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ROSplusData\Export\11 -bez zen -  230043 - BRNO, GAJDOŠOVA II - REKONSTRUKCE KANALIZACE A VODOVODU (Bubeníčkova– Mikšíčkova)\"/>
    </mc:Choice>
  </mc:AlternateContent>
  <bookViews>
    <workbookView xWindow="0" yWindow="0" windowWidth="21570" windowHeight="8055"/>
  </bookViews>
  <sheets>
    <sheet name="Rekapitulace stavby" sheetId="1" r:id="rId1"/>
    <sheet name="010 - SO 010 - ODSTRANĚNÍ..." sheetId="2" r:id="rId2"/>
    <sheet name="020 - SO 020 - DEMONTÁŽ A..." sheetId="3" r:id="rId3"/>
    <sheet name="030 - SO 030 - ZŘÍZENÍ PR..." sheetId="4" r:id="rId4"/>
    <sheet name="040 - SO 040 - PROVIZORNÍ..." sheetId="5" r:id="rId5"/>
    <sheet name="050 - SO 050 - PROVIZORNÍ..." sheetId="6" r:id="rId6"/>
    <sheet name="060 - SO 060 - PŘÍPRAVA S..." sheetId="7" r:id="rId7"/>
    <sheet name="111 - SO 110-01 - obnova ..." sheetId="8" r:id="rId8"/>
    <sheet name="112 - SO 110-02 obnova vo..." sheetId="9" r:id="rId9"/>
    <sheet name="12 - SO 120 - ODVODNĚNÍ V..." sheetId="10" r:id="rId10"/>
    <sheet name="31 - SO 310 - KANALIZACE" sheetId="11" r:id="rId11"/>
    <sheet name="32 - SO 320 - KANALIZAČNÍ..." sheetId="12" r:id="rId12"/>
    <sheet name="33 - SO 330 - VODOVOD" sheetId="13" r:id="rId13"/>
    <sheet name="34 - SO 340 - VODOVODNÍ P..." sheetId="14" r:id="rId14"/>
    <sheet name="35 - SO 350 - PŘELOŽKA VO..." sheetId="15" r:id="rId15"/>
    <sheet name="81 - SO 810 - NÁHRADNÍ VÝ..." sheetId="16" r:id="rId16"/>
    <sheet name="99 - OSTATNÍ NÁKLADY" sheetId="17" r:id="rId17"/>
    <sheet name="Seznam figur" sheetId="18" r:id="rId18"/>
  </sheets>
  <definedNames>
    <definedName name="_xlnm._FilterDatabase" localSheetId="1" hidden="1">'010 - SO 010 - ODSTRANĚNÍ...'!$C$121:$K$155</definedName>
    <definedName name="_xlnm._FilterDatabase" localSheetId="2" hidden="1">'020 - SO 020 - DEMONTÁŽ A...'!$C$121:$K$129</definedName>
    <definedName name="_xlnm._FilterDatabase" localSheetId="3" hidden="1">'030 - SO 030 - ZŘÍZENÍ PR...'!$C$125:$K$205</definedName>
    <definedName name="_xlnm._FilterDatabase" localSheetId="4" hidden="1">'040 - SO 040 - PROVIZORNÍ...'!$C$123:$K$144</definedName>
    <definedName name="_xlnm._FilterDatabase" localSheetId="5" hidden="1">'050 - SO 050 - PROVIZORNÍ...'!$C$124:$K$256</definedName>
    <definedName name="_xlnm._FilterDatabase" localSheetId="6" hidden="1">'060 - SO 060 - PŘÍPRAVA S...'!$C$125:$K$154</definedName>
    <definedName name="_xlnm._FilterDatabase" localSheetId="7" hidden="1">'111 - SO 110-01 - obnova ...'!$C$133:$K$550</definedName>
    <definedName name="_xlnm._FilterDatabase" localSheetId="8" hidden="1">'112 - SO 110-02 obnova vo...'!$C$129:$K$390</definedName>
    <definedName name="_xlnm._FilterDatabase" localSheetId="9" hidden="1">'12 - SO 120 - ODVODNĚNÍ V...'!$C$127:$K$369</definedName>
    <definedName name="_xlnm._FilterDatabase" localSheetId="10" hidden="1">'31 - SO 310 - KANALIZACE'!$C$134:$K$1442</definedName>
    <definedName name="_xlnm._FilterDatabase" localSheetId="11" hidden="1">'32 - SO 320 - KANALIZAČNÍ...'!$C$131:$K$931</definedName>
    <definedName name="_xlnm._FilterDatabase" localSheetId="12" hidden="1">'33 - SO 330 - VODOVOD'!$C$128:$K$770</definedName>
    <definedName name="_xlnm._FilterDatabase" localSheetId="13" hidden="1">'34 - SO 340 - VODOVODNÍ P...'!$C$130:$K$698</definedName>
    <definedName name="_xlnm._FilterDatabase" localSheetId="14" hidden="1">'35 - SO 350 - PŘELOŽKA VO...'!$C$125:$K$386</definedName>
    <definedName name="_xlnm._FilterDatabase" localSheetId="15" hidden="1">'81 - SO 810 - NÁHRADNÍ VÝ...'!$C$122:$K$170</definedName>
    <definedName name="_xlnm._FilterDatabase" localSheetId="16" hidden="1">'99 - OSTATNÍ NÁKLADY'!$C$117:$K$211</definedName>
    <definedName name="_xlnm.Print_Titles" localSheetId="1">'010 - SO 010 - ODSTRANĚNÍ...'!$121:$121</definedName>
    <definedName name="_xlnm.Print_Titles" localSheetId="2">'020 - SO 020 - DEMONTÁŽ A...'!$121:$121</definedName>
    <definedName name="_xlnm.Print_Titles" localSheetId="3">'030 - SO 030 - ZŘÍZENÍ PR...'!$125:$125</definedName>
    <definedName name="_xlnm.Print_Titles" localSheetId="4">'040 - SO 040 - PROVIZORNÍ...'!$123:$123</definedName>
    <definedName name="_xlnm.Print_Titles" localSheetId="5">'050 - SO 050 - PROVIZORNÍ...'!$124:$124</definedName>
    <definedName name="_xlnm.Print_Titles" localSheetId="6">'060 - SO 060 - PŘÍPRAVA S...'!$125:$125</definedName>
    <definedName name="_xlnm.Print_Titles" localSheetId="7">'111 - SO 110-01 - obnova ...'!$133:$133</definedName>
    <definedName name="_xlnm.Print_Titles" localSheetId="8">'112 - SO 110-02 obnova vo...'!$129:$129</definedName>
    <definedName name="_xlnm.Print_Titles" localSheetId="9">'12 - SO 120 - ODVODNĚNÍ V...'!$127:$127</definedName>
    <definedName name="_xlnm.Print_Titles" localSheetId="10">'31 - SO 310 - KANALIZACE'!$134:$134</definedName>
    <definedName name="_xlnm.Print_Titles" localSheetId="11">'32 - SO 320 - KANALIZAČNÍ...'!$131:$131</definedName>
    <definedName name="_xlnm.Print_Titles" localSheetId="12">'33 - SO 330 - VODOVOD'!$128:$128</definedName>
    <definedName name="_xlnm.Print_Titles" localSheetId="13">'34 - SO 340 - VODOVODNÍ P...'!$130:$130</definedName>
    <definedName name="_xlnm.Print_Titles" localSheetId="14">'35 - SO 350 - PŘELOŽKA VO...'!$125:$125</definedName>
    <definedName name="_xlnm.Print_Titles" localSheetId="15">'81 - SO 810 - NÁHRADNÍ VÝ...'!$122:$122</definedName>
    <definedName name="_xlnm.Print_Titles" localSheetId="16">'99 - OSTATNÍ NÁKLADY'!$117:$117</definedName>
    <definedName name="_xlnm.Print_Titles" localSheetId="0">'Rekapitulace stavby'!$92:$92</definedName>
    <definedName name="_xlnm.Print_Titles" localSheetId="17">'Seznam figur'!$9:$9</definedName>
    <definedName name="_xlnm.Print_Area" localSheetId="1">'010 - SO 010 - ODSTRANĚNÍ...'!$C$4:$J$41,'010 - SO 010 - ODSTRANĚNÍ...'!$C$50:$J$76,'010 - SO 010 - ODSTRANĚNÍ...'!$C$82:$J$101,'010 - SO 010 - ODSTRANĚNÍ...'!$C$107:$K$155</definedName>
    <definedName name="_xlnm.Print_Area" localSheetId="2">'020 - SO 020 - DEMONTÁŽ A...'!$C$4:$J$41,'020 - SO 020 - DEMONTÁŽ A...'!$C$50:$J$76,'020 - SO 020 - DEMONTÁŽ A...'!$C$82:$J$101,'020 - SO 020 - DEMONTÁŽ A...'!$C$107:$K$129</definedName>
    <definedName name="_xlnm.Print_Area" localSheetId="3">'030 - SO 030 - ZŘÍZENÍ PR...'!$C$4:$J$41,'030 - SO 030 - ZŘÍZENÍ PR...'!$C$50:$J$76,'030 - SO 030 - ZŘÍZENÍ PR...'!$C$82:$J$105,'030 - SO 030 - ZŘÍZENÍ PR...'!$C$111:$K$205</definedName>
    <definedName name="_xlnm.Print_Area" localSheetId="4">'040 - SO 040 - PROVIZORNÍ...'!$C$4:$J$41,'040 - SO 040 - PROVIZORNÍ...'!$C$50:$J$76,'040 - SO 040 - PROVIZORNÍ...'!$C$82:$J$103,'040 - SO 040 - PROVIZORNÍ...'!$C$109:$K$144</definedName>
    <definedName name="_xlnm.Print_Area" localSheetId="5">'050 - SO 050 - PROVIZORNÍ...'!$C$4:$J$41,'050 - SO 050 - PROVIZORNÍ...'!$C$50:$J$76,'050 - SO 050 - PROVIZORNÍ...'!$C$82:$J$104,'050 - SO 050 - PROVIZORNÍ...'!$C$110:$K$256</definedName>
    <definedName name="_xlnm.Print_Area" localSheetId="6">'060 - SO 060 - PŘÍPRAVA S...'!$C$4:$J$41,'060 - SO 060 - PŘÍPRAVA S...'!$C$50:$J$76,'060 - SO 060 - PŘÍPRAVA S...'!$C$82:$J$105,'060 - SO 060 - PŘÍPRAVA S...'!$C$111:$K$154</definedName>
    <definedName name="_xlnm.Print_Area" localSheetId="7">'111 - SO 110-01 - obnova ...'!$C$4:$J$43,'111 - SO 110-01 - obnova ...'!$C$50:$J$76,'111 - SO 110-01 - obnova ...'!$C$82:$J$111,'111 - SO 110-01 - obnova ...'!$C$117:$K$550</definedName>
    <definedName name="_xlnm.Print_Area" localSheetId="8">'112 - SO 110-02 obnova vo...'!$C$4:$J$43,'112 - SO 110-02 obnova vo...'!$C$50:$J$76,'112 - SO 110-02 obnova vo...'!$C$82:$J$107,'112 - SO 110-02 obnova vo...'!$C$113:$K$390</definedName>
    <definedName name="_xlnm.Print_Area" localSheetId="9">'12 - SO 120 - ODVODNĚNÍ V...'!$C$4:$J$41,'12 - SO 120 - ODVODNĚNÍ V...'!$C$50:$J$76,'12 - SO 120 - ODVODNĚNÍ V...'!$C$82:$J$107,'12 - SO 120 - ODVODNĚNÍ V...'!$C$113:$K$369</definedName>
    <definedName name="_xlnm.Print_Area" localSheetId="10">'31 - SO 310 - KANALIZACE'!$C$4:$J$41,'31 - SO 310 - KANALIZACE'!$C$50:$J$76,'31 - SO 310 - KANALIZACE'!$C$82:$J$114,'31 - SO 310 - KANALIZACE'!$C$120:$K$1442</definedName>
    <definedName name="_xlnm.Print_Area" localSheetId="11">'32 - SO 320 - KANALIZAČNÍ...'!$C$4:$J$41,'32 - SO 320 - KANALIZAČNÍ...'!$C$50:$J$76,'32 - SO 320 - KANALIZAČNÍ...'!$C$82:$J$111,'32 - SO 320 - KANALIZAČNÍ...'!$C$117:$K$931</definedName>
    <definedName name="_xlnm.Print_Area" localSheetId="12">'33 - SO 330 - VODOVOD'!$C$4:$J$41,'33 - SO 330 - VODOVOD'!$C$50:$J$76,'33 - SO 330 - VODOVOD'!$C$82:$J$108,'33 - SO 330 - VODOVOD'!$C$114:$K$770</definedName>
    <definedName name="_xlnm.Print_Area" localSheetId="13">'34 - SO 340 - VODOVODNÍ P...'!$C$4:$J$41,'34 - SO 340 - VODOVODNÍ P...'!$C$50:$J$76,'34 - SO 340 - VODOVODNÍ P...'!$C$82:$J$110,'34 - SO 340 - VODOVODNÍ P...'!$C$116:$K$698</definedName>
    <definedName name="_xlnm.Print_Area" localSheetId="14">'35 - SO 350 - PŘELOŽKA VO...'!$C$4:$J$41,'35 - SO 350 - PŘELOŽKA VO...'!$C$50:$J$76,'35 - SO 350 - PŘELOŽKA VO...'!$C$82:$J$105,'35 - SO 350 - PŘELOŽKA VO...'!$C$111:$K$386</definedName>
    <definedName name="_xlnm.Print_Area" localSheetId="15">'81 - SO 810 - NÁHRADNÍ VÝ...'!$C$4:$J$41,'81 - SO 810 - NÁHRADNÍ VÝ...'!$C$50:$J$76,'81 - SO 810 - NÁHRADNÍ VÝ...'!$C$82:$J$102,'81 - SO 810 - NÁHRADNÍ VÝ...'!$C$108:$K$170</definedName>
    <definedName name="_xlnm.Print_Area" localSheetId="16">'99 - OSTATNÍ NÁKLADY'!$C$4:$J$39,'99 - OSTATNÍ NÁKLADY'!$C$50:$J$76,'99 - OSTATNÍ NÁKLADY'!$C$82:$J$99,'99 - OSTATNÍ NÁKLADY'!$C$105:$K$211</definedName>
    <definedName name="_xlnm.Print_Area" localSheetId="0">'Rekapitulace stavby'!$D$4:$AO$76,'Rekapitulace stavby'!$C$82:$AQ$116</definedName>
    <definedName name="_xlnm.Print_Area" localSheetId="17">'Seznam figur'!$C$4:$G$3332</definedName>
  </definedNames>
  <calcPr calcId="162913"/>
</workbook>
</file>

<file path=xl/calcChain.xml><?xml version="1.0" encoding="utf-8"?>
<calcChain xmlns="http://schemas.openxmlformats.org/spreadsheetml/2006/main">
  <c r="D7" i="18" l="1"/>
  <c r="J37" i="17"/>
  <c r="J36" i="17"/>
  <c r="AY115" i="1"/>
  <c r="J35" i="17"/>
  <c r="AX115" i="1" s="1"/>
  <c r="BI211" i="17"/>
  <c r="BH211" i="17"/>
  <c r="BG211" i="17"/>
  <c r="BF211" i="17"/>
  <c r="T211" i="17"/>
  <c r="R211" i="17"/>
  <c r="P211" i="17"/>
  <c r="BI210" i="17"/>
  <c r="BH210" i="17"/>
  <c r="BG210" i="17"/>
  <c r="BF210" i="17"/>
  <c r="T210" i="17"/>
  <c r="R210" i="17"/>
  <c r="P210" i="17"/>
  <c r="BI209" i="17"/>
  <c r="BH209" i="17"/>
  <c r="BG209" i="17"/>
  <c r="BF209" i="17"/>
  <c r="T209" i="17"/>
  <c r="R209" i="17"/>
  <c r="P209" i="17"/>
  <c r="BI208" i="17"/>
  <c r="BH208" i="17"/>
  <c r="BG208" i="17"/>
  <c r="BF208" i="17"/>
  <c r="T208" i="17"/>
  <c r="R208" i="17"/>
  <c r="P208" i="17"/>
  <c r="BI207" i="17"/>
  <c r="BH207" i="17"/>
  <c r="BG207" i="17"/>
  <c r="BF207" i="17"/>
  <c r="T207" i="17"/>
  <c r="R207" i="17"/>
  <c r="P207" i="17"/>
  <c r="BI206" i="17"/>
  <c r="BH206" i="17"/>
  <c r="BG206" i="17"/>
  <c r="BF206" i="17"/>
  <c r="T206" i="17"/>
  <c r="R206" i="17"/>
  <c r="P206" i="17"/>
  <c r="BI205" i="17"/>
  <c r="BH205" i="17"/>
  <c r="BG205" i="17"/>
  <c r="BF205" i="17"/>
  <c r="T205" i="17"/>
  <c r="R205" i="17"/>
  <c r="P205" i="17"/>
  <c r="BI204" i="17"/>
  <c r="BH204" i="17"/>
  <c r="BG204" i="17"/>
  <c r="BF204" i="17"/>
  <c r="T204" i="17"/>
  <c r="R204" i="17"/>
  <c r="P204" i="17"/>
  <c r="BI203" i="17"/>
  <c r="BH203" i="17"/>
  <c r="BG203" i="17"/>
  <c r="BF203" i="17"/>
  <c r="T203" i="17"/>
  <c r="R203" i="17"/>
  <c r="P203" i="17"/>
  <c r="BI202" i="17"/>
  <c r="BH202" i="17"/>
  <c r="BG202" i="17"/>
  <c r="BF202" i="17"/>
  <c r="T202" i="17"/>
  <c r="R202" i="17"/>
  <c r="P202" i="17"/>
  <c r="BI201" i="17"/>
  <c r="BH201" i="17"/>
  <c r="BG201" i="17"/>
  <c r="BF201" i="17"/>
  <c r="T201" i="17"/>
  <c r="R201" i="17"/>
  <c r="P201" i="17"/>
  <c r="BI200" i="17"/>
  <c r="BH200" i="17"/>
  <c r="BG200" i="17"/>
  <c r="BF200" i="17"/>
  <c r="T200" i="17"/>
  <c r="R200" i="17"/>
  <c r="P200" i="17"/>
  <c r="BI199" i="17"/>
  <c r="BH199" i="17"/>
  <c r="BG199" i="17"/>
  <c r="BF199" i="17"/>
  <c r="T199" i="17"/>
  <c r="R199" i="17"/>
  <c r="P199" i="17"/>
  <c r="BI198" i="17"/>
  <c r="BH198" i="17"/>
  <c r="BG198" i="17"/>
  <c r="BF198" i="17"/>
  <c r="T198" i="17"/>
  <c r="R198" i="17"/>
  <c r="P198" i="17"/>
  <c r="BI197" i="17"/>
  <c r="BH197" i="17"/>
  <c r="BG197" i="17"/>
  <c r="BF197" i="17"/>
  <c r="T197" i="17"/>
  <c r="R197" i="17"/>
  <c r="P197" i="17"/>
  <c r="BI196" i="17"/>
  <c r="BH196" i="17"/>
  <c r="BG196" i="17"/>
  <c r="BF196" i="17"/>
  <c r="T196" i="17"/>
  <c r="R196" i="17"/>
  <c r="P196" i="17"/>
  <c r="BI190" i="17"/>
  <c r="BH190" i="17"/>
  <c r="BG190" i="17"/>
  <c r="BF190" i="17"/>
  <c r="T190" i="17"/>
  <c r="R190" i="17"/>
  <c r="P190" i="17"/>
  <c r="BI184" i="17"/>
  <c r="BH184" i="17"/>
  <c r="BG184" i="17"/>
  <c r="BF184" i="17"/>
  <c r="T184" i="17"/>
  <c r="R184" i="17"/>
  <c r="P184" i="17"/>
  <c r="BI183" i="17"/>
  <c r="BH183" i="17"/>
  <c r="BG183" i="17"/>
  <c r="BF183" i="17"/>
  <c r="T183" i="17"/>
  <c r="R183" i="17"/>
  <c r="P183" i="17"/>
  <c r="BI181" i="17"/>
  <c r="BH181" i="17"/>
  <c r="BG181" i="17"/>
  <c r="BF181" i="17"/>
  <c r="T181" i="17"/>
  <c r="R181" i="17"/>
  <c r="P181" i="17"/>
  <c r="BI180" i="17"/>
  <c r="BH180" i="17"/>
  <c r="BG180" i="17"/>
  <c r="BF180" i="17"/>
  <c r="T180" i="17"/>
  <c r="R180" i="17"/>
  <c r="P180" i="17"/>
  <c r="BI179" i="17"/>
  <c r="BH179" i="17"/>
  <c r="BG179" i="17"/>
  <c r="BF179" i="17"/>
  <c r="T179" i="17"/>
  <c r="R179" i="17"/>
  <c r="P179" i="17"/>
  <c r="BI178" i="17"/>
  <c r="BH178" i="17"/>
  <c r="BG178" i="17"/>
  <c r="BF178" i="17"/>
  <c r="T178" i="17"/>
  <c r="R178" i="17"/>
  <c r="P178" i="17"/>
  <c r="BI177" i="17"/>
  <c r="BH177" i="17"/>
  <c r="BG177" i="17"/>
  <c r="BF177" i="17"/>
  <c r="T177" i="17"/>
  <c r="R177" i="17"/>
  <c r="P177" i="17"/>
  <c r="BI176" i="17"/>
  <c r="BH176" i="17"/>
  <c r="BG176" i="17"/>
  <c r="BF176" i="17"/>
  <c r="T176" i="17"/>
  <c r="R176" i="17"/>
  <c r="P176" i="17"/>
  <c r="BI171" i="17"/>
  <c r="BH171" i="17"/>
  <c r="BG171" i="17"/>
  <c r="BF171" i="17"/>
  <c r="T171" i="17"/>
  <c r="R171" i="17"/>
  <c r="P171" i="17"/>
  <c r="BI169" i="17"/>
  <c r="BH169" i="17"/>
  <c r="BG169" i="17"/>
  <c r="BF169" i="17"/>
  <c r="T169" i="17"/>
  <c r="R169" i="17"/>
  <c r="P169" i="17"/>
  <c r="BI168" i="17"/>
  <c r="BH168" i="17"/>
  <c r="BG168" i="17"/>
  <c r="BF168" i="17"/>
  <c r="T168" i="17"/>
  <c r="R168" i="17"/>
  <c r="P168" i="17"/>
  <c r="BI163" i="17"/>
  <c r="BH163" i="17"/>
  <c r="BG163" i="17"/>
  <c r="BF163" i="17"/>
  <c r="T163" i="17"/>
  <c r="R163" i="17"/>
  <c r="P163" i="17"/>
  <c r="BI162" i="17"/>
  <c r="BH162" i="17"/>
  <c r="BG162" i="17"/>
  <c r="BF162" i="17"/>
  <c r="T162" i="17"/>
  <c r="R162" i="17"/>
  <c r="P162" i="17"/>
  <c r="BI161" i="17"/>
  <c r="BH161" i="17"/>
  <c r="BG161" i="17"/>
  <c r="BF161" i="17"/>
  <c r="T161" i="17"/>
  <c r="R161" i="17"/>
  <c r="P161" i="17"/>
  <c r="BI149" i="17"/>
  <c r="BH149" i="17"/>
  <c r="BG149" i="17"/>
  <c r="BF149" i="17"/>
  <c r="T149" i="17"/>
  <c r="R149" i="17"/>
  <c r="P149" i="17"/>
  <c r="BI123" i="17"/>
  <c r="BH123" i="17"/>
  <c r="BG123" i="17"/>
  <c r="BF123" i="17"/>
  <c r="T123" i="17"/>
  <c r="R123" i="17"/>
  <c r="P123" i="17"/>
  <c r="BI122" i="17"/>
  <c r="BH122" i="17"/>
  <c r="BG122" i="17"/>
  <c r="BF122" i="17"/>
  <c r="T122" i="17"/>
  <c r="R122" i="17"/>
  <c r="P122" i="17"/>
  <c r="BI121" i="17"/>
  <c r="BH121" i="17"/>
  <c r="BG121" i="17"/>
  <c r="BF121" i="17"/>
  <c r="T121" i="17"/>
  <c r="R121" i="17"/>
  <c r="P121" i="17"/>
  <c r="J114" i="17"/>
  <c r="F114" i="17"/>
  <c r="F112" i="17"/>
  <c r="E110" i="17"/>
  <c r="J91" i="17"/>
  <c r="F91" i="17"/>
  <c r="F89" i="17"/>
  <c r="E87" i="17"/>
  <c r="J24" i="17"/>
  <c r="E24" i="17"/>
  <c r="J92" i="17" s="1"/>
  <c r="J23" i="17"/>
  <c r="J18" i="17"/>
  <c r="E18" i="17"/>
  <c r="F92" i="17" s="1"/>
  <c r="J17" i="17"/>
  <c r="J89" i="17"/>
  <c r="E7" i="17"/>
  <c r="E108" i="17"/>
  <c r="J39" i="16"/>
  <c r="J38" i="16"/>
  <c r="AY114" i="1" s="1"/>
  <c r="J37" i="16"/>
  <c r="AX114" i="1" s="1"/>
  <c r="BI170" i="16"/>
  <c r="BH170" i="16"/>
  <c r="BG170" i="16"/>
  <c r="BF170" i="16"/>
  <c r="T170" i="16"/>
  <c r="T169" i="16" s="1"/>
  <c r="R170" i="16"/>
  <c r="R169" i="16" s="1"/>
  <c r="P170" i="16"/>
  <c r="P169" i="16" s="1"/>
  <c r="BI168" i="16"/>
  <c r="BH168" i="16"/>
  <c r="BG168" i="16"/>
  <c r="BF168" i="16"/>
  <c r="T168" i="16"/>
  <c r="R168" i="16"/>
  <c r="P168" i="16"/>
  <c r="BI166" i="16"/>
  <c r="BH166" i="16"/>
  <c r="BG166" i="16"/>
  <c r="BF166" i="16"/>
  <c r="T166" i="16"/>
  <c r="R166" i="16"/>
  <c r="P166" i="16"/>
  <c r="BI164" i="16"/>
  <c r="BH164" i="16"/>
  <c r="BG164" i="16"/>
  <c r="BF164" i="16"/>
  <c r="T164" i="16"/>
  <c r="R164" i="16"/>
  <c r="P164" i="16"/>
  <c r="BI162" i="16"/>
  <c r="BH162" i="16"/>
  <c r="BG162" i="16"/>
  <c r="BF162" i="16"/>
  <c r="T162" i="16"/>
  <c r="R162" i="16"/>
  <c r="P162" i="16"/>
  <c r="BI160" i="16"/>
  <c r="BH160" i="16"/>
  <c r="BG160" i="16"/>
  <c r="BF160" i="16"/>
  <c r="T160" i="16"/>
  <c r="R160" i="16"/>
  <c r="P160" i="16"/>
  <c r="BI159" i="16"/>
  <c r="BH159" i="16"/>
  <c r="BG159" i="16"/>
  <c r="BF159" i="16"/>
  <c r="T159" i="16"/>
  <c r="R159" i="16"/>
  <c r="P159" i="16"/>
  <c r="BI158" i="16"/>
  <c r="BH158" i="16"/>
  <c r="BG158" i="16"/>
  <c r="BF158" i="16"/>
  <c r="T158" i="16"/>
  <c r="R158" i="16"/>
  <c r="P158" i="16"/>
  <c r="BI156" i="16"/>
  <c r="BH156" i="16"/>
  <c r="BG156" i="16"/>
  <c r="BF156" i="16"/>
  <c r="T156" i="16"/>
  <c r="R156" i="16"/>
  <c r="P156" i="16"/>
  <c r="BI155" i="16"/>
  <c r="BH155" i="16"/>
  <c r="BG155" i="16"/>
  <c r="BF155" i="16"/>
  <c r="T155" i="16"/>
  <c r="R155" i="16"/>
  <c r="P155" i="16"/>
  <c r="BI154" i="16"/>
  <c r="BH154" i="16"/>
  <c r="BG154" i="16"/>
  <c r="BF154" i="16"/>
  <c r="T154" i="16"/>
  <c r="R154" i="16"/>
  <c r="P154" i="16"/>
  <c r="BI153" i="16"/>
  <c r="BH153" i="16"/>
  <c r="BG153" i="16"/>
  <c r="BF153" i="16"/>
  <c r="T153" i="16"/>
  <c r="R153" i="16"/>
  <c r="P153" i="16"/>
  <c r="BI151" i="16"/>
  <c r="BH151" i="16"/>
  <c r="BG151" i="16"/>
  <c r="BF151" i="16"/>
  <c r="T151" i="16"/>
  <c r="R151" i="16"/>
  <c r="P151" i="16"/>
  <c r="BI149" i="16"/>
  <c r="BH149" i="16"/>
  <c r="BG149" i="16"/>
  <c r="BF149" i="16"/>
  <c r="T149" i="16"/>
  <c r="R149" i="16"/>
  <c r="P149" i="16"/>
  <c r="BI145" i="16"/>
  <c r="BH145" i="16"/>
  <c r="BG145" i="16"/>
  <c r="BF145" i="16"/>
  <c r="T145" i="16"/>
  <c r="R145" i="16"/>
  <c r="P145" i="16"/>
  <c r="BI143" i="16"/>
  <c r="BH143" i="16"/>
  <c r="BG143" i="16"/>
  <c r="BF143" i="16"/>
  <c r="T143" i="16"/>
  <c r="R143" i="16"/>
  <c r="P143" i="16"/>
  <c r="BI141" i="16"/>
  <c r="BH141" i="16"/>
  <c r="BG141" i="16"/>
  <c r="BF141" i="16"/>
  <c r="T141" i="16"/>
  <c r="R141" i="16"/>
  <c r="P141" i="16"/>
  <c r="BI139" i="16"/>
  <c r="BH139" i="16"/>
  <c r="BG139" i="16"/>
  <c r="BF139" i="16"/>
  <c r="T139" i="16"/>
  <c r="R139" i="16"/>
  <c r="P139" i="16"/>
  <c r="BI138" i="16"/>
  <c r="BH138" i="16"/>
  <c r="BG138" i="16"/>
  <c r="BF138" i="16"/>
  <c r="T138" i="16"/>
  <c r="R138" i="16"/>
  <c r="P138" i="16"/>
  <c r="BI136" i="16"/>
  <c r="BH136" i="16"/>
  <c r="BG136" i="16"/>
  <c r="BF136" i="16"/>
  <c r="T136" i="16"/>
  <c r="R136" i="16"/>
  <c r="P136" i="16"/>
  <c r="BI133" i="16"/>
  <c r="BH133" i="16"/>
  <c r="BG133" i="16"/>
  <c r="BF133" i="16"/>
  <c r="T133" i="16"/>
  <c r="R133" i="16"/>
  <c r="P133" i="16"/>
  <c r="BI131" i="16"/>
  <c r="BH131" i="16"/>
  <c r="BG131" i="16"/>
  <c r="BF131" i="16"/>
  <c r="T131" i="16"/>
  <c r="R131" i="16"/>
  <c r="P131" i="16"/>
  <c r="BI129" i="16"/>
  <c r="BH129" i="16"/>
  <c r="BG129" i="16"/>
  <c r="BF129" i="16"/>
  <c r="T129" i="16"/>
  <c r="R129" i="16"/>
  <c r="P129" i="16"/>
  <c r="BI127" i="16"/>
  <c r="BH127" i="16"/>
  <c r="BG127" i="16"/>
  <c r="BF127" i="16"/>
  <c r="T127" i="16"/>
  <c r="R127" i="16"/>
  <c r="P127" i="16"/>
  <c r="BI125" i="16"/>
  <c r="BH125" i="16"/>
  <c r="BG125" i="16"/>
  <c r="BF125" i="16"/>
  <c r="T125" i="16"/>
  <c r="R125" i="16"/>
  <c r="P125" i="16"/>
  <c r="J119" i="16"/>
  <c r="F119" i="16"/>
  <c r="F117" i="16"/>
  <c r="E115" i="16"/>
  <c r="J93" i="16"/>
  <c r="F93" i="16"/>
  <c r="F91" i="16"/>
  <c r="E89" i="16"/>
  <c r="J26" i="16"/>
  <c r="E26" i="16"/>
  <c r="J120" i="16"/>
  <c r="J25" i="16"/>
  <c r="J20" i="16"/>
  <c r="E20" i="16"/>
  <c r="F94" i="16"/>
  <c r="J19" i="16"/>
  <c r="J117" i="16"/>
  <c r="E7" i="16"/>
  <c r="E111" i="16" s="1"/>
  <c r="J39" i="15"/>
  <c r="J38" i="15"/>
  <c r="AY112" i="1"/>
  <c r="J37" i="15"/>
  <c r="AX112" i="1"/>
  <c r="BI386" i="15"/>
  <c r="BH386" i="15"/>
  <c r="BG386" i="15"/>
  <c r="BF386" i="15"/>
  <c r="T386" i="15"/>
  <c r="T385" i="15"/>
  <c r="R386" i="15"/>
  <c r="R385" i="15"/>
  <c r="P386" i="15"/>
  <c r="P385" i="15"/>
  <c r="BI384" i="15"/>
  <c r="BH384" i="15"/>
  <c r="BG384" i="15"/>
  <c r="BF384" i="15"/>
  <c r="T384" i="15"/>
  <c r="R384" i="15"/>
  <c r="P384" i="15"/>
  <c r="BI383" i="15"/>
  <c r="BH383" i="15"/>
  <c r="BG383" i="15"/>
  <c r="BF383" i="15"/>
  <c r="T383" i="15"/>
  <c r="R383" i="15"/>
  <c r="P383" i="15"/>
  <c r="BI382" i="15"/>
  <c r="BH382" i="15"/>
  <c r="BG382" i="15"/>
  <c r="BF382" i="15"/>
  <c r="T382" i="15"/>
  <c r="R382" i="15"/>
  <c r="P382" i="15"/>
  <c r="BI381" i="15"/>
  <c r="BH381" i="15"/>
  <c r="BG381" i="15"/>
  <c r="BF381" i="15"/>
  <c r="T381" i="15"/>
  <c r="R381" i="15"/>
  <c r="P381" i="15"/>
  <c r="BI380" i="15"/>
  <c r="BH380" i="15"/>
  <c r="BG380" i="15"/>
  <c r="BF380" i="15"/>
  <c r="T380" i="15"/>
  <c r="R380" i="15"/>
  <c r="P380" i="15"/>
  <c r="BI379" i="15"/>
  <c r="BH379" i="15"/>
  <c r="BG379" i="15"/>
  <c r="BF379" i="15"/>
  <c r="T379" i="15"/>
  <c r="R379" i="15"/>
  <c r="P379" i="15"/>
  <c r="BI378" i="15"/>
  <c r="BH378" i="15"/>
  <c r="BG378" i="15"/>
  <c r="BF378" i="15"/>
  <c r="T378" i="15"/>
  <c r="R378" i="15"/>
  <c r="P378" i="15"/>
  <c r="BI377" i="15"/>
  <c r="BH377" i="15"/>
  <c r="BG377" i="15"/>
  <c r="BF377" i="15"/>
  <c r="T377" i="15"/>
  <c r="R377" i="15"/>
  <c r="P377" i="15"/>
  <c r="BI376" i="15"/>
  <c r="BH376" i="15"/>
  <c r="BG376" i="15"/>
  <c r="BF376" i="15"/>
  <c r="T376" i="15"/>
  <c r="R376" i="15"/>
  <c r="P376" i="15"/>
  <c r="BI375" i="15"/>
  <c r="BH375" i="15"/>
  <c r="BG375" i="15"/>
  <c r="BF375" i="15"/>
  <c r="T375" i="15"/>
  <c r="R375" i="15"/>
  <c r="P375" i="15"/>
  <c r="BI374" i="15"/>
  <c r="BH374" i="15"/>
  <c r="BG374" i="15"/>
  <c r="BF374" i="15"/>
  <c r="T374" i="15"/>
  <c r="R374" i="15"/>
  <c r="P374" i="15"/>
  <c r="BI373" i="15"/>
  <c r="BH373" i="15"/>
  <c r="BG373" i="15"/>
  <c r="BF373" i="15"/>
  <c r="T373" i="15"/>
  <c r="R373" i="15"/>
  <c r="P373" i="15"/>
  <c r="BI372" i="15"/>
  <c r="BH372" i="15"/>
  <c r="BG372" i="15"/>
  <c r="BF372" i="15"/>
  <c r="T372" i="15"/>
  <c r="R372" i="15"/>
  <c r="P372" i="15"/>
  <c r="BI371" i="15"/>
  <c r="BH371" i="15"/>
  <c r="BG371" i="15"/>
  <c r="BF371" i="15"/>
  <c r="T371" i="15"/>
  <c r="R371" i="15"/>
  <c r="P371" i="15"/>
  <c r="BI370" i="15"/>
  <c r="BH370" i="15"/>
  <c r="BG370" i="15"/>
  <c r="BF370" i="15"/>
  <c r="T370" i="15"/>
  <c r="R370" i="15"/>
  <c r="P370" i="15"/>
  <c r="BI369" i="15"/>
  <c r="BH369" i="15"/>
  <c r="BG369" i="15"/>
  <c r="BF369" i="15"/>
  <c r="T369" i="15"/>
  <c r="R369" i="15"/>
  <c r="P369" i="15"/>
  <c r="BI368" i="15"/>
  <c r="BH368" i="15"/>
  <c r="BG368" i="15"/>
  <c r="BF368" i="15"/>
  <c r="T368" i="15"/>
  <c r="R368" i="15"/>
  <c r="P368" i="15"/>
  <c r="BI367" i="15"/>
  <c r="BH367" i="15"/>
  <c r="BG367" i="15"/>
  <c r="BF367" i="15"/>
  <c r="T367" i="15"/>
  <c r="R367" i="15"/>
  <c r="P367" i="15"/>
  <c r="BI366" i="15"/>
  <c r="BH366" i="15"/>
  <c r="BG366" i="15"/>
  <c r="BF366" i="15"/>
  <c r="T366" i="15"/>
  <c r="R366" i="15"/>
  <c r="P366" i="15"/>
  <c r="BI365" i="15"/>
  <c r="BH365" i="15"/>
  <c r="BG365" i="15"/>
  <c r="BF365" i="15"/>
  <c r="T365" i="15"/>
  <c r="R365" i="15"/>
  <c r="P365" i="15"/>
  <c r="BI361" i="15"/>
  <c r="BH361" i="15"/>
  <c r="BG361" i="15"/>
  <c r="BF361" i="15"/>
  <c r="T361" i="15"/>
  <c r="R361" i="15"/>
  <c r="P361" i="15"/>
  <c r="BI357" i="15"/>
  <c r="BH357" i="15"/>
  <c r="BG357" i="15"/>
  <c r="BF357" i="15"/>
  <c r="T357" i="15"/>
  <c r="R357" i="15"/>
  <c r="P357" i="15"/>
  <c r="BI355" i="15"/>
  <c r="BH355" i="15"/>
  <c r="BG355" i="15"/>
  <c r="BF355" i="15"/>
  <c r="T355" i="15"/>
  <c r="R355" i="15"/>
  <c r="P355" i="15"/>
  <c r="BI347" i="15"/>
  <c r="BH347" i="15"/>
  <c r="BG347" i="15"/>
  <c r="BF347" i="15"/>
  <c r="T347" i="15"/>
  <c r="R347" i="15"/>
  <c r="P347" i="15"/>
  <c r="BI344" i="15"/>
  <c r="BH344" i="15"/>
  <c r="BG344" i="15"/>
  <c r="BF344" i="15"/>
  <c r="T344" i="15"/>
  <c r="R344" i="15"/>
  <c r="P344" i="15"/>
  <c r="BI340" i="15"/>
  <c r="BH340" i="15"/>
  <c r="BG340" i="15"/>
  <c r="BF340" i="15"/>
  <c r="T340" i="15"/>
  <c r="R340" i="15"/>
  <c r="P340" i="15"/>
  <c r="BI339" i="15"/>
  <c r="BH339" i="15"/>
  <c r="BG339" i="15"/>
  <c r="BF339" i="15"/>
  <c r="T339" i="15"/>
  <c r="R339" i="15"/>
  <c r="P339" i="15"/>
  <c r="BI336" i="15"/>
  <c r="BH336" i="15"/>
  <c r="BG336" i="15"/>
  <c r="BF336" i="15"/>
  <c r="T336" i="15"/>
  <c r="R336" i="15"/>
  <c r="P336" i="15"/>
  <c r="BI335" i="15"/>
  <c r="BH335" i="15"/>
  <c r="BG335" i="15"/>
  <c r="BF335" i="15"/>
  <c r="T335" i="15"/>
  <c r="R335" i="15"/>
  <c r="P335" i="15"/>
  <c r="BI333" i="15"/>
  <c r="BH333" i="15"/>
  <c r="BG333" i="15"/>
  <c r="BF333" i="15"/>
  <c r="T333" i="15"/>
  <c r="R333" i="15"/>
  <c r="P333" i="15"/>
  <c r="BI329" i="15"/>
  <c r="BH329" i="15"/>
  <c r="BG329" i="15"/>
  <c r="BF329" i="15"/>
  <c r="T329" i="15"/>
  <c r="R329" i="15"/>
  <c r="P329" i="15"/>
  <c r="BI325" i="15"/>
  <c r="BH325" i="15"/>
  <c r="BG325" i="15"/>
  <c r="BF325" i="15"/>
  <c r="T325" i="15"/>
  <c r="R325" i="15"/>
  <c r="P325" i="15"/>
  <c r="BI324" i="15"/>
  <c r="BH324" i="15"/>
  <c r="BG324" i="15"/>
  <c r="BF324" i="15"/>
  <c r="T324" i="15"/>
  <c r="R324" i="15"/>
  <c r="P324" i="15"/>
  <c r="BI322" i="15"/>
  <c r="BH322" i="15"/>
  <c r="BG322" i="15"/>
  <c r="BF322" i="15"/>
  <c r="T322" i="15"/>
  <c r="R322" i="15"/>
  <c r="P322" i="15"/>
  <c r="BI317" i="15"/>
  <c r="BH317" i="15"/>
  <c r="BG317" i="15"/>
  <c r="BF317" i="15"/>
  <c r="T317" i="15"/>
  <c r="R317" i="15"/>
  <c r="P317" i="15"/>
  <c r="BI313" i="15"/>
  <c r="BH313" i="15"/>
  <c r="BG313" i="15"/>
  <c r="BF313" i="15"/>
  <c r="T313" i="15"/>
  <c r="R313" i="15"/>
  <c r="P313" i="15"/>
  <c r="BI310" i="15"/>
  <c r="BH310" i="15"/>
  <c r="BG310" i="15"/>
  <c r="BF310" i="15"/>
  <c r="T310" i="15"/>
  <c r="R310" i="15"/>
  <c r="P310" i="15"/>
  <c r="BI307" i="15"/>
  <c r="BH307" i="15"/>
  <c r="BG307" i="15"/>
  <c r="BF307" i="15"/>
  <c r="T307" i="15"/>
  <c r="R307" i="15"/>
  <c r="P307" i="15"/>
  <c r="BI305" i="15"/>
  <c r="BH305" i="15"/>
  <c r="BG305" i="15"/>
  <c r="BF305" i="15"/>
  <c r="T305" i="15"/>
  <c r="R305" i="15"/>
  <c r="P305" i="15"/>
  <c r="BI303" i="15"/>
  <c r="BH303" i="15"/>
  <c r="BG303" i="15"/>
  <c r="BF303" i="15"/>
  <c r="T303" i="15"/>
  <c r="R303" i="15"/>
  <c r="P303" i="15"/>
  <c r="BI300" i="15"/>
  <c r="BH300" i="15"/>
  <c r="BG300" i="15"/>
  <c r="BF300" i="15"/>
  <c r="T300" i="15"/>
  <c r="R300" i="15"/>
  <c r="P300" i="15"/>
  <c r="BI298" i="15"/>
  <c r="BH298" i="15"/>
  <c r="BG298" i="15"/>
  <c r="BF298" i="15"/>
  <c r="T298" i="15"/>
  <c r="R298" i="15"/>
  <c r="P298" i="15"/>
  <c r="BI297" i="15"/>
  <c r="BH297" i="15"/>
  <c r="BG297" i="15"/>
  <c r="BF297" i="15"/>
  <c r="T297" i="15"/>
  <c r="R297" i="15"/>
  <c r="P297" i="15"/>
  <c r="BI294" i="15"/>
  <c r="BH294" i="15"/>
  <c r="BG294" i="15"/>
  <c r="BF294" i="15"/>
  <c r="T294" i="15"/>
  <c r="R294" i="15"/>
  <c r="P294" i="15"/>
  <c r="BI291" i="15"/>
  <c r="BH291" i="15"/>
  <c r="BG291" i="15"/>
  <c r="BF291" i="15"/>
  <c r="T291" i="15"/>
  <c r="R291" i="15"/>
  <c r="P291" i="15"/>
  <c r="BI286" i="15"/>
  <c r="BH286" i="15"/>
  <c r="BG286" i="15"/>
  <c r="BF286" i="15"/>
  <c r="T286" i="15"/>
  <c r="R286" i="15"/>
  <c r="P286" i="15"/>
  <c r="BI285" i="15"/>
  <c r="BH285" i="15"/>
  <c r="BG285" i="15"/>
  <c r="BF285" i="15"/>
  <c r="T285" i="15"/>
  <c r="R285" i="15"/>
  <c r="P285" i="15"/>
  <c r="BI282" i="15"/>
  <c r="BH282" i="15"/>
  <c r="BG282" i="15"/>
  <c r="BF282" i="15"/>
  <c r="T282" i="15"/>
  <c r="R282" i="15"/>
  <c r="P282" i="15"/>
  <c r="BI279" i="15"/>
  <c r="BH279" i="15"/>
  <c r="BG279" i="15"/>
  <c r="BF279" i="15"/>
  <c r="T279" i="15"/>
  <c r="R279" i="15"/>
  <c r="P279" i="15"/>
  <c r="BI266" i="15"/>
  <c r="BH266" i="15"/>
  <c r="BG266" i="15"/>
  <c r="BF266" i="15"/>
  <c r="T266" i="15"/>
  <c r="R266" i="15"/>
  <c r="P266" i="15"/>
  <c r="BI264" i="15"/>
  <c r="BH264" i="15"/>
  <c r="BG264" i="15"/>
  <c r="BF264" i="15"/>
  <c r="T264" i="15"/>
  <c r="R264" i="15"/>
  <c r="P264" i="15"/>
  <c r="BI261" i="15"/>
  <c r="BH261" i="15"/>
  <c r="BG261" i="15"/>
  <c r="BF261" i="15"/>
  <c r="T261" i="15"/>
  <c r="R261" i="15"/>
  <c r="P261" i="15"/>
  <c r="BI258" i="15"/>
  <c r="BH258" i="15"/>
  <c r="BG258" i="15"/>
  <c r="BF258" i="15"/>
  <c r="T258" i="15"/>
  <c r="R258" i="15"/>
  <c r="P258" i="15"/>
  <c r="BI256" i="15"/>
  <c r="BH256" i="15"/>
  <c r="BG256" i="15"/>
  <c r="BF256" i="15"/>
  <c r="T256" i="15"/>
  <c r="R256" i="15"/>
  <c r="P256" i="15"/>
  <c r="BI250" i="15"/>
  <c r="BH250" i="15"/>
  <c r="BG250" i="15"/>
  <c r="BF250" i="15"/>
  <c r="T250" i="15"/>
  <c r="R250" i="15"/>
  <c r="P250" i="15"/>
  <c r="BI248" i="15"/>
  <c r="BH248" i="15"/>
  <c r="BG248" i="15"/>
  <c r="BF248" i="15"/>
  <c r="T248" i="15"/>
  <c r="R248" i="15"/>
  <c r="P248" i="15"/>
  <c r="BI247" i="15"/>
  <c r="BH247" i="15"/>
  <c r="BG247" i="15"/>
  <c r="BF247" i="15"/>
  <c r="T247" i="15"/>
  <c r="R247" i="15"/>
  <c r="P247" i="15"/>
  <c r="BI244" i="15"/>
  <c r="BH244" i="15"/>
  <c r="BG244" i="15"/>
  <c r="BF244" i="15"/>
  <c r="T244" i="15"/>
  <c r="R244" i="15"/>
  <c r="P244" i="15"/>
  <c r="BI243" i="15"/>
  <c r="BH243" i="15"/>
  <c r="BG243" i="15"/>
  <c r="BF243" i="15"/>
  <c r="T243" i="15"/>
  <c r="R243" i="15"/>
  <c r="P243" i="15"/>
  <c r="BI242" i="15"/>
  <c r="BH242" i="15"/>
  <c r="BG242" i="15"/>
  <c r="BF242" i="15"/>
  <c r="T242" i="15"/>
  <c r="R242" i="15"/>
  <c r="P242" i="15"/>
  <c r="BI241" i="15"/>
  <c r="BH241" i="15"/>
  <c r="BG241" i="15"/>
  <c r="BF241" i="15"/>
  <c r="T241" i="15"/>
  <c r="R241" i="15"/>
  <c r="P241" i="15"/>
  <c r="BI239" i="15"/>
  <c r="BH239" i="15"/>
  <c r="BG239" i="15"/>
  <c r="BF239" i="15"/>
  <c r="T239" i="15"/>
  <c r="R239" i="15"/>
  <c r="P239" i="15"/>
  <c r="BI237" i="15"/>
  <c r="BH237" i="15"/>
  <c r="BG237" i="15"/>
  <c r="BF237" i="15"/>
  <c r="T237" i="15"/>
  <c r="R237" i="15"/>
  <c r="P237" i="15"/>
  <c r="BI235" i="15"/>
  <c r="BH235" i="15"/>
  <c r="BG235" i="15"/>
  <c r="BF235" i="15"/>
  <c r="T235" i="15"/>
  <c r="R235" i="15"/>
  <c r="P235" i="15"/>
  <c r="BI229" i="15"/>
  <c r="BH229" i="15"/>
  <c r="BG229" i="15"/>
  <c r="BF229" i="15"/>
  <c r="T229" i="15"/>
  <c r="R229" i="15"/>
  <c r="P229" i="15"/>
  <c r="BI228" i="15"/>
  <c r="BH228" i="15"/>
  <c r="BG228" i="15"/>
  <c r="BF228" i="15"/>
  <c r="T228" i="15"/>
  <c r="R228" i="15"/>
  <c r="P228" i="15"/>
  <c r="BI227" i="15"/>
  <c r="BH227" i="15"/>
  <c r="BG227" i="15"/>
  <c r="BF227" i="15"/>
  <c r="T227" i="15"/>
  <c r="R227" i="15"/>
  <c r="P227" i="15"/>
  <c r="BI225" i="15"/>
  <c r="BH225" i="15"/>
  <c r="BG225" i="15"/>
  <c r="BF225" i="15"/>
  <c r="T225" i="15"/>
  <c r="R225" i="15"/>
  <c r="P225" i="15"/>
  <c r="BI221" i="15"/>
  <c r="BH221" i="15"/>
  <c r="BG221" i="15"/>
  <c r="BF221" i="15"/>
  <c r="T221" i="15"/>
  <c r="R221" i="15"/>
  <c r="P221" i="15"/>
  <c r="BI219" i="15"/>
  <c r="BH219" i="15"/>
  <c r="BG219" i="15"/>
  <c r="BF219" i="15"/>
  <c r="T219" i="15"/>
  <c r="R219" i="15"/>
  <c r="P219" i="15"/>
  <c r="BI217" i="15"/>
  <c r="BH217" i="15"/>
  <c r="BG217" i="15"/>
  <c r="BF217" i="15"/>
  <c r="T217" i="15"/>
  <c r="R217" i="15"/>
  <c r="P217" i="15"/>
  <c r="BI208" i="15"/>
  <c r="BH208" i="15"/>
  <c r="BG208" i="15"/>
  <c r="BF208" i="15"/>
  <c r="T208" i="15"/>
  <c r="R208" i="15"/>
  <c r="P208" i="15"/>
  <c r="BI207" i="15"/>
  <c r="BH207" i="15"/>
  <c r="BG207" i="15"/>
  <c r="BF207" i="15"/>
  <c r="T207" i="15"/>
  <c r="R207" i="15"/>
  <c r="P207" i="15"/>
  <c r="BI204" i="15"/>
  <c r="BH204" i="15"/>
  <c r="BG204" i="15"/>
  <c r="BF204" i="15"/>
  <c r="T204" i="15"/>
  <c r="R204" i="15"/>
  <c r="P204" i="15"/>
  <c r="BI203" i="15"/>
  <c r="BH203" i="15"/>
  <c r="BG203" i="15"/>
  <c r="BF203" i="15"/>
  <c r="T203" i="15"/>
  <c r="R203" i="15"/>
  <c r="P203" i="15"/>
  <c r="BI197" i="15"/>
  <c r="BH197" i="15"/>
  <c r="BG197" i="15"/>
  <c r="BF197" i="15"/>
  <c r="T197" i="15"/>
  <c r="R197" i="15"/>
  <c r="P197" i="15"/>
  <c r="BI195" i="15"/>
  <c r="BH195" i="15"/>
  <c r="BG195" i="15"/>
  <c r="BF195" i="15"/>
  <c r="T195" i="15"/>
  <c r="R195" i="15"/>
  <c r="P195" i="15"/>
  <c r="BI193" i="15"/>
  <c r="BH193" i="15"/>
  <c r="BG193" i="15"/>
  <c r="BF193" i="15"/>
  <c r="T193" i="15"/>
  <c r="R193" i="15"/>
  <c r="P193" i="15"/>
  <c r="BI181" i="15"/>
  <c r="BH181" i="15"/>
  <c r="BG181" i="15"/>
  <c r="BF181" i="15"/>
  <c r="T181" i="15"/>
  <c r="R181" i="15"/>
  <c r="P181" i="15"/>
  <c r="BI179" i="15"/>
  <c r="BH179" i="15"/>
  <c r="BG179" i="15"/>
  <c r="BF179" i="15"/>
  <c r="T179" i="15"/>
  <c r="R179" i="15"/>
  <c r="P179" i="15"/>
  <c r="BI174" i="15"/>
  <c r="BH174" i="15"/>
  <c r="BG174" i="15"/>
  <c r="BF174" i="15"/>
  <c r="T174" i="15"/>
  <c r="R174" i="15"/>
  <c r="P174" i="15"/>
  <c r="BI173" i="15"/>
  <c r="BH173" i="15"/>
  <c r="BG173" i="15"/>
  <c r="BF173" i="15"/>
  <c r="T173" i="15"/>
  <c r="R173" i="15"/>
  <c r="P173" i="15"/>
  <c r="BI171" i="15"/>
  <c r="BH171" i="15"/>
  <c r="BG171" i="15"/>
  <c r="BF171" i="15"/>
  <c r="T171" i="15"/>
  <c r="R171" i="15"/>
  <c r="P171" i="15"/>
  <c r="BI170" i="15"/>
  <c r="BH170" i="15"/>
  <c r="BG170" i="15"/>
  <c r="BF170" i="15"/>
  <c r="T170" i="15"/>
  <c r="R170" i="15"/>
  <c r="P170" i="15"/>
  <c r="BI167" i="15"/>
  <c r="BH167" i="15"/>
  <c r="BG167" i="15"/>
  <c r="BF167" i="15"/>
  <c r="T167" i="15"/>
  <c r="R167" i="15"/>
  <c r="P167" i="15"/>
  <c r="BI161" i="15"/>
  <c r="BH161" i="15"/>
  <c r="BG161" i="15"/>
  <c r="BF161" i="15"/>
  <c r="T161" i="15"/>
  <c r="R161" i="15"/>
  <c r="P161" i="15"/>
  <c r="BI159" i="15"/>
  <c r="BH159" i="15"/>
  <c r="BG159" i="15"/>
  <c r="BF159" i="15"/>
  <c r="T159" i="15"/>
  <c r="R159" i="15"/>
  <c r="P159" i="15"/>
  <c r="BI154" i="15"/>
  <c r="BH154" i="15"/>
  <c r="BG154" i="15"/>
  <c r="BF154" i="15"/>
  <c r="T154" i="15"/>
  <c r="R154" i="15"/>
  <c r="P154" i="15"/>
  <c r="BI153" i="15"/>
  <c r="BH153" i="15"/>
  <c r="BG153" i="15"/>
  <c r="BF153" i="15"/>
  <c r="T153" i="15"/>
  <c r="R153" i="15"/>
  <c r="P153" i="15"/>
  <c r="BI151" i="15"/>
  <c r="BH151" i="15"/>
  <c r="BG151" i="15"/>
  <c r="BF151" i="15"/>
  <c r="T151" i="15"/>
  <c r="R151" i="15"/>
  <c r="P151" i="15"/>
  <c r="BI150" i="15"/>
  <c r="BH150" i="15"/>
  <c r="BG150" i="15"/>
  <c r="BF150" i="15"/>
  <c r="T150" i="15"/>
  <c r="R150" i="15"/>
  <c r="P150" i="15"/>
  <c r="BI147" i="15"/>
  <c r="BH147" i="15"/>
  <c r="BG147" i="15"/>
  <c r="BF147" i="15"/>
  <c r="T147" i="15"/>
  <c r="R147" i="15"/>
  <c r="P147" i="15"/>
  <c r="BI145" i="15"/>
  <c r="BH145" i="15"/>
  <c r="BG145" i="15"/>
  <c r="BF145" i="15"/>
  <c r="T145" i="15"/>
  <c r="R145" i="15"/>
  <c r="P145" i="15"/>
  <c r="BI143" i="15"/>
  <c r="BH143" i="15"/>
  <c r="BG143" i="15"/>
  <c r="BF143" i="15"/>
  <c r="T143" i="15"/>
  <c r="R143" i="15"/>
  <c r="P143" i="15"/>
  <c r="BI141" i="15"/>
  <c r="BH141" i="15"/>
  <c r="BG141" i="15"/>
  <c r="BF141" i="15"/>
  <c r="T141" i="15"/>
  <c r="R141" i="15"/>
  <c r="P141" i="15"/>
  <c r="BI139" i="15"/>
  <c r="BH139" i="15"/>
  <c r="BG139" i="15"/>
  <c r="BF139" i="15"/>
  <c r="T139" i="15"/>
  <c r="R139" i="15"/>
  <c r="P139" i="15"/>
  <c r="BI137" i="15"/>
  <c r="BH137" i="15"/>
  <c r="BG137" i="15"/>
  <c r="BF137" i="15"/>
  <c r="T137" i="15"/>
  <c r="R137" i="15"/>
  <c r="P137" i="15"/>
  <c r="BI134" i="15"/>
  <c r="BH134" i="15"/>
  <c r="BG134" i="15"/>
  <c r="BF134" i="15"/>
  <c r="T134" i="15"/>
  <c r="R134" i="15"/>
  <c r="P134" i="15"/>
  <c r="BI132" i="15"/>
  <c r="BH132" i="15"/>
  <c r="BG132" i="15"/>
  <c r="BF132" i="15"/>
  <c r="T132" i="15"/>
  <c r="R132" i="15"/>
  <c r="P132" i="15"/>
  <c r="BI129" i="15"/>
  <c r="BH129" i="15"/>
  <c r="BG129" i="15"/>
  <c r="BF129" i="15"/>
  <c r="T129" i="15"/>
  <c r="R129" i="15"/>
  <c r="P129" i="15"/>
  <c r="J122" i="15"/>
  <c r="F122" i="15"/>
  <c r="F120" i="15"/>
  <c r="E118" i="15"/>
  <c r="J93" i="15"/>
  <c r="F93" i="15"/>
  <c r="F91" i="15"/>
  <c r="E89" i="15"/>
  <c r="J26" i="15"/>
  <c r="E26" i="15"/>
  <c r="J123" i="15" s="1"/>
  <c r="J25" i="15"/>
  <c r="J20" i="15"/>
  <c r="E20" i="15"/>
  <c r="F123" i="15" s="1"/>
  <c r="J19" i="15"/>
  <c r="J120" i="15"/>
  <c r="E7" i="15"/>
  <c r="E114" i="15"/>
  <c r="J39" i="14"/>
  <c r="J38" i="14"/>
  <c r="AY111" i="1" s="1"/>
  <c r="J37" i="14"/>
  <c r="AX111" i="1" s="1"/>
  <c r="BI698" i="14"/>
  <c r="BH698" i="14"/>
  <c r="BG698" i="14"/>
  <c r="BF698" i="14"/>
  <c r="T698" i="14"/>
  <c r="R698" i="14"/>
  <c r="P698" i="14"/>
  <c r="BI695" i="14"/>
  <c r="BH695" i="14"/>
  <c r="BG695" i="14"/>
  <c r="BF695" i="14"/>
  <c r="T695" i="14"/>
  <c r="R695" i="14"/>
  <c r="P695" i="14"/>
  <c r="BI692" i="14"/>
  <c r="BH692" i="14"/>
  <c r="BG692" i="14"/>
  <c r="BF692" i="14"/>
  <c r="T692" i="14"/>
  <c r="R692" i="14"/>
  <c r="P692" i="14"/>
  <c r="BI691" i="14"/>
  <c r="BH691" i="14"/>
  <c r="BG691" i="14"/>
  <c r="BF691" i="14"/>
  <c r="T691" i="14"/>
  <c r="R691" i="14"/>
  <c r="P691" i="14"/>
  <c r="BI690" i="14"/>
  <c r="BH690" i="14"/>
  <c r="BG690" i="14"/>
  <c r="BF690" i="14"/>
  <c r="T690" i="14"/>
  <c r="R690" i="14"/>
  <c r="P690" i="14"/>
  <c r="BI689" i="14"/>
  <c r="BH689" i="14"/>
  <c r="BG689" i="14"/>
  <c r="BF689" i="14"/>
  <c r="T689" i="14"/>
  <c r="R689" i="14"/>
  <c r="P689" i="14"/>
  <c r="BI688" i="14"/>
  <c r="BH688" i="14"/>
  <c r="BG688" i="14"/>
  <c r="BF688" i="14"/>
  <c r="T688" i="14"/>
  <c r="R688" i="14"/>
  <c r="P688" i="14"/>
  <c r="BI687" i="14"/>
  <c r="BH687" i="14"/>
  <c r="BG687" i="14"/>
  <c r="BF687" i="14"/>
  <c r="T687" i="14"/>
  <c r="R687" i="14"/>
  <c r="P687" i="14"/>
  <c r="BI686" i="14"/>
  <c r="BH686" i="14"/>
  <c r="BG686" i="14"/>
  <c r="BF686" i="14"/>
  <c r="T686" i="14"/>
  <c r="R686" i="14"/>
  <c r="P686" i="14"/>
  <c r="BI685" i="14"/>
  <c r="BH685" i="14"/>
  <c r="BG685" i="14"/>
  <c r="BF685" i="14"/>
  <c r="T685" i="14"/>
  <c r="R685" i="14"/>
  <c r="P685" i="14"/>
  <c r="BI684" i="14"/>
  <c r="BH684" i="14"/>
  <c r="BG684" i="14"/>
  <c r="BF684" i="14"/>
  <c r="T684" i="14"/>
  <c r="R684" i="14"/>
  <c r="P684" i="14"/>
  <c r="BI683" i="14"/>
  <c r="BH683" i="14"/>
  <c r="BG683" i="14"/>
  <c r="BF683" i="14"/>
  <c r="T683" i="14"/>
  <c r="R683" i="14"/>
  <c r="P683" i="14"/>
  <c r="BI682" i="14"/>
  <c r="BH682" i="14"/>
  <c r="BG682" i="14"/>
  <c r="BF682" i="14"/>
  <c r="T682" i="14"/>
  <c r="R682" i="14"/>
  <c r="P682" i="14"/>
  <c r="BI681" i="14"/>
  <c r="BH681" i="14"/>
  <c r="BG681" i="14"/>
  <c r="BF681" i="14"/>
  <c r="T681" i="14"/>
  <c r="R681" i="14"/>
  <c r="P681" i="14"/>
  <c r="BI680" i="14"/>
  <c r="BH680" i="14"/>
  <c r="BG680" i="14"/>
  <c r="BF680" i="14"/>
  <c r="T680" i="14"/>
  <c r="R680" i="14"/>
  <c r="P680" i="14"/>
  <c r="BI679" i="14"/>
  <c r="BH679" i="14"/>
  <c r="BG679" i="14"/>
  <c r="BF679" i="14"/>
  <c r="T679" i="14"/>
  <c r="R679" i="14"/>
  <c r="P679" i="14"/>
  <c r="BI678" i="14"/>
  <c r="BH678" i="14"/>
  <c r="BG678" i="14"/>
  <c r="BF678" i="14"/>
  <c r="T678" i="14"/>
  <c r="R678" i="14"/>
  <c r="P678" i="14"/>
  <c r="BI677" i="14"/>
  <c r="BH677" i="14"/>
  <c r="BG677" i="14"/>
  <c r="BF677" i="14"/>
  <c r="T677" i="14"/>
  <c r="R677" i="14"/>
  <c r="P677" i="14"/>
  <c r="BI676" i="14"/>
  <c r="BH676" i="14"/>
  <c r="BG676" i="14"/>
  <c r="BF676" i="14"/>
  <c r="T676" i="14"/>
  <c r="R676" i="14"/>
  <c r="P676" i="14"/>
  <c r="BI675" i="14"/>
  <c r="BH675" i="14"/>
  <c r="BG675" i="14"/>
  <c r="BF675" i="14"/>
  <c r="T675" i="14"/>
  <c r="R675" i="14"/>
  <c r="P675" i="14"/>
  <c r="BI674" i="14"/>
  <c r="BH674" i="14"/>
  <c r="BG674" i="14"/>
  <c r="BF674" i="14"/>
  <c r="T674" i="14"/>
  <c r="R674" i="14"/>
  <c r="P674" i="14"/>
  <c r="BI673" i="14"/>
  <c r="BH673" i="14"/>
  <c r="BG673" i="14"/>
  <c r="BF673" i="14"/>
  <c r="T673" i="14"/>
  <c r="R673" i="14"/>
  <c r="P673" i="14"/>
  <c r="BI670" i="14"/>
  <c r="BH670" i="14"/>
  <c r="BG670" i="14"/>
  <c r="BF670" i="14"/>
  <c r="T670" i="14"/>
  <c r="T669" i="14" s="1"/>
  <c r="R670" i="14"/>
  <c r="R669" i="14" s="1"/>
  <c r="P670" i="14"/>
  <c r="P669" i="14" s="1"/>
  <c r="BI668" i="14"/>
  <c r="BH668" i="14"/>
  <c r="BG668" i="14"/>
  <c r="BF668" i="14"/>
  <c r="T668" i="14"/>
  <c r="R668" i="14"/>
  <c r="P668" i="14"/>
  <c r="BI666" i="14"/>
  <c r="BH666" i="14"/>
  <c r="BG666" i="14"/>
  <c r="BF666" i="14"/>
  <c r="T666" i="14"/>
  <c r="R666" i="14"/>
  <c r="P666" i="14"/>
  <c r="BI665" i="14"/>
  <c r="BH665" i="14"/>
  <c r="BG665" i="14"/>
  <c r="BF665" i="14"/>
  <c r="T665" i="14"/>
  <c r="R665" i="14"/>
  <c r="P665" i="14"/>
  <c r="BI664" i="14"/>
  <c r="BH664" i="14"/>
  <c r="BG664" i="14"/>
  <c r="BF664" i="14"/>
  <c r="T664" i="14"/>
  <c r="R664" i="14"/>
  <c r="P664" i="14"/>
  <c r="BI663" i="14"/>
  <c r="BH663" i="14"/>
  <c r="BG663" i="14"/>
  <c r="BF663" i="14"/>
  <c r="T663" i="14"/>
  <c r="R663" i="14"/>
  <c r="P663" i="14"/>
  <c r="BI662" i="14"/>
  <c r="BH662" i="14"/>
  <c r="BG662" i="14"/>
  <c r="BF662" i="14"/>
  <c r="T662" i="14"/>
  <c r="R662" i="14"/>
  <c r="P662" i="14"/>
  <c r="BI659" i="14"/>
  <c r="BH659" i="14"/>
  <c r="BG659" i="14"/>
  <c r="BF659" i="14"/>
  <c r="T659" i="14"/>
  <c r="R659" i="14"/>
  <c r="P659" i="14"/>
  <c r="BI657" i="14"/>
  <c r="BH657" i="14"/>
  <c r="BG657" i="14"/>
  <c r="BF657" i="14"/>
  <c r="T657" i="14"/>
  <c r="R657" i="14"/>
  <c r="P657" i="14"/>
  <c r="BI655" i="14"/>
  <c r="BH655" i="14"/>
  <c r="BG655" i="14"/>
  <c r="BF655" i="14"/>
  <c r="T655" i="14"/>
  <c r="R655" i="14"/>
  <c r="P655" i="14"/>
  <c r="BI654" i="14"/>
  <c r="BH654" i="14"/>
  <c r="BG654" i="14"/>
  <c r="BF654" i="14"/>
  <c r="T654" i="14"/>
  <c r="R654" i="14"/>
  <c r="P654" i="14"/>
  <c r="BI652" i="14"/>
  <c r="BH652" i="14"/>
  <c r="BG652" i="14"/>
  <c r="BF652" i="14"/>
  <c r="T652" i="14"/>
  <c r="R652" i="14"/>
  <c r="P652" i="14"/>
  <c r="BI649" i="14"/>
  <c r="BH649" i="14"/>
  <c r="BG649" i="14"/>
  <c r="BF649" i="14"/>
  <c r="T649" i="14"/>
  <c r="R649" i="14"/>
  <c r="P649" i="14"/>
  <c r="BI647" i="14"/>
  <c r="BH647" i="14"/>
  <c r="BG647" i="14"/>
  <c r="BF647" i="14"/>
  <c r="T647" i="14"/>
  <c r="R647" i="14"/>
  <c r="P647" i="14"/>
  <c r="BI644" i="14"/>
  <c r="BH644" i="14"/>
  <c r="BG644" i="14"/>
  <c r="BF644" i="14"/>
  <c r="T644" i="14"/>
  <c r="R644" i="14"/>
  <c r="P644" i="14"/>
  <c r="BI642" i="14"/>
  <c r="BH642" i="14"/>
  <c r="BG642" i="14"/>
  <c r="BF642" i="14"/>
  <c r="T642" i="14"/>
  <c r="R642" i="14"/>
  <c r="P642" i="14"/>
  <c r="BI639" i="14"/>
  <c r="BH639" i="14"/>
  <c r="BG639" i="14"/>
  <c r="BF639" i="14"/>
  <c r="T639" i="14"/>
  <c r="R639" i="14"/>
  <c r="P639" i="14"/>
  <c r="BI637" i="14"/>
  <c r="BH637" i="14"/>
  <c r="BG637" i="14"/>
  <c r="BF637" i="14"/>
  <c r="T637" i="14"/>
  <c r="R637" i="14"/>
  <c r="P637" i="14"/>
  <c r="BI635" i="14"/>
  <c r="BH635" i="14"/>
  <c r="BG635" i="14"/>
  <c r="BF635" i="14"/>
  <c r="T635" i="14"/>
  <c r="R635" i="14"/>
  <c r="P635" i="14"/>
  <c r="BI632" i="14"/>
  <c r="BH632" i="14"/>
  <c r="BG632" i="14"/>
  <c r="BF632" i="14"/>
  <c r="T632" i="14"/>
  <c r="R632" i="14"/>
  <c r="P632" i="14"/>
  <c r="BI631" i="14"/>
  <c r="BH631" i="14"/>
  <c r="BG631" i="14"/>
  <c r="BF631" i="14"/>
  <c r="T631" i="14"/>
  <c r="R631" i="14"/>
  <c r="P631" i="14"/>
  <c r="BI630" i="14"/>
  <c r="BH630" i="14"/>
  <c r="BG630" i="14"/>
  <c r="BF630" i="14"/>
  <c r="T630" i="14"/>
  <c r="R630" i="14"/>
  <c r="P630" i="14"/>
  <c r="BI629" i="14"/>
  <c r="BH629" i="14"/>
  <c r="BG629" i="14"/>
  <c r="BF629" i="14"/>
  <c r="T629" i="14"/>
  <c r="R629" i="14"/>
  <c r="P629" i="14"/>
  <c r="BI628" i="14"/>
  <c r="BH628" i="14"/>
  <c r="BG628" i="14"/>
  <c r="BF628" i="14"/>
  <c r="T628" i="14"/>
  <c r="R628" i="14"/>
  <c r="P628" i="14"/>
  <c r="BI627" i="14"/>
  <c r="BH627" i="14"/>
  <c r="BG627" i="14"/>
  <c r="BF627" i="14"/>
  <c r="T627" i="14"/>
  <c r="R627" i="14"/>
  <c r="P627" i="14"/>
  <c r="BI624" i="14"/>
  <c r="BH624" i="14"/>
  <c r="BG624" i="14"/>
  <c r="BF624" i="14"/>
  <c r="T624" i="14"/>
  <c r="R624" i="14"/>
  <c r="P624" i="14"/>
  <c r="BI620" i="14"/>
  <c r="BH620" i="14"/>
  <c r="BG620" i="14"/>
  <c r="BF620" i="14"/>
  <c r="T620" i="14"/>
  <c r="R620" i="14"/>
  <c r="P620" i="14"/>
  <c r="BI617" i="14"/>
  <c r="BH617" i="14"/>
  <c r="BG617" i="14"/>
  <c r="BF617" i="14"/>
  <c r="T617" i="14"/>
  <c r="R617" i="14"/>
  <c r="P617" i="14"/>
  <c r="BI616" i="14"/>
  <c r="BH616" i="14"/>
  <c r="BG616" i="14"/>
  <c r="BF616" i="14"/>
  <c r="T616" i="14"/>
  <c r="R616" i="14"/>
  <c r="P616" i="14"/>
  <c r="BI613" i="14"/>
  <c r="BH613" i="14"/>
  <c r="BG613" i="14"/>
  <c r="BF613" i="14"/>
  <c r="T613" i="14"/>
  <c r="R613" i="14"/>
  <c r="P613" i="14"/>
  <c r="BI612" i="14"/>
  <c r="BH612" i="14"/>
  <c r="BG612" i="14"/>
  <c r="BF612" i="14"/>
  <c r="T612" i="14"/>
  <c r="R612" i="14"/>
  <c r="P612" i="14"/>
  <c r="BI610" i="14"/>
  <c r="BH610" i="14"/>
  <c r="BG610" i="14"/>
  <c r="BF610" i="14"/>
  <c r="T610" i="14"/>
  <c r="R610" i="14"/>
  <c r="P610" i="14"/>
  <c r="BI605" i="14"/>
  <c r="BH605" i="14"/>
  <c r="BG605" i="14"/>
  <c r="BF605" i="14"/>
  <c r="T605" i="14"/>
  <c r="R605" i="14"/>
  <c r="P605" i="14"/>
  <c r="BI603" i="14"/>
  <c r="BH603" i="14"/>
  <c r="BG603" i="14"/>
  <c r="BF603" i="14"/>
  <c r="T603" i="14"/>
  <c r="R603" i="14"/>
  <c r="P603" i="14"/>
  <c r="BI601" i="14"/>
  <c r="BH601" i="14"/>
  <c r="BG601" i="14"/>
  <c r="BF601" i="14"/>
  <c r="T601" i="14"/>
  <c r="R601" i="14"/>
  <c r="P601" i="14"/>
  <c r="BI597" i="14"/>
  <c r="BH597" i="14"/>
  <c r="BG597" i="14"/>
  <c r="BF597" i="14"/>
  <c r="T597" i="14"/>
  <c r="R597" i="14"/>
  <c r="P597" i="14"/>
  <c r="BI595" i="14"/>
  <c r="BH595" i="14"/>
  <c r="BG595" i="14"/>
  <c r="BF595" i="14"/>
  <c r="T595" i="14"/>
  <c r="R595" i="14"/>
  <c r="P595" i="14"/>
  <c r="BI592" i="14"/>
  <c r="BH592" i="14"/>
  <c r="BG592" i="14"/>
  <c r="BF592" i="14"/>
  <c r="T592" i="14"/>
  <c r="R592" i="14"/>
  <c r="P592" i="14"/>
  <c r="BI590" i="14"/>
  <c r="BH590" i="14"/>
  <c r="BG590" i="14"/>
  <c r="BF590" i="14"/>
  <c r="T590" i="14"/>
  <c r="R590" i="14"/>
  <c r="P590" i="14"/>
  <c r="BI579" i="14"/>
  <c r="BH579" i="14"/>
  <c r="BG579" i="14"/>
  <c r="BF579" i="14"/>
  <c r="T579" i="14"/>
  <c r="R579" i="14"/>
  <c r="P579" i="14"/>
  <c r="BI578" i="14"/>
  <c r="BH578" i="14"/>
  <c r="BG578" i="14"/>
  <c r="BF578" i="14"/>
  <c r="T578" i="14"/>
  <c r="R578" i="14"/>
  <c r="P578" i="14"/>
  <c r="BI575" i="14"/>
  <c r="BH575" i="14"/>
  <c r="BG575" i="14"/>
  <c r="BF575" i="14"/>
  <c r="T575" i="14"/>
  <c r="R575" i="14"/>
  <c r="P575" i="14"/>
  <c r="BI572" i="14"/>
  <c r="BH572" i="14"/>
  <c r="BG572" i="14"/>
  <c r="BF572" i="14"/>
  <c r="T572" i="14"/>
  <c r="R572" i="14"/>
  <c r="P572" i="14"/>
  <c r="BI557" i="14"/>
  <c r="BH557" i="14"/>
  <c r="BG557" i="14"/>
  <c r="BF557" i="14"/>
  <c r="T557" i="14"/>
  <c r="R557" i="14"/>
  <c r="P557" i="14"/>
  <c r="BI555" i="14"/>
  <c r="BH555" i="14"/>
  <c r="BG555" i="14"/>
  <c r="BF555" i="14"/>
  <c r="T555" i="14"/>
  <c r="R555" i="14"/>
  <c r="P555" i="14"/>
  <c r="BI552" i="14"/>
  <c r="BH552" i="14"/>
  <c r="BG552" i="14"/>
  <c r="BF552" i="14"/>
  <c r="T552" i="14"/>
  <c r="R552" i="14"/>
  <c r="P552" i="14"/>
  <c r="BI549" i="14"/>
  <c r="BH549" i="14"/>
  <c r="BG549" i="14"/>
  <c r="BF549" i="14"/>
  <c r="T549" i="14"/>
  <c r="R549" i="14"/>
  <c r="P549" i="14"/>
  <c r="BI547" i="14"/>
  <c r="BH547" i="14"/>
  <c r="BG547" i="14"/>
  <c r="BF547" i="14"/>
  <c r="T547" i="14"/>
  <c r="R547" i="14"/>
  <c r="P547" i="14"/>
  <c r="BI542" i="14"/>
  <c r="BH542" i="14"/>
  <c r="BG542" i="14"/>
  <c r="BF542" i="14"/>
  <c r="T542" i="14"/>
  <c r="R542" i="14"/>
  <c r="P542" i="14"/>
  <c r="BI541" i="14"/>
  <c r="BH541" i="14"/>
  <c r="BG541" i="14"/>
  <c r="BF541" i="14"/>
  <c r="T541" i="14"/>
  <c r="R541" i="14"/>
  <c r="P541" i="14"/>
  <c r="BI539" i="14"/>
  <c r="BH539" i="14"/>
  <c r="BG539" i="14"/>
  <c r="BF539" i="14"/>
  <c r="T539" i="14"/>
  <c r="R539" i="14"/>
  <c r="P539" i="14"/>
  <c r="BI538" i="14"/>
  <c r="BH538" i="14"/>
  <c r="BG538" i="14"/>
  <c r="BF538" i="14"/>
  <c r="T538" i="14"/>
  <c r="R538" i="14"/>
  <c r="P538" i="14"/>
  <c r="BI535" i="14"/>
  <c r="BH535" i="14"/>
  <c r="BG535" i="14"/>
  <c r="BF535" i="14"/>
  <c r="T535" i="14"/>
  <c r="R535" i="14"/>
  <c r="P535" i="14"/>
  <c r="BI533" i="14"/>
  <c r="BH533" i="14"/>
  <c r="BG533" i="14"/>
  <c r="BF533" i="14"/>
  <c r="T533" i="14"/>
  <c r="R533" i="14"/>
  <c r="P533" i="14"/>
  <c r="BI531" i="14"/>
  <c r="BH531" i="14"/>
  <c r="BG531" i="14"/>
  <c r="BF531" i="14"/>
  <c r="T531" i="14"/>
  <c r="R531" i="14"/>
  <c r="P531" i="14"/>
  <c r="BI515" i="14"/>
  <c r="BH515" i="14"/>
  <c r="BG515" i="14"/>
  <c r="BF515" i="14"/>
  <c r="T515" i="14"/>
  <c r="R515" i="14"/>
  <c r="P515" i="14"/>
  <c r="BI512" i="14"/>
  <c r="BH512" i="14"/>
  <c r="BG512" i="14"/>
  <c r="BF512" i="14"/>
  <c r="T512" i="14"/>
  <c r="R512" i="14"/>
  <c r="P512" i="14"/>
  <c r="BI509" i="14"/>
  <c r="BH509" i="14"/>
  <c r="BG509" i="14"/>
  <c r="BF509" i="14"/>
  <c r="T509" i="14"/>
  <c r="R509" i="14"/>
  <c r="P509" i="14"/>
  <c r="BI506" i="14"/>
  <c r="BH506" i="14"/>
  <c r="BG506" i="14"/>
  <c r="BF506" i="14"/>
  <c r="T506" i="14"/>
  <c r="R506" i="14"/>
  <c r="P506" i="14"/>
  <c r="BI505" i="14"/>
  <c r="BH505" i="14"/>
  <c r="BG505" i="14"/>
  <c r="BF505" i="14"/>
  <c r="T505" i="14"/>
  <c r="R505" i="14"/>
  <c r="P505" i="14"/>
  <c r="BI497" i="14"/>
  <c r="BH497" i="14"/>
  <c r="BG497" i="14"/>
  <c r="BF497" i="14"/>
  <c r="T497" i="14"/>
  <c r="R497" i="14"/>
  <c r="P497" i="14"/>
  <c r="BI496" i="14"/>
  <c r="BH496" i="14"/>
  <c r="BG496" i="14"/>
  <c r="BF496" i="14"/>
  <c r="T496" i="14"/>
  <c r="R496" i="14"/>
  <c r="P496" i="14"/>
  <c r="BI451" i="14"/>
  <c r="BH451" i="14"/>
  <c r="BG451" i="14"/>
  <c r="BF451" i="14"/>
  <c r="T451" i="14"/>
  <c r="R451" i="14"/>
  <c r="P451" i="14"/>
  <c r="BI449" i="14"/>
  <c r="BH449" i="14"/>
  <c r="BG449" i="14"/>
  <c r="BF449" i="14"/>
  <c r="T449" i="14"/>
  <c r="R449" i="14"/>
  <c r="P449" i="14"/>
  <c r="BI447" i="14"/>
  <c r="BH447" i="14"/>
  <c r="BG447" i="14"/>
  <c r="BF447" i="14"/>
  <c r="T447" i="14"/>
  <c r="R447" i="14"/>
  <c r="P447" i="14"/>
  <c r="BI445" i="14"/>
  <c r="BH445" i="14"/>
  <c r="BG445" i="14"/>
  <c r="BF445" i="14"/>
  <c r="T445" i="14"/>
  <c r="R445" i="14"/>
  <c r="P445" i="14"/>
  <c r="BI382" i="14"/>
  <c r="BH382" i="14"/>
  <c r="BG382" i="14"/>
  <c r="BF382" i="14"/>
  <c r="T382" i="14"/>
  <c r="R382" i="14"/>
  <c r="P382" i="14"/>
  <c r="BI377" i="14"/>
  <c r="BH377" i="14"/>
  <c r="BG377" i="14"/>
  <c r="BF377" i="14"/>
  <c r="T377" i="14"/>
  <c r="R377" i="14"/>
  <c r="P377" i="14"/>
  <c r="BI374" i="14"/>
  <c r="BH374" i="14"/>
  <c r="BG374" i="14"/>
  <c r="BF374" i="14"/>
  <c r="T374" i="14"/>
  <c r="R374" i="14"/>
  <c r="P374" i="14"/>
  <c r="BI371" i="14"/>
  <c r="BH371" i="14"/>
  <c r="BG371" i="14"/>
  <c r="BF371" i="14"/>
  <c r="T371" i="14"/>
  <c r="R371" i="14"/>
  <c r="P371" i="14"/>
  <c r="BI368" i="14"/>
  <c r="BH368" i="14"/>
  <c r="BG368" i="14"/>
  <c r="BF368" i="14"/>
  <c r="T368" i="14"/>
  <c r="R368" i="14"/>
  <c r="P368" i="14"/>
  <c r="BI362" i="14"/>
  <c r="BH362" i="14"/>
  <c r="BG362" i="14"/>
  <c r="BF362" i="14"/>
  <c r="T362" i="14"/>
  <c r="R362" i="14"/>
  <c r="P362" i="14"/>
  <c r="BI361" i="14"/>
  <c r="BH361" i="14"/>
  <c r="BG361" i="14"/>
  <c r="BF361" i="14"/>
  <c r="T361" i="14"/>
  <c r="R361" i="14"/>
  <c r="P361" i="14"/>
  <c r="BI359" i="14"/>
  <c r="BH359" i="14"/>
  <c r="BG359" i="14"/>
  <c r="BF359" i="14"/>
  <c r="T359" i="14"/>
  <c r="R359" i="14"/>
  <c r="P359" i="14"/>
  <c r="BI358" i="14"/>
  <c r="BH358" i="14"/>
  <c r="BG358" i="14"/>
  <c r="BF358" i="14"/>
  <c r="T358" i="14"/>
  <c r="R358" i="14"/>
  <c r="P358" i="14"/>
  <c r="BI356" i="14"/>
  <c r="BH356" i="14"/>
  <c r="BG356" i="14"/>
  <c r="BF356" i="14"/>
  <c r="T356" i="14"/>
  <c r="R356" i="14"/>
  <c r="P356" i="14"/>
  <c r="BI333" i="14"/>
  <c r="BH333" i="14"/>
  <c r="BG333" i="14"/>
  <c r="BF333" i="14"/>
  <c r="T333" i="14"/>
  <c r="R333" i="14"/>
  <c r="P333" i="14"/>
  <c r="BI298" i="14"/>
  <c r="BH298" i="14"/>
  <c r="BG298" i="14"/>
  <c r="BF298" i="14"/>
  <c r="T298" i="14"/>
  <c r="R298" i="14"/>
  <c r="P298" i="14"/>
  <c r="BI290" i="14"/>
  <c r="BH290" i="14"/>
  <c r="BG290" i="14"/>
  <c r="BF290" i="14"/>
  <c r="T290" i="14"/>
  <c r="R290" i="14"/>
  <c r="P290" i="14"/>
  <c r="BI276" i="14"/>
  <c r="BH276" i="14"/>
  <c r="BG276" i="14"/>
  <c r="BF276" i="14"/>
  <c r="T276" i="14"/>
  <c r="R276" i="14"/>
  <c r="P276" i="14"/>
  <c r="BI272" i="14"/>
  <c r="BH272" i="14"/>
  <c r="BG272" i="14"/>
  <c r="BF272" i="14"/>
  <c r="T272" i="14"/>
  <c r="R272" i="14"/>
  <c r="P272" i="14"/>
  <c r="BI253" i="14"/>
  <c r="BH253" i="14"/>
  <c r="BG253" i="14"/>
  <c r="BF253" i="14"/>
  <c r="T253" i="14"/>
  <c r="R253" i="14"/>
  <c r="P253" i="14"/>
  <c r="BI233" i="14"/>
  <c r="BH233" i="14"/>
  <c r="BG233" i="14"/>
  <c r="BF233" i="14"/>
  <c r="T233" i="14"/>
  <c r="R233" i="14"/>
  <c r="P233" i="14"/>
  <c r="BI231" i="14"/>
  <c r="BH231" i="14"/>
  <c r="BG231" i="14"/>
  <c r="BF231" i="14"/>
  <c r="T231" i="14"/>
  <c r="R231" i="14"/>
  <c r="P231" i="14"/>
  <c r="BI225" i="14"/>
  <c r="BH225" i="14"/>
  <c r="BG225" i="14"/>
  <c r="BF225" i="14"/>
  <c r="T225" i="14"/>
  <c r="R225" i="14"/>
  <c r="P225" i="14"/>
  <c r="BI224" i="14"/>
  <c r="BH224" i="14"/>
  <c r="BG224" i="14"/>
  <c r="BF224" i="14"/>
  <c r="T224" i="14"/>
  <c r="R224" i="14"/>
  <c r="P224" i="14"/>
  <c r="BI222" i="14"/>
  <c r="BH222" i="14"/>
  <c r="BG222" i="14"/>
  <c r="BF222" i="14"/>
  <c r="T222" i="14"/>
  <c r="R222" i="14"/>
  <c r="P222" i="14"/>
  <c r="BI221" i="14"/>
  <c r="BH221" i="14"/>
  <c r="BG221" i="14"/>
  <c r="BF221" i="14"/>
  <c r="T221" i="14"/>
  <c r="R221" i="14"/>
  <c r="P221" i="14"/>
  <c r="BI202" i="14"/>
  <c r="BH202" i="14"/>
  <c r="BG202" i="14"/>
  <c r="BF202" i="14"/>
  <c r="T202" i="14"/>
  <c r="R202" i="14"/>
  <c r="P202" i="14"/>
  <c r="BI200" i="14"/>
  <c r="BH200" i="14"/>
  <c r="BG200" i="14"/>
  <c r="BF200" i="14"/>
  <c r="T200" i="14"/>
  <c r="R200" i="14"/>
  <c r="P200" i="14"/>
  <c r="BI198" i="14"/>
  <c r="BH198" i="14"/>
  <c r="BG198" i="14"/>
  <c r="BF198" i="14"/>
  <c r="T198" i="14"/>
  <c r="R198" i="14"/>
  <c r="P198" i="14"/>
  <c r="BI190" i="14"/>
  <c r="BH190" i="14"/>
  <c r="BG190" i="14"/>
  <c r="BF190" i="14"/>
  <c r="T190" i="14"/>
  <c r="R190" i="14"/>
  <c r="P190" i="14"/>
  <c r="BI182" i="14"/>
  <c r="BH182" i="14"/>
  <c r="BG182" i="14"/>
  <c r="BF182" i="14"/>
  <c r="T182" i="14"/>
  <c r="R182" i="14"/>
  <c r="P182" i="14"/>
  <c r="BI177" i="14"/>
  <c r="BH177" i="14"/>
  <c r="BG177" i="14"/>
  <c r="BF177" i="14"/>
  <c r="T177" i="14"/>
  <c r="R177" i="14"/>
  <c r="P177" i="14"/>
  <c r="BI175" i="14"/>
  <c r="BH175" i="14"/>
  <c r="BG175" i="14"/>
  <c r="BF175" i="14"/>
  <c r="T175" i="14"/>
  <c r="R175" i="14"/>
  <c r="P175" i="14"/>
  <c r="BI169" i="14"/>
  <c r="BH169" i="14"/>
  <c r="BG169" i="14"/>
  <c r="BF169" i="14"/>
  <c r="T169" i="14"/>
  <c r="R169" i="14"/>
  <c r="P169" i="14"/>
  <c r="BI164" i="14"/>
  <c r="BH164" i="14"/>
  <c r="BG164" i="14"/>
  <c r="BF164" i="14"/>
  <c r="T164" i="14"/>
  <c r="R164" i="14"/>
  <c r="P164" i="14"/>
  <c r="BI162" i="14"/>
  <c r="BH162" i="14"/>
  <c r="BG162" i="14"/>
  <c r="BF162" i="14"/>
  <c r="T162" i="14"/>
  <c r="R162" i="14"/>
  <c r="P162" i="14"/>
  <c r="BI156" i="14"/>
  <c r="BH156" i="14"/>
  <c r="BG156" i="14"/>
  <c r="BF156" i="14"/>
  <c r="T156" i="14"/>
  <c r="R156" i="14"/>
  <c r="P156" i="14"/>
  <c r="BI154" i="14"/>
  <c r="BH154" i="14"/>
  <c r="BG154" i="14"/>
  <c r="BF154" i="14"/>
  <c r="T154" i="14"/>
  <c r="R154" i="14"/>
  <c r="P154" i="14"/>
  <c r="BI150" i="14"/>
  <c r="BH150" i="14"/>
  <c r="BG150" i="14"/>
  <c r="BF150" i="14"/>
  <c r="T150" i="14"/>
  <c r="R150" i="14"/>
  <c r="P150" i="14"/>
  <c r="BI148" i="14"/>
  <c r="BH148" i="14"/>
  <c r="BG148" i="14"/>
  <c r="BF148" i="14"/>
  <c r="T148" i="14"/>
  <c r="R148" i="14"/>
  <c r="P148" i="14"/>
  <c r="BI144" i="14"/>
  <c r="BH144" i="14"/>
  <c r="BG144" i="14"/>
  <c r="BF144" i="14"/>
  <c r="T144" i="14"/>
  <c r="R144" i="14"/>
  <c r="P144" i="14"/>
  <c r="BI142" i="14"/>
  <c r="BH142" i="14"/>
  <c r="BG142" i="14"/>
  <c r="BF142" i="14"/>
  <c r="T142" i="14"/>
  <c r="R142" i="14"/>
  <c r="P142" i="14"/>
  <c r="BI140" i="14"/>
  <c r="BH140" i="14"/>
  <c r="BG140" i="14"/>
  <c r="BF140" i="14"/>
  <c r="T140" i="14"/>
  <c r="R140" i="14"/>
  <c r="P140" i="14"/>
  <c r="BI137" i="14"/>
  <c r="BH137" i="14"/>
  <c r="BG137" i="14"/>
  <c r="BF137" i="14"/>
  <c r="T137" i="14"/>
  <c r="R137" i="14"/>
  <c r="P137" i="14"/>
  <c r="BI134" i="14"/>
  <c r="BH134" i="14"/>
  <c r="BG134" i="14"/>
  <c r="BF134" i="14"/>
  <c r="T134" i="14"/>
  <c r="R134" i="14"/>
  <c r="P134" i="14"/>
  <c r="J127" i="14"/>
  <c r="F127" i="14"/>
  <c r="F125" i="14"/>
  <c r="E123" i="14"/>
  <c r="J93" i="14"/>
  <c r="F93" i="14"/>
  <c r="F91" i="14"/>
  <c r="E89" i="14"/>
  <c r="J26" i="14"/>
  <c r="E26" i="14"/>
  <c r="J128" i="14"/>
  <c r="J25" i="14"/>
  <c r="J20" i="14"/>
  <c r="E20" i="14"/>
  <c r="F128" i="14"/>
  <c r="J19" i="14"/>
  <c r="J125" i="14"/>
  <c r="E7" i="14"/>
  <c r="E85" i="14" s="1"/>
  <c r="J39" i="13"/>
  <c r="J38" i="13"/>
  <c r="AY110" i="1"/>
  <c r="J37" i="13"/>
  <c r="AX110" i="1"/>
  <c r="BI770" i="13"/>
  <c r="BH770" i="13"/>
  <c r="BG770" i="13"/>
  <c r="BF770" i="13"/>
  <c r="T770" i="13"/>
  <c r="R770" i="13"/>
  <c r="P770" i="13"/>
  <c r="BI767" i="13"/>
  <c r="BH767" i="13"/>
  <c r="BG767" i="13"/>
  <c r="BF767" i="13"/>
  <c r="T767" i="13"/>
  <c r="R767" i="13"/>
  <c r="P767" i="13"/>
  <c r="BI764" i="13"/>
  <c r="BH764" i="13"/>
  <c r="BG764" i="13"/>
  <c r="BF764" i="13"/>
  <c r="T764" i="13"/>
  <c r="T763" i="13"/>
  <c r="R764" i="13"/>
  <c r="R763" i="13"/>
  <c r="P764" i="13"/>
  <c r="P763" i="13"/>
  <c r="BI761" i="13"/>
  <c r="BH761" i="13"/>
  <c r="BG761" i="13"/>
  <c r="BF761" i="13"/>
  <c r="T761" i="13"/>
  <c r="R761" i="13"/>
  <c r="P761" i="13"/>
  <c r="BI760" i="13"/>
  <c r="BH760" i="13"/>
  <c r="BG760" i="13"/>
  <c r="BF760" i="13"/>
  <c r="T760" i="13"/>
  <c r="R760" i="13"/>
  <c r="P760" i="13"/>
  <c r="BI759" i="13"/>
  <c r="BH759" i="13"/>
  <c r="BG759" i="13"/>
  <c r="BF759" i="13"/>
  <c r="T759" i="13"/>
  <c r="R759" i="13"/>
  <c r="P759" i="13"/>
  <c r="BI758" i="13"/>
  <c r="BH758" i="13"/>
  <c r="BG758" i="13"/>
  <c r="BF758" i="13"/>
  <c r="T758" i="13"/>
  <c r="R758" i="13"/>
  <c r="P758" i="13"/>
  <c r="BI756" i="13"/>
  <c r="BH756" i="13"/>
  <c r="BG756" i="13"/>
  <c r="BF756" i="13"/>
  <c r="T756" i="13"/>
  <c r="R756" i="13"/>
  <c r="P756" i="13"/>
  <c r="BI754" i="13"/>
  <c r="BH754" i="13"/>
  <c r="BG754" i="13"/>
  <c r="BF754" i="13"/>
  <c r="T754" i="13"/>
  <c r="R754" i="13"/>
  <c r="P754" i="13"/>
  <c r="BI749" i="13"/>
  <c r="BH749" i="13"/>
  <c r="BG749" i="13"/>
  <c r="BF749" i="13"/>
  <c r="T749" i="13"/>
  <c r="R749" i="13"/>
  <c r="P749" i="13"/>
  <c r="BI747" i="13"/>
  <c r="BH747" i="13"/>
  <c r="BG747" i="13"/>
  <c r="BF747" i="13"/>
  <c r="T747" i="13"/>
  <c r="R747" i="13"/>
  <c r="P747" i="13"/>
  <c r="BI742" i="13"/>
  <c r="BH742" i="13"/>
  <c r="BG742" i="13"/>
  <c r="BF742" i="13"/>
  <c r="T742" i="13"/>
  <c r="R742" i="13"/>
  <c r="P742" i="13"/>
  <c r="BI740" i="13"/>
  <c r="BH740" i="13"/>
  <c r="BG740" i="13"/>
  <c r="BF740" i="13"/>
  <c r="T740" i="13"/>
  <c r="R740" i="13"/>
  <c r="P740" i="13"/>
  <c r="BI738" i="13"/>
  <c r="BH738" i="13"/>
  <c r="BG738" i="13"/>
  <c r="BF738" i="13"/>
  <c r="T738" i="13"/>
  <c r="R738" i="13"/>
  <c r="P738" i="13"/>
  <c r="BI737" i="13"/>
  <c r="BH737" i="13"/>
  <c r="BG737" i="13"/>
  <c r="BF737" i="13"/>
  <c r="T737" i="13"/>
  <c r="R737" i="13"/>
  <c r="P737" i="13"/>
  <c r="BI736" i="13"/>
  <c r="BH736" i="13"/>
  <c r="BG736" i="13"/>
  <c r="BF736" i="13"/>
  <c r="T736" i="13"/>
  <c r="R736" i="13"/>
  <c r="P736" i="13"/>
  <c r="BI735" i="13"/>
  <c r="BH735" i="13"/>
  <c r="BG735" i="13"/>
  <c r="BF735" i="13"/>
  <c r="T735" i="13"/>
  <c r="R735" i="13"/>
  <c r="P735" i="13"/>
  <c r="BI734" i="13"/>
  <c r="BH734" i="13"/>
  <c r="BG734" i="13"/>
  <c r="BF734" i="13"/>
  <c r="T734" i="13"/>
  <c r="R734" i="13"/>
  <c r="P734" i="13"/>
  <c r="BI732" i="13"/>
  <c r="BH732" i="13"/>
  <c r="BG732" i="13"/>
  <c r="BF732" i="13"/>
  <c r="T732" i="13"/>
  <c r="R732" i="13"/>
  <c r="P732" i="13"/>
  <c r="BI731" i="13"/>
  <c r="BH731" i="13"/>
  <c r="BG731" i="13"/>
  <c r="BF731" i="13"/>
  <c r="T731" i="13"/>
  <c r="R731" i="13"/>
  <c r="P731" i="13"/>
  <c r="BI730" i="13"/>
  <c r="BH730" i="13"/>
  <c r="BG730" i="13"/>
  <c r="BF730" i="13"/>
  <c r="T730" i="13"/>
  <c r="R730" i="13"/>
  <c r="P730" i="13"/>
  <c r="BI728" i="13"/>
  <c r="BH728" i="13"/>
  <c r="BG728" i="13"/>
  <c r="BF728" i="13"/>
  <c r="T728" i="13"/>
  <c r="R728" i="13"/>
  <c r="P728" i="13"/>
  <c r="BI727" i="13"/>
  <c r="BH727" i="13"/>
  <c r="BG727" i="13"/>
  <c r="BF727" i="13"/>
  <c r="T727" i="13"/>
  <c r="R727" i="13"/>
  <c r="P727" i="13"/>
  <c r="BI726" i="13"/>
  <c r="BH726" i="13"/>
  <c r="BG726" i="13"/>
  <c r="BF726" i="13"/>
  <c r="T726" i="13"/>
  <c r="R726" i="13"/>
  <c r="P726" i="13"/>
  <c r="BI724" i="13"/>
  <c r="BH724" i="13"/>
  <c r="BG724" i="13"/>
  <c r="BF724" i="13"/>
  <c r="T724" i="13"/>
  <c r="R724" i="13"/>
  <c r="P724" i="13"/>
  <c r="BI722" i="13"/>
  <c r="BH722" i="13"/>
  <c r="BG722" i="13"/>
  <c r="BF722" i="13"/>
  <c r="T722" i="13"/>
  <c r="R722" i="13"/>
  <c r="P722" i="13"/>
  <c r="BI721" i="13"/>
  <c r="BH721" i="13"/>
  <c r="BG721" i="13"/>
  <c r="BF721" i="13"/>
  <c r="T721" i="13"/>
  <c r="R721" i="13"/>
  <c r="P721" i="13"/>
  <c r="BI719" i="13"/>
  <c r="BH719" i="13"/>
  <c r="BG719" i="13"/>
  <c r="BF719" i="13"/>
  <c r="T719" i="13"/>
  <c r="R719" i="13"/>
  <c r="P719" i="13"/>
  <c r="BI718" i="13"/>
  <c r="BH718" i="13"/>
  <c r="BG718" i="13"/>
  <c r="BF718" i="13"/>
  <c r="T718" i="13"/>
  <c r="R718" i="13"/>
  <c r="P718" i="13"/>
  <c r="BI717" i="13"/>
  <c r="BH717" i="13"/>
  <c r="BG717" i="13"/>
  <c r="BF717" i="13"/>
  <c r="T717" i="13"/>
  <c r="R717" i="13"/>
  <c r="P717" i="13"/>
  <c r="BI715" i="13"/>
  <c r="BH715" i="13"/>
  <c r="BG715" i="13"/>
  <c r="BF715" i="13"/>
  <c r="T715" i="13"/>
  <c r="R715" i="13"/>
  <c r="P715" i="13"/>
  <c r="BI714" i="13"/>
  <c r="BH714" i="13"/>
  <c r="BG714" i="13"/>
  <c r="BF714" i="13"/>
  <c r="T714" i="13"/>
  <c r="R714" i="13"/>
  <c r="P714" i="13"/>
  <c r="BI713" i="13"/>
  <c r="BH713" i="13"/>
  <c r="BG713" i="13"/>
  <c r="BF713" i="13"/>
  <c r="T713" i="13"/>
  <c r="R713" i="13"/>
  <c r="P713" i="13"/>
  <c r="BI711" i="13"/>
  <c r="BH711" i="13"/>
  <c r="BG711" i="13"/>
  <c r="BF711" i="13"/>
  <c r="T711" i="13"/>
  <c r="R711" i="13"/>
  <c r="P711" i="13"/>
  <c r="BI710" i="13"/>
  <c r="BH710" i="13"/>
  <c r="BG710" i="13"/>
  <c r="BF710" i="13"/>
  <c r="T710" i="13"/>
  <c r="R710" i="13"/>
  <c r="P710" i="13"/>
  <c r="BI709" i="13"/>
  <c r="BH709" i="13"/>
  <c r="BG709" i="13"/>
  <c r="BF709" i="13"/>
  <c r="T709" i="13"/>
  <c r="R709" i="13"/>
  <c r="P709" i="13"/>
  <c r="BI708" i="13"/>
  <c r="BH708" i="13"/>
  <c r="BG708" i="13"/>
  <c r="BF708" i="13"/>
  <c r="T708" i="13"/>
  <c r="R708" i="13"/>
  <c r="P708" i="13"/>
  <c r="BI707" i="13"/>
  <c r="BH707" i="13"/>
  <c r="BG707" i="13"/>
  <c r="BF707" i="13"/>
  <c r="T707" i="13"/>
  <c r="R707" i="13"/>
  <c r="P707" i="13"/>
  <c r="BI706" i="13"/>
  <c r="BH706" i="13"/>
  <c r="BG706" i="13"/>
  <c r="BF706" i="13"/>
  <c r="T706" i="13"/>
  <c r="R706" i="13"/>
  <c r="P706" i="13"/>
  <c r="BI705" i="13"/>
  <c r="BH705" i="13"/>
  <c r="BG705" i="13"/>
  <c r="BF705" i="13"/>
  <c r="T705" i="13"/>
  <c r="R705" i="13"/>
  <c r="P705" i="13"/>
  <c r="BI704" i="13"/>
  <c r="BH704" i="13"/>
  <c r="BG704" i="13"/>
  <c r="BF704" i="13"/>
  <c r="T704" i="13"/>
  <c r="R704" i="13"/>
  <c r="P704" i="13"/>
  <c r="BI703" i="13"/>
  <c r="BH703" i="13"/>
  <c r="BG703" i="13"/>
  <c r="BF703" i="13"/>
  <c r="T703" i="13"/>
  <c r="R703" i="13"/>
  <c r="P703" i="13"/>
  <c r="BI702" i="13"/>
  <c r="BH702" i="13"/>
  <c r="BG702" i="13"/>
  <c r="BF702" i="13"/>
  <c r="T702" i="13"/>
  <c r="R702" i="13"/>
  <c r="P702" i="13"/>
  <c r="BI701" i="13"/>
  <c r="BH701" i="13"/>
  <c r="BG701" i="13"/>
  <c r="BF701" i="13"/>
  <c r="T701" i="13"/>
  <c r="R701" i="13"/>
  <c r="P701" i="13"/>
  <c r="BI700" i="13"/>
  <c r="BH700" i="13"/>
  <c r="BG700" i="13"/>
  <c r="BF700" i="13"/>
  <c r="T700" i="13"/>
  <c r="R700" i="13"/>
  <c r="P700" i="13"/>
  <c r="BI699" i="13"/>
  <c r="BH699" i="13"/>
  <c r="BG699" i="13"/>
  <c r="BF699" i="13"/>
  <c r="T699" i="13"/>
  <c r="R699" i="13"/>
  <c r="P699" i="13"/>
  <c r="BI698" i="13"/>
  <c r="BH698" i="13"/>
  <c r="BG698" i="13"/>
  <c r="BF698" i="13"/>
  <c r="T698" i="13"/>
  <c r="R698" i="13"/>
  <c r="P698" i="13"/>
  <c r="BI697" i="13"/>
  <c r="BH697" i="13"/>
  <c r="BG697" i="13"/>
  <c r="BF697" i="13"/>
  <c r="T697" i="13"/>
  <c r="R697" i="13"/>
  <c r="P697" i="13"/>
  <c r="BI696" i="13"/>
  <c r="BH696" i="13"/>
  <c r="BG696" i="13"/>
  <c r="BF696" i="13"/>
  <c r="T696" i="13"/>
  <c r="R696" i="13"/>
  <c r="P696" i="13"/>
  <c r="BI695" i="13"/>
  <c r="BH695" i="13"/>
  <c r="BG695" i="13"/>
  <c r="BF695" i="13"/>
  <c r="T695" i="13"/>
  <c r="R695" i="13"/>
  <c r="P695" i="13"/>
  <c r="BI694" i="13"/>
  <c r="BH694" i="13"/>
  <c r="BG694" i="13"/>
  <c r="BF694" i="13"/>
  <c r="T694" i="13"/>
  <c r="R694" i="13"/>
  <c r="P694" i="13"/>
  <c r="BI693" i="13"/>
  <c r="BH693" i="13"/>
  <c r="BG693" i="13"/>
  <c r="BF693" i="13"/>
  <c r="T693" i="13"/>
  <c r="R693" i="13"/>
  <c r="P693" i="13"/>
  <c r="BI692" i="13"/>
  <c r="BH692" i="13"/>
  <c r="BG692" i="13"/>
  <c r="BF692" i="13"/>
  <c r="T692" i="13"/>
  <c r="R692" i="13"/>
  <c r="P692" i="13"/>
  <c r="BI691" i="13"/>
  <c r="BH691" i="13"/>
  <c r="BG691" i="13"/>
  <c r="BF691" i="13"/>
  <c r="T691" i="13"/>
  <c r="R691" i="13"/>
  <c r="P691" i="13"/>
  <c r="BI690" i="13"/>
  <c r="BH690" i="13"/>
  <c r="BG690" i="13"/>
  <c r="BF690" i="13"/>
  <c r="T690" i="13"/>
  <c r="R690" i="13"/>
  <c r="P690" i="13"/>
  <c r="BI689" i="13"/>
  <c r="BH689" i="13"/>
  <c r="BG689" i="13"/>
  <c r="BF689" i="13"/>
  <c r="T689" i="13"/>
  <c r="R689" i="13"/>
  <c r="P689" i="13"/>
  <c r="BI688" i="13"/>
  <c r="BH688" i="13"/>
  <c r="BG688" i="13"/>
  <c r="BF688" i="13"/>
  <c r="T688" i="13"/>
  <c r="R688" i="13"/>
  <c r="P688" i="13"/>
  <c r="BI687" i="13"/>
  <c r="BH687" i="13"/>
  <c r="BG687" i="13"/>
  <c r="BF687" i="13"/>
  <c r="T687" i="13"/>
  <c r="R687" i="13"/>
  <c r="P687" i="13"/>
  <c r="BI686" i="13"/>
  <c r="BH686" i="13"/>
  <c r="BG686" i="13"/>
  <c r="BF686" i="13"/>
  <c r="T686" i="13"/>
  <c r="R686" i="13"/>
  <c r="P686" i="13"/>
  <c r="BI685" i="13"/>
  <c r="BH685" i="13"/>
  <c r="BG685" i="13"/>
  <c r="BF685" i="13"/>
  <c r="T685" i="13"/>
  <c r="R685" i="13"/>
  <c r="P685" i="13"/>
  <c r="BI684" i="13"/>
  <c r="BH684" i="13"/>
  <c r="BG684" i="13"/>
  <c r="BF684" i="13"/>
  <c r="T684" i="13"/>
  <c r="R684" i="13"/>
  <c r="P684" i="13"/>
  <c r="BI683" i="13"/>
  <c r="BH683" i="13"/>
  <c r="BG683" i="13"/>
  <c r="BF683" i="13"/>
  <c r="T683" i="13"/>
  <c r="R683" i="13"/>
  <c r="P683" i="13"/>
  <c r="BI682" i="13"/>
  <c r="BH682" i="13"/>
  <c r="BG682" i="13"/>
  <c r="BF682" i="13"/>
  <c r="T682" i="13"/>
  <c r="R682" i="13"/>
  <c r="P682" i="13"/>
  <c r="BI681" i="13"/>
  <c r="BH681" i="13"/>
  <c r="BG681" i="13"/>
  <c r="BF681" i="13"/>
  <c r="T681" i="13"/>
  <c r="R681" i="13"/>
  <c r="P681" i="13"/>
  <c r="BI680" i="13"/>
  <c r="BH680" i="13"/>
  <c r="BG680" i="13"/>
  <c r="BF680" i="13"/>
  <c r="T680" i="13"/>
  <c r="R680" i="13"/>
  <c r="P680" i="13"/>
  <c r="BI679" i="13"/>
  <c r="BH679" i="13"/>
  <c r="BG679" i="13"/>
  <c r="BF679" i="13"/>
  <c r="T679" i="13"/>
  <c r="R679" i="13"/>
  <c r="P679" i="13"/>
  <c r="BI678" i="13"/>
  <c r="BH678" i="13"/>
  <c r="BG678" i="13"/>
  <c r="BF678" i="13"/>
  <c r="T678" i="13"/>
  <c r="R678" i="13"/>
  <c r="P678" i="13"/>
  <c r="BI677" i="13"/>
  <c r="BH677" i="13"/>
  <c r="BG677" i="13"/>
  <c r="BF677" i="13"/>
  <c r="T677" i="13"/>
  <c r="R677" i="13"/>
  <c r="P677" i="13"/>
  <c r="BI676" i="13"/>
  <c r="BH676" i="13"/>
  <c r="BG676" i="13"/>
  <c r="BF676" i="13"/>
  <c r="T676" i="13"/>
  <c r="R676" i="13"/>
  <c r="P676" i="13"/>
  <c r="BI675" i="13"/>
  <c r="BH675" i="13"/>
  <c r="BG675" i="13"/>
  <c r="BF675" i="13"/>
  <c r="T675" i="13"/>
  <c r="R675" i="13"/>
  <c r="P675" i="13"/>
  <c r="BI674" i="13"/>
  <c r="BH674" i="13"/>
  <c r="BG674" i="13"/>
  <c r="BF674" i="13"/>
  <c r="T674" i="13"/>
  <c r="R674" i="13"/>
  <c r="P674" i="13"/>
  <c r="BI673" i="13"/>
  <c r="BH673" i="13"/>
  <c r="BG673" i="13"/>
  <c r="BF673" i="13"/>
  <c r="T673" i="13"/>
  <c r="R673" i="13"/>
  <c r="P673" i="13"/>
  <c r="BI672" i="13"/>
  <c r="BH672" i="13"/>
  <c r="BG672" i="13"/>
  <c r="BF672" i="13"/>
  <c r="T672" i="13"/>
  <c r="R672" i="13"/>
  <c r="P672" i="13"/>
  <c r="BI671" i="13"/>
  <c r="BH671" i="13"/>
  <c r="BG671" i="13"/>
  <c r="BF671" i="13"/>
  <c r="T671" i="13"/>
  <c r="R671" i="13"/>
  <c r="P671" i="13"/>
  <c r="BI670" i="13"/>
  <c r="BH670" i="13"/>
  <c r="BG670" i="13"/>
  <c r="BF670" i="13"/>
  <c r="T670" i="13"/>
  <c r="R670" i="13"/>
  <c r="P670" i="13"/>
  <c r="BI669" i="13"/>
  <c r="BH669" i="13"/>
  <c r="BG669" i="13"/>
  <c r="BF669" i="13"/>
  <c r="T669" i="13"/>
  <c r="R669" i="13"/>
  <c r="P669" i="13"/>
  <c r="BI668" i="13"/>
  <c r="BH668" i="13"/>
  <c r="BG668" i="13"/>
  <c r="BF668" i="13"/>
  <c r="T668" i="13"/>
  <c r="R668" i="13"/>
  <c r="P668" i="13"/>
  <c r="BI667" i="13"/>
  <c r="BH667" i="13"/>
  <c r="BG667" i="13"/>
  <c r="BF667" i="13"/>
  <c r="T667" i="13"/>
  <c r="R667" i="13"/>
  <c r="P667" i="13"/>
  <c r="BI666" i="13"/>
  <c r="BH666" i="13"/>
  <c r="BG666" i="13"/>
  <c r="BF666" i="13"/>
  <c r="T666" i="13"/>
  <c r="R666" i="13"/>
  <c r="P666" i="13"/>
  <c r="BI665" i="13"/>
  <c r="BH665" i="13"/>
  <c r="BG665" i="13"/>
  <c r="BF665" i="13"/>
  <c r="T665" i="13"/>
  <c r="R665" i="13"/>
  <c r="P665" i="13"/>
  <c r="BI663" i="13"/>
  <c r="BH663" i="13"/>
  <c r="BG663" i="13"/>
  <c r="BF663" i="13"/>
  <c r="T663" i="13"/>
  <c r="R663" i="13"/>
  <c r="P663" i="13"/>
  <c r="BI662" i="13"/>
  <c r="BH662" i="13"/>
  <c r="BG662" i="13"/>
  <c r="BF662" i="13"/>
  <c r="T662" i="13"/>
  <c r="R662" i="13"/>
  <c r="P662" i="13"/>
  <c r="BI658" i="13"/>
  <c r="BH658" i="13"/>
  <c r="BG658" i="13"/>
  <c r="BF658" i="13"/>
  <c r="T658" i="13"/>
  <c r="R658" i="13"/>
  <c r="P658" i="13"/>
  <c r="BI654" i="13"/>
  <c r="BH654" i="13"/>
  <c r="BG654" i="13"/>
  <c r="BF654" i="13"/>
  <c r="T654" i="13"/>
  <c r="R654" i="13"/>
  <c r="P654" i="13"/>
  <c r="BI652" i="13"/>
  <c r="BH652" i="13"/>
  <c r="BG652" i="13"/>
  <c r="BF652" i="13"/>
  <c r="T652" i="13"/>
  <c r="R652" i="13"/>
  <c r="P652" i="13"/>
  <c r="BI640" i="13"/>
  <c r="BH640" i="13"/>
  <c r="BG640" i="13"/>
  <c r="BF640" i="13"/>
  <c r="T640" i="13"/>
  <c r="R640" i="13"/>
  <c r="P640" i="13"/>
  <c r="BI636" i="13"/>
  <c r="BH636" i="13"/>
  <c r="BG636" i="13"/>
  <c r="BF636" i="13"/>
  <c r="T636" i="13"/>
  <c r="R636" i="13"/>
  <c r="P636" i="13"/>
  <c r="BI632" i="13"/>
  <c r="BH632" i="13"/>
  <c r="BG632" i="13"/>
  <c r="BF632" i="13"/>
  <c r="T632" i="13"/>
  <c r="R632" i="13"/>
  <c r="P632" i="13"/>
  <c r="BI630" i="13"/>
  <c r="BH630" i="13"/>
  <c r="BG630" i="13"/>
  <c r="BF630" i="13"/>
  <c r="T630" i="13"/>
  <c r="R630" i="13"/>
  <c r="P630" i="13"/>
  <c r="BI622" i="13"/>
  <c r="BH622" i="13"/>
  <c r="BG622" i="13"/>
  <c r="BF622" i="13"/>
  <c r="T622" i="13"/>
  <c r="R622" i="13"/>
  <c r="P622" i="13"/>
  <c r="BI620" i="13"/>
  <c r="BH620" i="13"/>
  <c r="BG620" i="13"/>
  <c r="BF620" i="13"/>
  <c r="T620" i="13"/>
  <c r="R620" i="13"/>
  <c r="P620" i="13"/>
  <c r="BI618" i="13"/>
  <c r="BH618" i="13"/>
  <c r="BG618" i="13"/>
  <c r="BF618" i="13"/>
  <c r="T618" i="13"/>
  <c r="R618" i="13"/>
  <c r="P618" i="13"/>
  <c r="BI616" i="13"/>
  <c r="BH616" i="13"/>
  <c r="BG616" i="13"/>
  <c r="BF616" i="13"/>
  <c r="T616" i="13"/>
  <c r="R616" i="13"/>
  <c r="P616" i="13"/>
  <c r="BI610" i="13"/>
  <c r="BH610" i="13"/>
  <c r="BG610" i="13"/>
  <c r="BF610" i="13"/>
  <c r="T610" i="13"/>
  <c r="R610" i="13"/>
  <c r="P610" i="13"/>
  <c r="BI607" i="13"/>
  <c r="BH607" i="13"/>
  <c r="BG607" i="13"/>
  <c r="BF607" i="13"/>
  <c r="T607" i="13"/>
  <c r="R607" i="13"/>
  <c r="P607" i="13"/>
  <c r="BI603" i="13"/>
  <c r="BH603" i="13"/>
  <c r="BG603" i="13"/>
  <c r="BF603" i="13"/>
  <c r="T603" i="13"/>
  <c r="R603" i="13"/>
  <c r="P603" i="13"/>
  <c r="BI602" i="13"/>
  <c r="BH602" i="13"/>
  <c r="BG602" i="13"/>
  <c r="BF602" i="13"/>
  <c r="T602" i="13"/>
  <c r="R602" i="13"/>
  <c r="P602" i="13"/>
  <c r="BI599" i="13"/>
  <c r="BH599" i="13"/>
  <c r="BG599" i="13"/>
  <c r="BF599" i="13"/>
  <c r="T599" i="13"/>
  <c r="R599" i="13"/>
  <c r="P599" i="13"/>
  <c r="BI598" i="13"/>
  <c r="BH598" i="13"/>
  <c r="BG598" i="13"/>
  <c r="BF598" i="13"/>
  <c r="T598" i="13"/>
  <c r="R598" i="13"/>
  <c r="P598" i="13"/>
  <c r="BI596" i="13"/>
  <c r="BH596" i="13"/>
  <c r="BG596" i="13"/>
  <c r="BF596" i="13"/>
  <c r="T596" i="13"/>
  <c r="R596" i="13"/>
  <c r="P596" i="13"/>
  <c r="BI590" i="13"/>
  <c r="BH590" i="13"/>
  <c r="BG590" i="13"/>
  <c r="BF590" i="13"/>
  <c r="T590" i="13"/>
  <c r="R590" i="13"/>
  <c r="P590" i="13"/>
  <c r="BI588" i="13"/>
  <c r="BH588" i="13"/>
  <c r="BG588" i="13"/>
  <c r="BF588" i="13"/>
  <c r="T588" i="13"/>
  <c r="R588" i="13"/>
  <c r="P588" i="13"/>
  <c r="BI586" i="13"/>
  <c r="BH586" i="13"/>
  <c r="BG586" i="13"/>
  <c r="BF586" i="13"/>
  <c r="T586" i="13"/>
  <c r="R586" i="13"/>
  <c r="P586" i="13"/>
  <c r="BI578" i="13"/>
  <c r="BH578" i="13"/>
  <c r="BG578" i="13"/>
  <c r="BF578" i="13"/>
  <c r="T578" i="13"/>
  <c r="R578" i="13"/>
  <c r="P578" i="13"/>
  <c r="BI573" i="13"/>
  <c r="BH573" i="13"/>
  <c r="BG573" i="13"/>
  <c r="BF573" i="13"/>
  <c r="T573" i="13"/>
  <c r="T572" i="13" s="1"/>
  <c r="R573" i="13"/>
  <c r="R572" i="13" s="1"/>
  <c r="P573" i="13"/>
  <c r="P572" i="13" s="1"/>
  <c r="BI571" i="13"/>
  <c r="BH571" i="13"/>
  <c r="BG571" i="13"/>
  <c r="BF571" i="13"/>
  <c r="T571" i="13"/>
  <c r="R571" i="13"/>
  <c r="P571" i="13"/>
  <c r="BI568" i="13"/>
  <c r="BH568" i="13"/>
  <c r="BG568" i="13"/>
  <c r="BF568" i="13"/>
  <c r="T568" i="13"/>
  <c r="R568" i="13"/>
  <c r="P568" i="13"/>
  <c r="BI565" i="13"/>
  <c r="BH565" i="13"/>
  <c r="BG565" i="13"/>
  <c r="BF565" i="13"/>
  <c r="T565" i="13"/>
  <c r="R565" i="13"/>
  <c r="P565" i="13"/>
  <c r="BI553" i="13"/>
  <c r="BH553" i="13"/>
  <c r="BG553" i="13"/>
  <c r="BF553" i="13"/>
  <c r="T553" i="13"/>
  <c r="R553" i="13"/>
  <c r="P553" i="13"/>
  <c r="BI552" i="13"/>
  <c r="BH552" i="13"/>
  <c r="BG552" i="13"/>
  <c r="BF552" i="13"/>
  <c r="T552" i="13"/>
  <c r="R552" i="13"/>
  <c r="P552" i="13"/>
  <c r="BI549" i="13"/>
  <c r="BH549" i="13"/>
  <c r="BG549" i="13"/>
  <c r="BF549" i="13"/>
  <c r="T549" i="13"/>
  <c r="R549" i="13"/>
  <c r="P549" i="13"/>
  <c r="BI546" i="13"/>
  <c r="BH546" i="13"/>
  <c r="BG546" i="13"/>
  <c r="BF546" i="13"/>
  <c r="T546" i="13"/>
  <c r="R546" i="13"/>
  <c r="P546" i="13"/>
  <c r="BI531" i="13"/>
  <c r="BH531" i="13"/>
  <c r="BG531" i="13"/>
  <c r="BF531" i="13"/>
  <c r="T531" i="13"/>
  <c r="R531" i="13"/>
  <c r="P531" i="13"/>
  <c r="BI529" i="13"/>
  <c r="BH529" i="13"/>
  <c r="BG529" i="13"/>
  <c r="BF529" i="13"/>
  <c r="T529" i="13"/>
  <c r="R529" i="13"/>
  <c r="P529" i="13"/>
  <c r="BI526" i="13"/>
  <c r="BH526" i="13"/>
  <c r="BG526" i="13"/>
  <c r="BF526" i="13"/>
  <c r="T526" i="13"/>
  <c r="R526" i="13"/>
  <c r="P526" i="13"/>
  <c r="BI523" i="13"/>
  <c r="BH523" i="13"/>
  <c r="BG523" i="13"/>
  <c r="BF523" i="13"/>
  <c r="T523" i="13"/>
  <c r="R523" i="13"/>
  <c r="P523" i="13"/>
  <c r="BI521" i="13"/>
  <c r="BH521" i="13"/>
  <c r="BG521" i="13"/>
  <c r="BF521" i="13"/>
  <c r="T521" i="13"/>
  <c r="R521" i="13"/>
  <c r="P521" i="13"/>
  <c r="BI516" i="13"/>
  <c r="BH516" i="13"/>
  <c r="BG516" i="13"/>
  <c r="BF516" i="13"/>
  <c r="T516" i="13"/>
  <c r="R516" i="13"/>
  <c r="P516" i="13"/>
  <c r="BI515" i="13"/>
  <c r="BH515" i="13"/>
  <c r="BG515" i="13"/>
  <c r="BF515" i="13"/>
  <c r="T515" i="13"/>
  <c r="R515" i="13"/>
  <c r="P515" i="13"/>
  <c r="BI513" i="13"/>
  <c r="BH513" i="13"/>
  <c r="BG513" i="13"/>
  <c r="BF513" i="13"/>
  <c r="T513" i="13"/>
  <c r="R513" i="13"/>
  <c r="P513" i="13"/>
  <c r="BI512" i="13"/>
  <c r="BH512" i="13"/>
  <c r="BG512" i="13"/>
  <c r="BF512" i="13"/>
  <c r="T512" i="13"/>
  <c r="R512" i="13"/>
  <c r="P512" i="13"/>
  <c r="BI506" i="13"/>
  <c r="BH506" i="13"/>
  <c r="BG506" i="13"/>
  <c r="BF506" i="13"/>
  <c r="T506" i="13"/>
  <c r="R506" i="13"/>
  <c r="P506" i="13"/>
  <c r="BI504" i="13"/>
  <c r="BH504" i="13"/>
  <c r="BG504" i="13"/>
  <c r="BF504" i="13"/>
  <c r="T504" i="13"/>
  <c r="R504" i="13"/>
  <c r="P504" i="13"/>
  <c r="BI502" i="13"/>
  <c r="BH502" i="13"/>
  <c r="BG502" i="13"/>
  <c r="BF502" i="13"/>
  <c r="T502" i="13"/>
  <c r="R502" i="13"/>
  <c r="P502" i="13"/>
  <c r="BI483" i="13"/>
  <c r="BH483" i="13"/>
  <c r="BG483" i="13"/>
  <c r="BF483" i="13"/>
  <c r="T483" i="13"/>
  <c r="R483" i="13"/>
  <c r="P483" i="13"/>
  <c r="BI481" i="13"/>
  <c r="BH481" i="13"/>
  <c r="BG481" i="13"/>
  <c r="BF481" i="13"/>
  <c r="T481" i="13"/>
  <c r="R481" i="13"/>
  <c r="P481" i="13"/>
  <c r="BI479" i="13"/>
  <c r="BH479" i="13"/>
  <c r="BG479" i="13"/>
  <c r="BF479" i="13"/>
  <c r="T479" i="13"/>
  <c r="R479" i="13"/>
  <c r="P479" i="13"/>
  <c r="BI466" i="13"/>
  <c r="BH466" i="13"/>
  <c r="BG466" i="13"/>
  <c r="BF466" i="13"/>
  <c r="T466" i="13"/>
  <c r="R466" i="13"/>
  <c r="P466" i="13"/>
  <c r="BI465" i="13"/>
  <c r="BH465" i="13"/>
  <c r="BG465" i="13"/>
  <c r="BF465" i="13"/>
  <c r="T465" i="13"/>
  <c r="R465" i="13"/>
  <c r="P465" i="13"/>
  <c r="BI431" i="13"/>
  <c r="BH431" i="13"/>
  <c r="BG431" i="13"/>
  <c r="BF431" i="13"/>
  <c r="T431" i="13"/>
  <c r="R431" i="13"/>
  <c r="P431" i="13"/>
  <c r="BI430" i="13"/>
  <c r="BH430" i="13"/>
  <c r="BG430" i="13"/>
  <c r="BF430" i="13"/>
  <c r="T430" i="13"/>
  <c r="R430" i="13"/>
  <c r="P430" i="13"/>
  <c r="BI410" i="13"/>
  <c r="BH410" i="13"/>
  <c r="BG410" i="13"/>
  <c r="BF410" i="13"/>
  <c r="T410" i="13"/>
  <c r="R410" i="13"/>
  <c r="P410" i="13"/>
  <c r="BI409" i="13"/>
  <c r="BH409" i="13"/>
  <c r="BG409" i="13"/>
  <c r="BF409" i="13"/>
  <c r="T409" i="13"/>
  <c r="R409" i="13"/>
  <c r="P409" i="13"/>
  <c r="BI407" i="13"/>
  <c r="BH407" i="13"/>
  <c r="BG407" i="13"/>
  <c r="BF407" i="13"/>
  <c r="T407" i="13"/>
  <c r="R407" i="13"/>
  <c r="P407" i="13"/>
  <c r="BI406" i="13"/>
  <c r="BH406" i="13"/>
  <c r="BG406" i="13"/>
  <c r="BF406" i="13"/>
  <c r="T406" i="13"/>
  <c r="R406" i="13"/>
  <c r="P406" i="13"/>
  <c r="BI405" i="13"/>
  <c r="BH405" i="13"/>
  <c r="BG405" i="13"/>
  <c r="BF405" i="13"/>
  <c r="T405" i="13"/>
  <c r="R405" i="13"/>
  <c r="P405" i="13"/>
  <c r="BI401" i="13"/>
  <c r="BH401" i="13"/>
  <c r="BG401" i="13"/>
  <c r="BF401" i="13"/>
  <c r="T401" i="13"/>
  <c r="R401" i="13"/>
  <c r="P401" i="13"/>
  <c r="BI397" i="13"/>
  <c r="BH397" i="13"/>
  <c r="BG397" i="13"/>
  <c r="BF397" i="13"/>
  <c r="T397" i="13"/>
  <c r="R397" i="13"/>
  <c r="P397" i="13"/>
  <c r="BI395" i="13"/>
  <c r="BH395" i="13"/>
  <c r="BG395" i="13"/>
  <c r="BF395" i="13"/>
  <c r="T395" i="13"/>
  <c r="R395" i="13"/>
  <c r="P395" i="13"/>
  <c r="BI393" i="13"/>
  <c r="BH393" i="13"/>
  <c r="BG393" i="13"/>
  <c r="BF393" i="13"/>
  <c r="T393" i="13"/>
  <c r="R393" i="13"/>
  <c r="P393" i="13"/>
  <c r="BI339" i="13"/>
  <c r="BH339" i="13"/>
  <c r="BG339" i="13"/>
  <c r="BF339" i="13"/>
  <c r="T339" i="13"/>
  <c r="R339" i="13"/>
  <c r="P339" i="13"/>
  <c r="BI336" i="13"/>
  <c r="BH336" i="13"/>
  <c r="BG336" i="13"/>
  <c r="BF336" i="13"/>
  <c r="T336" i="13"/>
  <c r="R336" i="13"/>
  <c r="P336" i="13"/>
  <c r="BI333" i="13"/>
  <c r="BH333" i="13"/>
  <c r="BG333" i="13"/>
  <c r="BF333" i="13"/>
  <c r="T333" i="13"/>
  <c r="R333" i="13"/>
  <c r="P333" i="13"/>
  <c r="BI330" i="13"/>
  <c r="BH330" i="13"/>
  <c r="BG330" i="13"/>
  <c r="BF330" i="13"/>
  <c r="T330" i="13"/>
  <c r="R330" i="13"/>
  <c r="P330" i="13"/>
  <c r="BI325" i="13"/>
  <c r="BH325" i="13"/>
  <c r="BG325" i="13"/>
  <c r="BF325" i="13"/>
  <c r="T325" i="13"/>
  <c r="R325" i="13"/>
  <c r="P325" i="13"/>
  <c r="BI322" i="13"/>
  <c r="BH322" i="13"/>
  <c r="BG322" i="13"/>
  <c r="BF322" i="13"/>
  <c r="T322" i="13"/>
  <c r="R322" i="13"/>
  <c r="P322" i="13"/>
  <c r="BI319" i="13"/>
  <c r="BH319" i="13"/>
  <c r="BG319" i="13"/>
  <c r="BF319" i="13"/>
  <c r="T319" i="13"/>
  <c r="R319" i="13"/>
  <c r="P319" i="13"/>
  <c r="BI316" i="13"/>
  <c r="BH316" i="13"/>
  <c r="BG316" i="13"/>
  <c r="BF316" i="13"/>
  <c r="T316" i="13"/>
  <c r="R316" i="13"/>
  <c r="P316" i="13"/>
  <c r="BI306" i="13"/>
  <c r="BH306" i="13"/>
  <c r="BG306" i="13"/>
  <c r="BF306" i="13"/>
  <c r="T306" i="13"/>
  <c r="R306" i="13"/>
  <c r="P306" i="13"/>
  <c r="BI305" i="13"/>
  <c r="BH305" i="13"/>
  <c r="BG305" i="13"/>
  <c r="BF305" i="13"/>
  <c r="T305" i="13"/>
  <c r="R305" i="13"/>
  <c r="P305" i="13"/>
  <c r="BI303" i="13"/>
  <c r="BH303" i="13"/>
  <c r="BG303" i="13"/>
  <c r="BF303" i="13"/>
  <c r="T303" i="13"/>
  <c r="R303" i="13"/>
  <c r="P303" i="13"/>
  <c r="BI302" i="13"/>
  <c r="BH302" i="13"/>
  <c r="BG302" i="13"/>
  <c r="BF302" i="13"/>
  <c r="T302" i="13"/>
  <c r="R302" i="13"/>
  <c r="P302" i="13"/>
  <c r="BI300" i="13"/>
  <c r="BH300" i="13"/>
  <c r="BG300" i="13"/>
  <c r="BF300" i="13"/>
  <c r="T300" i="13"/>
  <c r="R300" i="13"/>
  <c r="P300" i="13"/>
  <c r="BI298" i="13"/>
  <c r="BH298" i="13"/>
  <c r="BG298" i="13"/>
  <c r="BF298" i="13"/>
  <c r="T298" i="13"/>
  <c r="R298" i="13"/>
  <c r="P298" i="13"/>
  <c r="BI277" i="13"/>
  <c r="BH277" i="13"/>
  <c r="BG277" i="13"/>
  <c r="BF277" i="13"/>
  <c r="T277" i="13"/>
  <c r="R277" i="13"/>
  <c r="P277" i="13"/>
  <c r="BI243" i="13"/>
  <c r="BH243" i="13"/>
  <c r="BG243" i="13"/>
  <c r="BF243" i="13"/>
  <c r="T243" i="13"/>
  <c r="R243" i="13"/>
  <c r="P243" i="13"/>
  <c r="BI236" i="13"/>
  <c r="BH236" i="13"/>
  <c r="BG236" i="13"/>
  <c r="BF236" i="13"/>
  <c r="T236" i="13"/>
  <c r="R236" i="13"/>
  <c r="P236" i="13"/>
  <c r="BI223" i="13"/>
  <c r="BH223" i="13"/>
  <c r="BG223" i="13"/>
  <c r="BF223" i="13"/>
  <c r="T223" i="13"/>
  <c r="R223" i="13"/>
  <c r="P223" i="13"/>
  <c r="BI219" i="13"/>
  <c r="BH219" i="13"/>
  <c r="BG219" i="13"/>
  <c r="BF219" i="13"/>
  <c r="T219" i="13"/>
  <c r="R219" i="13"/>
  <c r="P219" i="13"/>
  <c r="BI209" i="13"/>
  <c r="BH209" i="13"/>
  <c r="BG209" i="13"/>
  <c r="BF209" i="13"/>
  <c r="T209" i="13"/>
  <c r="R209" i="13"/>
  <c r="P209" i="13"/>
  <c r="BI198" i="13"/>
  <c r="BH198" i="13"/>
  <c r="BG198" i="13"/>
  <c r="BF198" i="13"/>
  <c r="T198" i="13"/>
  <c r="R198" i="13"/>
  <c r="P198" i="13"/>
  <c r="BI196" i="13"/>
  <c r="BH196" i="13"/>
  <c r="BG196" i="13"/>
  <c r="BF196" i="13"/>
  <c r="T196" i="13"/>
  <c r="R196" i="13"/>
  <c r="P196" i="13"/>
  <c r="BI191" i="13"/>
  <c r="BH191" i="13"/>
  <c r="BG191" i="13"/>
  <c r="BF191" i="13"/>
  <c r="T191" i="13"/>
  <c r="R191" i="13"/>
  <c r="P191" i="13"/>
  <c r="BI190" i="13"/>
  <c r="BH190" i="13"/>
  <c r="BG190" i="13"/>
  <c r="BF190" i="13"/>
  <c r="T190" i="13"/>
  <c r="R190" i="13"/>
  <c r="P190" i="13"/>
  <c r="BI188" i="13"/>
  <c r="BH188" i="13"/>
  <c r="BG188" i="13"/>
  <c r="BF188" i="13"/>
  <c r="T188" i="13"/>
  <c r="R188" i="13"/>
  <c r="P188" i="13"/>
  <c r="BI187" i="13"/>
  <c r="BH187" i="13"/>
  <c r="BG187" i="13"/>
  <c r="BF187" i="13"/>
  <c r="T187" i="13"/>
  <c r="R187" i="13"/>
  <c r="P187" i="13"/>
  <c r="BI184" i="13"/>
  <c r="BH184" i="13"/>
  <c r="BG184" i="13"/>
  <c r="BF184" i="13"/>
  <c r="T184" i="13"/>
  <c r="R184" i="13"/>
  <c r="P184" i="13"/>
  <c r="BI182" i="13"/>
  <c r="BH182" i="13"/>
  <c r="BG182" i="13"/>
  <c r="BF182" i="13"/>
  <c r="T182" i="13"/>
  <c r="R182" i="13"/>
  <c r="P182" i="13"/>
  <c r="BI174" i="13"/>
  <c r="BH174" i="13"/>
  <c r="BG174" i="13"/>
  <c r="BF174" i="13"/>
  <c r="T174" i="13"/>
  <c r="R174" i="13"/>
  <c r="P174" i="13"/>
  <c r="BI172" i="13"/>
  <c r="BH172" i="13"/>
  <c r="BG172" i="13"/>
  <c r="BF172" i="13"/>
  <c r="T172" i="13"/>
  <c r="R172" i="13"/>
  <c r="P172" i="13"/>
  <c r="BI170" i="13"/>
  <c r="BH170" i="13"/>
  <c r="BG170" i="13"/>
  <c r="BF170" i="13"/>
  <c r="T170" i="13"/>
  <c r="R170" i="13"/>
  <c r="P170" i="13"/>
  <c r="BI165" i="13"/>
  <c r="BH165" i="13"/>
  <c r="BG165" i="13"/>
  <c r="BF165" i="13"/>
  <c r="T165" i="13"/>
  <c r="R165" i="13"/>
  <c r="P165" i="13"/>
  <c r="BI163" i="13"/>
  <c r="BH163" i="13"/>
  <c r="BG163" i="13"/>
  <c r="BF163" i="13"/>
  <c r="T163" i="13"/>
  <c r="R163" i="13"/>
  <c r="P163" i="13"/>
  <c r="BI160" i="13"/>
  <c r="BH160" i="13"/>
  <c r="BG160" i="13"/>
  <c r="BF160" i="13"/>
  <c r="T160" i="13"/>
  <c r="R160" i="13"/>
  <c r="P160" i="13"/>
  <c r="BI158" i="13"/>
  <c r="BH158" i="13"/>
  <c r="BG158" i="13"/>
  <c r="BF158" i="13"/>
  <c r="T158" i="13"/>
  <c r="R158" i="13"/>
  <c r="P158" i="13"/>
  <c r="BI151" i="13"/>
  <c r="BH151" i="13"/>
  <c r="BG151" i="13"/>
  <c r="BF151" i="13"/>
  <c r="T151" i="13"/>
  <c r="R151" i="13"/>
  <c r="P151" i="13"/>
  <c r="BI145" i="13"/>
  <c r="BH145" i="13"/>
  <c r="BG145" i="13"/>
  <c r="BF145" i="13"/>
  <c r="T145" i="13"/>
  <c r="R145" i="13"/>
  <c r="P145" i="13"/>
  <c r="BI140" i="13"/>
  <c r="BH140" i="13"/>
  <c r="BG140" i="13"/>
  <c r="BF140" i="13"/>
  <c r="T140" i="13"/>
  <c r="R140" i="13"/>
  <c r="P140" i="13"/>
  <c r="BI138" i="13"/>
  <c r="BH138" i="13"/>
  <c r="BG138" i="13"/>
  <c r="BF138" i="13"/>
  <c r="T138" i="13"/>
  <c r="R138" i="13"/>
  <c r="P138" i="13"/>
  <c r="BI132" i="13"/>
  <c r="BH132" i="13"/>
  <c r="BG132" i="13"/>
  <c r="BF132" i="13"/>
  <c r="T132" i="13"/>
  <c r="R132" i="13"/>
  <c r="P132" i="13"/>
  <c r="J125" i="13"/>
  <c r="F125" i="13"/>
  <c r="F123" i="13"/>
  <c r="E121" i="13"/>
  <c r="J93" i="13"/>
  <c r="F93" i="13"/>
  <c r="F91" i="13"/>
  <c r="E89" i="13"/>
  <c r="J26" i="13"/>
  <c r="E26" i="13"/>
  <c r="J126" i="13" s="1"/>
  <c r="J25" i="13"/>
  <c r="J20" i="13"/>
  <c r="E20" i="13"/>
  <c r="F126" i="13" s="1"/>
  <c r="J19" i="13"/>
  <c r="J123" i="13"/>
  <c r="E7" i="13"/>
  <c r="E85" i="13"/>
  <c r="J39" i="12"/>
  <c r="J38" i="12"/>
  <c r="AY109" i="1" s="1"/>
  <c r="J37" i="12"/>
  <c r="AX109" i="1" s="1"/>
  <c r="BI931" i="12"/>
  <c r="BH931" i="12"/>
  <c r="BG931" i="12"/>
  <c r="BF931" i="12"/>
  <c r="T931" i="12"/>
  <c r="R931" i="12"/>
  <c r="P931" i="12"/>
  <c r="BI928" i="12"/>
  <c r="BH928" i="12"/>
  <c r="BG928" i="12"/>
  <c r="BF928" i="12"/>
  <c r="T928" i="12"/>
  <c r="R928" i="12"/>
  <c r="P928" i="12"/>
  <c r="BI925" i="12"/>
  <c r="BH925" i="12"/>
  <c r="BG925" i="12"/>
  <c r="BF925" i="12"/>
  <c r="T925" i="12"/>
  <c r="R925" i="12"/>
  <c r="P925" i="12"/>
  <c r="BI924" i="12"/>
  <c r="BH924" i="12"/>
  <c r="BG924" i="12"/>
  <c r="BF924" i="12"/>
  <c r="T924" i="12"/>
  <c r="R924" i="12"/>
  <c r="P924" i="12"/>
  <c r="BI923" i="12"/>
  <c r="BH923" i="12"/>
  <c r="BG923" i="12"/>
  <c r="BF923" i="12"/>
  <c r="T923" i="12"/>
  <c r="R923" i="12"/>
  <c r="P923" i="12"/>
  <c r="BI920" i="12"/>
  <c r="BH920" i="12"/>
  <c r="BG920" i="12"/>
  <c r="BF920" i="12"/>
  <c r="T920" i="12"/>
  <c r="T919" i="12"/>
  <c r="R920" i="12"/>
  <c r="R919" i="12"/>
  <c r="P920" i="12"/>
  <c r="P919" i="12"/>
  <c r="BI917" i="12"/>
  <c r="BH917" i="12"/>
  <c r="BG917" i="12"/>
  <c r="BF917" i="12"/>
  <c r="T917" i="12"/>
  <c r="T916" i="12"/>
  <c r="R917" i="12"/>
  <c r="R916" i="12"/>
  <c r="P917" i="12"/>
  <c r="P916" i="12"/>
  <c r="BI911" i="12"/>
  <c r="BH911" i="12"/>
  <c r="BG911" i="12"/>
  <c r="BF911" i="12"/>
  <c r="T911" i="12"/>
  <c r="R911" i="12"/>
  <c r="P911" i="12"/>
  <c r="BI906" i="12"/>
  <c r="BH906" i="12"/>
  <c r="BG906" i="12"/>
  <c r="BF906" i="12"/>
  <c r="T906" i="12"/>
  <c r="R906" i="12"/>
  <c r="P906" i="12"/>
  <c r="BI904" i="12"/>
  <c r="BH904" i="12"/>
  <c r="BG904" i="12"/>
  <c r="BF904" i="12"/>
  <c r="T904" i="12"/>
  <c r="R904" i="12"/>
  <c r="P904" i="12"/>
  <c r="BI903" i="12"/>
  <c r="BH903" i="12"/>
  <c r="BG903" i="12"/>
  <c r="BF903" i="12"/>
  <c r="T903" i="12"/>
  <c r="R903" i="12"/>
  <c r="P903" i="12"/>
  <c r="BI902" i="12"/>
  <c r="BH902" i="12"/>
  <c r="BG902" i="12"/>
  <c r="BF902" i="12"/>
  <c r="T902" i="12"/>
  <c r="R902" i="12"/>
  <c r="P902" i="12"/>
  <c r="BI901" i="12"/>
  <c r="BH901" i="12"/>
  <c r="BG901" i="12"/>
  <c r="BF901" i="12"/>
  <c r="T901" i="12"/>
  <c r="R901" i="12"/>
  <c r="P901" i="12"/>
  <c r="BI899" i="12"/>
  <c r="BH899" i="12"/>
  <c r="BG899" i="12"/>
  <c r="BF899" i="12"/>
  <c r="T899" i="12"/>
  <c r="R899" i="12"/>
  <c r="P899" i="12"/>
  <c r="BI897" i="12"/>
  <c r="BH897" i="12"/>
  <c r="BG897" i="12"/>
  <c r="BF897" i="12"/>
  <c r="T897" i="12"/>
  <c r="R897" i="12"/>
  <c r="P897" i="12"/>
  <c r="BI895" i="12"/>
  <c r="BH895" i="12"/>
  <c r="BG895" i="12"/>
  <c r="BF895" i="12"/>
  <c r="T895" i="12"/>
  <c r="R895" i="12"/>
  <c r="P895" i="12"/>
  <c r="BI894" i="12"/>
  <c r="BH894" i="12"/>
  <c r="BG894" i="12"/>
  <c r="BF894" i="12"/>
  <c r="T894" i="12"/>
  <c r="R894" i="12"/>
  <c r="P894" i="12"/>
  <c r="BI892" i="12"/>
  <c r="BH892" i="12"/>
  <c r="BG892" i="12"/>
  <c r="BF892" i="12"/>
  <c r="T892" i="12"/>
  <c r="R892" i="12"/>
  <c r="P892" i="12"/>
  <c r="BI891" i="12"/>
  <c r="BH891" i="12"/>
  <c r="BG891" i="12"/>
  <c r="BF891" i="12"/>
  <c r="T891" i="12"/>
  <c r="R891" i="12"/>
  <c r="P891" i="12"/>
  <c r="BI889" i="12"/>
  <c r="BH889" i="12"/>
  <c r="BG889" i="12"/>
  <c r="BF889" i="12"/>
  <c r="T889" i="12"/>
  <c r="R889" i="12"/>
  <c r="P889" i="12"/>
  <c r="BI887" i="12"/>
  <c r="BH887" i="12"/>
  <c r="BG887" i="12"/>
  <c r="BF887" i="12"/>
  <c r="T887" i="12"/>
  <c r="R887" i="12"/>
  <c r="P887" i="12"/>
  <c r="BI885" i="12"/>
  <c r="BH885" i="12"/>
  <c r="BG885" i="12"/>
  <c r="BF885" i="12"/>
  <c r="T885" i="12"/>
  <c r="R885" i="12"/>
  <c r="P885" i="12"/>
  <c r="BI883" i="12"/>
  <c r="BH883" i="12"/>
  <c r="BG883" i="12"/>
  <c r="BF883" i="12"/>
  <c r="T883" i="12"/>
  <c r="R883" i="12"/>
  <c r="P883" i="12"/>
  <c r="BI881" i="12"/>
  <c r="BH881" i="12"/>
  <c r="BG881" i="12"/>
  <c r="BF881" i="12"/>
  <c r="T881" i="12"/>
  <c r="R881" i="12"/>
  <c r="P881" i="12"/>
  <c r="BI879" i="12"/>
  <c r="BH879" i="12"/>
  <c r="BG879" i="12"/>
  <c r="BF879" i="12"/>
  <c r="T879" i="12"/>
  <c r="R879" i="12"/>
  <c r="P879" i="12"/>
  <c r="BI877" i="12"/>
  <c r="BH877" i="12"/>
  <c r="BG877" i="12"/>
  <c r="BF877" i="12"/>
  <c r="T877" i="12"/>
  <c r="R877" i="12"/>
  <c r="P877" i="12"/>
  <c r="BI876" i="12"/>
  <c r="BH876" i="12"/>
  <c r="BG876" i="12"/>
  <c r="BF876" i="12"/>
  <c r="T876" i="12"/>
  <c r="R876" i="12"/>
  <c r="P876" i="12"/>
  <c r="BI874" i="12"/>
  <c r="BH874" i="12"/>
  <c r="BG874" i="12"/>
  <c r="BF874" i="12"/>
  <c r="T874" i="12"/>
  <c r="R874" i="12"/>
  <c r="P874" i="12"/>
  <c r="BI873" i="12"/>
  <c r="BH873" i="12"/>
  <c r="BG873" i="12"/>
  <c r="BF873" i="12"/>
  <c r="T873" i="12"/>
  <c r="R873" i="12"/>
  <c r="P873" i="12"/>
  <c r="BI871" i="12"/>
  <c r="BH871" i="12"/>
  <c r="BG871" i="12"/>
  <c r="BF871" i="12"/>
  <c r="T871" i="12"/>
  <c r="R871" i="12"/>
  <c r="P871" i="12"/>
  <c r="BI869" i="12"/>
  <c r="BH869" i="12"/>
  <c r="BG869" i="12"/>
  <c r="BF869" i="12"/>
  <c r="T869" i="12"/>
  <c r="R869" i="12"/>
  <c r="P869" i="12"/>
  <c r="BI867" i="12"/>
  <c r="BH867" i="12"/>
  <c r="BG867" i="12"/>
  <c r="BF867" i="12"/>
  <c r="T867" i="12"/>
  <c r="R867" i="12"/>
  <c r="P867" i="12"/>
  <c r="BI865" i="12"/>
  <c r="BH865" i="12"/>
  <c r="BG865" i="12"/>
  <c r="BF865" i="12"/>
  <c r="T865" i="12"/>
  <c r="R865" i="12"/>
  <c r="P865" i="12"/>
  <c r="BI863" i="12"/>
  <c r="BH863" i="12"/>
  <c r="BG863" i="12"/>
  <c r="BF863" i="12"/>
  <c r="T863" i="12"/>
  <c r="R863" i="12"/>
  <c r="P863" i="12"/>
  <c r="BI862" i="12"/>
  <c r="BH862" i="12"/>
  <c r="BG862" i="12"/>
  <c r="BF862" i="12"/>
  <c r="T862" i="12"/>
  <c r="R862" i="12"/>
  <c r="P862" i="12"/>
  <c r="BI860" i="12"/>
  <c r="BH860" i="12"/>
  <c r="BG860" i="12"/>
  <c r="BF860" i="12"/>
  <c r="T860" i="12"/>
  <c r="R860" i="12"/>
  <c r="P860" i="12"/>
  <c r="BI858" i="12"/>
  <c r="BH858" i="12"/>
  <c r="BG858" i="12"/>
  <c r="BF858" i="12"/>
  <c r="T858" i="12"/>
  <c r="R858" i="12"/>
  <c r="P858" i="12"/>
  <c r="BI857" i="12"/>
  <c r="BH857" i="12"/>
  <c r="BG857" i="12"/>
  <c r="BF857" i="12"/>
  <c r="T857" i="12"/>
  <c r="R857" i="12"/>
  <c r="P857" i="12"/>
  <c r="BI856" i="12"/>
  <c r="BH856" i="12"/>
  <c r="BG856" i="12"/>
  <c r="BF856" i="12"/>
  <c r="T856" i="12"/>
  <c r="R856" i="12"/>
  <c r="P856" i="12"/>
  <c r="BI852" i="12"/>
  <c r="BH852" i="12"/>
  <c r="BG852" i="12"/>
  <c r="BF852" i="12"/>
  <c r="T852" i="12"/>
  <c r="R852" i="12"/>
  <c r="P852" i="12"/>
  <c r="BI850" i="12"/>
  <c r="BH850" i="12"/>
  <c r="BG850" i="12"/>
  <c r="BF850" i="12"/>
  <c r="T850" i="12"/>
  <c r="R850" i="12"/>
  <c r="P850" i="12"/>
  <c r="BI848" i="12"/>
  <c r="BH848" i="12"/>
  <c r="BG848" i="12"/>
  <c r="BF848" i="12"/>
  <c r="T848" i="12"/>
  <c r="R848" i="12"/>
  <c r="P848" i="12"/>
  <c r="BI839" i="12"/>
  <c r="BH839" i="12"/>
  <c r="BG839" i="12"/>
  <c r="BF839" i="12"/>
  <c r="T839" i="12"/>
  <c r="R839" i="12"/>
  <c r="P839" i="12"/>
  <c r="BI838" i="12"/>
  <c r="BH838" i="12"/>
  <c r="BG838" i="12"/>
  <c r="BF838" i="12"/>
  <c r="T838" i="12"/>
  <c r="R838" i="12"/>
  <c r="P838" i="12"/>
  <c r="BI836" i="12"/>
  <c r="BH836" i="12"/>
  <c r="BG836" i="12"/>
  <c r="BF836" i="12"/>
  <c r="T836" i="12"/>
  <c r="R836" i="12"/>
  <c r="P836" i="12"/>
  <c r="BI834" i="12"/>
  <c r="BH834" i="12"/>
  <c r="BG834" i="12"/>
  <c r="BF834" i="12"/>
  <c r="T834" i="12"/>
  <c r="R834" i="12"/>
  <c r="P834" i="12"/>
  <c r="BI822" i="12"/>
  <c r="BH822" i="12"/>
  <c r="BG822" i="12"/>
  <c r="BF822" i="12"/>
  <c r="T822" i="12"/>
  <c r="R822" i="12"/>
  <c r="P822" i="12"/>
  <c r="BI818" i="12"/>
  <c r="BH818" i="12"/>
  <c r="BG818" i="12"/>
  <c r="BF818" i="12"/>
  <c r="T818" i="12"/>
  <c r="R818" i="12"/>
  <c r="P818" i="12"/>
  <c r="BI816" i="12"/>
  <c r="BH816" i="12"/>
  <c r="BG816" i="12"/>
  <c r="BF816" i="12"/>
  <c r="T816" i="12"/>
  <c r="R816" i="12"/>
  <c r="P816" i="12"/>
  <c r="BI809" i="12"/>
  <c r="BH809" i="12"/>
  <c r="BG809" i="12"/>
  <c r="BF809" i="12"/>
  <c r="T809" i="12"/>
  <c r="R809" i="12"/>
  <c r="P809" i="12"/>
  <c r="BI806" i="12"/>
  <c r="BH806" i="12"/>
  <c r="BG806" i="12"/>
  <c r="BF806" i="12"/>
  <c r="T806" i="12"/>
  <c r="R806" i="12"/>
  <c r="P806" i="12"/>
  <c r="BI804" i="12"/>
  <c r="BH804" i="12"/>
  <c r="BG804" i="12"/>
  <c r="BF804" i="12"/>
  <c r="T804" i="12"/>
  <c r="R804" i="12"/>
  <c r="P804" i="12"/>
  <c r="BI801" i="12"/>
  <c r="BH801" i="12"/>
  <c r="BG801" i="12"/>
  <c r="BF801" i="12"/>
  <c r="T801" i="12"/>
  <c r="R801" i="12"/>
  <c r="P801" i="12"/>
  <c r="BI798" i="12"/>
  <c r="BH798" i="12"/>
  <c r="BG798" i="12"/>
  <c r="BF798" i="12"/>
  <c r="T798" i="12"/>
  <c r="R798" i="12"/>
  <c r="P798" i="12"/>
  <c r="BI794" i="12"/>
  <c r="BH794" i="12"/>
  <c r="BG794" i="12"/>
  <c r="BF794" i="12"/>
  <c r="T794" i="12"/>
  <c r="R794" i="12"/>
  <c r="P794" i="12"/>
  <c r="BI791" i="12"/>
  <c r="BH791" i="12"/>
  <c r="BG791" i="12"/>
  <c r="BF791" i="12"/>
  <c r="T791" i="12"/>
  <c r="R791" i="12"/>
  <c r="P791" i="12"/>
  <c r="BI790" i="12"/>
  <c r="BH790" i="12"/>
  <c r="BG790" i="12"/>
  <c r="BF790" i="12"/>
  <c r="T790" i="12"/>
  <c r="R790" i="12"/>
  <c r="P790" i="12"/>
  <c r="BI787" i="12"/>
  <c r="BH787" i="12"/>
  <c r="BG787" i="12"/>
  <c r="BF787" i="12"/>
  <c r="T787" i="12"/>
  <c r="R787" i="12"/>
  <c r="P787" i="12"/>
  <c r="BI786" i="12"/>
  <c r="BH786" i="12"/>
  <c r="BG786" i="12"/>
  <c r="BF786" i="12"/>
  <c r="T786" i="12"/>
  <c r="R786" i="12"/>
  <c r="P786" i="12"/>
  <c r="BI784" i="12"/>
  <c r="BH784" i="12"/>
  <c r="BG784" i="12"/>
  <c r="BF784" i="12"/>
  <c r="T784" i="12"/>
  <c r="R784" i="12"/>
  <c r="P784" i="12"/>
  <c r="BI779" i="12"/>
  <c r="BH779" i="12"/>
  <c r="BG779" i="12"/>
  <c r="BF779" i="12"/>
  <c r="T779" i="12"/>
  <c r="R779" i="12"/>
  <c r="P779" i="12"/>
  <c r="BI775" i="12"/>
  <c r="BH775" i="12"/>
  <c r="BG775" i="12"/>
  <c r="BF775" i="12"/>
  <c r="T775" i="12"/>
  <c r="R775" i="12"/>
  <c r="P775" i="12"/>
  <c r="BI771" i="12"/>
  <c r="BH771" i="12"/>
  <c r="BG771" i="12"/>
  <c r="BF771" i="12"/>
  <c r="T771" i="12"/>
  <c r="R771" i="12"/>
  <c r="P771" i="12"/>
  <c r="BI767" i="12"/>
  <c r="BH767" i="12"/>
  <c r="BG767" i="12"/>
  <c r="BF767" i="12"/>
  <c r="T767" i="12"/>
  <c r="R767" i="12"/>
  <c r="P767" i="12"/>
  <c r="BI765" i="12"/>
  <c r="BH765" i="12"/>
  <c r="BG765" i="12"/>
  <c r="BF765" i="12"/>
  <c r="T765" i="12"/>
  <c r="R765" i="12"/>
  <c r="P765" i="12"/>
  <c r="BI759" i="12"/>
  <c r="BH759" i="12"/>
  <c r="BG759" i="12"/>
  <c r="BF759" i="12"/>
  <c r="T759" i="12"/>
  <c r="R759" i="12"/>
  <c r="P759" i="12"/>
  <c r="BI758" i="12"/>
  <c r="BH758" i="12"/>
  <c r="BG758" i="12"/>
  <c r="BF758" i="12"/>
  <c r="T758" i="12"/>
  <c r="R758" i="12"/>
  <c r="P758" i="12"/>
  <c r="BI756" i="12"/>
  <c r="BH756" i="12"/>
  <c r="BG756" i="12"/>
  <c r="BF756" i="12"/>
  <c r="T756" i="12"/>
  <c r="R756" i="12"/>
  <c r="P756" i="12"/>
  <c r="BI752" i="12"/>
  <c r="BH752" i="12"/>
  <c r="BG752" i="12"/>
  <c r="BF752" i="12"/>
  <c r="T752" i="12"/>
  <c r="R752" i="12"/>
  <c r="P752" i="12"/>
  <c r="BI750" i="12"/>
  <c r="BH750" i="12"/>
  <c r="BG750" i="12"/>
  <c r="BF750" i="12"/>
  <c r="T750" i="12"/>
  <c r="R750" i="12"/>
  <c r="P750" i="12"/>
  <c r="BI748" i="12"/>
  <c r="BH748" i="12"/>
  <c r="BG748" i="12"/>
  <c r="BF748" i="12"/>
  <c r="T748" i="12"/>
  <c r="R748" i="12"/>
  <c r="P748" i="12"/>
  <c r="BI747" i="12"/>
  <c r="BH747" i="12"/>
  <c r="BG747" i="12"/>
  <c r="BF747" i="12"/>
  <c r="T747" i="12"/>
  <c r="R747" i="12"/>
  <c r="P747" i="12"/>
  <c r="BI746" i="12"/>
  <c r="BH746" i="12"/>
  <c r="BG746" i="12"/>
  <c r="BF746" i="12"/>
  <c r="T746" i="12"/>
  <c r="R746" i="12"/>
  <c r="P746" i="12"/>
  <c r="BI738" i="12"/>
  <c r="BH738" i="12"/>
  <c r="BG738" i="12"/>
  <c r="BF738" i="12"/>
  <c r="T738" i="12"/>
  <c r="R738" i="12"/>
  <c r="P738" i="12"/>
  <c r="BI734" i="12"/>
  <c r="BH734" i="12"/>
  <c r="BG734" i="12"/>
  <c r="BF734" i="12"/>
  <c r="T734" i="12"/>
  <c r="R734" i="12"/>
  <c r="P734" i="12"/>
  <c r="BI731" i="12"/>
  <c r="BH731" i="12"/>
  <c r="BG731" i="12"/>
  <c r="BF731" i="12"/>
  <c r="T731" i="12"/>
  <c r="R731" i="12"/>
  <c r="P731" i="12"/>
  <c r="BI728" i="12"/>
  <c r="BH728" i="12"/>
  <c r="BG728" i="12"/>
  <c r="BF728" i="12"/>
  <c r="T728" i="12"/>
  <c r="R728" i="12"/>
  <c r="P728" i="12"/>
  <c r="BI725" i="12"/>
  <c r="BH725" i="12"/>
  <c r="BG725" i="12"/>
  <c r="BF725" i="12"/>
  <c r="T725" i="12"/>
  <c r="R725" i="12"/>
  <c r="P725" i="12"/>
  <c r="BI722" i="12"/>
  <c r="BH722" i="12"/>
  <c r="BG722" i="12"/>
  <c r="BF722" i="12"/>
  <c r="T722" i="12"/>
  <c r="R722" i="12"/>
  <c r="P722" i="12"/>
  <c r="BI720" i="12"/>
  <c r="BH720" i="12"/>
  <c r="BG720" i="12"/>
  <c r="BF720" i="12"/>
  <c r="T720" i="12"/>
  <c r="R720" i="12"/>
  <c r="P720" i="12"/>
  <c r="BI718" i="12"/>
  <c r="BH718" i="12"/>
  <c r="BG718" i="12"/>
  <c r="BF718" i="12"/>
  <c r="T718" i="12"/>
  <c r="R718" i="12"/>
  <c r="P718" i="12"/>
  <c r="BI715" i="12"/>
  <c r="BH715" i="12"/>
  <c r="BG715" i="12"/>
  <c r="BF715" i="12"/>
  <c r="T715" i="12"/>
  <c r="R715" i="12"/>
  <c r="P715" i="12"/>
  <c r="BI713" i="12"/>
  <c r="BH713" i="12"/>
  <c r="BG713" i="12"/>
  <c r="BF713" i="12"/>
  <c r="T713" i="12"/>
  <c r="R713" i="12"/>
  <c r="P713" i="12"/>
  <c r="BI712" i="12"/>
  <c r="BH712" i="12"/>
  <c r="BG712" i="12"/>
  <c r="BF712" i="12"/>
  <c r="T712" i="12"/>
  <c r="R712" i="12"/>
  <c r="P712" i="12"/>
  <c r="BI709" i="12"/>
  <c r="BH709" i="12"/>
  <c r="BG709" i="12"/>
  <c r="BF709" i="12"/>
  <c r="T709" i="12"/>
  <c r="R709" i="12"/>
  <c r="P709" i="12"/>
  <c r="BI706" i="12"/>
  <c r="BH706" i="12"/>
  <c r="BG706" i="12"/>
  <c r="BF706" i="12"/>
  <c r="T706" i="12"/>
  <c r="R706" i="12"/>
  <c r="P706" i="12"/>
  <c r="BI700" i="12"/>
  <c r="BH700" i="12"/>
  <c r="BG700" i="12"/>
  <c r="BF700" i="12"/>
  <c r="T700" i="12"/>
  <c r="R700" i="12"/>
  <c r="P700" i="12"/>
  <c r="BI699" i="12"/>
  <c r="BH699" i="12"/>
  <c r="BG699" i="12"/>
  <c r="BF699" i="12"/>
  <c r="T699" i="12"/>
  <c r="R699" i="12"/>
  <c r="P699" i="12"/>
  <c r="BI696" i="12"/>
  <c r="BH696" i="12"/>
  <c r="BG696" i="12"/>
  <c r="BF696" i="12"/>
  <c r="T696" i="12"/>
  <c r="R696" i="12"/>
  <c r="P696" i="12"/>
  <c r="BI693" i="12"/>
  <c r="BH693" i="12"/>
  <c r="BG693" i="12"/>
  <c r="BF693" i="12"/>
  <c r="T693" i="12"/>
  <c r="R693" i="12"/>
  <c r="P693" i="12"/>
  <c r="BI677" i="12"/>
  <c r="BH677" i="12"/>
  <c r="BG677" i="12"/>
  <c r="BF677" i="12"/>
  <c r="T677" i="12"/>
  <c r="R677" i="12"/>
  <c r="P677" i="12"/>
  <c r="BI675" i="12"/>
  <c r="BH675" i="12"/>
  <c r="BG675" i="12"/>
  <c r="BF675" i="12"/>
  <c r="T675" i="12"/>
  <c r="R675" i="12"/>
  <c r="P675" i="12"/>
  <c r="BI672" i="12"/>
  <c r="BH672" i="12"/>
  <c r="BG672" i="12"/>
  <c r="BF672" i="12"/>
  <c r="T672" i="12"/>
  <c r="R672" i="12"/>
  <c r="P672" i="12"/>
  <c r="BI669" i="12"/>
  <c r="BH669" i="12"/>
  <c r="BG669" i="12"/>
  <c r="BF669" i="12"/>
  <c r="T669" i="12"/>
  <c r="R669" i="12"/>
  <c r="P669" i="12"/>
  <c r="BI667" i="12"/>
  <c r="BH667" i="12"/>
  <c r="BG667" i="12"/>
  <c r="BF667" i="12"/>
  <c r="T667" i="12"/>
  <c r="R667" i="12"/>
  <c r="P667" i="12"/>
  <c r="BI662" i="12"/>
  <c r="BH662" i="12"/>
  <c r="BG662" i="12"/>
  <c r="BF662" i="12"/>
  <c r="T662" i="12"/>
  <c r="R662" i="12"/>
  <c r="P662" i="12"/>
  <c r="BI661" i="12"/>
  <c r="BH661" i="12"/>
  <c r="BG661" i="12"/>
  <c r="BF661" i="12"/>
  <c r="T661" i="12"/>
  <c r="R661" i="12"/>
  <c r="P661" i="12"/>
  <c r="BI659" i="12"/>
  <c r="BH659" i="12"/>
  <c r="BG659" i="12"/>
  <c r="BF659" i="12"/>
  <c r="T659" i="12"/>
  <c r="R659" i="12"/>
  <c r="P659" i="12"/>
  <c r="BI658" i="12"/>
  <c r="BH658" i="12"/>
  <c r="BG658" i="12"/>
  <c r="BF658" i="12"/>
  <c r="T658" i="12"/>
  <c r="R658" i="12"/>
  <c r="P658" i="12"/>
  <c r="BI653" i="12"/>
  <c r="BH653" i="12"/>
  <c r="BG653" i="12"/>
  <c r="BF653" i="12"/>
  <c r="T653" i="12"/>
  <c r="R653" i="12"/>
  <c r="P653" i="12"/>
  <c r="BI651" i="12"/>
  <c r="BH651" i="12"/>
  <c r="BG651" i="12"/>
  <c r="BF651" i="12"/>
  <c r="T651" i="12"/>
  <c r="R651" i="12"/>
  <c r="P651" i="12"/>
  <c r="BI649" i="12"/>
  <c r="BH649" i="12"/>
  <c r="BG649" i="12"/>
  <c r="BF649" i="12"/>
  <c r="T649" i="12"/>
  <c r="R649" i="12"/>
  <c r="P649" i="12"/>
  <c r="BI639" i="12"/>
  <c r="BH639" i="12"/>
  <c r="BG639" i="12"/>
  <c r="BF639" i="12"/>
  <c r="T639" i="12"/>
  <c r="R639" i="12"/>
  <c r="P639" i="12"/>
  <c r="BI636" i="12"/>
  <c r="BH636" i="12"/>
  <c r="BG636" i="12"/>
  <c r="BF636" i="12"/>
  <c r="T636" i="12"/>
  <c r="R636" i="12"/>
  <c r="P636" i="12"/>
  <c r="BI633" i="12"/>
  <c r="BH633" i="12"/>
  <c r="BG633" i="12"/>
  <c r="BF633" i="12"/>
  <c r="T633" i="12"/>
  <c r="R633" i="12"/>
  <c r="P633" i="12"/>
  <c r="BI630" i="12"/>
  <c r="BH630" i="12"/>
  <c r="BG630" i="12"/>
  <c r="BF630" i="12"/>
  <c r="T630" i="12"/>
  <c r="R630" i="12"/>
  <c r="P630" i="12"/>
  <c r="BI629" i="12"/>
  <c r="BH629" i="12"/>
  <c r="BG629" i="12"/>
  <c r="BF629" i="12"/>
  <c r="T629" i="12"/>
  <c r="R629" i="12"/>
  <c r="P629" i="12"/>
  <c r="BI547" i="12"/>
  <c r="BH547" i="12"/>
  <c r="BG547" i="12"/>
  <c r="BF547" i="12"/>
  <c r="T547" i="12"/>
  <c r="R547" i="12"/>
  <c r="P547" i="12"/>
  <c r="BI546" i="12"/>
  <c r="BH546" i="12"/>
  <c r="BG546" i="12"/>
  <c r="BF546" i="12"/>
  <c r="T546" i="12"/>
  <c r="R546" i="12"/>
  <c r="P546" i="12"/>
  <c r="BI518" i="12"/>
  <c r="BH518" i="12"/>
  <c r="BG518" i="12"/>
  <c r="BF518" i="12"/>
  <c r="T518" i="12"/>
  <c r="R518" i="12"/>
  <c r="P518" i="12"/>
  <c r="BI516" i="12"/>
  <c r="BH516" i="12"/>
  <c r="BG516" i="12"/>
  <c r="BF516" i="12"/>
  <c r="T516" i="12"/>
  <c r="R516" i="12"/>
  <c r="P516" i="12"/>
  <c r="BI514" i="12"/>
  <c r="BH514" i="12"/>
  <c r="BG514" i="12"/>
  <c r="BF514" i="12"/>
  <c r="T514" i="12"/>
  <c r="R514" i="12"/>
  <c r="P514" i="12"/>
  <c r="BI411" i="12"/>
  <c r="BH411" i="12"/>
  <c r="BG411" i="12"/>
  <c r="BF411" i="12"/>
  <c r="T411" i="12"/>
  <c r="R411" i="12"/>
  <c r="P411" i="12"/>
  <c r="BI408" i="12"/>
  <c r="BH408" i="12"/>
  <c r="BG408" i="12"/>
  <c r="BF408" i="12"/>
  <c r="T408" i="12"/>
  <c r="R408" i="12"/>
  <c r="P408" i="12"/>
  <c r="BI404" i="12"/>
  <c r="BH404" i="12"/>
  <c r="BG404" i="12"/>
  <c r="BF404" i="12"/>
  <c r="T404" i="12"/>
  <c r="R404" i="12"/>
  <c r="P404" i="12"/>
  <c r="BI401" i="12"/>
  <c r="BH401" i="12"/>
  <c r="BG401" i="12"/>
  <c r="BF401" i="12"/>
  <c r="T401" i="12"/>
  <c r="R401" i="12"/>
  <c r="P401" i="12"/>
  <c r="BI398" i="12"/>
  <c r="BH398" i="12"/>
  <c r="BG398" i="12"/>
  <c r="BF398" i="12"/>
  <c r="T398" i="12"/>
  <c r="R398" i="12"/>
  <c r="P398" i="12"/>
  <c r="BI391" i="12"/>
  <c r="BH391" i="12"/>
  <c r="BG391" i="12"/>
  <c r="BF391" i="12"/>
  <c r="T391" i="12"/>
  <c r="R391" i="12"/>
  <c r="P391" i="12"/>
  <c r="BI390" i="12"/>
  <c r="BH390" i="12"/>
  <c r="BG390" i="12"/>
  <c r="BF390" i="12"/>
  <c r="T390" i="12"/>
  <c r="R390" i="12"/>
  <c r="P390" i="12"/>
  <c r="BI388" i="12"/>
  <c r="BH388" i="12"/>
  <c r="BG388" i="12"/>
  <c r="BF388" i="12"/>
  <c r="T388" i="12"/>
  <c r="R388" i="12"/>
  <c r="P388" i="12"/>
  <c r="BI387" i="12"/>
  <c r="BH387" i="12"/>
  <c r="BG387" i="12"/>
  <c r="BF387" i="12"/>
  <c r="T387" i="12"/>
  <c r="R387" i="12"/>
  <c r="P387" i="12"/>
  <c r="BI385" i="12"/>
  <c r="BH385" i="12"/>
  <c r="BG385" i="12"/>
  <c r="BF385" i="12"/>
  <c r="T385" i="12"/>
  <c r="R385" i="12"/>
  <c r="P385" i="12"/>
  <c r="BI369" i="12"/>
  <c r="BH369" i="12"/>
  <c r="BG369" i="12"/>
  <c r="BF369" i="12"/>
  <c r="T369" i="12"/>
  <c r="R369" i="12"/>
  <c r="P369" i="12"/>
  <c r="BI340" i="12"/>
  <c r="BH340" i="12"/>
  <c r="BG340" i="12"/>
  <c r="BF340" i="12"/>
  <c r="T340" i="12"/>
  <c r="R340" i="12"/>
  <c r="P340" i="12"/>
  <c r="BI333" i="12"/>
  <c r="BH333" i="12"/>
  <c r="BG333" i="12"/>
  <c r="BF333" i="12"/>
  <c r="T333" i="12"/>
  <c r="R333" i="12"/>
  <c r="P333" i="12"/>
  <c r="BI320" i="12"/>
  <c r="BH320" i="12"/>
  <c r="BG320" i="12"/>
  <c r="BF320" i="12"/>
  <c r="T320" i="12"/>
  <c r="R320" i="12"/>
  <c r="P320" i="12"/>
  <c r="BI316" i="12"/>
  <c r="BH316" i="12"/>
  <c r="BG316" i="12"/>
  <c r="BF316" i="12"/>
  <c r="T316" i="12"/>
  <c r="R316" i="12"/>
  <c r="P316" i="12"/>
  <c r="BI287" i="12"/>
  <c r="BH287" i="12"/>
  <c r="BG287" i="12"/>
  <c r="BF287" i="12"/>
  <c r="T287" i="12"/>
  <c r="R287" i="12"/>
  <c r="P287" i="12"/>
  <c r="BI257" i="12"/>
  <c r="BH257" i="12"/>
  <c r="BG257" i="12"/>
  <c r="BF257" i="12"/>
  <c r="T257" i="12"/>
  <c r="R257" i="12"/>
  <c r="P257" i="12"/>
  <c r="BI255" i="12"/>
  <c r="BH255" i="12"/>
  <c r="BG255" i="12"/>
  <c r="BF255" i="12"/>
  <c r="T255" i="12"/>
  <c r="R255" i="12"/>
  <c r="P255" i="12"/>
  <c r="BI249" i="12"/>
  <c r="BH249" i="12"/>
  <c r="BG249" i="12"/>
  <c r="BF249" i="12"/>
  <c r="T249" i="12"/>
  <c r="R249" i="12"/>
  <c r="P249" i="12"/>
  <c r="BI248" i="12"/>
  <c r="BH248" i="12"/>
  <c r="BG248" i="12"/>
  <c r="BF248" i="12"/>
  <c r="T248" i="12"/>
  <c r="R248" i="12"/>
  <c r="P248" i="12"/>
  <c r="BI246" i="12"/>
  <c r="BH246" i="12"/>
  <c r="BG246" i="12"/>
  <c r="BF246" i="12"/>
  <c r="T246" i="12"/>
  <c r="R246" i="12"/>
  <c r="P246" i="12"/>
  <c r="BI245" i="12"/>
  <c r="BH245" i="12"/>
  <c r="BG245" i="12"/>
  <c r="BF245" i="12"/>
  <c r="T245" i="12"/>
  <c r="R245" i="12"/>
  <c r="P245" i="12"/>
  <c r="BI216" i="12"/>
  <c r="BH216" i="12"/>
  <c r="BG216" i="12"/>
  <c r="BF216" i="12"/>
  <c r="T216" i="12"/>
  <c r="R216" i="12"/>
  <c r="P216" i="12"/>
  <c r="BI214" i="12"/>
  <c r="BH214" i="12"/>
  <c r="BG214" i="12"/>
  <c r="BF214" i="12"/>
  <c r="T214" i="12"/>
  <c r="R214" i="12"/>
  <c r="P214" i="12"/>
  <c r="BI211" i="12"/>
  <c r="BH211" i="12"/>
  <c r="BG211" i="12"/>
  <c r="BF211" i="12"/>
  <c r="T211" i="12"/>
  <c r="R211" i="12"/>
  <c r="P211" i="12"/>
  <c r="BI208" i="12"/>
  <c r="BH208" i="12"/>
  <c r="BG208" i="12"/>
  <c r="BF208" i="12"/>
  <c r="T208" i="12"/>
  <c r="R208" i="12"/>
  <c r="P208" i="12"/>
  <c r="BI202" i="12"/>
  <c r="BH202" i="12"/>
  <c r="BG202" i="12"/>
  <c r="BF202" i="12"/>
  <c r="T202" i="12"/>
  <c r="R202" i="12"/>
  <c r="P202" i="12"/>
  <c r="BI197" i="12"/>
  <c r="BH197" i="12"/>
  <c r="BG197" i="12"/>
  <c r="BF197" i="12"/>
  <c r="T197" i="12"/>
  <c r="R197" i="12"/>
  <c r="P197" i="12"/>
  <c r="BI195" i="12"/>
  <c r="BH195" i="12"/>
  <c r="BG195" i="12"/>
  <c r="BF195" i="12"/>
  <c r="T195" i="12"/>
  <c r="R195" i="12"/>
  <c r="P195" i="12"/>
  <c r="BI189" i="12"/>
  <c r="BH189" i="12"/>
  <c r="BG189" i="12"/>
  <c r="BF189" i="12"/>
  <c r="T189" i="12"/>
  <c r="R189" i="12"/>
  <c r="P189" i="12"/>
  <c r="BI187" i="12"/>
  <c r="BH187" i="12"/>
  <c r="BG187" i="12"/>
  <c r="BF187" i="12"/>
  <c r="T187" i="12"/>
  <c r="R187" i="12"/>
  <c r="P187" i="12"/>
  <c r="BI183" i="12"/>
  <c r="BH183" i="12"/>
  <c r="BG183" i="12"/>
  <c r="BF183" i="12"/>
  <c r="T183" i="12"/>
  <c r="R183" i="12"/>
  <c r="P183" i="12"/>
  <c r="BI181" i="12"/>
  <c r="BH181" i="12"/>
  <c r="BG181" i="12"/>
  <c r="BF181" i="12"/>
  <c r="T181" i="12"/>
  <c r="R181" i="12"/>
  <c r="P181" i="12"/>
  <c r="BI176" i="12"/>
  <c r="BH176" i="12"/>
  <c r="BG176" i="12"/>
  <c r="BF176" i="12"/>
  <c r="T176" i="12"/>
  <c r="R176" i="12"/>
  <c r="P176" i="12"/>
  <c r="BI174" i="12"/>
  <c r="BH174" i="12"/>
  <c r="BG174" i="12"/>
  <c r="BF174" i="12"/>
  <c r="T174" i="12"/>
  <c r="R174" i="12"/>
  <c r="P174" i="12"/>
  <c r="BI172" i="12"/>
  <c r="BH172" i="12"/>
  <c r="BG172" i="12"/>
  <c r="BF172" i="12"/>
  <c r="T172" i="12"/>
  <c r="R172" i="12"/>
  <c r="P172" i="12"/>
  <c r="BI169" i="12"/>
  <c r="BH169" i="12"/>
  <c r="BG169" i="12"/>
  <c r="BF169" i="12"/>
  <c r="T169" i="12"/>
  <c r="R169" i="12"/>
  <c r="P169" i="12"/>
  <c r="BI166" i="12"/>
  <c r="BH166" i="12"/>
  <c r="BG166" i="12"/>
  <c r="BF166" i="12"/>
  <c r="T166" i="12"/>
  <c r="R166" i="12"/>
  <c r="P166" i="12"/>
  <c r="BI164" i="12"/>
  <c r="BH164" i="12"/>
  <c r="BG164" i="12"/>
  <c r="BF164" i="12"/>
  <c r="T164" i="12"/>
  <c r="R164" i="12"/>
  <c r="P164" i="12"/>
  <c r="BI156" i="12"/>
  <c r="BH156" i="12"/>
  <c r="BG156" i="12"/>
  <c r="BF156" i="12"/>
  <c r="T156" i="12"/>
  <c r="R156" i="12"/>
  <c r="P156" i="12"/>
  <c r="BI148" i="12"/>
  <c r="BH148" i="12"/>
  <c r="BG148" i="12"/>
  <c r="BF148" i="12"/>
  <c r="T148" i="12"/>
  <c r="R148" i="12"/>
  <c r="P148" i="12"/>
  <c r="BI143" i="12"/>
  <c r="BH143" i="12"/>
  <c r="BG143" i="12"/>
  <c r="BF143" i="12"/>
  <c r="T143" i="12"/>
  <c r="R143" i="12"/>
  <c r="P143" i="12"/>
  <c r="BI141" i="12"/>
  <c r="BH141" i="12"/>
  <c r="BG141" i="12"/>
  <c r="BF141" i="12"/>
  <c r="T141" i="12"/>
  <c r="R141" i="12"/>
  <c r="P141" i="12"/>
  <c r="BI135" i="12"/>
  <c r="BH135" i="12"/>
  <c r="BG135" i="12"/>
  <c r="BF135" i="12"/>
  <c r="T135" i="12"/>
  <c r="R135" i="12"/>
  <c r="P135" i="12"/>
  <c r="J128" i="12"/>
  <c r="F128" i="12"/>
  <c r="F126" i="12"/>
  <c r="E124" i="12"/>
  <c r="J93" i="12"/>
  <c r="F93" i="12"/>
  <c r="F91" i="12"/>
  <c r="E89" i="12"/>
  <c r="J26" i="12"/>
  <c r="E26" i="12"/>
  <c r="J129" i="12"/>
  <c r="J25" i="12"/>
  <c r="J20" i="12"/>
  <c r="E20" i="12"/>
  <c r="F94" i="12"/>
  <c r="J19" i="12"/>
  <c r="J91" i="12"/>
  <c r="E7" i="12"/>
  <c r="E120" i="12" s="1"/>
  <c r="J39" i="11"/>
  <c r="J38" i="11"/>
  <c r="AY108" i="1"/>
  <c r="J37" i="11"/>
  <c r="AX108" i="1"/>
  <c r="BI1442" i="11"/>
  <c r="BH1442" i="11"/>
  <c r="BG1442" i="11"/>
  <c r="BF1442" i="11"/>
  <c r="T1442" i="11"/>
  <c r="R1442" i="11"/>
  <c r="P1442" i="11"/>
  <c r="BI1439" i="11"/>
  <c r="BH1439" i="11"/>
  <c r="BG1439" i="11"/>
  <c r="BF1439" i="11"/>
  <c r="T1439" i="11"/>
  <c r="R1439" i="11"/>
  <c r="P1439" i="11"/>
  <c r="BI1437" i="11"/>
  <c r="BH1437" i="11"/>
  <c r="BG1437" i="11"/>
  <c r="BF1437" i="11"/>
  <c r="T1437" i="11"/>
  <c r="T1436" i="11"/>
  <c r="R1437" i="11"/>
  <c r="R1436" i="11"/>
  <c r="P1437" i="11"/>
  <c r="P1436" i="11"/>
  <c r="BI1434" i="11"/>
  <c r="BH1434" i="11"/>
  <c r="BG1434" i="11"/>
  <c r="BF1434" i="11"/>
  <c r="T1434" i="11"/>
  <c r="T1433" i="11"/>
  <c r="R1434" i="11"/>
  <c r="R1433" i="11"/>
  <c r="P1434" i="11"/>
  <c r="P1433" i="11"/>
  <c r="BI1431" i="11"/>
  <c r="BH1431" i="11"/>
  <c r="BG1431" i="11"/>
  <c r="BF1431" i="11"/>
  <c r="T1431" i="11"/>
  <c r="R1431" i="11"/>
  <c r="P1431" i="11"/>
  <c r="BI1429" i="11"/>
  <c r="BH1429" i="11"/>
  <c r="BG1429" i="11"/>
  <c r="BF1429" i="11"/>
  <c r="T1429" i="11"/>
  <c r="R1429" i="11"/>
  <c r="P1429" i="11"/>
  <c r="BI1426" i="11"/>
  <c r="BH1426" i="11"/>
  <c r="BG1426" i="11"/>
  <c r="BF1426" i="11"/>
  <c r="T1426" i="11"/>
  <c r="R1426" i="11"/>
  <c r="P1426" i="11"/>
  <c r="BI1424" i="11"/>
  <c r="BH1424" i="11"/>
  <c r="BG1424" i="11"/>
  <c r="BF1424" i="11"/>
  <c r="T1424" i="11"/>
  <c r="R1424" i="11"/>
  <c r="P1424" i="11"/>
  <c r="BI1420" i="11"/>
  <c r="BH1420" i="11"/>
  <c r="BG1420" i="11"/>
  <c r="BF1420" i="11"/>
  <c r="T1420" i="11"/>
  <c r="R1420" i="11"/>
  <c r="P1420" i="11"/>
  <c r="BI1418" i="11"/>
  <c r="BH1418" i="11"/>
  <c r="BG1418" i="11"/>
  <c r="BF1418" i="11"/>
  <c r="T1418" i="11"/>
  <c r="R1418" i="11"/>
  <c r="P1418" i="11"/>
  <c r="BI1412" i="11"/>
  <c r="BH1412" i="11"/>
  <c r="BG1412" i="11"/>
  <c r="BF1412" i="11"/>
  <c r="T1412" i="11"/>
  <c r="R1412" i="11"/>
  <c r="P1412" i="11"/>
  <c r="BI1411" i="11"/>
  <c r="BH1411" i="11"/>
  <c r="BG1411" i="11"/>
  <c r="BF1411" i="11"/>
  <c r="T1411" i="11"/>
  <c r="R1411" i="11"/>
  <c r="P1411" i="11"/>
  <c r="BI1410" i="11"/>
  <c r="BH1410" i="11"/>
  <c r="BG1410" i="11"/>
  <c r="BF1410" i="11"/>
  <c r="T1410" i="11"/>
  <c r="R1410" i="11"/>
  <c r="P1410" i="11"/>
  <c r="BI1408" i="11"/>
  <c r="BH1408" i="11"/>
  <c r="BG1408" i="11"/>
  <c r="BF1408" i="11"/>
  <c r="T1408" i="11"/>
  <c r="R1408" i="11"/>
  <c r="P1408" i="11"/>
  <c r="BI1406" i="11"/>
  <c r="BH1406" i="11"/>
  <c r="BG1406" i="11"/>
  <c r="BF1406" i="11"/>
  <c r="T1406" i="11"/>
  <c r="R1406" i="11"/>
  <c r="P1406" i="11"/>
  <c r="BI1405" i="11"/>
  <c r="BH1405" i="11"/>
  <c r="BG1405" i="11"/>
  <c r="BF1405" i="11"/>
  <c r="T1405" i="11"/>
  <c r="R1405" i="11"/>
  <c r="P1405" i="11"/>
  <c r="BI1403" i="11"/>
  <c r="BH1403" i="11"/>
  <c r="BG1403" i="11"/>
  <c r="BF1403" i="11"/>
  <c r="T1403" i="11"/>
  <c r="R1403" i="11"/>
  <c r="P1403" i="11"/>
  <c r="BI1400" i="11"/>
  <c r="BH1400" i="11"/>
  <c r="BG1400" i="11"/>
  <c r="BF1400" i="11"/>
  <c r="T1400" i="11"/>
  <c r="R1400" i="11"/>
  <c r="P1400" i="11"/>
  <c r="BI1391" i="11"/>
  <c r="BH1391" i="11"/>
  <c r="BG1391" i="11"/>
  <c r="BF1391" i="11"/>
  <c r="T1391" i="11"/>
  <c r="R1391" i="11"/>
  <c r="P1391" i="11"/>
  <c r="BI1389" i="11"/>
  <c r="BH1389" i="11"/>
  <c r="BG1389" i="11"/>
  <c r="BF1389" i="11"/>
  <c r="T1389" i="11"/>
  <c r="R1389" i="11"/>
  <c r="P1389" i="11"/>
  <c r="BI1388" i="11"/>
  <c r="BH1388" i="11"/>
  <c r="BG1388" i="11"/>
  <c r="BF1388" i="11"/>
  <c r="T1388" i="11"/>
  <c r="R1388" i="11"/>
  <c r="P1388" i="11"/>
  <c r="BI1387" i="11"/>
  <c r="BH1387" i="11"/>
  <c r="BG1387" i="11"/>
  <c r="BF1387" i="11"/>
  <c r="T1387" i="11"/>
  <c r="R1387" i="11"/>
  <c r="P1387" i="11"/>
  <c r="BI1385" i="11"/>
  <c r="BH1385" i="11"/>
  <c r="BG1385" i="11"/>
  <c r="BF1385" i="11"/>
  <c r="T1385" i="11"/>
  <c r="R1385" i="11"/>
  <c r="P1385" i="11"/>
  <c r="BI1383" i="11"/>
  <c r="BH1383" i="11"/>
  <c r="BG1383" i="11"/>
  <c r="BF1383" i="11"/>
  <c r="T1383" i="11"/>
  <c r="R1383" i="11"/>
  <c r="P1383" i="11"/>
  <c r="BI1382" i="11"/>
  <c r="BH1382" i="11"/>
  <c r="BG1382" i="11"/>
  <c r="BF1382" i="11"/>
  <c r="T1382" i="11"/>
  <c r="R1382" i="11"/>
  <c r="P1382" i="11"/>
  <c r="BI1381" i="11"/>
  <c r="BH1381" i="11"/>
  <c r="BG1381" i="11"/>
  <c r="BF1381" i="11"/>
  <c r="T1381" i="11"/>
  <c r="R1381" i="11"/>
  <c r="P1381" i="11"/>
  <c r="BI1380" i="11"/>
  <c r="BH1380" i="11"/>
  <c r="BG1380" i="11"/>
  <c r="BF1380" i="11"/>
  <c r="T1380" i="11"/>
  <c r="R1380" i="11"/>
  <c r="P1380" i="11"/>
  <c r="BI1379" i="11"/>
  <c r="BH1379" i="11"/>
  <c r="BG1379" i="11"/>
  <c r="BF1379" i="11"/>
  <c r="T1379" i="11"/>
  <c r="R1379" i="11"/>
  <c r="P1379" i="11"/>
  <c r="BI1378" i="11"/>
  <c r="BH1378" i="11"/>
  <c r="BG1378" i="11"/>
  <c r="BF1378" i="11"/>
  <c r="T1378" i="11"/>
  <c r="R1378" i="11"/>
  <c r="P1378" i="11"/>
  <c r="BI1377" i="11"/>
  <c r="BH1377" i="11"/>
  <c r="BG1377" i="11"/>
  <c r="BF1377" i="11"/>
  <c r="T1377" i="11"/>
  <c r="R1377" i="11"/>
  <c r="P1377" i="11"/>
  <c r="BI1376" i="11"/>
  <c r="BH1376" i="11"/>
  <c r="BG1376" i="11"/>
  <c r="BF1376" i="11"/>
  <c r="T1376" i="11"/>
  <c r="R1376" i="11"/>
  <c r="P1376" i="11"/>
  <c r="BI1375" i="11"/>
  <c r="BH1375" i="11"/>
  <c r="BG1375" i="11"/>
  <c r="BF1375" i="11"/>
  <c r="T1375" i="11"/>
  <c r="R1375" i="11"/>
  <c r="P1375" i="11"/>
  <c r="BI1374" i="11"/>
  <c r="BH1374" i="11"/>
  <c r="BG1374" i="11"/>
  <c r="BF1374" i="11"/>
  <c r="T1374" i="11"/>
  <c r="R1374" i="11"/>
  <c r="P1374" i="11"/>
  <c r="BI1373" i="11"/>
  <c r="BH1373" i="11"/>
  <c r="BG1373" i="11"/>
  <c r="BF1373" i="11"/>
  <c r="T1373" i="11"/>
  <c r="R1373" i="11"/>
  <c r="P1373" i="11"/>
  <c r="BI1372" i="11"/>
  <c r="BH1372" i="11"/>
  <c r="BG1372" i="11"/>
  <c r="BF1372" i="11"/>
  <c r="T1372" i="11"/>
  <c r="R1372" i="11"/>
  <c r="P1372" i="11"/>
  <c r="BI1371" i="11"/>
  <c r="BH1371" i="11"/>
  <c r="BG1371" i="11"/>
  <c r="BF1371" i="11"/>
  <c r="T1371" i="11"/>
  <c r="R1371" i="11"/>
  <c r="P1371" i="11"/>
  <c r="BI1370" i="11"/>
  <c r="BH1370" i="11"/>
  <c r="BG1370" i="11"/>
  <c r="BF1370" i="11"/>
  <c r="T1370" i="11"/>
  <c r="R1370" i="11"/>
  <c r="P1370" i="11"/>
  <c r="BI1369" i="11"/>
  <c r="BH1369" i="11"/>
  <c r="BG1369" i="11"/>
  <c r="BF1369" i="11"/>
  <c r="T1369" i="11"/>
  <c r="R1369" i="11"/>
  <c r="P1369" i="11"/>
  <c r="BI1368" i="11"/>
  <c r="BH1368" i="11"/>
  <c r="BG1368" i="11"/>
  <c r="BF1368" i="11"/>
  <c r="T1368" i="11"/>
  <c r="R1368" i="11"/>
  <c r="P1368" i="11"/>
  <c r="BI1367" i="11"/>
  <c r="BH1367" i="11"/>
  <c r="BG1367" i="11"/>
  <c r="BF1367" i="11"/>
  <c r="T1367" i="11"/>
  <c r="R1367" i="11"/>
  <c r="P1367" i="11"/>
  <c r="BI1366" i="11"/>
  <c r="BH1366" i="11"/>
  <c r="BG1366" i="11"/>
  <c r="BF1366" i="11"/>
  <c r="T1366" i="11"/>
  <c r="R1366" i="11"/>
  <c r="P1366" i="11"/>
  <c r="BI1365" i="11"/>
  <c r="BH1365" i="11"/>
  <c r="BG1365" i="11"/>
  <c r="BF1365" i="11"/>
  <c r="T1365" i="11"/>
  <c r="R1365" i="11"/>
  <c r="P1365" i="11"/>
  <c r="BI1364" i="11"/>
  <c r="BH1364" i="11"/>
  <c r="BG1364" i="11"/>
  <c r="BF1364" i="11"/>
  <c r="T1364" i="11"/>
  <c r="R1364" i="11"/>
  <c r="P1364" i="11"/>
  <c r="BI1363" i="11"/>
  <c r="BH1363" i="11"/>
  <c r="BG1363" i="11"/>
  <c r="BF1363" i="11"/>
  <c r="T1363" i="11"/>
  <c r="R1363" i="11"/>
  <c r="P1363" i="11"/>
  <c r="BI1359" i="11"/>
  <c r="BH1359" i="11"/>
  <c r="BG1359" i="11"/>
  <c r="BF1359" i="11"/>
  <c r="T1359" i="11"/>
  <c r="R1359" i="11"/>
  <c r="P1359" i="11"/>
  <c r="BI1357" i="11"/>
  <c r="BH1357" i="11"/>
  <c r="BG1357" i="11"/>
  <c r="BF1357" i="11"/>
  <c r="T1357" i="11"/>
  <c r="R1357" i="11"/>
  <c r="P1357" i="11"/>
  <c r="BI1353" i="11"/>
  <c r="BH1353" i="11"/>
  <c r="BG1353" i="11"/>
  <c r="BF1353" i="11"/>
  <c r="T1353" i="11"/>
  <c r="R1353" i="11"/>
  <c r="P1353" i="11"/>
  <c r="BI1349" i="11"/>
  <c r="BH1349" i="11"/>
  <c r="BG1349" i="11"/>
  <c r="BF1349" i="11"/>
  <c r="T1349" i="11"/>
  <c r="R1349" i="11"/>
  <c r="P1349" i="11"/>
  <c r="BI1347" i="11"/>
  <c r="BH1347" i="11"/>
  <c r="BG1347" i="11"/>
  <c r="BF1347" i="11"/>
  <c r="T1347" i="11"/>
  <c r="R1347" i="11"/>
  <c r="P1347" i="11"/>
  <c r="BI1331" i="11"/>
  <c r="BH1331" i="11"/>
  <c r="BG1331" i="11"/>
  <c r="BF1331" i="11"/>
  <c r="T1331" i="11"/>
  <c r="R1331" i="11"/>
  <c r="P1331" i="11"/>
  <c r="BI1310" i="11"/>
  <c r="BH1310" i="11"/>
  <c r="BG1310" i="11"/>
  <c r="BF1310" i="11"/>
  <c r="T1310" i="11"/>
  <c r="R1310" i="11"/>
  <c r="P1310" i="11"/>
  <c r="BI1301" i="11"/>
  <c r="BH1301" i="11"/>
  <c r="BG1301" i="11"/>
  <c r="BF1301" i="11"/>
  <c r="T1301" i="11"/>
  <c r="R1301" i="11"/>
  <c r="P1301" i="11"/>
  <c r="BI1288" i="11"/>
  <c r="BH1288" i="11"/>
  <c r="BG1288" i="11"/>
  <c r="BF1288" i="11"/>
  <c r="T1288" i="11"/>
  <c r="R1288" i="11"/>
  <c r="P1288" i="11"/>
  <c r="BI1279" i="11"/>
  <c r="BH1279" i="11"/>
  <c r="BG1279" i="11"/>
  <c r="BF1279" i="11"/>
  <c r="T1279" i="11"/>
  <c r="R1279" i="11"/>
  <c r="P1279" i="11"/>
  <c r="BI1278" i="11"/>
  <c r="BH1278" i="11"/>
  <c r="BG1278" i="11"/>
  <c r="BF1278" i="11"/>
  <c r="T1278" i="11"/>
  <c r="R1278" i="11"/>
  <c r="P1278" i="11"/>
  <c r="BI1277" i="11"/>
  <c r="BH1277" i="11"/>
  <c r="BG1277" i="11"/>
  <c r="BF1277" i="11"/>
  <c r="T1277" i="11"/>
  <c r="R1277" i="11"/>
  <c r="P1277" i="11"/>
  <c r="BI1276" i="11"/>
  <c r="BH1276" i="11"/>
  <c r="BG1276" i="11"/>
  <c r="BF1276" i="11"/>
  <c r="T1276" i="11"/>
  <c r="R1276" i="11"/>
  <c r="P1276" i="11"/>
  <c r="BI1275" i="11"/>
  <c r="BH1275" i="11"/>
  <c r="BG1275" i="11"/>
  <c r="BF1275" i="11"/>
  <c r="T1275" i="11"/>
  <c r="R1275" i="11"/>
  <c r="P1275" i="11"/>
  <c r="BI1274" i="11"/>
  <c r="BH1274" i="11"/>
  <c r="BG1274" i="11"/>
  <c r="BF1274" i="11"/>
  <c r="T1274" i="11"/>
  <c r="R1274" i="11"/>
  <c r="P1274" i="11"/>
  <c r="BI1273" i="11"/>
  <c r="BH1273" i="11"/>
  <c r="BG1273" i="11"/>
  <c r="BF1273" i="11"/>
  <c r="T1273" i="11"/>
  <c r="R1273" i="11"/>
  <c r="P1273" i="11"/>
  <c r="BI1271" i="11"/>
  <c r="BH1271" i="11"/>
  <c r="BG1271" i="11"/>
  <c r="BF1271" i="11"/>
  <c r="T1271" i="11"/>
  <c r="R1271" i="11"/>
  <c r="P1271" i="11"/>
  <c r="BI1261" i="11"/>
  <c r="BH1261" i="11"/>
  <c r="BG1261" i="11"/>
  <c r="BF1261" i="11"/>
  <c r="T1261" i="11"/>
  <c r="R1261" i="11"/>
  <c r="P1261" i="11"/>
  <c r="BI1252" i="11"/>
  <c r="BH1252" i="11"/>
  <c r="BG1252" i="11"/>
  <c r="BF1252" i="11"/>
  <c r="T1252" i="11"/>
  <c r="R1252" i="11"/>
  <c r="P1252" i="11"/>
  <c r="BI1244" i="11"/>
  <c r="BH1244" i="11"/>
  <c r="BG1244" i="11"/>
  <c r="BF1244" i="11"/>
  <c r="T1244" i="11"/>
  <c r="R1244" i="11"/>
  <c r="P1244" i="11"/>
  <c r="BI1226" i="11"/>
  <c r="BH1226" i="11"/>
  <c r="BG1226" i="11"/>
  <c r="BF1226" i="11"/>
  <c r="T1226" i="11"/>
  <c r="R1226" i="11"/>
  <c r="P1226" i="11"/>
  <c r="BI1214" i="11"/>
  <c r="BH1214" i="11"/>
  <c r="BG1214" i="11"/>
  <c r="BF1214" i="11"/>
  <c r="T1214" i="11"/>
  <c r="R1214" i="11"/>
  <c r="P1214" i="11"/>
  <c r="BI1202" i="11"/>
  <c r="BH1202" i="11"/>
  <c r="BG1202" i="11"/>
  <c r="BF1202" i="11"/>
  <c r="T1202" i="11"/>
  <c r="R1202" i="11"/>
  <c r="P1202" i="11"/>
  <c r="BI1200" i="11"/>
  <c r="BH1200" i="11"/>
  <c r="BG1200" i="11"/>
  <c r="BF1200" i="11"/>
  <c r="T1200" i="11"/>
  <c r="R1200" i="11"/>
  <c r="P1200" i="11"/>
  <c r="BI1199" i="11"/>
  <c r="BH1199" i="11"/>
  <c r="BG1199" i="11"/>
  <c r="BF1199" i="11"/>
  <c r="T1199" i="11"/>
  <c r="R1199" i="11"/>
  <c r="P1199" i="11"/>
  <c r="BI1197" i="11"/>
  <c r="BH1197" i="11"/>
  <c r="BG1197" i="11"/>
  <c r="BF1197" i="11"/>
  <c r="T1197" i="11"/>
  <c r="R1197" i="11"/>
  <c r="P1197" i="11"/>
  <c r="BI1195" i="11"/>
  <c r="BH1195" i="11"/>
  <c r="BG1195" i="11"/>
  <c r="BF1195" i="11"/>
  <c r="T1195" i="11"/>
  <c r="R1195" i="11"/>
  <c r="P1195" i="11"/>
  <c r="BI1194" i="11"/>
  <c r="BH1194" i="11"/>
  <c r="BG1194" i="11"/>
  <c r="BF1194" i="11"/>
  <c r="T1194" i="11"/>
  <c r="R1194" i="11"/>
  <c r="P1194" i="11"/>
  <c r="BI1190" i="11"/>
  <c r="BH1190" i="11"/>
  <c r="BG1190" i="11"/>
  <c r="BF1190" i="11"/>
  <c r="T1190" i="11"/>
  <c r="R1190" i="11"/>
  <c r="P1190" i="11"/>
  <c r="BI1188" i="11"/>
  <c r="BH1188" i="11"/>
  <c r="BG1188" i="11"/>
  <c r="BF1188" i="11"/>
  <c r="T1188" i="11"/>
  <c r="R1188" i="11"/>
  <c r="P1188" i="11"/>
  <c r="BI1186" i="11"/>
  <c r="BH1186" i="11"/>
  <c r="BG1186" i="11"/>
  <c r="BF1186" i="11"/>
  <c r="T1186" i="11"/>
  <c r="R1186" i="11"/>
  <c r="P1186" i="11"/>
  <c r="BI1184" i="11"/>
  <c r="BH1184" i="11"/>
  <c r="BG1184" i="11"/>
  <c r="BF1184" i="11"/>
  <c r="T1184" i="11"/>
  <c r="R1184" i="11"/>
  <c r="P1184" i="11"/>
  <c r="BI1172" i="11"/>
  <c r="BH1172" i="11"/>
  <c r="BG1172" i="11"/>
  <c r="BF1172" i="11"/>
  <c r="T1172" i="11"/>
  <c r="R1172" i="11"/>
  <c r="P1172" i="11"/>
  <c r="BI1170" i="11"/>
  <c r="BH1170" i="11"/>
  <c r="BG1170" i="11"/>
  <c r="BF1170" i="11"/>
  <c r="T1170" i="11"/>
  <c r="R1170" i="11"/>
  <c r="P1170" i="11"/>
  <c r="BI1154" i="11"/>
  <c r="BH1154" i="11"/>
  <c r="BG1154" i="11"/>
  <c r="BF1154" i="11"/>
  <c r="T1154" i="11"/>
  <c r="R1154" i="11"/>
  <c r="P1154" i="11"/>
  <c r="BI1152" i="11"/>
  <c r="BH1152" i="11"/>
  <c r="BG1152" i="11"/>
  <c r="BF1152" i="11"/>
  <c r="T1152" i="11"/>
  <c r="R1152" i="11"/>
  <c r="P1152" i="11"/>
  <c r="BI1132" i="11"/>
  <c r="BH1132" i="11"/>
  <c r="BG1132" i="11"/>
  <c r="BF1132" i="11"/>
  <c r="T1132" i="11"/>
  <c r="R1132" i="11"/>
  <c r="P1132" i="11"/>
  <c r="BI1118" i="11"/>
  <c r="BH1118" i="11"/>
  <c r="BG1118" i="11"/>
  <c r="BF1118" i="11"/>
  <c r="T1118" i="11"/>
  <c r="R1118" i="11"/>
  <c r="P1118" i="11"/>
  <c r="BI1105" i="11"/>
  <c r="BH1105" i="11"/>
  <c r="BG1105" i="11"/>
  <c r="BF1105" i="11"/>
  <c r="T1105" i="11"/>
  <c r="R1105" i="11"/>
  <c r="P1105" i="11"/>
  <c r="BI1103" i="11"/>
  <c r="BH1103" i="11"/>
  <c r="BG1103" i="11"/>
  <c r="BF1103" i="11"/>
  <c r="T1103" i="11"/>
  <c r="R1103" i="11"/>
  <c r="P1103" i="11"/>
  <c r="BI1100" i="11"/>
  <c r="BH1100" i="11"/>
  <c r="BG1100" i="11"/>
  <c r="BF1100" i="11"/>
  <c r="T1100" i="11"/>
  <c r="R1100" i="11"/>
  <c r="P1100" i="11"/>
  <c r="BI1099" i="11"/>
  <c r="BH1099" i="11"/>
  <c r="BG1099" i="11"/>
  <c r="BF1099" i="11"/>
  <c r="T1099" i="11"/>
  <c r="R1099" i="11"/>
  <c r="P1099" i="11"/>
  <c r="BI1097" i="11"/>
  <c r="BH1097" i="11"/>
  <c r="BG1097" i="11"/>
  <c r="BF1097" i="11"/>
  <c r="T1097" i="11"/>
  <c r="R1097" i="11"/>
  <c r="P1097" i="11"/>
  <c r="BI1092" i="11"/>
  <c r="BH1092" i="11"/>
  <c r="BG1092" i="11"/>
  <c r="BF1092" i="11"/>
  <c r="T1092" i="11"/>
  <c r="R1092" i="11"/>
  <c r="P1092" i="11"/>
  <c r="BI1088" i="11"/>
  <c r="BH1088" i="11"/>
  <c r="BG1088" i="11"/>
  <c r="BF1088" i="11"/>
  <c r="T1088" i="11"/>
  <c r="R1088" i="11"/>
  <c r="P1088" i="11"/>
  <c r="BI1082" i="11"/>
  <c r="BH1082" i="11"/>
  <c r="BG1082" i="11"/>
  <c r="BF1082" i="11"/>
  <c r="T1082" i="11"/>
  <c r="R1082" i="11"/>
  <c r="P1082" i="11"/>
  <c r="BI1073" i="11"/>
  <c r="BH1073" i="11"/>
  <c r="BG1073" i="11"/>
  <c r="BF1073" i="11"/>
  <c r="T1073" i="11"/>
  <c r="R1073" i="11"/>
  <c r="P1073" i="11"/>
  <c r="BI1070" i="11"/>
  <c r="BH1070" i="11"/>
  <c r="BG1070" i="11"/>
  <c r="BF1070" i="11"/>
  <c r="T1070" i="11"/>
  <c r="R1070" i="11"/>
  <c r="P1070" i="11"/>
  <c r="BI1048" i="11"/>
  <c r="BH1048" i="11"/>
  <c r="BG1048" i="11"/>
  <c r="BF1048" i="11"/>
  <c r="T1048" i="11"/>
  <c r="R1048" i="11"/>
  <c r="P1048" i="11"/>
  <c r="BI1046" i="11"/>
  <c r="BH1046" i="11"/>
  <c r="BG1046" i="11"/>
  <c r="BF1046" i="11"/>
  <c r="T1046" i="11"/>
  <c r="R1046" i="11"/>
  <c r="P1046" i="11"/>
  <c r="BI1045" i="11"/>
  <c r="BH1045" i="11"/>
  <c r="BG1045" i="11"/>
  <c r="BF1045" i="11"/>
  <c r="T1045" i="11"/>
  <c r="R1045" i="11"/>
  <c r="P1045" i="11"/>
  <c r="BI1044" i="11"/>
  <c r="BH1044" i="11"/>
  <c r="BG1044" i="11"/>
  <c r="BF1044" i="11"/>
  <c r="T1044" i="11"/>
  <c r="R1044" i="11"/>
  <c r="P1044" i="11"/>
  <c r="BI1043" i="11"/>
  <c r="BH1043" i="11"/>
  <c r="BG1043" i="11"/>
  <c r="BF1043" i="11"/>
  <c r="T1043" i="11"/>
  <c r="R1043" i="11"/>
  <c r="P1043" i="11"/>
  <c r="BI1042" i="11"/>
  <c r="BH1042" i="11"/>
  <c r="BG1042" i="11"/>
  <c r="BF1042" i="11"/>
  <c r="T1042" i="11"/>
  <c r="R1042" i="11"/>
  <c r="P1042" i="11"/>
  <c r="BI1041" i="11"/>
  <c r="BH1041" i="11"/>
  <c r="BG1041" i="11"/>
  <c r="BF1041" i="11"/>
  <c r="T1041" i="11"/>
  <c r="R1041" i="11"/>
  <c r="P1041" i="11"/>
  <c r="BI1040" i="11"/>
  <c r="BH1040" i="11"/>
  <c r="BG1040" i="11"/>
  <c r="BF1040" i="11"/>
  <c r="T1040" i="11"/>
  <c r="R1040" i="11"/>
  <c r="P1040" i="11"/>
  <c r="BI1038" i="11"/>
  <c r="BH1038" i="11"/>
  <c r="BG1038" i="11"/>
  <c r="BF1038" i="11"/>
  <c r="T1038" i="11"/>
  <c r="R1038" i="11"/>
  <c r="P1038" i="11"/>
  <c r="BI1036" i="11"/>
  <c r="BH1036" i="11"/>
  <c r="BG1036" i="11"/>
  <c r="BF1036" i="11"/>
  <c r="T1036" i="11"/>
  <c r="R1036" i="11"/>
  <c r="P1036" i="11"/>
  <c r="BI1035" i="11"/>
  <c r="BH1035" i="11"/>
  <c r="BG1035" i="11"/>
  <c r="BF1035" i="11"/>
  <c r="T1035" i="11"/>
  <c r="R1035" i="11"/>
  <c r="P1035" i="11"/>
  <c r="BI1033" i="11"/>
  <c r="BH1033" i="11"/>
  <c r="BG1033" i="11"/>
  <c r="BF1033" i="11"/>
  <c r="T1033" i="11"/>
  <c r="R1033" i="11"/>
  <c r="P1033" i="11"/>
  <c r="BI1013" i="11"/>
  <c r="BH1013" i="11"/>
  <c r="BG1013" i="11"/>
  <c r="BF1013" i="11"/>
  <c r="T1013" i="11"/>
  <c r="R1013" i="11"/>
  <c r="P1013" i="11"/>
  <c r="BI1011" i="11"/>
  <c r="BH1011" i="11"/>
  <c r="BG1011" i="11"/>
  <c r="BF1011" i="11"/>
  <c r="T1011" i="11"/>
  <c r="R1011" i="11"/>
  <c r="P1011" i="11"/>
  <c r="BI1009" i="11"/>
  <c r="BH1009" i="11"/>
  <c r="BG1009" i="11"/>
  <c r="BF1009" i="11"/>
  <c r="T1009" i="11"/>
  <c r="R1009" i="11"/>
  <c r="P1009" i="11"/>
  <c r="BI1008" i="11"/>
  <c r="BH1008" i="11"/>
  <c r="BG1008" i="11"/>
  <c r="BF1008" i="11"/>
  <c r="T1008" i="11"/>
  <c r="R1008" i="11"/>
  <c r="P1008" i="11"/>
  <c r="BI1007" i="11"/>
  <c r="BH1007" i="11"/>
  <c r="BG1007" i="11"/>
  <c r="BF1007" i="11"/>
  <c r="T1007" i="11"/>
  <c r="R1007" i="11"/>
  <c r="P1007" i="11"/>
  <c r="BI1004" i="11"/>
  <c r="BH1004" i="11"/>
  <c r="BG1004" i="11"/>
  <c r="BF1004" i="11"/>
  <c r="T1004" i="11"/>
  <c r="R1004" i="11"/>
  <c r="P1004" i="11"/>
  <c r="BI997" i="11"/>
  <c r="BH997" i="11"/>
  <c r="BG997" i="11"/>
  <c r="BF997" i="11"/>
  <c r="T997" i="11"/>
  <c r="R997" i="11"/>
  <c r="P997" i="11"/>
  <c r="BI972" i="11"/>
  <c r="BH972" i="11"/>
  <c r="BG972" i="11"/>
  <c r="BF972" i="11"/>
  <c r="T972" i="11"/>
  <c r="R972" i="11"/>
  <c r="P972" i="11"/>
  <c r="BI970" i="11"/>
  <c r="BH970" i="11"/>
  <c r="BG970" i="11"/>
  <c r="BF970" i="11"/>
  <c r="T970" i="11"/>
  <c r="R970" i="11"/>
  <c r="P970" i="11"/>
  <c r="BI968" i="11"/>
  <c r="BH968" i="11"/>
  <c r="BG968" i="11"/>
  <c r="BF968" i="11"/>
  <c r="T968" i="11"/>
  <c r="R968" i="11"/>
  <c r="P968" i="11"/>
  <c r="BI966" i="11"/>
  <c r="BH966" i="11"/>
  <c r="BG966" i="11"/>
  <c r="BF966" i="11"/>
  <c r="T966" i="11"/>
  <c r="R966" i="11"/>
  <c r="P966" i="11"/>
  <c r="BI965" i="11"/>
  <c r="BH965" i="11"/>
  <c r="BG965" i="11"/>
  <c r="BF965" i="11"/>
  <c r="T965" i="11"/>
  <c r="R965" i="11"/>
  <c r="P965" i="11"/>
  <c r="BI960" i="11"/>
  <c r="BH960" i="11"/>
  <c r="BG960" i="11"/>
  <c r="BF960" i="11"/>
  <c r="T960" i="11"/>
  <c r="R960" i="11"/>
  <c r="P960" i="11"/>
  <c r="BI949" i="11"/>
  <c r="BH949" i="11"/>
  <c r="BG949" i="11"/>
  <c r="BF949" i="11"/>
  <c r="T949" i="11"/>
  <c r="R949" i="11"/>
  <c r="P949" i="11"/>
  <c r="BI933" i="11"/>
  <c r="BH933" i="11"/>
  <c r="BG933" i="11"/>
  <c r="BF933" i="11"/>
  <c r="T933" i="11"/>
  <c r="R933" i="11"/>
  <c r="P933" i="11"/>
  <c r="BI927" i="11"/>
  <c r="BH927" i="11"/>
  <c r="BG927" i="11"/>
  <c r="BF927" i="11"/>
  <c r="T927" i="11"/>
  <c r="R927" i="11"/>
  <c r="P927" i="11"/>
  <c r="BI925" i="11"/>
  <c r="BH925" i="11"/>
  <c r="BG925" i="11"/>
  <c r="BF925" i="11"/>
  <c r="T925" i="11"/>
  <c r="R925" i="11"/>
  <c r="P925" i="11"/>
  <c r="BI920" i="11"/>
  <c r="BH920" i="11"/>
  <c r="BG920" i="11"/>
  <c r="BF920" i="11"/>
  <c r="T920" i="11"/>
  <c r="R920" i="11"/>
  <c r="P920" i="11"/>
  <c r="BI917" i="11"/>
  <c r="BH917" i="11"/>
  <c r="BG917" i="11"/>
  <c r="BF917" i="11"/>
  <c r="T917" i="11"/>
  <c r="R917" i="11"/>
  <c r="P917" i="11"/>
  <c r="BI914" i="11"/>
  <c r="BH914" i="11"/>
  <c r="BG914" i="11"/>
  <c r="BF914" i="11"/>
  <c r="T914" i="11"/>
  <c r="R914" i="11"/>
  <c r="P914" i="11"/>
  <c r="BI911" i="11"/>
  <c r="BH911" i="11"/>
  <c r="BG911" i="11"/>
  <c r="BF911" i="11"/>
  <c r="T911" i="11"/>
  <c r="R911" i="11"/>
  <c r="P911" i="11"/>
  <c r="BI901" i="11"/>
  <c r="BH901" i="11"/>
  <c r="BG901" i="11"/>
  <c r="BF901" i="11"/>
  <c r="T901" i="11"/>
  <c r="R901" i="11"/>
  <c r="P901" i="11"/>
  <c r="BI898" i="11"/>
  <c r="BH898" i="11"/>
  <c r="BG898" i="11"/>
  <c r="BF898" i="11"/>
  <c r="T898" i="11"/>
  <c r="R898" i="11"/>
  <c r="P898" i="11"/>
  <c r="BI892" i="11"/>
  <c r="BH892" i="11"/>
  <c r="BG892" i="11"/>
  <c r="BF892" i="11"/>
  <c r="T892" i="11"/>
  <c r="R892" i="11"/>
  <c r="P892" i="11"/>
  <c r="BI888" i="11"/>
  <c r="BH888" i="11"/>
  <c r="BG888" i="11"/>
  <c r="BF888" i="11"/>
  <c r="T888" i="11"/>
  <c r="R888" i="11"/>
  <c r="P888" i="11"/>
  <c r="BI881" i="11"/>
  <c r="BH881" i="11"/>
  <c r="BG881" i="11"/>
  <c r="BF881" i="11"/>
  <c r="T881" i="11"/>
  <c r="R881" i="11"/>
  <c r="P881" i="11"/>
  <c r="BI877" i="11"/>
  <c r="BH877" i="11"/>
  <c r="BG877" i="11"/>
  <c r="BF877" i="11"/>
  <c r="T877" i="11"/>
  <c r="R877" i="11"/>
  <c r="P877" i="11"/>
  <c r="BI870" i="11"/>
  <c r="BH870" i="11"/>
  <c r="BG870" i="11"/>
  <c r="BF870" i="11"/>
  <c r="T870" i="11"/>
  <c r="R870" i="11"/>
  <c r="P870" i="11"/>
  <c r="BI863" i="11"/>
  <c r="BH863" i="11"/>
  <c r="BG863" i="11"/>
  <c r="BF863" i="11"/>
  <c r="T863" i="11"/>
  <c r="R863" i="11"/>
  <c r="P863" i="11"/>
  <c r="BI861" i="11"/>
  <c r="BH861" i="11"/>
  <c r="BG861" i="11"/>
  <c r="BF861" i="11"/>
  <c r="T861" i="11"/>
  <c r="R861" i="11"/>
  <c r="P861" i="11"/>
  <c r="BI858" i="11"/>
  <c r="BH858" i="11"/>
  <c r="BG858" i="11"/>
  <c r="BF858" i="11"/>
  <c r="T858" i="11"/>
  <c r="R858" i="11"/>
  <c r="P858" i="11"/>
  <c r="BI855" i="11"/>
  <c r="BH855" i="11"/>
  <c r="BG855" i="11"/>
  <c r="BF855" i="11"/>
  <c r="T855" i="11"/>
  <c r="R855" i="11"/>
  <c r="P855" i="11"/>
  <c r="BI852" i="11"/>
  <c r="BH852" i="11"/>
  <c r="BG852" i="11"/>
  <c r="BF852" i="11"/>
  <c r="T852" i="11"/>
  <c r="R852" i="11"/>
  <c r="P852" i="11"/>
  <c r="BI849" i="11"/>
  <c r="BH849" i="11"/>
  <c r="BG849" i="11"/>
  <c r="BF849" i="11"/>
  <c r="T849" i="11"/>
  <c r="R849" i="11"/>
  <c r="P849" i="11"/>
  <c r="BI846" i="11"/>
  <c r="BH846" i="11"/>
  <c r="BG846" i="11"/>
  <c r="BF846" i="11"/>
  <c r="T846" i="11"/>
  <c r="R846" i="11"/>
  <c r="P846" i="11"/>
  <c r="BI843" i="11"/>
  <c r="BH843" i="11"/>
  <c r="BG843" i="11"/>
  <c r="BF843" i="11"/>
  <c r="T843" i="11"/>
  <c r="R843" i="11"/>
  <c r="P843" i="11"/>
  <c r="BI842" i="11"/>
  <c r="BH842" i="11"/>
  <c r="BG842" i="11"/>
  <c r="BF842" i="11"/>
  <c r="T842" i="11"/>
  <c r="R842" i="11"/>
  <c r="P842" i="11"/>
  <c r="BI839" i="11"/>
  <c r="BH839" i="11"/>
  <c r="BG839" i="11"/>
  <c r="BF839" i="11"/>
  <c r="T839" i="11"/>
  <c r="R839" i="11"/>
  <c r="P839" i="11"/>
  <c r="BI836" i="11"/>
  <c r="BH836" i="11"/>
  <c r="BG836" i="11"/>
  <c r="BF836" i="11"/>
  <c r="T836" i="11"/>
  <c r="R836" i="11"/>
  <c r="P836" i="11"/>
  <c r="BI833" i="11"/>
  <c r="BH833" i="11"/>
  <c r="BG833" i="11"/>
  <c r="BF833" i="11"/>
  <c r="T833" i="11"/>
  <c r="R833" i="11"/>
  <c r="P833" i="11"/>
  <c r="BI830" i="11"/>
  <c r="BH830" i="11"/>
  <c r="BG830" i="11"/>
  <c r="BF830" i="11"/>
  <c r="T830" i="11"/>
  <c r="R830" i="11"/>
  <c r="P830" i="11"/>
  <c r="BI822" i="11"/>
  <c r="BH822" i="11"/>
  <c r="BG822" i="11"/>
  <c r="BF822" i="11"/>
  <c r="T822" i="11"/>
  <c r="R822" i="11"/>
  <c r="P822" i="11"/>
  <c r="BI819" i="11"/>
  <c r="BH819" i="11"/>
  <c r="BG819" i="11"/>
  <c r="BF819" i="11"/>
  <c r="T819" i="11"/>
  <c r="R819" i="11"/>
  <c r="P819" i="11"/>
  <c r="BI816" i="11"/>
  <c r="BH816" i="11"/>
  <c r="BG816" i="11"/>
  <c r="BF816" i="11"/>
  <c r="T816" i="11"/>
  <c r="R816" i="11"/>
  <c r="P816" i="11"/>
  <c r="BI813" i="11"/>
  <c r="BH813" i="11"/>
  <c r="BG813" i="11"/>
  <c r="BF813" i="11"/>
  <c r="T813" i="11"/>
  <c r="R813" i="11"/>
  <c r="P813" i="11"/>
  <c r="BI810" i="11"/>
  <c r="BH810" i="11"/>
  <c r="BG810" i="11"/>
  <c r="BF810" i="11"/>
  <c r="T810" i="11"/>
  <c r="R810" i="11"/>
  <c r="P810" i="11"/>
  <c r="BI807" i="11"/>
  <c r="BH807" i="11"/>
  <c r="BG807" i="11"/>
  <c r="BF807" i="11"/>
  <c r="T807" i="11"/>
  <c r="R807" i="11"/>
  <c r="P807" i="11"/>
  <c r="BI804" i="11"/>
  <c r="BH804" i="11"/>
  <c r="BG804" i="11"/>
  <c r="BF804" i="11"/>
  <c r="T804" i="11"/>
  <c r="R804" i="11"/>
  <c r="P804" i="11"/>
  <c r="BI801" i="11"/>
  <c r="BH801" i="11"/>
  <c r="BG801" i="11"/>
  <c r="BF801" i="11"/>
  <c r="T801" i="11"/>
  <c r="R801" i="11"/>
  <c r="P801" i="11"/>
  <c r="BI797" i="11"/>
  <c r="BH797" i="11"/>
  <c r="BG797" i="11"/>
  <c r="BF797" i="11"/>
  <c r="T797" i="11"/>
  <c r="R797" i="11"/>
  <c r="P797" i="11"/>
  <c r="BI795" i="11"/>
  <c r="BH795" i="11"/>
  <c r="BG795" i="11"/>
  <c r="BF795" i="11"/>
  <c r="T795" i="11"/>
  <c r="R795" i="11"/>
  <c r="P795" i="11"/>
  <c r="BI793" i="11"/>
  <c r="BH793" i="11"/>
  <c r="BG793" i="11"/>
  <c r="BF793" i="11"/>
  <c r="T793" i="11"/>
  <c r="R793" i="11"/>
  <c r="P793" i="11"/>
  <c r="BI788" i="11"/>
  <c r="BH788" i="11"/>
  <c r="BG788" i="11"/>
  <c r="BF788" i="11"/>
  <c r="T788" i="11"/>
  <c r="R788" i="11"/>
  <c r="P788" i="11"/>
  <c r="BI783" i="11"/>
  <c r="BH783" i="11"/>
  <c r="BG783" i="11"/>
  <c r="BF783" i="11"/>
  <c r="T783" i="11"/>
  <c r="R783" i="11"/>
  <c r="P783" i="11"/>
  <c r="BI781" i="11"/>
  <c r="BH781" i="11"/>
  <c r="BG781" i="11"/>
  <c r="BF781" i="11"/>
  <c r="T781" i="11"/>
  <c r="R781" i="11"/>
  <c r="P781" i="11"/>
  <c r="BI779" i="11"/>
  <c r="BH779" i="11"/>
  <c r="BG779" i="11"/>
  <c r="BF779" i="11"/>
  <c r="T779" i="11"/>
  <c r="R779" i="11"/>
  <c r="P779" i="11"/>
  <c r="BI777" i="11"/>
  <c r="BH777" i="11"/>
  <c r="BG777" i="11"/>
  <c r="BF777" i="11"/>
  <c r="T777" i="11"/>
  <c r="R777" i="11"/>
  <c r="P777" i="11"/>
  <c r="BI775" i="11"/>
  <c r="BH775" i="11"/>
  <c r="BG775" i="11"/>
  <c r="BF775" i="11"/>
  <c r="T775" i="11"/>
  <c r="R775" i="11"/>
  <c r="P775" i="11"/>
  <c r="BI772" i="11"/>
  <c r="BH772" i="11"/>
  <c r="BG772" i="11"/>
  <c r="BF772" i="11"/>
  <c r="T772" i="11"/>
  <c r="R772" i="11"/>
  <c r="P772" i="11"/>
  <c r="BI767" i="11"/>
  <c r="BH767" i="11"/>
  <c r="BG767" i="11"/>
  <c r="BF767" i="11"/>
  <c r="T767" i="11"/>
  <c r="R767" i="11"/>
  <c r="P767" i="11"/>
  <c r="BI765" i="11"/>
  <c r="BH765" i="11"/>
  <c r="BG765" i="11"/>
  <c r="BF765" i="11"/>
  <c r="T765" i="11"/>
  <c r="R765" i="11"/>
  <c r="P765" i="11"/>
  <c r="BI763" i="11"/>
  <c r="BH763" i="11"/>
  <c r="BG763" i="11"/>
  <c r="BF763" i="11"/>
  <c r="T763" i="11"/>
  <c r="R763" i="11"/>
  <c r="P763" i="11"/>
  <c r="BI761" i="11"/>
  <c r="BH761" i="11"/>
  <c r="BG761" i="11"/>
  <c r="BF761" i="11"/>
  <c r="T761" i="11"/>
  <c r="R761" i="11"/>
  <c r="P761" i="11"/>
  <c r="BI744" i="11"/>
  <c r="BH744" i="11"/>
  <c r="BG744" i="11"/>
  <c r="BF744" i="11"/>
  <c r="T744" i="11"/>
  <c r="R744" i="11"/>
  <c r="P744" i="11"/>
  <c r="BI742" i="11"/>
  <c r="BH742" i="11"/>
  <c r="BG742" i="11"/>
  <c r="BF742" i="11"/>
  <c r="T742" i="11"/>
  <c r="R742" i="11"/>
  <c r="P742" i="11"/>
  <c r="BI740" i="11"/>
  <c r="BH740" i="11"/>
  <c r="BG740" i="11"/>
  <c r="BF740" i="11"/>
  <c r="T740" i="11"/>
  <c r="R740" i="11"/>
  <c r="P740" i="11"/>
  <c r="BI738" i="11"/>
  <c r="BH738" i="11"/>
  <c r="BG738" i="11"/>
  <c r="BF738" i="11"/>
  <c r="T738" i="11"/>
  <c r="R738" i="11"/>
  <c r="P738" i="11"/>
  <c r="BI737" i="11"/>
  <c r="BH737" i="11"/>
  <c r="BG737" i="11"/>
  <c r="BF737" i="11"/>
  <c r="T737" i="11"/>
  <c r="R737" i="11"/>
  <c r="P737" i="11"/>
  <c r="BI728" i="11"/>
  <c r="BH728" i="11"/>
  <c r="BG728" i="11"/>
  <c r="BF728" i="11"/>
  <c r="T728" i="11"/>
  <c r="R728" i="11"/>
  <c r="P728" i="11"/>
  <c r="BI724" i="11"/>
  <c r="BH724" i="11"/>
  <c r="BG724" i="11"/>
  <c r="BF724" i="11"/>
  <c r="T724" i="11"/>
  <c r="R724" i="11"/>
  <c r="P724" i="11"/>
  <c r="BI723" i="11"/>
  <c r="BH723" i="11"/>
  <c r="BG723" i="11"/>
  <c r="BF723" i="11"/>
  <c r="T723" i="11"/>
  <c r="R723" i="11"/>
  <c r="P723" i="11"/>
  <c r="BI717" i="11"/>
  <c r="BH717" i="11"/>
  <c r="BG717" i="11"/>
  <c r="BF717" i="11"/>
  <c r="T717" i="11"/>
  <c r="R717" i="11"/>
  <c r="P717" i="11"/>
  <c r="BI715" i="11"/>
  <c r="BH715" i="11"/>
  <c r="BG715" i="11"/>
  <c r="BF715" i="11"/>
  <c r="T715" i="11"/>
  <c r="R715" i="11"/>
  <c r="P715" i="11"/>
  <c r="BI712" i="11"/>
  <c r="BH712" i="11"/>
  <c r="BG712" i="11"/>
  <c r="BF712" i="11"/>
  <c r="T712" i="11"/>
  <c r="R712" i="11"/>
  <c r="P712" i="11"/>
  <c r="BI688" i="11"/>
  <c r="BH688" i="11"/>
  <c r="BG688" i="11"/>
  <c r="BF688" i="11"/>
  <c r="T688" i="11"/>
  <c r="R688" i="11"/>
  <c r="P688" i="11"/>
  <c r="BI680" i="11"/>
  <c r="BH680" i="11"/>
  <c r="BG680" i="11"/>
  <c r="BF680" i="11"/>
  <c r="T680" i="11"/>
  <c r="R680" i="11"/>
  <c r="P680" i="11"/>
  <c r="BI675" i="11"/>
  <c r="BH675" i="11"/>
  <c r="BG675" i="11"/>
  <c r="BF675" i="11"/>
  <c r="T675" i="11"/>
  <c r="R675" i="11"/>
  <c r="P675" i="11"/>
  <c r="BI673" i="11"/>
  <c r="BH673" i="11"/>
  <c r="BG673" i="11"/>
  <c r="BF673" i="11"/>
  <c r="T673" i="11"/>
  <c r="R673" i="11"/>
  <c r="P673" i="11"/>
  <c r="BI668" i="11"/>
  <c r="BH668" i="11"/>
  <c r="BG668" i="11"/>
  <c r="BF668" i="11"/>
  <c r="T668" i="11"/>
  <c r="R668" i="11"/>
  <c r="P668" i="11"/>
  <c r="BI665" i="11"/>
  <c r="BH665" i="11"/>
  <c r="BG665" i="11"/>
  <c r="BF665" i="11"/>
  <c r="T665" i="11"/>
  <c r="R665" i="11"/>
  <c r="P665" i="11"/>
  <c r="BI662" i="11"/>
  <c r="BH662" i="11"/>
  <c r="BG662" i="11"/>
  <c r="BF662" i="11"/>
  <c r="T662" i="11"/>
  <c r="R662" i="11"/>
  <c r="P662" i="11"/>
  <c r="BI654" i="11"/>
  <c r="BH654" i="11"/>
  <c r="BG654" i="11"/>
  <c r="BF654" i="11"/>
  <c r="T654" i="11"/>
  <c r="R654" i="11"/>
  <c r="P654" i="11"/>
  <c r="BI647" i="11"/>
  <c r="BH647" i="11"/>
  <c r="BG647" i="11"/>
  <c r="BF647" i="11"/>
  <c r="T647" i="11"/>
  <c r="R647" i="11"/>
  <c r="P647" i="11"/>
  <c r="BI645" i="11"/>
  <c r="BH645" i="11"/>
  <c r="BG645" i="11"/>
  <c r="BF645" i="11"/>
  <c r="T645" i="11"/>
  <c r="R645" i="11"/>
  <c r="P645" i="11"/>
  <c r="BI640" i="11"/>
  <c r="BH640" i="11"/>
  <c r="BG640" i="11"/>
  <c r="BF640" i="11"/>
  <c r="T640" i="11"/>
  <c r="R640" i="11"/>
  <c r="P640" i="11"/>
  <c r="BI635" i="11"/>
  <c r="BH635" i="11"/>
  <c r="BG635" i="11"/>
  <c r="BF635" i="11"/>
  <c r="T635" i="11"/>
  <c r="R635" i="11"/>
  <c r="P635" i="11"/>
  <c r="BI632" i="11"/>
  <c r="BH632" i="11"/>
  <c r="BG632" i="11"/>
  <c r="BF632" i="11"/>
  <c r="T632" i="11"/>
  <c r="R632" i="11"/>
  <c r="P632" i="11"/>
  <c r="BI623" i="11"/>
  <c r="BH623" i="11"/>
  <c r="BG623" i="11"/>
  <c r="BF623" i="11"/>
  <c r="T623" i="11"/>
  <c r="R623" i="11"/>
  <c r="P623" i="11"/>
  <c r="BI620" i="11"/>
  <c r="BH620" i="11"/>
  <c r="BG620" i="11"/>
  <c r="BF620" i="11"/>
  <c r="T620" i="11"/>
  <c r="R620" i="11"/>
  <c r="P620" i="11"/>
  <c r="BI617" i="11"/>
  <c r="BH617" i="11"/>
  <c r="BG617" i="11"/>
  <c r="BF617" i="11"/>
  <c r="T617" i="11"/>
  <c r="R617" i="11"/>
  <c r="P617" i="11"/>
  <c r="BI614" i="11"/>
  <c r="BH614" i="11"/>
  <c r="BG614" i="11"/>
  <c r="BF614" i="11"/>
  <c r="T614" i="11"/>
  <c r="R614" i="11"/>
  <c r="P614" i="11"/>
  <c r="BI612" i="11"/>
  <c r="BH612" i="11"/>
  <c r="BG612" i="11"/>
  <c r="BF612" i="11"/>
  <c r="T612" i="11"/>
  <c r="R612" i="11"/>
  <c r="P612" i="11"/>
  <c r="BI610" i="11"/>
  <c r="BH610" i="11"/>
  <c r="BG610" i="11"/>
  <c r="BF610" i="11"/>
  <c r="T610" i="11"/>
  <c r="R610" i="11"/>
  <c r="P610" i="11"/>
  <c r="BI608" i="11"/>
  <c r="BH608" i="11"/>
  <c r="BG608" i="11"/>
  <c r="BF608" i="11"/>
  <c r="T608" i="11"/>
  <c r="R608" i="11"/>
  <c r="P608" i="11"/>
  <c r="BI605" i="11"/>
  <c r="BH605" i="11"/>
  <c r="BG605" i="11"/>
  <c r="BF605" i="11"/>
  <c r="T605" i="11"/>
  <c r="R605" i="11"/>
  <c r="P605" i="11"/>
  <c r="BI601" i="11"/>
  <c r="BH601" i="11"/>
  <c r="BG601" i="11"/>
  <c r="BF601" i="11"/>
  <c r="T601" i="11"/>
  <c r="R601" i="11"/>
  <c r="P601" i="11"/>
  <c r="BI600" i="11"/>
  <c r="BH600" i="11"/>
  <c r="BG600" i="11"/>
  <c r="BF600" i="11"/>
  <c r="T600" i="11"/>
  <c r="R600" i="11"/>
  <c r="P600" i="11"/>
  <c r="BI597" i="11"/>
  <c r="BH597" i="11"/>
  <c r="BG597" i="11"/>
  <c r="BF597" i="11"/>
  <c r="T597" i="11"/>
  <c r="R597" i="11"/>
  <c r="P597" i="11"/>
  <c r="BI594" i="11"/>
  <c r="BH594" i="11"/>
  <c r="BG594" i="11"/>
  <c r="BF594" i="11"/>
  <c r="T594" i="11"/>
  <c r="R594" i="11"/>
  <c r="P594" i="11"/>
  <c r="BI589" i="11"/>
  <c r="BH589" i="11"/>
  <c r="BG589" i="11"/>
  <c r="BF589" i="11"/>
  <c r="T589" i="11"/>
  <c r="R589" i="11"/>
  <c r="P589" i="11"/>
  <c r="BI588" i="11"/>
  <c r="BH588" i="11"/>
  <c r="BG588" i="11"/>
  <c r="BF588" i="11"/>
  <c r="T588" i="11"/>
  <c r="R588" i="11"/>
  <c r="P588" i="11"/>
  <c r="BI585" i="11"/>
  <c r="BH585" i="11"/>
  <c r="BG585" i="11"/>
  <c r="BF585" i="11"/>
  <c r="T585" i="11"/>
  <c r="R585" i="11"/>
  <c r="P585" i="11"/>
  <c r="BI582" i="11"/>
  <c r="BH582" i="11"/>
  <c r="BG582" i="11"/>
  <c r="BF582" i="11"/>
  <c r="T582" i="11"/>
  <c r="R582" i="11"/>
  <c r="P582" i="11"/>
  <c r="BI537" i="11"/>
  <c r="BH537" i="11"/>
  <c r="BG537" i="11"/>
  <c r="BF537" i="11"/>
  <c r="T537" i="11"/>
  <c r="R537" i="11"/>
  <c r="P537" i="11"/>
  <c r="BI535" i="11"/>
  <c r="BH535" i="11"/>
  <c r="BG535" i="11"/>
  <c r="BF535" i="11"/>
  <c r="T535" i="11"/>
  <c r="R535" i="11"/>
  <c r="P535" i="11"/>
  <c r="BI531" i="11"/>
  <c r="BH531" i="11"/>
  <c r="BG531" i="11"/>
  <c r="BF531" i="11"/>
  <c r="T531" i="11"/>
  <c r="R531" i="11"/>
  <c r="P531" i="11"/>
  <c r="BI528" i="11"/>
  <c r="BH528" i="11"/>
  <c r="BG528" i="11"/>
  <c r="BF528" i="11"/>
  <c r="T528" i="11"/>
  <c r="R528" i="11"/>
  <c r="P528" i="11"/>
  <c r="BI526" i="11"/>
  <c r="BH526" i="11"/>
  <c r="BG526" i="11"/>
  <c r="BF526" i="11"/>
  <c r="T526" i="11"/>
  <c r="R526" i="11"/>
  <c r="P526" i="11"/>
  <c r="BI513" i="11"/>
  <c r="BH513" i="11"/>
  <c r="BG513" i="11"/>
  <c r="BF513" i="11"/>
  <c r="T513" i="11"/>
  <c r="R513" i="11"/>
  <c r="P513" i="11"/>
  <c r="BI512" i="11"/>
  <c r="BH512" i="11"/>
  <c r="BG512" i="11"/>
  <c r="BF512" i="11"/>
  <c r="T512" i="11"/>
  <c r="R512" i="11"/>
  <c r="P512" i="11"/>
  <c r="BI510" i="11"/>
  <c r="BH510" i="11"/>
  <c r="BG510" i="11"/>
  <c r="BF510" i="11"/>
  <c r="T510" i="11"/>
  <c r="R510" i="11"/>
  <c r="P510" i="11"/>
  <c r="BI509" i="11"/>
  <c r="BH509" i="11"/>
  <c r="BG509" i="11"/>
  <c r="BF509" i="11"/>
  <c r="T509" i="11"/>
  <c r="R509" i="11"/>
  <c r="P509" i="11"/>
  <c r="BI500" i="11"/>
  <c r="BH500" i="11"/>
  <c r="BG500" i="11"/>
  <c r="BF500" i="11"/>
  <c r="T500" i="11"/>
  <c r="R500" i="11"/>
  <c r="P500" i="11"/>
  <c r="BI498" i="11"/>
  <c r="BH498" i="11"/>
  <c r="BG498" i="11"/>
  <c r="BF498" i="11"/>
  <c r="T498" i="11"/>
  <c r="R498" i="11"/>
  <c r="P498" i="11"/>
  <c r="BI496" i="11"/>
  <c r="BH496" i="11"/>
  <c r="BG496" i="11"/>
  <c r="BF496" i="11"/>
  <c r="T496" i="11"/>
  <c r="R496" i="11"/>
  <c r="P496" i="11"/>
  <c r="BI479" i="11"/>
  <c r="BH479" i="11"/>
  <c r="BG479" i="11"/>
  <c r="BF479" i="11"/>
  <c r="T479" i="11"/>
  <c r="R479" i="11"/>
  <c r="P479" i="11"/>
  <c r="BI472" i="11"/>
  <c r="BH472" i="11"/>
  <c r="BG472" i="11"/>
  <c r="BF472" i="11"/>
  <c r="T472" i="11"/>
  <c r="R472" i="11"/>
  <c r="P472" i="11"/>
  <c r="BI465" i="11"/>
  <c r="BH465" i="11"/>
  <c r="BG465" i="11"/>
  <c r="BF465" i="11"/>
  <c r="T465" i="11"/>
  <c r="R465" i="11"/>
  <c r="P465" i="11"/>
  <c r="BI458" i="11"/>
  <c r="BH458" i="11"/>
  <c r="BG458" i="11"/>
  <c r="BF458" i="11"/>
  <c r="T458" i="11"/>
  <c r="R458" i="11"/>
  <c r="P458" i="11"/>
  <c r="BI457" i="11"/>
  <c r="BH457" i="11"/>
  <c r="BG457" i="11"/>
  <c r="BF457" i="11"/>
  <c r="T457" i="11"/>
  <c r="R457" i="11"/>
  <c r="P457" i="11"/>
  <c r="BI448" i="11"/>
  <c r="BH448" i="11"/>
  <c r="BG448" i="11"/>
  <c r="BF448" i="11"/>
  <c r="T448" i="11"/>
  <c r="R448" i="11"/>
  <c r="P448" i="11"/>
  <c r="BI447" i="11"/>
  <c r="BH447" i="11"/>
  <c r="BG447" i="11"/>
  <c r="BF447" i="11"/>
  <c r="T447" i="11"/>
  <c r="R447" i="11"/>
  <c r="P447" i="11"/>
  <c r="BI427" i="11"/>
  <c r="BH427" i="11"/>
  <c r="BG427" i="11"/>
  <c r="BF427" i="11"/>
  <c r="T427" i="11"/>
  <c r="R427" i="11"/>
  <c r="P427" i="11"/>
  <c r="BI425" i="11"/>
  <c r="BH425" i="11"/>
  <c r="BG425" i="11"/>
  <c r="BF425" i="11"/>
  <c r="T425" i="11"/>
  <c r="R425" i="11"/>
  <c r="P425" i="11"/>
  <c r="BI423" i="11"/>
  <c r="BH423" i="11"/>
  <c r="BG423" i="11"/>
  <c r="BF423" i="11"/>
  <c r="T423" i="11"/>
  <c r="R423" i="11"/>
  <c r="P423" i="11"/>
  <c r="BI382" i="11"/>
  <c r="BH382" i="11"/>
  <c r="BG382" i="11"/>
  <c r="BF382" i="11"/>
  <c r="T382" i="11"/>
  <c r="R382" i="11"/>
  <c r="P382" i="11"/>
  <c r="BI379" i="11"/>
  <c r="BH379" i="11"/>
  <c r="BG379" i="11"/>
  <c r="BF379" i="11"/>
  <c r="T379" i="11"/>
  <c r="R379" i="11"/>
  <c r="P379" i="11"/>
  <c r="BI376" i="11"/>
  <c r="BH376" i="11"/>
  <c r="BG376" i="11"/>
  <c r="BF376" i="11"/>
  <c r="T376" i="11"/>
  <c r="R376" i="11"/>
  <c r="P376" i="11"/>
  <c r="BI373" i="11"/>
  <c r="BH373" i="11"/>
  <c r="BG373" i="11"/>
  <c r="BF373" i="11"/>
  <c r="T373" i="11"/>
  <c r="R373" i="11"/>
  <c r="P373" i="11"/>
  <c r="BI372" i="11"/>
  <c r="BH372" i="11"/>
  <c r="BG372" i="11"/>
  <c r="BF372" i="11"/>
  <c r="T372" i="11"/>
  <c r="R372" i="11"/>
  <c r="P372" i="11"/>
  <c r="BI370" i="11"/>
  <c r="BH370" i="11"/>
  <c r="BG370" i="11"/>
  <c r="BF370" i="11"/>
  <c r="T370" i="11"/>
  <c r="R370" i="11"/>
  <c r="P370" i="11"/>
  <c r="BI369" i="11"/>
  <c r="BH369" i="11"/>
  <c r="BG369" i="11"/>
  <c r="BF369" i="11"/>
  <c r="T369" i="11"/>
  <c r="R369" i="11"/>
  <c r="P369" i="11"/>
  <c r="BI364" i="11"/>
  <c r="BH364" i="11"/>
  <c r="BG364" i="11"/>
  <c r="BF364" i="11"/>
  <c r="T364" i="11"/>
  <c r="R364" i="11"/>
  <c r="P364" i="11"/>
  <c r="BI362" i="11"/>
  <c r="BH362" i="11"/>
  <c r="BG362" i="11"/>
  <c r="BF362" i="11"/>
  <c r="T362" i="11"/>
  <c r="R362" i="11"/>
  <c r="P362" i="11"/>
  <c r="BI360" i="11"/>
  <c r="BH360" i="11"/>
  <c r="BG360" i="11"/>
  <c r="BF360" i="11"/>
  <c r="T360" i="11"/>
  <c r="R360" i="11"/>
  <c r="P360" i="11"/>
  <c r="BI347" i="11"/>
  <c r="BH347" i="11"/>
  <c r="BG347" i="11"/>
  <c r="BF347" i="11"/>
  <c r="T347" i="11"/>
  <c r="R347" i="11"/>
  <c r="P347" i="11"/>
  <c r="BI345" i="11"/>
  <c r="BH345" i="11"/>
  <c r="BG345" i="11"/>
  <c r="BF345" i="11"/>
  <c r="T345" i="11"/>
  <c r="R345" i="11"/>
  <c r="P345" i="11"/>
  <c r="BI343" i="11"/>
  <c r="BH343" i="11"/>
  <c r="BG343" i="11"/>
  <c r="BF343" i="11"/>
  <c r="T343" i="11"/>
  <c r="R343" i="11"/>
  <c r="P343" i="11"/>
  <c r="BI341" i="11"/>
  <c r="BH341" i="11"/>
  <c r="BG341" i="11"/>
  <c r="BF341" i="11"/>
  <c r="T341" i="11"/>
  <c r="R341" i="11"/>
  <c r="P341" i="11"/>
  <c r="BI332" i="11"/>
  <c r="BH332" i="11"/>
  <c r="BG332" i="11"/>
  <c r="BF332" i="11"/>
  <c r="T332" i="11"/>
  <c r="R332" i="11"/>
  <c r="P332" i="11"/>
  <c r="BI328" i="11"/>
  <c r="BH328" i="11"/>
  <c r="BG328" i="11"/>
  <c r="BF328" i="11"/>
  <c r="T328" i="11"/>
  <c r="R328" i="11"/>
  <c r="P328" i="11"/>
  <c r="BI325" i="11"/>
  <c r="BH325" i="11"/>
  <c r="BG325" i="11"/>
  <c r="BF325" i="11"/>
  <c r="T325" i="11"/>
  <c r="R325" i="11"/>
  <c r="P325" i="11"/>
  <c r="BI322" i="11"/>
  <c r="BH322" i="11"/>
  <c r="BG322" i="11"/>
  <c r="BF322" i="11"/>
  <c r="T322" i="11"/>
  <c r="R322" i="11"/>
  <c r="P322" i="11"/>
  <c r="BI320" i="11"/>
  <c r="BH320" i="11"/>
  <c r="BG320" i="11"/>
  <c r="BF320" i="11"/>
  <c r="T320" i="11"/>
  <c r="R320" i="11"/>
  <c r="P320" i="11"/>
  <c r="BI313" i="11"/>
  <c r="BH313" i="11"/>
  <c r="BG313" i="11"/>
  <c r="BF313" i="11"/>
  <c r="T313" i="11"/>
  <c r="R313" i="11"/>
  <c r="P313" i="11"/>
  <c r="BI302" i="11"/>
  <c r="BH302" i="11"/>
  <c r="BG302" i="11"/>
  <c r="BF302" i="11"/>
  <c r="T302" i="11"/>
  <c r="R302" i="11"/>
  <c r="P302" i="11"/>
  <c r="BI298" i="11"/>
  <c r="BH298" i="11"/>
  <c r="BG298" i="11"/>
  <c r="BF298" i="11"/>
  <c r="T298" i="11"/>
  <c r="R298" i="11"/>
  <c r="P298" i="11"/>
  <c r="BI287" i="11"/>
  <c r="BH287" i="11"/>
  <c r="BG287" i="11"/>
  <c r="BF287" i="11"/>
  <c r="T287" i="11"/>
  <c r="R287" i="11"/>
  <c r="P287" i="11"/>
  <c r="BI286" i="11"/>
  <c r="BH286" i="11"/>
  <c r="BG286" i="11"/>
  <c r="BF286" i="11"/>
  <c r="T286" i="11"/>
  <c r="R286" i="11"/>
  <c r="P286" i="11"/>
  <c r="BI283" i="11"/>
  <c r="BH283" i="11"/>
  <c r="BG283" i="11"/>
  <c r="BF283" i="11"/>
  <c r="T283" i="11"/>
  <c r="R283" i="11"/>
  <c r="P283" i="11"/>
  <c r="BI282" i="11"/>
  <c r="BH282" i="11"/>
  <c r="BG282" i="11"/>
  <c r="BF282" i="11"/>
  <c r="T282" i="11"/>
  <c r="R282" i="11"/>
  <c r="P282" i="11"/>
  <c r="BI280" i="11"/>
  <c r="BH280" i="11"/>
  <c r="BG280" i="11"/>
  <c r="BF280" i="11"/>
  <c r="T280" i="11"/>
  <c r="R280" i="11"/>
  <c r="P280" i="11"/>
  <c r="BI278" i="11"/>
  <c r="BH278" i="11"/>
  <c r="BG278" i="11"/>
  <c r="BF278" i="11"/>
  <c r="T278" i="11"/>
  <c r="R278" i="11"/>
  <c r="P278" i="11"/>
  <c r="BI276" i="11"/>
  <c r="BH276" i="11"/>
  <c r="BG276" i="11"/>
  <c r="BF276" i="11"/>
  <c r="T276" i="11"/>
  <c r="R276" i="11"/>
  <c r="P276" i="11"/>
  <c r="BI274" i="11"/>
  <c r="BH274" i="11"/>
  <c r="BG274" i="11"/>
  <c r="BF274" i="11"/>
  <c r="T274" i="11"/>
  <c r="R274" i="11"/>
  <c r="P274" i="11"/>
  <c r="BI272" i="11"/>
  <c r="BH272" i="11"/>
  <c r="BG272" i="11"/>
  <c r="BF272" i="11"/>
  <c r="T272" i="11"/>
  <c r="R272" i="11"/>
  <c r="P272" i="11"/>
  <c r="BI271" i="11"/>
  <c r="BH271" i="11"/>
  <c r="BG271" i="11"/>
  <c r="BF271" i="11"/>
  <c r="T271" i="11"/>
  <c r="R271" i="11"/>
  <c r="P271" i="11"/>
  <c r="BI269" i="11"/>
  <c r="BH269" i="11"/>
  <c r="BG269" i="11"/>
  <c r="BF269" i="11"/>
  <c r="T269" i="11"/>
  <c r="R269" i="11"/>
  <c r="P269" i="11"/>
  <c r="BI237" i="11"/>
  <c r="BH237" i="11"/>
  <c r="BG237" i="11"/>
  <c r="BF237" i="11"/>
  <c r="T237" i="11"/>
  <c r="R237" i="11"/>
  <c r="P237" i="11"/>
  <c r="BI199" i="11"/>
  <c r="BH199" i="11"/>
  <c r="BG199" i="11"/>
  <c r="BF199" i="11"/>
  <c r="T199" i="11"/>
  <c r="R199" i="11"/>
  <c r="P199" i="11"/>
  <c r="BI184" i="11"/>
  <c r="BH184" i="11"/>
  <c r="BG184" i="11"/>
  <c r="BF184" i="11"/>
  <c r="T184" i="11"/>
  <c r="R184" i="11"/>
  <c r="P184" i="11"/>
  <c r="BI169" i="11"/>
  <c r="BH169" i="11"/>
  <c r="BG169" i="11"/>
  <c r="BF169" i="11"/>
  <c r="T169" i="11"/>
  <c r="R169" i="11"/>
  <c r="P169" i="11"/>
  <c r="BI165" i="11"/>
  <c r="BH165" i="11"/>
  <c r="BG165" i="11"/>
  <c r="BF165" i="11"/>
  <c r="T165" i="11"/>
  <c r="R165" i="11"/>
  <c r="P165" i="11"/>
  <c r="BI164" i="11"/>
  <c r="BH164" i="11"/>
  <c r="BG164" i="11"/>
  <c r="BF164" i="11"/>
  <c r="T164" i="11"/>
  <c r="R164" i="11"/>
  <c r="P164" i="11"/>
  <c r="BI162" i="11"/>
  <c r="BH162" i="11"/>
  <c r="BG162" i="11"/>
  <c r="BF162" i="11"/>
  <c r="T162" i="11"/>
  <c r="R162" i="11"/>
  <c r="P162" i="11"/>
  <c r="BI161" i="11"/>
  <c r="BH161" i="11"/>
  <c r="BG161" i="11"/>
  <c r="BF161" i="11"/>
  <c r="T161" i="11"/>
  <c r="R161" i="11"/>
  <c r="P161" i="11"/>
  <c r="BI159" i="11"/>
  <c r="BH159" i="11"/>
  <c r="BG159" i="11"/>
  <c r="BF159" i="11"/>
  <c r="T159" i="11"/>
  <c r="R159" i="11"/>
  <c r="P159" i="11"/>
  <c r="BI152" i="11"/>
  <c r="BH152" i="11"/>
  <c r="BG152" i="11"/>
  <c r="BF152" i="11"/>
  <c r="T152" i="11"/>
  <c r="R152" i="11"/>
  <c r="P152" i="11"/>
  <c r="BI148" i="11"/>
  <c r="BH148" i="11"/>
  <c r="BG148" i="11"/>
  <c r="BF148" i="11"/>
  <c r="T148" i="11"/>
  <c r="R148" i="11"/>
  <c r="P148" i="11"/>
  <c r="BI144" i="11"/>
  <c r="BH144" i="11"/>
  <c r="BG144" i="11"/>
  <c r="BF144" i="11"/>
  <c r="T144" i="11"/>
  <c r="R144" i="11"/>
  <c r="P144" i="11"/>
  <c r="BI142" i="11"/>
  <c r="BH142" i="11"/>
  <c r="BG142" i="11"/>
  <c r="BF142" i="11"/>
  <c r="T142" i="11"/>
  <c r="R142" i="11"/>
  <c r="P142" i="11"/>
  <c r="BI138" i="11"/>
  <c r="BH138" i="11"/>
  <c r="BG138" i="11"/>
  <c r="BF138" i="11"/>
  <c r="T138" i="11"/>
  <c r="R138" i="11"/>
  <c r="P138" i="11"/>
  <c r="J131" i="11"/>
  <c r="F131" i="11"/>
  <c r="F129" i="11"/>
  <c r="E127" i="11"/>
  <c r="J93" i="11"/>
  <c r="F93" i="11"/>
  <c r="F91" i="11"/>
  <c r="E89" i="11"/>
  <c r="J26" i="11"/>
  <c r="E26" i="11"/>
  <c r="J132" i="11" s="1"/>
  <c r="J25" i="11"/>
  <c r="J20" i="11"/>
  <c r="E20" i="11"/>
  <c r="F94" i="11" s="1"/>
  <c r="J19" i="11"/>
  <c r="J91" i="11"/>
  <c r="E7" i="11"/>
  <c r="E85" i="11"/>
  <c r="J39" i="10"/>
  <c r="J38" i="10"/>
  <c r="AY106" i="1" s="1"/>
  <c r="J37" i="10"/>
  <c r="AX106" i="1" s="1"/>
  <c r="BI369" i="10"/>
  <c r="BH369" i="10"/>
  <c r="BG369" i="10"/>
  <c r="BF369" i="10"/>
  <c r="T369" i="10"/>
  <c r="T368" i="10" s="1"/>
  <c r="R369" i="10"/>
  <c r="R368" i="10" s="1"/>
  <c r="P369" i="10"/>
  <c r="P368" i="10" s="1"/>
  <c r="BI366" i="10"/>
  <c r="BH366" i="10"/>
  <c r="BG366" i="10"/>
  <c r="BF366" i="10"/>
  <c r="T366" i="10"/>
  <c r="R366" i="10"/>
  <c r="P366" i="10"/>
  <c r="BI365" i="10"/>
  <c r="BH365" i="10"/>
  <c r="BG365" i="10"/>
  <c r="BF365" i="10"/>
  <c r="T365" i="10"/>
  <c r="R365" i="10"/>
  <c r="P365" i="10"/>
  <c r="BI363" i="10"/>
  <c r="BH363" i="10"/>
  <c r="BG363" i="10"/>
  <c r="BF363" i="10"/>
  <c r="T363" i="10"/>
  <c r="R363" i="10"/>
  <c r="P363" i="10"/>
  <c r="BI361" i="10"/>
  <c r="BH361" i="10"/>
  <c r="BG361" i="10"/>
  <c r="BF361" i="10"/>
  <c r="T361" i="10"/>
  <c r="R361" i="10"/>
  <c r="P361" i="10"/>
  <c r="BI359" i="10"/>
  <c r="BH359" i="10"/>
  <c r="BG359" i="10"/>
  <c r="BF359" i="10"/>
  <c r="T359" i="10"/>
  <c r="R359" i="10"/>
  <c r="P359" i="10"/>
  <c r="BI356" i="10"/>
  <c r="BH356" i="10"/>
  <c r="BG356" i="10"/>
  <c r="BF356" i="10"/>
  <c r="T356" i="10"/>
  <c r="R356" i="10"/>
  <c r="P356" i="10"/>
  <c r="BI354" i="10"/>
  <c r="BH354" i="10"/>
  <c r="BG354" i="10"/>
  <c r="BF354" i="10"/>
  <c r="T354" i="10"/>
  <c r="R354" i="10"/>
  <c r="P354" i="10"/>
  <c r="BI353" i="10"/>
  <c r="BH353" i="10"/>
  <c r="BG353" i="10"/>
  <c r="BF353" i="10"/>
  <c r="T353" i="10"/>
  <c r="R353" i="10"/>
  <c r="P353" i="10"/>
  <c r="BI352" i="10"/>
  <c r="BH352" i="10"/>
  <c r="BG352" i="10"/>
  <c r="BF352" i="10"/>
  <c r="T352" i="10"/>
  <c r="R352" i="10"/>
  <c r="P352" i="10"/>
  <c r="BI350" i="10"/>
  <c r="BH350" i="10"/>
  <c r="BG350" i="10"/>
  <c r="BF350" i="10"/>
  <c r="T350" i="10"/>
  <c r="R350" i="10"/>
  <c r="P350" i="10"/>
  <c r="BI349" i="10"/>
  <c r="BH349" i="10"/>
  <c r="BG349" i="10"/>
  <c r="BF349" i="10"/>
  <c r="T349" i="10"/>
  <c r="R349" i="10"/>
  <c r="P349" i="10"/>
  <c r="BI348" i="10"/>
  <c r="BH348" i="10"/>
  <c r="BG348" i="10"/>
  <c r="BF348" i="10"/>
  <c r="T348" i="10"/>
  <c r="R348" i="10"/>
  <c r="P348" i="10"/>
  <c r="BI347" i="10"/>
  <c r="BH347" i="10"/>
  <c r="BG347" i="10"/>
  <c r="BF347" i="10"/>
  <c r="T347" i="10"/>
  <c r="R347" i="10"/>
  <c r="P347" i="10"/>
  <c r="BI345" i="10"/>
  <c r="BH345" i="10"/>
  <c r="BG345" i="10"/>
  <c r="BF345" i="10"/>
  <c r="T345" i="10"/>
  <c r="R345" i="10"/>
  <c r="P345" i="10"/>
  <c r="BI344" i="10"/>
  <c r="BH344" i="10"/>
  <c r="BG344" i="10"/>
  <c r="BF344" i="10"/>
  <c r="T344" i="10"/>
  <c r="R344" i="10"/>
  <c r="P344" i="10"/>
  <c r="BI342" i="10"/>
  <c r="BH342" i="10"/>
  <c r="BG342" i="10"/>
  <c r="BF342" i="10"/>
  <c r="T342" i="10"/>
  <c r="R342" i="10"/>
  <c r="P342" i="10"/>
  <c r="BI341" i="10"/>
  <c r="BH341" i="10"/>
  <c r="BG341" i="10"/>
  <c r="BF341" i="10"/>
  <c r="T341" i="10"/>
  <c r="R341" i="10"/>
  <c r="P341" i="10"/>
  <c r="BI339" i="10"/>
  <c r="BH339" i="10"/>
  <c r="BG339" i="10"/>
  <c r="BF339" i="10"/>
  <c r="T339" i="10"/>
  <c r="R339" i="10"/>
  <c r="P339" i="10"/>
  <c r="BI336" i="10"/>
  <c r="BH336" i="10"/>
  <c r="BG336" i="10"/>
  <c r="BF336" i="10"/>
  <c r="T336" i="10"/>
  <c r="R336" i="10"/>
  <c r="P336" i="10"/>
  <c r="BI334" i="10"/>
  <c r="BH334" i="10"/>
  <c r="BG334" i="10"/>
  <c r="BF334" i="10"/>
  <c r="T334" i="10"/>
  <c r="R334" i="10"/>
  <c r="P334" i="10"/>
  <c r="BI332" i="10"/>
  <c r="BH332" i="10"/>
  <c r="BG332" i="10"/>
  <c r="BF332" i="10"/>
  <c r="T332" i="10"/>
  <c r="R332" i="10"/>
  <c r="P332" i="10"/>
  <c r="BI330" i="10"/>
  <c r="BH330" i="10"/>
  <c r="BG330" i="10"/>
  <c r="BF330" i="10"/>
  <c r="T330" i="10"/>
  <c r="R330" i="10"/>
  <c r="P330" i="10"/>
  <c r="BI328" i="10"/>
  <c r="BH328" i="10"/>
  <c r="BG328" i="10"/>
  <c r="BF328" i="10"/>
  <c r="T328" i="10"/>
  <c r="R328" i="10"/>
  <c r="P328" i="10"/>
  <c r="BI326" i="10"/>
  <c r="BH326" i="10"/>
  <c r="BG326" i="10"/>
  <c r="BF326" i="10"/>
  <c r="T326" i="10"/>
  <c r="R326" i="10"/>
  <c r="P326" i="10"/>
  <c r="BI324" i="10"/>
  <c r="BH324" i="10"/>
  <c r="BG324" i="10"/>
  <c r="BF324" i="10"/>
  <c r="T324" i="10"/>
  <c r="R324" i="10"/>
  <c r="P324" i="10"/>
  <c r="BI322" i="10"/>
  <c r="BH322" i="10"/>
  <c r="BG322" i="10"/>
  <c r="BF322" i="10"/>
  <c r="T322" i="10"/>
  <c r="R322" i="10"/>
  <c r="P322" i="10"/>
  <c r="BI320" i="10"/>
  <c r="BH320" i="10"/>
  <c r="BG320" i="10"/>
  <c r="BF320" i="10"/>
  <c r="T320" i="10"/>
  <c r="R320" i="10"/>
  <c r="P320" i="10"/>
  <c r="BI317" i="10"/>
  <c r="BH317" i="10"/>
  <c r="BG317" i="10"/>
  <c r="BF317" i="10"/>
  <c r="T317" i="10"/>
  <c r="R317" i="10"/>
  <c r="P317" i="10"/>
  <c r="BI315" i="10"/>
  <c r="BH315" i="10"/>
  <c r="BG315" i="10"/>
  <c r="BF315" i="10"/>
  <c r="T315" i="10"/>
  <c r="R315" i="10"/>
  <c r="P315" i="10"/>
  <c r="BI311" i="10"/>
  <c r="BH311" i="10"/>
  <c r="BG311" i="10"/>
  <c r="BF311" i="10"/>
  <c r="T311" i="10"/>
  <c r="R311" i="10"/>
  <c r="P311" i="10"/>
  <c r="BI310" i="10"/>
  <c r="BH310" i="10"/>
  <c r="BG310" i="10"/>
  <c r="BF310" i="10"/>
  <c r="T310" i="10"/>
  <c r="R310" i="10"/>
  <c r="P310" i="10"/>
  <c r="BI308" i="10"/>
  <c r="BH308" i="10"/>
  <c r="BG308" i="10"/>
  <c r="BF308" i="10"/>
  <c r="T308" i="10"/>
  <c r="R308" i="10"/>
  <c r="P308" i="10"/>
  <c r="BI301" i="10"/>
  <c r="BH301" i="10"/>
  <c r="BG301" i="10"/>
  <c r="BF301" i="10"/>
  <c r="T301" i="10"/>
  <c r="R301" i="10"/>
  <c r="P301" i="10"/>
  <c r="BI297" i="10"/>
  <c r="BH297" i="10"/>
  <c r="BG297" i="10"/>
  <c r="BF297" i="10"/>
  <c r="T297" i="10"/>
  <c r="R297" i="10"/>
  <c r="P297" i="10"/>
  <c r="BI296" i="10"/>
  <c r="BH296" i="10"/>
  <c r="BG296" i="10"/>
  <c r="BF296" i="10"/>
  <c r="T296" i="10"/>
  <c r="R296" i="10"/>
  <c r="P296" i="10"/>
  <c r="BI294" i="10"/>
  <c r="BH294" i="10"/>
  <c r="BG294" i="10"/>
  <c r="BF294" i="10"/>
  <c r="T294" i="10"/>
  <c r="R294" i="10"/>
  <c r="P294" i="10"/>
  <c r="BI292" i="10"/>
  <c r="BH292" i="10"/>
  <c r="BG292" i="10"/>
  <c r="BF292" i="10"/>
  <c r="T292" i="10"/>
  <c r="R292" i="10"/>
  <c r="P292" i="10"/>
  <c r="BI290" i="10"/>
  <c r="BH290" i="10"/>
  <c r="BG290" i="10"/>
  <c r="BF290" i="10"/>
  <c r="T290" i="10"/>
  <c r="R290" i="10"/>
  <c r="P290" i="10"/>
  <c r="BI289" i="10"/>
  <c r="BH289" i="10"/>
  <c r="BG289" i="10"/>
  <c r="BF289" i="10"/>
  <c r="T289" i="10"/>
  <c r="R289" i="10"/>
  <c r="P289" i="10"/>
  <c r="BI287" i="10"/>
  <c r="BH287" i="10"/>
  <c r="BG287" i="10"/>
  <c r="BF287" i="10"/>
  <c r="T287" i="10"/>
  <c r="R287" i="10"/>
  <c r="P287" i="10"/>
  <c r="BI285" i="10"/>
  <c r="BH285" i="10"/>
  <c r="BG285" i="10"/>
  <c r="BF285" i="10"/>
  <c r="T285" i="10"/>
  <c r="R285" i="10"/>
  <c r="P285" i="10"/>
  <c r="BI283" i="10"/>
  <c r="BH283" i="10"/>
  <c r="BG283" i="10"/>
  <c r="BF283" i="10"/>
  <c r="T283" i="10"/>
  <c r="R283" i="10"/>
  <c r="P283" i="10"/>
  <c r="BI281" i="10"/>
  <c r="BH281" i="10"/>
  <c r="BG281" i="10"/>
  <c r="BF281" i="10"/>
  <c r="T281" i="10"/>
  <c r="R281" i="10"/>
  <c r="P281" i="10"/>
  <c r="BI280" i="10"/>
  <c r="BH280" i="10"/>
  <c r="BG280" i="10"/>
  <c r="BF280" i="10"/>
  <c r="T280" i="10"/>
  <c r="R280" i="10"/>
  <c r="P280" i="10"/>
  <c r="BI279" i="10"/>
  <c r="BH279" i="10"/>
  <c r="BG279" i="10"/>
  <c r="BF279" i="10"/>
  <c r="T279" i="10"/>
  <c r="R279" i="10"/>
  <c r="P279" i="10"/>
  <c r="BI276" i="10"/>
  <c r="BH276" i="10"/>
  <c r="BG276" i="10"/>
  <c r="BF276" i="10"/>
  <c r="T276" i="10"/>
  <c r="R276" i="10"/>
  <c r="P276" i="10"/>
  <c r="BI273" i="10"/>
  <c r="BH273" i="10"/>
  <c r="BG273" i="10"/>
  <c r="BF273" i="10"/>
  <c r="T273" i="10"/>
  <c r="R273" i="10"/>
  <c r="P273" i="10"/>
  <c r="BI271" i="10"/>
  <c r="BH271" i="10"/>
  <c r="BG271" i="10"/>
  <c r="BF271" i="10"/>
  <c r="T271" i="10"/>
  <c r="R271" i="10"/>
  <c r="P271" i="10"/>
  <c r="BI268" i="10"/>
  <c r="BH268" i="10"/>
  <c r="BG268" i="10"/>
  <c r="BF268" i="10"/>
  <c r="T268" i="10"/>
  <c r="R268" i="10"/>
  <c r="P268" i="10"/>
  <c r="BI265" i="10"/>
  <c r="BH265" i="10"/>
  <c r="BG265" i="10"/>
  <c r="BF265" i="10"/>
  <c r="T265" i="10"/>
  <c r="R265" i="10"/>
  <c r="P265" i="10"/>
  <c r="BI262" i="10"/>
  <c r="BH262" i="10"/>
  <c r="BG262" i="10"/>
  <c r="BF262" i="10"/>
  <c r="T262" i="10"/>
  <c r="R262" i="10"/>
  <c r="P262" i="10"/>
  <c r="BI260" i="10"/>
  <c r="BH260" i="10"/>
  <c r="BG260" i="10"/>
  <c r="BF260" i="10"/>
  <c r="T260" i="10"/>
  <c r="R260" i="10"/>
  <c r="P260" i="10"/>
  <c r="BI257" i="10"/>
  <c r="BH257" i="10"/>
  <c r="BG257" i="10"/>
  <c r="BF257" i="10"/>
  <c r="T257" i="10"/>
  <c r="R257" i="10"/>
  <c r="P257" i="10"/>
  <c r="BI254" i="10"/>
  <c r="BH254" i="10"/>
  <c r="BG254" i="10"/>
  <c r="BF254" i="10"/>
  <c r="T254" i="10"/>
  <c r="R254" i="10"/>
  <c r="P254" i="10"/>
  <c r="BI252" i="10"/>
  <c r="BH252" i="10"/>
  <c r="BG252" i="10"/>
  <c r="BF252" i="10"/>
  <c r="T252" i="10"/>
  <c r="R252" i="10"/>
  <c r="P252" i="10"/>
  <c r="BI246" i="10"/>
  <c r="BH246" i="10"/>
  <c r="BG246" i="10"/>
  <c r="BF246" i="10"/>
  <c r="T246" i="10"/>
  <c r="R246" i="10"/>
  <c r="P246" i="10"/>
  <c r="BI245" i="10"/>
  <c r="BH245" i="10"/>
  <c r="BG245" i="10"/>
  <c r="BF245" i="10"/>
  <c r="T245" i="10"/>
  <c r="R245" i="10"/>
  <c r="P245" i="10"/>
  <c r="BI241" i="10"/>
  <c r="BH241" i="10"/>
  <c r="BG241" i="10"/>
  <c r="BF241" i="10"/>
  <c r="T241" i="10"/>
  <c r="R241" i="10"/>
  <c r="P241" i="10"/>
  <c r="BI239" i="10"/>
  <c r="BH239" i="10"/>
  <c r="BG239" i="10"/>
  <c r="BF239" i="10"/>
  <c r="T239" i="10"/>
  <c r="R239" i="10"/>
  <c r="P239" i="10"/>
  <c r="BI237" i="10"/>
  <c r="BH237" i="10"/>
  <c r="BG237" i="10"/>
  <c r="BF237" i="10"/>
  <c r="T237" i="10"/>
  <c r="R237" i="10"/>
  <c r="P237" i="10"/>
  <c r="BI230" i="10"/>
  <c r="BH230" i="10"/>
  <c r="BG230" i="10"/>
  <c r="BF230" i="10"/>
  <c r="T230" i="10"/>
  <c r="R230" i="10"/>
  <c r="P230" i="10"/>
  <c r="BI228" i="10"/>
  <c r="BH228" i="10"/>
  <c r="BG228" i="10"/>
  <c r="BF228" i="10"/>
  <c r="T228" i="10"/>
  <c r="R228" i="10"/>
  <c r="P228" i="10"/>
  <c r="BI226" i="10"/>
  <c r="BH226" i="10"/>
  <c r="BG226" i="10"/>
  <c r="BF226" i="10"/>
  <c r="T226" i="10"/>
  <c r="R226" i="10"/>
  <c r="P226" i="10"/>
  <c r="BI225" i="10"/>
  <c r="BH225" i="10"/>
  <c r="BG225" i="10"/>
  <c r="BF225" i="10"/>
  <c r="T225" i="10"/>
  <c r="R225" i="10"/>
  <c r="P225" i="10"/>
  <c r="BI210" i="10"/>
  <c r="BH210" i="10"/>
  <c r="BG210" i="10"/>
  <c r="BF210" i="10"/>
  <c r="T210" i="10"/>
  <c r="R210" i="10"/>
  <c r="P210" i="10"/>
  <c r="BI203" i="10"/>
  <c r="BH203" i="10"/>
  <c r="BG203" i="10"/>
  <c r="BF203" i="10"/>
  <c r="T203" i="10"/>
  <c r="R203" i="10"/>
  <c r="P203" i="10"/>
  <c r="BI201" i="10"/>
  <c r="BH201" i="10"/>
  <c r="BG201" i="10"/>
  <c r="BF201" i="10"/>
  <c r="T201" i="10"/>
  <c r="R201" i="10"/>
  <c r="P201" i="10"/>
  <c r="BI174" i="10"/>
  <c r="BH174" i="10"/>
  <c r="BG174" i="10"/>
  <c r="BF174" i="10"/>
  <c r="T174" i="10"/>
  <c r="R174" i="10"/>
  <c r="P174" i="10"/>
  <c r="BI162" i="10"/>
  <c r="BH162" i="10"/>
  <c r="BG162" i="10"/>
  <c r="BF162" i="10"/>
  <c r="T162" i="10"/>
  <c r="R162" i="10"/>
  <c r="P162" i="10"/>
  <c r="BI158" i="10"/>
  <c r="BH158" i="10"/>
  <c r="BG158" i="10"/>
  <c r="BF158" i="10"/>
  <c r="T158" i="10"/>
  <c r="R158" i="10"/>
  <c r="P158" i="10"/>
  <c r="BI157" i="10"/>
  <c r="BH157" i="10"/>
  <c r="BG157" i="10"/>
  <c r="BF157" i="10"/>
  <c r="T157" i="10"/>
  <c r="R157" i="10"/>
  <c r="P157" i="10"/>
  <c r="BI155" i="10"/>
  <c r="BH155" i="10"/>
  <c r="BG155" i="10"/>
  <c r="BF155" i="10"/>
  <c r="T155" i="10"/>
  <c r="R155" i="10"/>
  <c r="P155" i="10"/>
  <c r="BI154" i="10"/>
  <c r="BH154" i="10"/>
  <c r="BG154" i="10"/>
  <c r="BF154" i="10"/>
  <c r="T154" i="10"/>
  <c r="R154" i="10"/>
  <c r="P154" i="10"/>
  <c r="BI152" i="10"/>
  <c r="BH152" i="10"/>
  <c r="BG152" i="10"/>
  <c r="BF152" i="10"/>
  <c r="T152" i="10"/>
  <c r="R152" i="10"/>
  <c r="P152" i="10"/>
  <c r="BI145" i="10"/>
  <c r="BH145" i="10"/>
  <c r="BG145" i="10"/>
  <c r="BF145" i="10"/>
  <c r="T145" i="10"/>
  <c r="R145" i="10"/>
  <c r="P145" i="10"/>
  <c r="BI141" i="10"/>
  <c r="BH141" i="10"/>
  <c r="BG141" i="10"/>
  <c r="BF141" i="10"/>
  <c r="T141" i="10"/>
  <c r="R141" i="10"/>
  <c r="P141" i="10"/>
  <c r="BI137" i="10"/>
  <c r="BH137" i="10"/>
  <c r="BG137" i="10"/>
  <c r="BF137" i="10"/>
  <c r="T137" i="10"/>
  <c r="R137" i="10"/>
  <c r="P137" i="10"/>
  <c r="BI135" i="10"/>
  <c r="BH135" i="10"/>
  <c r="BG135" i="10"/>
  <c r="BF135" i="10"/>
  <c r="T135" i="10"/>
  <c r="R135" i="10"/>
  <c r="P135" i="10"/>
  <c r="BI131" i="10"/>
  <c r="BH131" i="10"/>
  <c r="BG131" i="10"/>
  <c r="BF131" i="10"/>
  <c r="T131" i="10"/>
  <c r="R131" i="10"/>
  <c r="P131" i="10"/>
  <c r="J124" i="10"/>
  <c r="F124" i="10"/>
  <c r="F122" i="10"/>
  <c r="E120" i="10"/>
  <c r="J93" i="10"/>
  <c r="F93" i="10"/>
  <c r="F91" i="10"/>
  <c r="E89" i="10"/>
  <c r="J26" i="10"/>
  <c r="E26" i="10"/>
  <c r="J125" i="10" s="1"/>
  <c r="J25" i="10"/>
  <c r="J20" i="10"/>
  <c r="E20" i="10"/>
  <c r="F94" i="10" s="1"/>
  <c r="J19" i="10"/>
  <c r="J91" i="10"/>
  <c r="E7" i="10"/>
  <c r="E116" i="10"/>
  <c r="J41" i="9"/>
  <c r="J40" i="9"/>
  <c r="AY105" i="1" s="1"/>
  <c r="J39" i="9"/>
  <c r="AX105" i="1" s="1"/>
  <c r="BI390" i="9"/>
  <c r="BH390" i="9"/>
  <c r="BG390" i="9"/>
  <c r="BF390" i="9"/>
  <c r="T390" i="9"/>
  <c r="T389" i="9" s="1"/>
  <c r="R390" i="9"/>
  <c r="R389" i="9" s="1"/>
  <c r="P390" i="9"/>
  <c r="P389" i="9" s="1"/>
  <c r="BI386" i="9"/>
  <c r="BH386" i="9"/>
  <c r="BG386" i="9"/>
  <c r="BF386" i="9"/>
  <c r="T386" i="9"/>
  <c r="R386" i="9"/>
  <c r="P386" i="9"/>
  <c r="BI383" i="9"/>
  <c r="BH383" i="9"/>
  <c r="BG383" i="9"/>
  <c r="BF383" i="9"/>
  <c r="T383" i="9"/>
  <c r="R383" i="9"/>
  <c r="P383" i="9"/>
  <c r="BI380" i="9"/>
  <c r="BH380" i="9"/>
  <c r="BG380" i="9"/>
  <c r="BF380" i="9"/>
  <c r="T380" i="9"/>
  <c r="R380" i="9"/>
  <c r="P380" i="9"/>
  <c r="BI376" i="9"/>
  <c r="BH376" i="9"/>
  <c r="BG376" i="9"/>
  <c r="BF376" i="9"/>
  <c r="T376" i="9"/>
  <c r="R376" i="9"/>
  <c r="P376" i="9"/>
  <c r="BI374" i="9"/>
  <c r="BH374" i="9"/>
  <c r="BG374" i="9"/>
  <c r="BF374" i="9"/>
  <c r="T374" i="9"/>
  <c r="R374" i="9"/>
  <c r="P374" i="9"/>
  <c r="BI370" i="9"/>
  <c r="BH370" i="9"/>
  <c r="BG370" i="9"/>
  <c r="BF370" i="9"/>
  <c r="T370" i="9"/>
  <c r="R370" i="9"/>
  <c r="P370" i="9"/>
  <c r="BI369" i="9"/>
  <c r="BH369" i="9"/>
  <c r="BG369" i="9"/>
  <c r="BF369" i="9"/>
  <c r="T369" i="9"/>
  <c r="R369" i="9"/>
  <c r="P369" i="9"/>
  <c r="BI368" i="9"/>
  <c r="BH368" i="9"/>
  <c r="BG368" i="9"/>
  <c r="BF368" i="9"/>
  <c r="T368" i="9"/>
  <c r="R368" i="9"/>
  <c r="P368" i="9"/>
  <c r="BI367" i="9"/>
  <c r="BH367" i="9"/>
  <c r="BG367" i="9"/>
  <c r="BF367" i="9"/>
  <c r="T367" i="9"/>
  <c r="R367" i="9"/>
  <c r="P367" i="9"/>
  <c r="BI366" i="9"/>
  <c r="BH366" i="9"/>
  <c r="BG366" i="9"/>
  <c r="BF366" i="9"/>
  <c r="T366" i="9"/>
  <c r="R366" i="9"/>
  <c r="P366" i="9"/>
  <c r="BI359" i="9"/>
  <c r="BH359" i="9"/>
  <c r="BG359" i="9"/>
  <c r="BF359" i="9"/>
  <c r="T359" i="9"/>
  <c r="R359" i="9"/>
  <c r="P359" i="9"/>
  <c r="BI357" i="9"/>
  <c r="BH357" i="9"/>
  <c r="BG357" i="9"/>
  <c r="BF357" i="9"/>
  <c r="T357" i="9"/>
  <c r="R357" i="9"/>
  <c r="P357" i="9"/>
  <c r="BI355" i="9"/>
  <c r="BH355" i="9"/>
  <c r="BG355" i="9"/>
  <c r="BF355" i="9"/>
  <c r="T355" i="9"/>
  <c r="R355" i="9"/>
  <c r="P355" i="9"/>
  <c r="BI348" i="9"/>
  <c r="BH348" i="9"/>
  <c r="BG348" i="9"/>
  <c r="BF348" i="9"/>
  <c r="T348" i="9"/>
  <c r="R348" i="9"/>
  <c r="P348" i="9"/>
  <c r="BI346" i="9"/>
  <c r="BH346" i="9"/>
  <c r="BG346" i="9"/>
  <c r="BF346" i="9"/>
  <c r="T346" i="9"/>
  <c r="R346" i="9"/>
  <c r="P346" i="9"/>
  <c r="BI344" i="9"/>
  <c r="BH344" i="9"/>
  <c r="BG344" i="9"/>
  <c r="BF344" i="9"/>
  <c r="T344" i="9"/>
  <c r="R344" i="9"/>
  <c r="P344" i="9"/>
  <c r="BI342" i="9"/>
  <c r="BH342" i="9"/>
  <c r="BG342" i="9"/>
  <c r="BF342" i="9"/>
  <c r="T342" i="9"/>
  <c r="R342" i="9"/>
  <c r="P342" i="9"/>
  <c r="BI340" i="9"/>
  <c r="BH340" i="9"/>
  <c r="BG340" i="9"/>
  <c r="BF340" i="9"/>
  <c r="T340" i="9"/>
  <c r="R340" i="9"/>
  <c r="P340" i="9"/>
  <c r="BI333" i="9"/>
  <c r="BH333" i="9"/>
  <c r="BG333" i="9"/>
  <c r="BF333" i="9"/>
  <c r="T333" i="9"/>
  <c r="R333" i="9"/>
  <c r="P333" i="9"/>
  <c r="BI331" i="9"/>
  <c r="BH331" i="9"/>
  <c r="BG331" i="9"/>
  <c r="BF331" i="9"/>
  <c r="T331" i="9"/>
  <c r="R331" i="9"/>
  <c r="P331" i="9"/>
  <c r="BI329" i="9"/>
  <c r="BH329" i="9"/>
  <c r="BG329" i="9"/>
  <c r="BF329" i="9"/>
  <c r="T329" i="9"/>
  <c r="R329" i="9"/>
  <c r="P329" i="9"/>
  <c r="BI327" i="9"/>
  <c r="BH327" i="9"/>
  <c r="BG327" i="9"/>
  <c r="BF327" i="9"/>
  <c r="T327" i="9"/>
  <c r="R327" i="9"/>
  <c r="P327" i="9"/>
  <c r="BI325" i="9"/>
  <c r="BH325" i="9"/>
  <c r="BG325" i="9"/>
  <c r="BF325" i="9"/>
  <c r="T325" i="9"/>
  <c r="R325" i="9"/>
  <c r="P325" i="9"/>
  <c r="BI321" i="9"/>
  <c r="BH321" i="9"/>
  <c r="BG321" i="9"/>
  <c r="BF321" i="9"/>
  <c r="T321" i="9"/>
  <c r="R321" i="9"/>
  <c r="P321" i="9"/>
  <c r="BI318" i="9"/>
  <c r="BH318" i="9"/>
  <c r="BG318" i="9"/>
  <c r="BF318" i="9"/>
  <c r="T318" i="9"/>
  <c r="R318" i="9"/>
  <c r="P318" i="9"/>
  <c r="BI315" i="9"/>
  <c r="BH315" i="9"/>
  <c r="BG315" i="9"/>
  <c r="BF315" i="9"/>
  <c r="T315" i="9"/>
  <c r="R315" i="9"/>
  <c r="P315" i="9"/>
  <c r="BI312" i="9"/>
  <c r="BH312" i="9"/>
  <c r="BG312" i="9"/>
  <c r="BF312" i="9"/>
  <c r="T312" i="9"/>
  <c r="R312" i="9"/>
  <c r="P312" i="9"/>
  <c r="BI308" i="9"/>
  <c r="BH308" i="9"/>
  <c r="BG308" i="9"/>
  <c r="BF308" i="9"/>
  <c r="T308" i="9"/>
  <c r="R308" i="9"/>
  <c r="P308" i="9"/>
  <c r="BI304" i="9"/>
  <c r="BH304" i="9"/>
  <c r="BG304" i="9"/>
  <c r="BF304" i="9"/>
  <c r="T304" i="9"/>
  <c r="R304" i="9"/>
  <c r="P304" i="9"/>
  <c r="BI301" i="9"/>
  <c r="BH301" i="9"/>
  <c r="BG301" i="9"/>
  <c r="BF301" i="9"/>
  <c r="T301" i="9"/>
  <c r="R301" i="9"/>
  <c r="P301" i="9"/>
  <c r="BI299" i="9"/>
  <c r="BH299" i="9"/>
  <c r="BG299" i="9"/>
  <c r="BF299" i="9"/>
  <c r="T299" i="9"/>
  <c r="R299" i="9"/>
  <c r="P299" i="9"/>
  <c r="BI296" i="9"/>
  <c r="BH296" i="9"/>
  <c r="BG296" i="9"/>
  <c r="BF296" i="9"/>
  <c r="T296" i="9"/>
  <c r="R296" i="9"/>
  <c r="P296" i="9"/>
  <c r="BI294" i="9"/>
  <c r="BH294" i="9"/>
  <c r="BG294" i="9"/>
  <c r="BF294" i="9"/>
  <c r="T294" i="9"/>
  <c r="R294" i="9"/>
  <c r="P294" i="9"/>
  <c r="BI292" i="9"/>
  <c r="BH292" i="9"/>
  <c r="BG292" i="9"/>
  <c r="BF292" i="9"/>
  <c r="T292" i="9"/>
  <c r="R292" i="9"/>
  <c r="P292" i="9"/>
  <c r="BI291" i="9"/>
  <c r="BH291" i="9"/>
  <c r="BG291" i="9"/>
  <c r="BF291" i="9"/>
  <c r="T291" i="9"/>
  <c r="R291" i="9"/>
  <c r="P291" i="9"/>
  <c r="BI284" i="9"/>
  <c r="BH284" i="9"/>
  <c r="BG284" i="9"/>
  <c r="BF284" i="9"/>
  <c r="T284" i="9"/>
  <c r="R284" i="9"/>
  <c r="P284" i="9"/>
  <c r="BI281" i="9"/>
  <c r="BH281" i="9"/>
  <c r="BG281" i="9"/>
  <c r="BF281" i="9"/>
  <c r="T281" i="9"/>
  <c r="R281" i="9"/>
  <c r="P281" i="9"/>
  <c r="BI278" i="9"/>
  <c r="BH278" i="9"/>
  <c r="BG278" i="9"/>
  <c r="BF278" i="9"/>
  <c r="T278" i="9"/>
  <c r="R278" i="9"/>
  <c r="P278" i="9"/>
  <c r="BI275" i="9"/>
  <c r="BH275" i="9"/>
  <c r="BG275" i="9"/>
  <c r="BF275" i="9"/>
  <c r="T275" i="9"/>
  <c r="R275" i="9"/>
  <c r="P275" i="9"/>
  <c r="BI272" i="9"/>
  <c r="BH272" i="9"/>
  <c r="BG272" i="9"/>
  <c r="BF272" i="9"/>
  <c r="T272" i="9"/>
  <c r="R272" i="9"/>
  <c r="P272" i="9"/>
  <c r="BI269" i="9"/>
  <c r="BH269" i="9"/>
  <c r="BG269" i="9"/>
  <c r="BF269" i="9"/>
  <c r="T269" i="9"/>
  <c r="R269" i="9"/>
  <c r="P269" i="9"/>
  <c r="BI267" i="9"/>
  <c r="BH267" i="9"/>
  <c r="BG267" i="9"/>
  <c r="BF267" i="9"/>
  <c r="T267" i="9"/>
  <c r="R267" i="9"/>
  <c r="P267" i="9"/>
  <c r="BI265" i="9"/>
  <c r="BH265" i="9"/>
  <c r="BG265" i="9"/>
  <c r="BF265" i="9"/>
  <c r="T265" i="9"/>
  <c r="R265" i="9"/>
  <c r="P265" i="9"/>
  <c r="BI254" i="9"/>
  <c r="BH254" i="9"/>
  <c r="BG254" i="9"/>
  <c r="BF254" i="9"/>
  <c r="T254" i="9"/>
  <c r="R254" i="9"/>
  <c r="P254" i="9"/>
  <c r="BI252" i="9"/>
  <c r="BH252" i="9"/>
  <c r="BG252" i="9"/>
  <c r="BF252" i="9"/>
  <c r="T252" i="9"/>
  <c r="R252" i="9"/>
  <c r="P252" i="9"/>
  <c r="BI249" i="9"/>
  <c r="BH249" i="9"/>
  <c r="BG249" i="9"/>
  <c r="BF249" i="9"/>
  <c r="T249" i="9"/>
  <c r="R249" i="9"/>
  <c r="P249" i="9"/>
  <c r="BI248" i="9"/>
  <c r="BH248" i="9"/>
  <c r="BG248" i="9"/>
  <c r="BF248" i="9"/>
  <c r="T248" i="9"/>
  <c r="R248" i="9"/>
  <c r="P248" i="9"/>
  <c r="BI246" i="9"/>
  <c r="BH246" i="9"/>
  <c r="BG246" i="9"/>
  <c r="BF246" i="9"/>
  <c r="T246" i="9"/>
  <c r="R246" i="9"/>
  <c r="P246" i="9"/>
  <c r="BI243" i="9"/>
  <c r="BH243" i="9"/>
  <c r="BG243" i="9"/>
  <c r="BF243" i="9"/>
  <c r="T243" i="9"/>
  <c r="R243" i="9"/>
  <c r="P243" i="9"/>
  <c r="BI240" i="9"/>
  <c r="BH240" i="9"/>
  <c r="BG240" i="9"/>
  <c r="BF240" i="9"/>
  <c r="T240" i="9"/>
  <c r="R240" i="9"/>
  <c r="P240" i="9"/>
  <c r="BI238" i="9"/>
  <c r="BH238" i="9"/>
  <c r="BG238" i="9"/>
  <c r="BF238" i="9"/>
  <c r="T238" i="9"/>
  <c r="R238" i="9"/>
  <c r="P238" i="9"/>
  <c r="BI235" i="9"/>
  <c r="BH235" i="9"/>
  <c r="BG235" i="9"/>
  <c r="BF235" i="9"/>
  <c r="T235" i="9"/>
  <c r="R235" i="9"/>
  <c r="P235" i="9"/>
  <c r="BI232" i="9"/>
  <c r="BH232" i="9"/>
  <c r="BG232" i="9"/>
  <c r="BF232" i="9"/>
  <c r="T232" i="9"/>
  <c r="R232" i="9"/>
  <c r="P232" i="9"/>
  <c r="BI230" i="9"/>
  <c r="BH230" i="9"/>
  <c r="BG230" i="9"/>
  <c r="BF230" i="9"/>
  <c r="T230" i="9"/>
  <c r="R230" i="9"/>
  <c r="P230" i="9"/>
  <c r="BI225" i="9"/>
  <c r="BH225" i="9"/>
  <c r="BG225" i="9"/>
  <c r="BF225" i="9"/>
  <c r="T225" i="9"/>
  <c r="R225" i="9"/>
  <c r="P225" i="9"/>
  <c r="BI223" i="9"/>
  <c r="BH223" i="9"/>
  <c r="BG223" i="9"/>
  <c r="BF223" i="9"/>
  <c r="T223" i="9"/>
  <c r="R223" i="9"/>
  <c r="P223" i="9"/>
  <c r="BI221" i="9"/>
  <c r="BH221" i="9"/>
  <c r="BG221" i="9"/>
  <c r="BF221" i="9"/>
  <c r="T221" i="9"/>
  <c r="R221" i="9"/>
  <c r="P221" i="9"/>
  <c r="BI216" i="9"/>
  <c r="BH216" i="9"/>
  <c r="BG216" i="9"/>
  <c r="BF216" i="9"/>
  <c r="T216" i="9"/>
  <c r="R216" i="9"/>
  <c r="P216" i="9"/>
  <c r="BI214" i="9"/>
  <c r="BH214" i="9"/>
  <c r="BG214" i="9"/>
  <c r="BF214" i="9"/>
  <c r="T214" i="9"/>
  <c r="R214" i="9"/>
  <c r="P214" i="9"/>
  <c r="BI212" i="9"/>
  <c r="BH212" i="9"/>
  <c r="BG212" i="9"/>
  <c r="BF212" i="9"/>
  <c r="T212" i="9"/>
  <c r="R212" i="9"/>
  <c r="P212" i="9"/>
  <c r="BI211" i="9"/>
  <c r="BH211" i="9"/>
  <c r="BG211" i="9"/>
  <c r="BF211" i="9"/>
  <c r="T211" i="9"/>
  <c r="R211" i="9"/>
  <c r="P211" i="9"/>
  <c r="BI208" i="9"/>
  <c r="BH208" i="9"/>
  <c r="BG208" i="9"/>
  <c r="BF208" i="9"/>
  <c r="T208" i="9"/>
  <c r="R208" i="9"/>
  <c r="P208" i="9"/>
  <c r="BI204" i="9"/>
  <c r="BH204" i="9"/>
  <c r="BG204" i="9"/>
  <c r="BF204" i="9"/>
  <c r="T204" i="9"/>
  <c r="R204" i="9"/>
  <c r="P204" i="9"/>
  <c r="BI198" i="9"/>
  <c r="BH198" i="9"/>
  <c r="BG198" i="9"/>
  <c r="BF198" i="9"/>
  <c r="T198" i="9"/>
  <c r="R198" i="9"/>
  <c r="P198" i="9"/>
  <c r="BI193" i="9"/>
  <c r="BH193" i="9"/>
  <c r="BG193" i="9"/>
  <c r="BF193" i="9"/>
  <c r="T193" i="9"/>
  <c r="R193" i="9"/>
  <c r="P193" i="9"/>
  <c r="BI192" i="9"/>
  <c r="BH192" i="9"/>
  <c r="BG192" i="9"/>
  <c r="BF192" i="9"/>
  <c r="T192" i="9"/>
  <c r="R192" i="9"/>
  <c r="P192" i="9"/>
  <c r="BI190" i="9"/>
  <c r="BH190" i="9"/>
  <c r="BG190" i="9"/>
  <c r="BF190" i="9"/>
  <c r="T190" i="9"/>
  <c r="R190" i="9"/>
  <c r="P190" i="9"/>
  <c r="BI189" i="9"/>
  <c r="BH189" i="9"/>
  <c r="BG189" i="9"/>
  <c r="BF189" i="9"/>
  <c r="T189" i="9"/>
  <c r="R189" i="9"/>
  <c r="P189" i="9"/>
  <c r="BI186" i="9"/>
  <c r="BH186" i="9"/>
  <c r="BG186" i="9"/>
  <c r="BF186" i="9"/>
  <c r="T186" i="9"/>
  <c r="R186" i="9"/>
  <c r="P186" i="9"/>
  <c r="BI181" i="9"/>
  <c r="BH181" i="9"/>
  <c r="BG181" i="9"/>
  <c r="BF181" i="9"/>
  <c r="T181" i="9"/>
  <c r="R181" i="9"/>
  <c r="P181" i="9"/>
  <c r="BI178" i="9"/>
  <c r="BH178" i="9"/>
  <c r="BG178" i="9"/>
  <c r="BF178" i="9"/>
  <c r="T178" i="9"/>
  <c r="R178" i="9"/>
  <c r="P178" i="9"/>
  <c r="BI175" i="9"/>
  <c r="BH175" i="9"/>
  <c r="BG175" i="9"/>
  <c r="BF175" i="9"/>
  <c r="T175" i="9"/>
  <c r="R175" i="9"/>
  <c r="P175" i="9"/>
  <c r="BI171" i="9"/>
  <c r="BH171" i="9"/>
  <c r="BG171" i="9"/>
  <c r="BF171" i="9"/>
  <c r="T171" i="9"/>
  <c r="R171" i="9"/>
  <c r="P171" i="9"/>
  <c r="BI168" i="9"/>
  <c r="BH168" i="9"/>
  <c r="BG168" i="9"/>
  <c r="BF168" i="9"/>
  <c r="T168" i="9"/>
  <c r="R168" i="9"/>
  <c r="P168" i="9"/>
  <c r="BI163" i="9"/>
  <c r="BH163" i="9"/>
  <c r="BG163" i="9"/>
  <c r="BF163" i="9"/>
  <c r="T163" i="9"/>
  <c r="R163" i="9"/>
  <c r="P163" i="9"/>
  <c r="BI161" i="9"/>
  <c r="BH161" i="9"/>
  <c r="BG161" i="9"/>
  <c r="BF161" i="9"/>
  <c r="T161" i="9"/>
  <c r="R161" i="9"/>
  <c r="P161" i="9"/>
  <c r="BI155" i="9"/>
  <c r="BH155" i="9"/>
  <c r="BG155" i="9"/>
  <c r="BF155" i="9"/>
  <c r="T155" i="9"/>
  <c r="R155" i="9"/>
  <c r="P155" i="9"/>
  <c r="BI149" i="9"/>
  <c r="BH149" i="9"/>
  <c r="BG149" i="9"/>
  <c r="BF149" i="9"/>
  <c r="T149" i="9"/>
  <c r="R149" i="9"/>
  <c r="P149" i="9"/>
  <c r="BI147" i="9"/>
  <c r="BH147" i="9"/>
  <c r="BG147" i="9"/>
  <c r="BF147" i="9"/>
  <c r="T147" i="9"/>
  <c r="R147" i="9"/>
  <c r="P147" i="9"/>
  <c r="BI143" i="9"/>
  <c r="BH143" i="9"/>
  <c r="BG143" i="9"/>
  <c r="BF143" i="9"/>
  <c r="T143" i="9"/>
  <c r="R143" i="9"/>
  <c r="P143" i="9"/>
  <c r="BI141" i="9"/>
  <c r="BH141" i="9"/>
  <c r="BG141" i="9"/>
  <c r="BF141" i="9"/>
  <c r="T141" i="9"/>
  <c r="R141" i="9"/>
  <c r="P141" i="9"/>
  <c r="BI139" i="9"/>
  <c r="BH139" i="9"/>
  <c r="BG139" i="9"/>
  <c r="BF139" i="9"/>
  <c r="T139" i="9"/>
  <c r="R139" i="9"/>
  <c r="P139" i="9"/>
  <c r="BI138" i="9"/>
  <c r="BH138" i="9"/>
  <c r="BG138" i="9"/>
  <c r="BF138" i="9"/>
  <c r="T138" i="9"/>
  <c r="R138" i="9"/>
  <c r="P138" i="9"/>
  <c r="BI136" i="9"/>
  <c r="BH136" i="9"/>
  <c r="BG136" i="9"/>
  <c r="BF136" i="9"/>
  <c r="T136" i="9"/>
  <c r="R136" i="9"/>
  <c r="P136" i="9"/>
  <c r="BI135" i="9"/>
  <c r="BH135" i="9"/>
  <c r="BG135" i="9"/>
  <c r="BF135" i="9"/>
  <c r="T135" i="9"/>
  <c r="R135" i="9"/>
  <c r="P135" i="9"/>
  <c r="BI133" i="9"/>
  <c r="BH133" i="9"/>
  <c r="BG133" i="9"/>
  <c r="BF133" i="9"/>
  <c r="T133" i="9"/>
  <c r="R133" i="9"/>
  <c r="P133" i="9"/>
  <c r="J126" i="9"/>
  <c r="F126" i="9"/>
  <c r="F124" i="9"/>
  <c r="E122" i="9"/>
  <c r="J95" i="9"/>
  <c r="F95" i="9"/>
  <c r="F93" i="9"/>
  <c r="E91" i="9"/>
  <c r="J28" i="9"/>
  <c r="E28" i="9"/>
  <c r="J96" i="9"/>
  <c r="J27" i="9"/>
  <c r="J22" i="9"/>
  <c r="E22" i="9"/>
  <c r="F96" i="9"/>
  <c r="J21" i="9"/>
  <c r="J124" i="9"/>
  <c r="E7" i="9"/>
  <c r="E116" i="9" s="1"/>
  <c r="J41" i="8"/>
  <c r="J40" i="8"/>
  <c r="AY104" i="1"/>
  <c r="J39" i="8"/>
  <c r="AX104" i="1"/>
  <c r="BI549" i="8"/>
  <c r="BH549" i="8"/>
  <c r="BG549" i="8"/>
  <c r="BF549" i="8"/>
  <c r="T549" i="8"/>
  <c r="T548" i="8"/>
  <c r="T547" i="8" s="1"/>
  <c r="R549" i="8"/>
  <c r="R548" i="8" s="1"/>
  <c r="R547" i="8" s="1"/>
  <c r="P549" i="8"/>
  <c r="P548" i="8"/>
  <c r="P547" i="8" s="1"/>
  <c r="BI546" i="8"/>
  <c r="BH546" i="8"/>
  <c r="BG546" i="8"/>
  <c r="BF546" i="8"/>
  <c r="T546" i="8"/>
  <c r="T545" i="8" s="1"/>
  <c r="R546" i="8"/>
  <c r="R545" i="8" s="1"/>
  <c r="P546" i="8"/>
  <c r="P545" i="8" s="1"/>
  <c r="BI542" i="8"/>
  <c r="BH542" i="8"/>
  <c r="BG542" i="8"/>
  <c r="BF542" i="8"/>
  <c r="T542" i="8"/>
  <c r="R542" i="8"/>
  <c r="P542" i="8"/>
  <c r="BI539" i="8"/>
  <c r="BH539" i="8"/>
  <c r="BG539" i="8"/>
  <c r="BF539" i="8"/>
  <c r="T539" i="8"/>
  <c r="R539" i="8"/>
  <c r="P539" i="8"/>
  <c r="BI536" i="8"/>
  <c r="BH536" i="8"/>
  <c r="BG536" i="8"/>
  <c r="BF536" i="8"/>
  <c r="T536" i="8"/>
  <c r="R536" i="8"/>
  <c r="P536" i="8"/>
  <c r="BI534" i="8"/>
  <c r="BH534" i="8"/>
  <c r="BG534" i="8"/>
  <c r="BF534" i="8"/>
  <c r="T534" i="8"/>
  <c r="R534" i="8"/>
  <c r="P534" i="8"/>
  <c r="BI532" i="8"/>
  <c r="BH532" i="8"/>
  <c r="BG532" i="8"/>
  <c r="BF532" i="8"/>
  <c r="T532" i="8"/>
  <c r="R532" i="8"/>
  <c r="P532" i="8"/>
  <c r="BI527" i="8"/>
  <c r="BH527" i="8"/>
  <c r="BG527" i="8"/>
  <c r="BF527" i="8"/>
  <c r="T527" i="8"/>
  <c r="R527" i="8"/>
  <c r="P527" i="8"/>
  <c r="BI525" i="8"/>
  <c r="BH525" i="8"/>
  <c r="BG525" i="8"/>
  <c r="BF525" i="8"/>
  <c r="T525" i="8"/>
  <c r="R525" i="8"/>
  <c r="P525" i="8"/>
  <c r="BI521" i="8"/>
  <c r="BH521" i="8"/>
  <c r="BG521" i="8"/>
  <c r="BF521" i="8"/>
  <c r="T521" i="8"/>
  <c r="R521" i="8"/>
  <c r="P521" i="8"/>
  <c r="BI517" i="8"/>
  <c r="BH517" i="8"/>
  <c r="BG517" i="8"/>
  <c r="BF517" i="8"/>
  <c r="T517" i="8"/>
  <c r="R517" i="8"/>
  <c r="P517" i="8"/>
  <c r="BI512" i="8"/>
  <c r="BH512" i="8"/>
  <c r="BG512" i="8"/>
  <c r="BF512" i="8"/>
  <c r="T512" i="8"/>
  <c r="R512" i="8"/>
  <c r="P512" i="8"/>
  <c r="BI510" i="8"/>
  <c r="BH510" i="8"/>
  <c r="BG510" i="8"/>
  <c r="BF510" i="8"/>
  <c r="T510" i="8"/>
  <c r="R510" i="8"/>
  <c r="P510" i="8"/>
  <c r="BI508" i="8"/>
  <c r="BH508" i="8"/>
  <c r="BG508" i="8"/>
  <c r="BF508" i="8"/>
  <c r="T508" i="8"/>
  <c r="R508" i="8"/>
  <c r="P508" i="8"/>
  <c r="BI506" i="8"/>
  <c r="BH506" i="8"/>
  <c r="BG506" i="8"/>
  <c r="BF506" i="8"/>
  <c r="T506" i="8"/>
  <c r="R506" i="8"/>
  <c r="P506" i="8"/>
  <c r="BI504" i="8"/>
  <c r="BH504" i="8"/>
  <c r="BG504" i="8"/>
  <c r="BF504" i="8"/>
  <c r="T504" i="8"/>
  <c r="R504" i="8"/>
  <c r="P504" i="8"/>
  <c r="BI500" i="8"/>
  <c r="BH500" i="8"/>
  <c r="BG500" i="8"/>
  <c r="BF500" i="8"/>
  <c r="T500" i="8"/>
  <c r="R500" i="8"/>
  <c r="P500" i="8"/>
  <c r="BI498" i="8"/>
  <c r="BH498" i="8"/>
  <c r="BG498" i="8"/>
  <c r="BF498" i="8"/>
  <c r="T498" i="8"/>
  <c r="R498" i="8"/>
  <c r="P498" i="8"/>
  <c r="BI494" i="8"/>
  <c r="BH494" i="8"/>
  <c r="BG494" i="8"/>
  <c r="BF494" i="8"/>
  <c r="T494" i="8"/>
  <c r="R494" i="8"/>
  <c r="P494" i="8"/>
  <c r="BI493" i="8"/>
  <c r="BH493" i="8"/>
  <c r="BG493" i="8"/>
  <c r="BF493" i="8"/>
  <c r="T493" i="8"/>
  <c r="R493" i="8"/>
  <c r="P493" i="8"/>
  <c r="BI492" i="8"/>
  <c r="BH492" i="8"/>
  <c r="BG492" i="8"/>
  <c r="BF492" i="8"/>
  <c r="T492" i="8"/>
  <c r="R492" i="8"/>
  <c r="P492" i="8"/>
  <c r="BI491" i="8"/>
  <c r="BH491" i="8"/>
  <c r="BG491" i="8"/>
  <c r="BF491" i="8"/>
  <c r="T491" i="8"/>
  <c r="R491" i="8"/>
  <c r="P491" i="8"/>
  <c r="BI490" i="8"/>
  <c r="BH490" i="8"/>
  <c r="BG490" i="8"/>
  <c r="BF490" i="8"/>
  <c r="T490" i="8"/>
  <c r="R490" i="8"/>
  <c r="P490" i="8"/>
  <c r="BI489" i="8"/>
  <c r="BH489" i="8"/>
  <c r="BG489" i="8"/>
  <c r="BF489" i="8"/>
  <c r="T489" i="8"/>
  <c r="R489" i="8"/>
  <c r="P489" i="8"/>
  <c r="BI487" i="8"/>
  <c r="BH487" i="8"/>
  <c r="BG487" i="8"/>
  <c r="BF487" i="8"/>
  <c r="T487" i="8"/>
  <c r="R487" i="8"/>
  <c r="P487" i="8"/>
  <c r="BI485" i="8"/>
  <c r="BH485" i="8"/>
  <c r="BG485" i="8"/>
  <c r="BF485" i="8"/>
  <c r="T485" i="8"/>
  <c r="R485" i="8"/>
  <c r="P485" i="8"/>
  <c r="BI472" i="8"/>
  <c r="BH472" i="8"/>
  <c r="BG472" i="8"/>
  <c r="BF472" i="8"/>
  <c r="T472" i="8"/>
  <c r="R472" i="8"/>
  <c r="P472" i="8"/>
  <c r="BI470" i="8"/>
  <c r="BH470" i="8"/>
  <c r="BG470" i="8"/>
  <c r="BF470" i="8"/>
  <c r="T470" i="8"/>
  <c r="R470" i="8"/>
  <c r="P470" i="8"/>
  <c r="BI468" i="8"/>
  <c r="BH468" i="8"/>
  <c r="BG468" i="8"/>
  <c r="BF468" i="8"/>
  <c r="T468" i="8"/>
  <c r="R468" i="8"/>
  <c r="P468" i="8"/>
  <c r="BI466" i="8"/>
  <c r="BH466" i="8"/>
  <c r="BG466" i="8"/>
  <c r="BF466" i="8"/>
  <c r="T466" i="8"/>
  <c r="R466" i="8"/>
  <c r="P466" i="8"/>
  <c r="BI463" i="8"/>
  <c r="BH463" i="8"/>
  <c r="BG463" i="8"/>
  <c r="BF463" i="8"/>
  <c r="T463" i="8"/>
  <c r="R463" i="8"/>
  <c r="P463" i="8"/>
  <c r="BI455" i="8"/>
  <c r="BH455" i="8"/>
  <c r="BG455" i="8"/>
  <c r="BF455" i="8"/>
  <c r="T455" i="8"/>
  <c r="R455" i="8"/>
  <c r="P455" i="8"/>
  <c r="BI453" i="8"/>
  <c r="BH453" i="8"/>
  <c r="BG453" i="8"/>
  <c r="BF453" i="8"/>
  <c r="T453" i="8"/>
  <c r="R453" i="8"/>
  <c r="P453" i="8"/>
  <c r="BI451" i="8"/>
  <c r="BH451" i="8"/>
  <c r="BG451" i="8"/>
  <c r="BF451" i="8"/>
  <c r="T451" i="8"/>
  <c r="R451" i="8"/>
  <c r="P451" i="8"/>
  <c r="BI449" i="8"/>
  <c r="BH449" i="8"/>
  <c r="BG449" i="8"/>
  <c r="BF449" i="8"/>
  <c r="T449" i="8"/>
  <c r="R449" i="8"/>
  <c r="P449" i="8"/>
  <c r="BI447" i="8"/>
  <c r="BH447" i="8"/>
  <c r="BG447" i="8"/>
  <c r="BF447" i="8"/>
  <c r="T447" i="8"/>
  <c r="R447" i="8"/>
  <c r="P447" i="8"/>
  <c r="BI445" i="8"/>
  <c r="BH445" i="8"/>
  <c r="BG445" i="8"/>
  <c r="BF445" i="8"/>
  <c r="T445" i="8"/>
  <c r="R445" i="8"/>
  <c r="P445" i="8"/>
  <c r="BI437" i="8"/>
  <c r="BH437" i="8"/>
  <c r="BG437" i="8"/>
  <c r="BF437" i="8"/>
  <c r="T437" i="8"/>
  <c r="R437" i="8"/>
  <c r="P437" i="8"/>
  <c r="BI435" i="8"/>
  <c r="BH435" i="8"/>
  <c r="BG435" i="8"/>
  <c r="BF435" i="8"/>
  <c r="T435" i="8"/>
  <c r="R435" i="8"/>
  <c r="P435" i="8"/>
  <c r="BI433" i="8"/>
  <c r="BH433" i="8"/>
  <c r="BG433" i="8"/>
  <c r="BF433" i="8"/>
  <c r="T433" i="8"/>
  <c r="R433" i="8"/>
  <c r="P433" i="8"/>
  <c r="BI431" i="8"/>
  <c r="BH431" i="8"/>
  <c r="BG431" i="8"/>
  <c r="BF431" i="8"/>
  <c r="T431" i="8"/>
  <c r="R431" i="8"/>
  <c r="P431" i="8"/>
  <c r="BI429" i="8"/>
  <c r="BH429" i="8"/>
  <c r="BG429" i="8"/>
  <c r="BF429" i="8"/>
  <c r="T429" i="8"/>
  <c r="R429" i="8"/>
  <c r="P429" i="8"/>
  <c r="BI427" i="8"/>
  <c r="BH427" i="8"/>
  <c r="BG427" i="8"/>
  <c r="BF427" i="8"/>
  <c r="T427" i="8"/>
  <c r="R427" i="8"/>
  <c r="P427" i="8"/>
  <c r="BI423" i="8"/>
  <c r="BH423" i="8"/>
  <c r="BG423" i="8"/>
  <c r="BF423" i="8"/>
  <c r="T423" i="8"/>
  <c r="T422" i="8"/>
  <c r="R423" i="8"/>
  <c r="R422" i="8"/>
  <c r="P423" i="8"/>
  <c r="P422" i="8"/>
  <c r="BI420" i="8"/>
  <c r="BH420" i="8"/>
  <c r="BG420" i="8"/>
  <c r="BF420" i="8"/>
  <c r="T420" i="8"/>
  <c r="R420" i="8"/>
  <c r="P420" i="8"/>
  <c r="BI418" i="8"/>
  <c r="BH418" i="8"/>
  <c r="BG418" i="8"/>
  <c r="BF418" i="8"/>
  <c r="T418" i="8"/>
  <c r="R418" i="8"/>
  <c r="P418" i="8"/>
  <c r="BI415" i="8"/>
  <c r="BH415" i="8"/>
  <c r="BG415" i="8"/>
  <c r="BF415" i="8"/>
  <c r="T415" i="8"/>
  <c r="R415" i="8"/>
  <c r="P415" i="8"/>
  <c r="BI413" i="8"/>
  <c r="BH413" i="8"/>
  <c r="BG413" i="8"/>
  <c r="BF413" i="8"/>
  <c r="T413" i="8"/>
  <c r="R413" i="8"/>
  <c r="P413" i="8"/>
  <c r="BI411" i="8"/>
  <c r="BH411" i="8"/>
  <c r="BG411" i="8"/>
  <c r="BF411" i="8"/>
  <c r="T411" i="8"/>
  <c r="R411" i="8"/>
  <c r="P411" i="8"/>
  <c r="BI409" i="8"/>
  <c r="BH409" i="8"/>
  <c r="BG409" i="8"/>
  <c r="BF409" i="8"/>
  <c r="T409" i="8"/>
  <c r="R409" i="8"/>
  <c r="P409" i="8"/>
  <c r="BI405" i="8"/>
  <c r="BH405" i="8"/>
  <c r="BG405" i="8"/>
  <c r="BF405" i="8"/>
  <c r="T405" i="8"/>
  <c r="R405" i="8"/>
  <c r="P405" i="8"/>
  <c r="BI400" i="8"/>
  <c r="BH400" i="8"/>
  <c r="BG400" i="8"/>
  <c r="BF400" i="8"/>
  <c r="T400" i="8"/>
  <c r="R400" i="8"/>
  <c r="P400" i="8"/>
  <c r="BI396" i="8"/>
  <c r="BH396" i="8"/>
  <c r="BG396" i="8"/>
  <c r="BF396" i="8"/>
  <c r="T396" i="8"/>
  <c r="R396" i="8"/>
  <c r="P396" i="8"/>
  <c r="BI389" i="8"/>
  <c r="BH389" i="8"/>
  <c r="BG389" i="8"/>
  <c r="BF389" i="8"/>
  <c r="T389" i="8"/>
  <c r="R389" i="8"/>
  <c r="P389" i="8"/>
  <c r="BI387" i="8"/>
  <c r="BH387" i="8"/>
  <c r="BG387" i="8"/>
  <c r="BF387" i="8"/>
  <c r="T387" i="8"/>
  <c r="R387" i="8"/>
  <c r="P387" i="8"/>
  <c r="BI384" i="8"/>
  <c r="BH384" i="8"/>
  <c r="BG384" i="8"/>
  <c r="BF384" i="8"/>
  <c r="T384" i="8"/>
  <c r="R384" i="8"/>
  <c r="P384" i="8"/>
  <c r="BI382" i="8"/>
  <c r="BH382" i="8"/>
  <c r="BG382" i="8"/>
  <c r="BF382" i="8"/>
  <c r="T382" i="8"/>
  <c r="R382" i="8"/>
  <c r="P382" i="8"/>
  <c r="BI380" i="8"/>
  <c r="BH380" i="8"/>
  <c r="BG380" i="8"/>
  <c r="BF380" i="8"/>
  <c r="T380" i="8"/>
  <c r="R380" i="8"/>
  <c r="P380" i="8"/>
  <c r="BI379" i="8"/>
  <c r="BH379" i="8"/>
  <c r="BG379" i="8"/>
  <c r="BF379" i="8"/>
  <c r="T379" i="8"/>
  <c r="R379" i="8"/>
  <c r="P379" i="8"/>
  <c r="BI373" i="8"/>
  <c r="BH373" i="8"/>
  <c r="BG373" i="8"/>
  <c r="BF373" i="8"/>
  <c r="T373" i="8"/>
  <c r="R373" i="8"/>
  <c r="P373" i="8"/>
  <c r="BI370" i="8"/>
  <c r="BH370" i="8"/>
  <c r="BG370" i="8"/>
  <c r="BF370" i="8"/>
  <c r="T370" i="8"/>
  <c r="R370" i="8"/>
  <c r="P370" i="8"/>
  <c r="BI365" i="8"/>
  <c r="BH365" i="8"/>
  <c r="BG365" i="8"/>
  <c r="BF365" i="8"/>
  <c r="T365" i="8"/>
  <c r="R365" i="8"/>
  <c r="P365" i="8"/>
  <c r="BI361" i="8"/>
  <c r="BH361" i="8"/>
  <c r="BG361" i="8"/>
  <c r="BF361" i="8"/>
  <c r="T361" i="8"/>
  <c r="R361" i="8"/>
  <c r="P361" i="8"/>
  <c r="BI359" i="8"/>
  <c r="BH359" i="8"/>
  <c r="BG359" i="8"/>
  <c r="BF359" i="8"/>
  <c r="T359" i="8"/>
  <c r="R359" i="8"/>
  <c r="P359" i="8"/>
  <c r="BI356" i="8"/>
  <c r="BH356" i="8"/>
  <c r="BG356" i="8"/>
  <c r="BF356" i="8"/>
  <c r="T356" i="8"/>
  <c r="R356" i="8"/>
  <c r="P356" i="8"/>
  <c r="BI354" i="8"/>
  <c r="BH354" i="8"/>
  <c r="BG354" i="8"/>
  <c r="BF354" i="8"/>
  <c r="T354" i="8"/>
  <c r="R354" i="8"/>
  <c r="P354" i="8"/>
  <c r="BI346" i="8"/>
  <c r="BH346" i="8"/>
  <c r="BG346" i="8"/>
  <c r="BF346" i="8"/>
  <c r="T346" i="8"/>
  <c r="R346" i="8"/>
  <c r="P346" i="8"/>
  <c r="BI342" i="8"/>
  <c r="BH342" i="8"/>
  <c r="BG342" i="8"/>
  <c r="BF342" i="8"/>
  <c r="T342" i="8"/>
  <c r="R342" i="8"/>
  <c r="P342" i="8"/>
  <c r="BI339" i="8"/>
  <c r="BH339" i="8"/>
  <c r="BG339" i="8"/>
  <c r="BF339" i="8"/>
  <c r="T339" i="8"/>
  <c r="R339" i="8"/>
  <c r="P339" i="8"/>
  <c r="BI336" i="8"/>
  <c r="BH336" i="8"/>
  <c r="BG336" i="8"/>
  <c r="BF336" i="8"/>
  <c r="T336" i="8"/>
  <c r="R336" i="8"/>
  <c r="P336" i="8"/>
  <c r="BI334" i="8"/>
  <c r="BH334" i="8"/>
  <c r="BG334" i="8"/>
  <c r="BF334" i="8"/>
  <c r="T334" i="8"/>
  <c r="R334" i="8"/>
  <c r="P334" i="8"/>
  <c r="BI333" i="8"/>
  <c r="BH333" i="8"/>
  <c r="BG333" i="8"/>
  <c r="BF333" i="8"/>
  <c r="T333" i="8"/>
  <c r="R333" i="8"/>
  <c r="P333" i="8"/>
  <c r="BI331" i="8"/>
  <c r="BH331" i="8"/>
  <c r="BG331" i="8"/>
  <c r="BF331" i="8"/>
  <c r="T331" i="8"/>
  <c r="R331" i="8"/>
  <c r="P331" i="8"/>
  <c r="BI328" i="8"/>
  <c r="BH328" i="8"/>
  <c r="BG328" i="8"/>
  <c r="BF328" i="8"/>
  <c r="T328" i="8"/>
  <c r="R328" i="8"/>
  <c r="P328" i="8"/>
  <c r="BI325" i="8"/>
  <c r="BH325" i="8"/>
  <c r="BG325" i="8"/>
  <c r="BF325" i="8"/>
  <c r="T325" i="8"/>
  <c r="R325" i="8"/>
  <c r="P325" i="8"/>
  <c r="BI323" i="8"/>
  <c r="BH323" i="8"/>
  <c r="BG323" i="8"/>
  <c r="BF323" i="8"/>
  <c r="T323" i="8"/>
  <c r="R323" i="8"/>
  <c r="P323" i="8"/>
  <c r="BI319" i="8"/>
  <c r="BH319" i="8"/>
  <c r="BG319" i="8"/>
  <c r="BF319" i="8"/>
  <c r="T319" i="8"/>
  <c r="R319" i="8"/>
  <c r="P319" i="8"/>
  <c r="BI316" i="8"/>
  <c r="BH316" i="8"/>
  <c r="BG316" i="8"/>
  <c r="BF316" i="8"/>
  <c r="T316" i="8"/>
  <c r="R316" i="8"/>
  <c r="P316" i="8"/>
  <c r="BI313" i="8"/>
  <c r="BH313" i="8"/>
  <c r="BG313" i="8"/>
  <c r="BF313" i="8"/>
  <c r="T313" i="8"/>
  <c r="R313" i="8"/>
  <c r="P313" i="8"/>
  <c r="BI311" i="8"/>
  <c r="BH311" i="8"/>
  <c r="BG311" i="8"/>
  <c r="BF311" i="8"/>
  <c r="T311" i="8"/>
  <c r="R311" i="8"/>
  <c r="P311" i="8"/>
  <c r="BI308" i="8"/>
  <c r="BH308" i="8"/>
  <c r="BG308" i="8"/>
  <c r="BF308" i="8"/>
  <c r="T308" i="8"/>
  <c r="R308" i="8"/>
  <c r="P308" i="8"/>
  <c r="BI305" i="8"/>
  <c r="BH305" i="8"/>
  <c r="BG305" i="8"/>
  <c r="BF305" i="8"/>
  <c r="T305" i="8"/>
  <c r="R305" i="8"/>
  <c r="P305" i="8"/>
  <c r="BI303" i="8"/>
  <c r="BH303" i="8"/>
  <c r="BG303" i="8"/>
  <c r="BF303" i="8"/>
  <c r="T303" i="8"/>
  <c r="R303" i="8"/>
  <c r="P303" i="8"/>
  <c r="BI297" i="8"/>
  <c r="BH297" i="8"/>
  <c r="BG297" i="8"/>
  <c r="BF297" i="8"/>
  <c r="T297" i="8"/>
  <c r="R297" i="8"/>
  <c r="P297" i="8"/>
  <c r="BI295" i="8"/>
  <c r="BH295" i="8"/>
  <c r="BG295" i="8"/>
  <c r="BF295" i="8"/>
  <c r="T295" i="8"/>
  <c r="R295" i="8"/>
  <c r="P295" i="8"/>
  <c r="BI293" i="8"/>
  <c r="BH293" i="8"/>
  <c r="BG293" i="8"/>
  <c r="BF293" i="8"/>
  <c r="T293" i="8"/>
  <c r="R293" i="8"/>
  <c r="P293" i="8"/>
  <c r="BI271" i="8"/>
  <c r="BH271" i="8"/>
  <c r="BG271" i="8"/>
  <c r="BF271" i="8"/>
  <c r="T271" i="8"/>
  <c r="R271" i="8"/>
  <c r="P271" i="8"/>
  <c r="BI269" i="8"/>
  <c r="BH269" i="8"/>
  <c r="BG269" i="8"/>
  <c r="BF269" i="8"/>
  <c r="T269" i="8"/>
  <c r="R269" i="8"/>
  <c r="P269" i="8"/>
  <c r="BI267" i="8"/>
  <c r="BH267" i="8"/>
  <c r="BG267" i="8"/>
  <c r="BF267" i="8"/>
  <c r="T267" i="8"/>
  <c r="R267" i="8"/>
  <c r="P267" i="8"/>
  <c r="BI262" i="8"/>
  <c r="BH262" i="8"/>
  <c r="BG262" i="8"/>
  <c r="BF262" i="8"/>
  <c r="T262" i="8"/>
  <c r="R262" i="8"/>
  <c r="P262" i="8"/>
  <c r="BI260" i="8"/>
  <c r="BH260" i="8"/>
  <c r="BG260" i="8"/>
  <c r="BF260" i="8"/>
  <c r="T260" i="8"/>
  <c r="R260" i="8"/>
  <c r="P260" i="8"/>
  <c r="BI258" i="8"/>
  <c r="BH258" i="8"/>
  <c r="BG258" i="8"/>
  <c r="BF258" i="8"/>
  <c r="T258" i="8"/>
  <c r="R258" i="8"/>
  <c r="P258" i="8"/>
  <c r="BI253" i="8"/>
  <c r="BH253" i="8"/>
  <c r="BG253" i="8"/>
  <c r="BF253" i="8"/>
  <c r="T253" i="8"/>
  <c r="R253" i="8"/>
  <c r="P253" i="8"/>
  <c r="BI251" i="8"/>
  <c r="BH251" i="8"/>
  <c r="BG251" i="8"/>
  <c r="BF251" i="8"/>
  <c r="T251" i="8"/>
  <c r="R251" i="8"/>
  <c r="P251" i="8"/>
  <c r="BI249" i="8"/>
  <c r="BH249" i="8"/>
  <c r="BG249" i="8"/>
  <c r="BF249" i="8"/>
  <c r="T249" i="8"/>
  <c r="R249" i="8"/>
  <c r="P249" i="8"/>
  <c r="BI248" i="8"/>
  <c r="BH248" i="8"/>
  <c r="BG248" i="8"/>
  <c r="BF248" i="8"/>
  <c r="T248" i="8"/>
  <c r="R248" i="8"/>
  <c r="P248" i="8"/>
  <c r="BI240" i="8"/>
  <c r="BH240" i="8"/>
  <c r="BG240" i="8"/>
  <c r="BF240" i="8"/>
  <c r="T240" i="8"/>
  <c r="R240" i="8"/>
  <c r="P240" i="8"/>
  <c r="BI238" i="8"/>
  <c r="BH238" i="8"/>
  <c r="BG238" i="8"/>
  <c r="BF238" i="8"/>
  <c r="T238" i="8"/>
  <c r="R238" i="8"/>
  <c r="P238" i="8"/>
  <c r="BI208" i="8"/>
  <c r="BH208" i="8"/>
  <c r="BG208" i="8"/>
  <c r="BF208" i="8"/>
  <c r="T208" i="8"/>
  <c r="R208" i="8"/>
  <c r="P208" i="8"/>
  <c r="BI195" i="8"/>
  <c r="BH195" i="8"/>
  <c r="BG195" i="8"/>
  <c r="BF195" i="8"/>
  <c r="T195" i="8"/>
  <c r="R195" i="8"/>
  <c r="P195" i="8"/>
  <c r="BI191" i="8"/>
  <c r="BH191" i="8"/>
  <c r="BG191" i="8"/>
  <c r="BF191" i="8"/>
  <c r="T191" i="8"/>
  <c r="R191" i="8"/>
  <c r="P191" i="8"/>
  <c r="BI189" i="8"/>
  <c r="BH189" i="8"/>
  <c r="BG189" i="8"/>
  <c r="BF189" i="8"/>
  <c r="T189" i="8"/>
  <c r="R189" i="8"/>
  <c r="P189" i="8"/>
  <c r="BI188" i="8"/>
  <c r="BH188" i="8"/>
  <c r="BG188" i="8"/>
  <c r="BF188" i="8"/>
  <c r="T188" i="8"/>
  <c r="R188" i="8"/>
  <c r="P188" i="8"/>
  <c r="BI186" i="8"/>
  <c r="BH186" i="8"/>
  <c r="BG186" i="8"/>
  <c r="BF186" i="8"/>
  <c r="T186" i="8"/>
  <c r="R186" i="8"/>
  <c r="P186" i="8"/>
  <c r="BI185" i="8"/>
  <c r="BH185" i="8"/>
  <c r="BG185" i="8"/>
  <c r="BF185" i="8"/>
  <c r="T185" i="8"/>
  <c r="R185" i="8"/>
  <c r="P185" i="8"/>
  <c r="BI182" i="8"/>
  <c r="BH182" i="8"/>
  <c r="BG182" i="8"/>
  <c r="BF182" i="8"/>
  <c r="T182" i="8"/>
  <c r="R182" i="8"/>
  <c r="P182" i="8"/>
  <c r="BI180" i="8"/>
  <c r="BH180" i="8"/>
  <c r="BG180" i="8"/>
  <c r="BF180" i="8"/>
  <c r="T180" i="8"/>
  <c r="R180" i="8"/>
  <c r="P180" i="8"/>
  <c r="BI173" i="8"/>
  <c r="BH173" i="8"/>
  <c r="BG173" i="8"/>
  <c r="BF173" i="8"/>
  <c r="T173" i="8"/>
  <c r="R173" i="8"/>
  <c r="P173" i="8"/>
  <c r="BI168" i="8"/>
  <c r="BH168" i="8"/>
  <c r="BG168" i="8"/>
  <c r="BF168" i="8"/>
  <c r="T168" i="8"/>
  <c r="R168" i="8"/>
  <c r="P168" i="8"/>
  <c r="BI163" i="8"/>
  <c r="BH163" i="8"/>
  <c r="BG163" i="8"/>
  <c r="BF163" i="8"/>
  <c r="T163" i="8"/>
  <c r="R163" i="8"/>
  <c r="P163" i="8"/>
  <c r="BI159" i="8"/>
  <c r="BH159" i="8"/>
  <c r="BG159" i="8"/>
  <c r="BF159" i="8"/>
  <c r="T159" i="8"/>
  <c r="R159" i="8"/>
  <c r="P159" i="8"/>
  <c r="BI155" i="8"/>
  <c r="BH155" i="8"/>
  <c r="BG155" i="8"/>
  <c r="BF155" i="8"/>
  <c r="T155" i="8"/>
  <c r="R155" i="8"/>
  <c r="P155" i="8"/>
  <c r="BI153" i="8"/>
  <c r="BH153" i="8"/>
  <c r="BG153" i="8"/>
  <c r="BF153" i="8"/>
  <c r="T153" i="8"/>
  <c r="R153" i="8"/>
  <c r="P153" i="8"/>
  <c r="BI151" i="8"/>
  <c r="BH151" i="8"/>
  <c r="BG151" i="8"/>
  <c r="BF151" i="8"/>
  <c r="T151" i="8"/>
  <c r="R151" i="8"/>
  <c r="P151" i="8"/>
  <c r="BI147" i="8"/>
  <c r="BH147" i="8"/>
  <c r="BG147" i="8"/>
  <c r="BF147" i="8"/>
  <c r="T147" i="8"/>
  <c r="R147" i="8"/>
  <c r="P147" i="8"/>
  <c r="BI145" i="8"/>
  <c r="BH145" i="8"/>
  <c r="BG145" i="8"/>
  <c r="BF145" i="8"/>
  <c r="T145" i="8"/>
  <c r="R145" i="8"/>
  <c r="P145" i="8"/>
  <c r="BI140" i="8"/>
  <c r="BH140" i="8"/>
  <c r="BG140" i="8"/>
  <c r="BF140" i="8"/>
  <c r="T140" i="8"/>
  <c r="R140" i="8"/>
  <c r="P140" i="8"/>
  <c r="BI139" i="8"/>
  <c r="BH139" i="8"/>
  <c r="BG139" i="8"/>
  <c r="BF139" i="8"/>
  <c r="T139" i="8"/>
  <c r="R139" i="8"/>
  <c r="P139" i="8"/>
  <c r="BI137" i="8"/>
  <c r="BH137" i="8"/>
  <c r="BG137" i="8"/>
  <c r="BF137" i="8"/>
  <c r="T137" i="8"/>
  <c r="R137" i="8"/>
  <c r="P137" i="8"/>
  <c r="J130" i="8"/>
  <c r="F130" i="8"/>
  <c r="F128" i="8"/>
  <c r="E126" i="8"/>
  <c r="J95" i="8"/>
  <c r="F95" i="8"/>
  <c r="F93" i="8"/>
  <c r="E91" i="8"/>
  <c r="J28" i="8"/>
  <c r="E28" i="8"/>
  <c r="J131" i="8"/>
  <c r="J27" i="8"/>
  <c r="J22" i="8"/>
  <c r="E22" i="8"/>
  <c r="F96" i="8"/>
  <c r="J21" i="8"/>
  <c r="J128" i="8"/>
  <c r="E7" i="8"/>
  <c r="E120" i="8" s="1"/>
  <c r="J39" i="7"/>
  <c r="J38" i="7"/>
  <c r="AY101" i="1"/>
  <c r="J37" i="7"/>
  <c r="AX101" i="1"/>
  <c r="BI154" i="7"/>
  <c r="BH154" i="7"/>
  <c r="BG154" i="7"/>
  <c r="BF154" i="7"/>
  <c r="T154" i="7"/>
  <c r="T153" i="7"/>
  <c r="R154" i="7"/>
  <c r="R153" i="7"/>
  <c r="P154" i="7"/>
  <c r="P153" i="7"/>
  <c r="BI152" i="7"/>
  <c r="BH152" i="7"/>
  <c r="BG152" i="7"/>
  <c r="BF152" i="7"/>
  <c r="T152" i="7"/>
  <c r="R152" i="7"/>
  <c r="P152" i="7"/>
  <c r="BI151" i="7"/>
  <c r="BH151" i="7"/>
  <c r="BG151" i="7"/>
  <c r="BF151" i="7"/>
  <c r="T151" i="7"/>
  <c r="R151" i="7"/>
  <c r="P151" i="7"/>
  <c r="BI148" i="7"/>
  <c r="BH148" i="7"/>
  <c r="BG148" i="7"/>
  <c r="BF148" i="7"/>
  <c r="T148" i="7"/>
  <c r="R148" i="7"/>
  <c r="P148" i="7"/>
  <c r="BI147" i="7"/>
  <c r="BH147" i="7"/>
  <c r="BG147" i="7"/>
  <c r="BF147" i="7"/>
  <c r="T147" i="7"/>
  <c r="R147" i="7"/>
  <c r="P147" i="7"/>
  <c r="BI146" i="7"/>
  <c r="BH146" i="7"/>
  <c r="BG146" i="7"/>
  <c r="BF146" i="7"/>
  <c r="T146" i="7"/>
  <c r="R146" i="7"/>
  <c r="P146" i="7"/>
  <c r="BI144" i="7"/>
  <c r="BH144" i="7"/>
  <c r="BG144" i="7"/>
  <c r="BF144" i="7"/>
  <c r="T144" i="7"/>
  <c r="R144" i="7"/>
  <c r="P144" i="7"/>
  <c r="BI143" i="7"/>
  <c r="BH143" i="7"/>
  <c r="BG143" i="7"/>
  <c r="BF143" i="7"/>
  <c r="T143" i="7"/>
  <c r="R143" i="7"/>
  <c r="P143" i="7"/>
  <c r="BI140" i="7"/>
  <c r="BH140" i="7"/>
  <c r="BG140" i="7"/>
  <c r="BF140" i="7"/>
  <c r="T140" i="7"/>
  <c r="R140" i="7"/>
  <c r="P140" i="7"/>
  <c r="BI139" i="7"/>
  <c r="BH139" i="7"/>
  <c r="BG139" i="7"/>
  <c r="BF139" i="7"/>
  <c r="T139" i="7"/>
  <c r="R139" i="7"/>
  <c r="P139" i="7"/>
  <c r="BI137" i="7"/>
  <c r="BH137" i="7"/>
  <c r="BG137" i="7"/>
  <c r="BF137" i="7"/>
  <c r="T137" i="7"/>
  <c r="R137" i="7"/>
  <c r="P137" i="7"/>
  <c r="BI136" i="7"/>
  <c r="BH136" i="7"/>
  <c r="BG136" i="7"/>
  <c r="BF136" i="7"/>
  <c r="T136" i="7"/>
  <c r="R136" i="7"/>
  <c r="P136" i="7"/>
  <c r="BI134" i="7"/>
  <c r="BH134" i="7"/>
  <c r="BG134" i="7"/>
  <c r="BF134" i="7"/>
  <c r="T134" i="7"/>
  <c r="R134" i="7"/>
  <c r="P134" i="7"/>
  <c r="BI133" i="7"/>
  <c r="BH133" i="7"/>
  <c r="BG133" i="7"/>
  <c r="BF133" i="7"/>
  <c r="T133" i="7"/>
  <c r="R133" i="7"/>
  <c r="P133" i="7"/>
  <c r="BI132" i="7"/>
  <c r="BH132" i="7"/>
  <c r="BG132" i="7"/>
  <c r="BF132" i="7"/>
  <c r="T132" i="7"/>
  <c r="R132" i="7"/>
  <c r="P132" i="7"/>
  <c r="BI131" i="7"/>
  <c r="BH131" i="7"/>
  <c r="BG131" i="7"/>
  <c r="BF131" i="7"/>
  <c r="T131" i="7"/>
  <c r="R131" i="7"/>
  <c r="P131" i="7"/>
  <c r="BI130" i="7"/>
  <c r="BH130" i="7"/>
  <c r="BG130" i="7"/>
  <c r="BF130" i="7"/>
  <c r="T130" i="7"/>
  <c r="R130" i="7"/>
  <c r="P130" i="7"/>
  <c r="BI129" i="7"/>
  <c r="BH129" i="7"/>
  <c r="BG129" i="7"/>
  <c r="BF129" i="7"/>
  <c r="T129" i="7"/>
  <c r="R129" i="7"/>
  <c r="P129" i="7"/>
  <c r="J122" i="7"/>
  <c r="F122" i="7"/>
  <c r="F120" i="7"/>
  <c r="E118" i="7"/>
  <c r="J93" i="7"/>
  <c r="F93" i="7"/>
  <c r="F91" i="7"/>
  <c r="E89" i="7"/>
  <c r="J26" i="7"/>
  <c r="E26" i="7"/>
  <c r="J94" i="7"/>
  <c r="J25" i="7"/>
  <c r="J20" i="7"/>
  <c r="E20" i="7"/>
  <c r="F94" i="7"/>
  <c r="J19" i="7"/>
  <c r="J120" i="7"/>
  <c r="E7" i="7"/>
  <c r="E114" i="7" s="1"/>
  <c r="J39" i="6"/>
  <c r="J38" i="6"/>
  <c r="AY100" i="1"/>
  <c r="J37" i="6"/>
  <c r="AX100" i="1"/>
  <c r="BI256" i="6"/>
  <c r="BH256" i="6"/>
  <c r="BG256" i="6"/>
  <c r="BF256" i="6"/>
  <c r="T256" i="6"/>
  <c r="T255" i="6"/>
  <c r="R256" i="6"/>
  <c r="R255" i="6"/>
  <c r="P256" i="6"/>
  <c r="P255" i="6"/>
  <c r="BI253" i="6"/>
  <c r="BH253" i="6"/>
  <c r="BG253" i="6"/>
  <c r="BF253" i="6"/>
  <c r="T253" i="6"/>
  <c r="R253" i="6"/>
  <c r="P253" i="6"/>
  <c r="BI250" i="6"/>
  <c r="BH250" i="6"/>
  <c r="BG250" i="6"/>
  <c r="BF250" i="6"/>
  <c r="T250" i="6"/>
  <c r="R250" i="6"/>
  <c r="P250" i="6"/>
  <c r="BI247" i="6"/>
  <c r="BH247" i="6"/>
  <c r="BG247" i="6"/>
  <c r="BF247" i="6"/>
  <c r="T247" i="6"/>
  <c r="R247" i="6"/>
  <c r="P247" i="6"/>
  <c r="BI245" i="6"/>
  <c r="BH245" i="6"/>
  <c r="BG245" i="6"/>
  <c r="BF245" i="6"/>
  <c r="T245" i="6"/>
  <c r="R245" i="6"/>
  <c r="P245" i="6"/>
  <c r="BI242" i="6"/>
  <c r="BH242" i="6"/>
  <c r="BG242" i="6"/>
  <c r="BF242" i="6"/>
  <c r="T242" i="6"/>
  <c r="R242" i="6"/>
  <c r="P242" i="6"/>
  <c r="BI237" i="6"/>
  <c r="BH237" i="6"/>
  <c r="BG237" i="6"/>
  <c r="BF237" i="6"/>
  <c r="T237" i="6"/>
  <c r="R237" i="6"/>
  <c r="P237" i="6"/>
  <c r="BI236" i="6"/>
  <c r="BH236" i="6"/>
  <c r="BG236" i="6"/>
  <c r="BF236" i="6"/>
  <c r="T236" i="6"/>
  <c r="R236" i="6"/>
  <c r="P236" i="6"/>
  <c r="BI234" i="6"/>
  <c r="BH234" i="6"/>
  <c r="BG234" i="6"/>
  <c r="BF234" i="6"/>
  <c r="T234" i="6"/>
  <c r="R234" i="6"/>
  <c r="P234" i="6"/>
  <c r="BI232" i="6"/>
  <c r="BH232" i="6"/>
  <c r="BG232" i="6"/>
  <c r="BF232" i="6"/>
  <c r="T232" i="6"/>
  <c r="R232" i="6"/>
  <c r="P232" i="6"/>
  <c r="BI229" i="6"/>
  <c r="BH229" i="6"/>
  <c r="BG229" i="6"/>
  <c r="BF229" i="6"/>
  <c r="T229" i="6"/>
  <c r="R229" i="6"/>
  <c r="P229" i="6"/>
  <c r="BI226" i="6"/>
  <c r="BH226" i="6"/>
  <c r="BG226" i="6"/>
  <c r="BF226" i="6"/>
  <c r="T226" i="6"/>
  <c r="R226" i="6"/>
  <c r="P226" i="6"/>
  <c r="BI223" i="6"/>
  <c r="BH223" i="6"/>
  <c r="BG223" i="6"/>
  <c r="BF223" i="6"/>
  <c r="T223" i="6"/>
  <c r="R223" i="6"/>
  <c r="P223" i="6"/>
  <c r="BI220" i="6"/>
  <c r="BH220" i="6"/>
  <c r="BG220" i="6"/>
  <c r="BF220" i="6"/>
  <c r="T220" i="6"/>
  <c r="R220" i="6"/>
  <c r="P220" i="6"/>
  <c r="BI218" i="6"/>
  <c r="BH218" i="6"/>
  <c r="BG218" i="6"/>
  <c r="BF218" i="6"/>
  <c r="T218" i="6"/>
  <c r="R218" i="6"/>
  <c r="P218" i="6"/>
  <c r="BI216" i="6"/>
  <c r="BH216" i="6"/>
  <c r="BG216" i="6"/>
  <c r="BF216" i="6"/>
  <c r="T216" i="6"/>
  <c r="R216" i="6"/>
  <c r="P216" i="6"/>
  <c r="BI213" i="6"/>
  <c r="BH213" i="6"/>
  <c r="BG213" i="6"/>
  <c r="BF213" i="6"/>
  <c r="T213" i="6"/>
  <c r="R213" i="6"/>
  <c r="P213" i="6"/>
  <c r="BI211" i="6"/>
  <c r="BH211" i="6"/>
  <c r="BG211" i="6"/>
  <c r="BF211" i="6"/>
  <c r="T211" i="6"/>
  <c r="R211" i="6"/>
  <c r="P211" i="6"/>
  <c r="BI209" i="6"/>
  <c r="BH209" i="6"/>
  <c r="BG209" i="6"/>
  <c r="BF209" i="6"/>
  <c r="T209" i="6"/>
  <c r="R209" i="6"/>
  <c r="P209" i="6"/>
  <c r="BI207" i="6"/>
  <c r="BH207" i="6"/>
  <c r="BG207" i="6"/>
  <c r="BF207" i="6"/>
  <c r="T207" i="6"/>
  <c r="R207" i="6"/>
  <c r="P207" i="6"/>
  <c r="BI204" i="6"/>
  <c r="BH204" i="6"/>
  <c r="BG204" i="6"/>
  <c r="BF204" i="6"/>
  <c r="T204" i="6"/>
  <c r="R204" i="6"/>
  <c r="P204" i="6"/>
  <c r="BI201" i="6"/>
  <c r="BH201" i="6"/>
  <c r="BG201" i="6"/>
  <c r="BF201" i="6"/>
  <c r="T201" i="6"/>
  <c r="R201" i="6"/>
  <c r="P201" i="6"/>
  <c r="BI198" i="6"/>
  <c r="BH198" i="6"/>
  <c r="BG198" i="6"/>
  <c r="BF198" i="6"/>
  <c r="T198" i="6"/>
  <c r="R198" i="6"/>
  <c r="P198" i="6"/>
  <c r="BI195" i="6"/>
  <c r="BH195" i="6"/>
  <c r="BG195" i="6"/>
  <c r="BF195" i="6"/>
  <c r="T195" i="6"/>
  <c r="R195" i="6"/>
  <c r="P195" i="6"/>
  <c r="BI188" i="6"/>
  <c r="BH188" i="6"/>
  <c r="BG188" i="6"/>
  <c r="BF188" i="6"/>
  <c r="T188" i="6"/>
  <c r="R188" i="6"/>
  <c r="P188" i="6"/>
  <c r="BI182" i="6"/>
  <c r="BH182" i="6"/>
  <c r="BG182" i="6"/>
  <c r="BF182" i="6"/>
  <c r="T182" i="6"/>
  <c r="R182" i="6"/>
  <c r="P182" i="6"/>
  <c r="BI179" i="6"/>
  <c r="BH179" i="6"/>
  <c r="BG179" i="6"/>
  <c r="BF179" i="6"/>
  <c r="T179" i="6"/>
  <c r="R179" i="6"/>
  <c r="P179" i="6"/>
  <c r="BI173" i="6"/>
  <c r="BH173" i="6"/>
  <c r="BG173" i="6"/>
  <c r="BF173" i="6"/>
  <c r="T173" i="6"/>
  <c r="R173" i="6"/>
  <c r="P173" i="6"/>
  <c r="BI171" i="6"/>
  <c r="BH171" i="6"/>
  <c r="BG171" i="6"/>
  <c r="BF171" i="6"/>
  <c r="T171" i="6"/>
  <c r="R171" i="6"/>
  <c r="P171" i="6"/>
  <c r="BI169" i="6"/>
  <c r="BH169" i="6"/>
  <c r="BG169" i="6"/>
  <c r="BF169" i="6"/>
  <c r="T169" i="6"/>
  <c r="R169" i="6"/>
  <c r="P169" i="6"/>
  <c r="BI163" i="6"/>
  <c r="BH163" i="6"/>
  <c r="BG163" i="6"/>
  <c r="BF163" i="6"/>
  <c r="T163" i="6"/>
  <c r="R163" i="6"/>
  <c r="P163" i="6"/>
  <c r="BI160" i="6"/>
  <c r="BH160" i="6"/>
  <c r="BG160" i="6"/>
  <c r="BF160" i="6"/>
  <c r="T160" i="6"/>
  <c r="R160" i="6"/>
  <c r="P160" i="6"/>
  <c r="BI155" i="6"/>
  <c r="BH155" i="6"/>
  <c r="BG155" i="6"/>
  <c r="BF155" i="6"/>
  <c r="T155" i="6"/>
  <c r="R155" i="6"/>
  <c r="P155" i="6"/>
  <c r="BI154" i="6"/>
  <c r="BH154" i="6"/>
  <c r="BG154" i="6"/>
  <c r="BF154" i="6"/>
  <c r="T154" i="6"/>
  <c r="R154" i="6"/>
  <c r="P154" i="6"/>
  <c r="BI152" i="6"/>
  <c r="BH152" i="6"/>
  <c r="BG152" i="6"/>
  <c r="BF152" i="6"/>
  <c r="T152" i="6"/>
  <c r="R152" i="6"/>
  <c r="P152" i="6"/>
  <c r="BI151" i="6"/>
  <c r="BH151" i="6"/>
  <c r="BG151" i="6"/>
  <c r="BF151" i="6"/>
  <c r="T151" i="6"/>
  <c r="R151" i="6"/>
  <c r="P151" i="6"/>
  <c r="BI147" i="6"/>
  <c r="BH147" i="6"/>
  <c r="BG147" i="6"/>
  <c r="BF147" i="6"/>
  <c r="T147" i="6"/>
  <c r="R147" i="6"/>
  <c r="P147" i="6"/>
  <c r="BI145" i="6"/>
  <c r="BH145" i="6"/>
  <c r="BG145" i="6"/>
  <c r="BF145" i="6"/>
  <c r="T145" i="6"/>
  <c r="R145" i="6"/>
  <c r="P145" i="6"/>
  <c r="BI143" i="6"/>
  <c r="BH143" i="6"/>
  <c r="BG143" i="6"/>
  <c r="BF143" i="6"/>
  <c r="T143" i="6"/>
  <c r="R143" i="6"/>
  <c r="P143" i="6"/>
  <c r="BI140" i="6"/>
  <c r="BH140" i="6"/>
  <c r="BG140" i="6"/>
  <c r="BF140" i="6"/>
  <c r="T140" i="6"/>
  <c r="R140" i="6"/>
  <c r="P140" i="6"/>
  <c r="BI139" i="6"/>
  <c r="BH139" i="6"/>
  <c r="BG139" i="6"/>
  <c r="BF139" i="6"/>
  <c r="T139" i="6"/>
  <c r="R139" i="6"/>
  <c r="P139" i="6"/>
  <c r="BI137" i="6"/>
  <c r="BH137" i="6"/>
  <c r="BG137" i="6"/>
  <c r="BF137" i="6"/>
  <c r="T137" i="6"/>
  <c r="R137" i="6"/>
  <c r="P137" i="6"/>
  <c r="BI136" i="6"/>
  <c r="BH136" i="6"/>
  <c r="BG136" i="6"/>
  <c r="BF136" i="6"/>
  <c r="T136" i="6"/>
  <c r="R136" i="6"/>
  <c r="P136" i="6"/>
  <c r="BI134" i="6"/>
  <c r="BH134" i="6"/>
  <c r="BG134" i="6"/>
  <c r="BF134" i="6"/>
  <c r="T134" i="6"/>
  <c r="R134" i="6"/>
  <c r="P134" i="6"/>
  <c r="BI132" i="6"/>
  <c r="BH132" i="6"/>
  <c r="BG132" i="6"/>
  <c r="BF132" i="6"/>
  <c r="T132" i="6"/>
  <c r="R132" i="6"/>
  <c r="P132" i="6"/>
  <c r="BI128" i="6"/>
  <c r="BH128" i="6"/>
  <c r="BG128" i="6"/>
  <c r="BF128" i="6"/>
  <c r="T128" i="6"/>
  <c r="R128" i="6"/>
  <c r="P128" i="6"/>
  <c r="J121" i="6"/>
  <c r="F121" i="6"/>
  <c r="F119" i="6"/>
  <c r="E117" i="6"/>
  <c r="J93" i="6"/>
  <c r="F93" i="6"/>
  <c r="F91" i="6"/>
  <c r="E89" i="6"/>
  <c r="J26" i="6"/>
  <c r="E26" i="6"/>
  <c r="J122" i="6"/>
  <c r="J25" i="6"/>
  <c r="J20" i="6"/>
  <c r="E20" i="6"/>
  <c r="F122" i="6"/>
  <c r="J19" i="6"/>
  <c r="J119" i="6"/>
  <c r="E7" i="6"/>
  <c r="E113" i="6" s="1"/>
  <c r="J39" i="5"/>
  <c r="J38" i="5"/>
  <c r="AY99" i="1"/>
  <c r="J37" i="5"/>
  <c r="AX99" i="1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0" i="5"/>
  <c r="BH140" i="5"/>
  <c r="BG140" i="5"/>
  <c r="BF140" i="5"/>
  <c r="T140" i="5"/>
  <c r="T139" i="5"/>
  <c r="R140" i="5"/>
  <c r="R139" i="5"/>
  <c r="P140" i="5"/>
  <c r="P139" i="5"/>
  <c r="BI137" i="5"/>
  <c r="BH137" i="5"/>
  <c r="BG137" i="5"/>
  <c r="BF137" i="5"/>
  <c r="T137" i="5"/>
  <c r="R137" i="5"/>
  <c r="P137" i="5"/>
  <c r="BI135" i="5"/>
  <c r="BH135" i="5"/>
  <c r="BG135" i="5"/>
  <c r="BF135" i="5"/>
  <c r="T135" i="5"/>
  <c r="R135" i="5"/>
  <c r="P135" i="5"/>
  <c r="BI133" i="5"/>
  <c r="BH133" i="5"/>
  <c r="BG133" i="5"/>
  <c r="BF133" i="5"/>
  <c r="T133" i="5"/>
  <c r="R133" i="5"/>
  <c r="P133" i="5"/>
  <c r="BI127" i="5"/>
  <c r="BH127" i="5"/>
  <c r="BG127" i="5"/>
  <c r="BF127" i="5"/>
  <c r="T127" i="5"/>
  <c r="R127" i="5"/>
  <c r="P127" i="5"/>
  <c r="J120" i="5"/>
  <c r="F120" i="5"/>
  <c r="F118" i="5"/>
  <c r="E116" i="5"/>
  <c r="J93" i="5"/>
  <c r="F93" i="5"/>
  <c r="F91" i="5"/>
  <c r="E89" i="5"/>
  <c r="J26" i="5"/>
  <c r="E26" i="5"/>
  <c r="J121" i="5" s="1"/>
  <c r="J25" i="5"/>
  <c r="J20" i="5"/>
  <c r="E20" i="5"/>
  <c r="F94" i="5" s="1"/>
  <c r="J19" i="5"/>
  <c r="J91" i="5"/>
  <c r="E7" i="5"/>
  <c r="E85" i="5"/>
  <c r="J39" i="4"/>
  <c r="J38" i="4"/>
  <c r="AY98" i="1" s="1"/>
  <c r="J37" i="4"/>
  <c r="AX98" i="1" s="1"/>
  <c r="BI205" i="4"/>
  <c r="BH205" i="4"/>
  <c r="BG205" i="4"/>
  <c r="BF205" i="4"/>
  <c r="T205" i="4"/>
  <c r="T204" i="4" s="1"/>
  <c r="R205" i="4"/>
  <c r="R204" i="4" s="1"/>
  <c r="P205" i="4"/>
  <c r="P204" i="4" s="1"/>
  <c r="BI202" i="4"/>
  <c r="BH202" i="4"/>
  <c r="BG202" i="4"/>
  <c r="BF202" i="4"/>
  <c r="T202" i="4"/>
  <c r="R202" i="4"/>
  <c r="P202" i="4"/>
  <c r="BI200" i="4"/>
  <c r="BH200" i="4"/>
  <c r="BG200" i="4"/>
  <c r="BF200" i="4"/>
  <c r="T200" i="4"/>
  <c r="R200" i="4"/>
  <c r="P200" i="4"/>
  <c r="BI199" i="4"/>
  <c r="BH199" i="4"/>
  <c r="BG199" i="4"/>
  <c r="BF199" i="4"/>
  <c r="T199" i="4"/>
  <c r="R199" i="4"/>
  <c r="P199" i="4"/>
  <c r="BI196" i="4"/>
  <c r="BH196" i="4"/>
  <c r="BG196" i="4"/>
  <c r="BF196" i="4"/>
  <c r="T196" i="4"/>
  <c r="R196" i="4"/>
  <c r="P196" i="4"/>
  <c r="BI193" i="4"/>
  <c r="BH193" i="4"/>
  <c r="BG193" i="4"/>
  <c r="BF193" i="4"/>
  <c r="T193" i="4"/>
  <c r="R193" i="4"/>
  <c r="P193" i="4"/>
  <c r="BI192" i="4"/>
  <c r="BH192" i="4"/>
  <c r="BG192" i="4"/>
  <c r="BF192" i="4"/>
  <c r="T192" i="4"/>
  <c r="R192" i="4"/>
  <c r="P192" i="4"/>
  <c r="BI190" i="4"/>
  <c r="BH190" i="4"/>
  <c r="BG190" i="4"/>
  <c r="BF190" i="4"/>
  <c r="T190" i="4"/>
  <c r="R190" i="4"/>
  <c r="P190" i="4"/>
  <c r="BI188" i="4"/>
  <c r="BH188" i="4"/>
  <c r="BG188" i="4"/>
  <c r="BF188" i="4"/>
  <c r="T188" i="4"/>
  <c r="R188" i="4"/>
  <c r="P188" i="4"/>
  <c r="BI185" i="4"/>
  <c r="BH185" i="4"/>
  <c r="BG185" i="4"/>
  <c r="BF185" i="4"/>
  <c r="T185" i="4"/>
  <c r="R185" i="4"/>
  <c r="P185" i="4"/>
  <c r="BI183" i="4"/>
  <c r="BH183" i="4"/>
  <c r="BG183" i="4"/>
  <c r="BF183" i="4"/>
  <c r="T183" i="4"/>
  <c r="R183" i="4"/>
  <c r="P183" i="4"/>
  <c r="BI180" i="4"/>
  <c r="BH180" i="4"/>
  <c r="BG180" i="4"/>
  <c r="BF180" i="4"/>
  <c r="T180" i="4"/>
  <c r="R180" i="4"/>
  <c r="P180" i="4"/>
  <c r="BI177" i="4"/>
  <c r="BH177" i="4"/>
  <c r="BG177" i="4"/>
  <c r="BF177" i="4"/>
  <c r="T177" i="4"/>
  <c r="R177" i="4"/>
  <c r="P177" i="4"/>
  <c r="BI174" i="4"/>
  <c r="BH174" i="4"/>
  <c r="BG174" i="4"/>
  <c r="BF174" i="4"/>
  <c r="T174" i="4"/>
  <c r="R174" i="4"/>
  <c r="P174" i="4"/>
  <c r="BI171" i="4"/>
  <c r="BH171" i="4"/>
  <c r="BG171" i="4"/>
  <c r="BF171" i="4"/>
  <c r="T171" i="4"/>
  <c r="R171" i="4"/>
  <c r="P171" i="4"/>
  <c r="BI169" i="4"/>
  <c r="BH169" i="4"/>
  <c r="BG169" i="4"/>
  <c r="BF169" i="4"/>
  <c r="T169" i="4"/>
  <c r="R169" i="4"/>
  <c r="P169" i="4"/>
  <c r="BI167" i="4"/>
  <c r="BH167" i="4"/>
  <c r="BG167" i="4"/>
  <c r="BF167" i="4"/>
  <c r="T167" i="4"/>
  <c r="R167" i="4"/>
  <c r="P167" i="4"/>
  <c r="BI165" i="4"/>
  <c r="BH165" i="4"/>
  <c r="BG165" i="4"/>
  <c r="BF165" i="4"/>
  <c r="T165" i="4"/>
  <c r="R165" i="4"/>
  <c r="P165" i="4"/>
  <c r="BI163" i="4"/>
  <c r="BH163" i="4"/>
  <c r="BG163" i="4"/>
  <c r="BF163" i="4"/>
  <c r="T163" i="4"/>
  <c r="R163" i="4"/>
  <c r="P163" i="4"/>
  <c r="BI161" i="4"/>
  <c r="BH161" i="4"/>
  <c r="BG161" i="4"/>
  <c r="BF161" i="4"/>
  <c r="T161" i="4"/>
  <c r="R161" i="4"/>
  <c r="P161" i="4"/>
  <c r="BI159" i="4"/>
  <c r="BH159" i="4"/>
  <c r="BG159" i="4"/>
  <c r="BF159" i="4"/>
  <c r="T159" i="4"/>
  <c r="R159" i="4"/>
  <c r="P159" i="4"/>
  <c r="BI156" i="4"/>
  <c r="BH156" i="4"/>
  <c r="BG156" i="4"/>
  <c r="BF156" i="4"/>
  <c r="T156" i="4"/>
  <c r="R156" i="4"/>
  <c r="P156" i="4"/>
  <c r="BI153" i="4"/>
  <c r="BH153" i="4"/>
  <c r="BG153" i="4"/>
  <c r="BF153" i="4"/>
  <c r="T153" i="4"/>
  <c r="R153" i="4"/>
  <c r="P153" i="4"/>
  <c r="BI151" i="4"/>
  <c r="BH151" i="4"/>
  <c r="BG151" i="4"/>
  <c r="BF151" i="4"/>
  <c r="T151" i="4"/>
  <c r="R151" i="4"/>
  <c r="P151" i="4"/>
  <c r="BI146" i="4"/>
  <c r="BH146" i="4"/>
  <c r="BG146" i="4"/>
  <c r="BF146" i="4"/>
  <c r="T146" i="4"/>
  <c r="R146" i="4"/>
  <c r="P146" i="4"/>
  <c r="BI145" i="4"/>
  <c r="BH145" i="4"/>
  <c r="BG145" i="4"/>
  <c r="BF145" i="4"/>
  <c r="T145" i="4"/>
  <c r="R145" i="4"/>
  <c r="P145" i="4"/>
  <c r="BI143" i="4"/>
  <c r="BH143" i="4"/>
  <c r="BG143" i="4"/>
  <c r="BF143" i="4"/>
  <c r="T143" i="4"/>
  <c r="R143" i="4"/>
  <c r="P143" i="4"/>
  <c r="BI142" i="4"/>
  <c r="BH142" i="4"/>
  <c r="BG142" i="4"/>
  <c r="BF142" i="4"/>
  <c r="T142" i="4"/>
  <c r="R142" i="4"/>
  <c r="P142" i="4"/>
  <c r="BI140" i="4"/>
  <c r="BH140" i="4"/>
  <c r="BG140" i="4"/>
  <c r="BF140" i="4"/>
  <c r="T140" i="4"/>
  <c r="R140" i="4"/>
  <c r="P140" i="4"/>
  <c r="BI138" i="4"/>
  <c r="BH138" i="4"/>
  <c r="BG138" i="4"/>
  <c r="BF138" i="4"/>
  <c r="T138" i="4"/>
  <c r="R138" i="4"/>
  <c r="P138" i="4"/>
  <c r="BI136" i="4"/>
  <c r="BH136" i="4"/>
  <c r="BG136" i="4"/>
  <c r="BF136" i="4"/>
  <c r="T136" i="4"/>
  <c r="R136" i="4"/>
  <c r="P136" i="4"/>
  <c r="BI134" i="4"/>
  <c r="BH134" i="4"/>
  <c r="BG134" i="4"/>
  <c r="BF134" i="4"/>
  <c r="T134" i="4"/>
  <c r="R134" i="4"/>
  <c r="P134" i="4"/>
  <c r="BI132" i="4"/>
  <c r="BH132" i="4"/>
  <c r="BG132" i="4"/>
  <c r="BF132" i="4"/>
  <c r="T132" i="4"/>
  <c r="R132" i="4"/>
  <c r="P132" i="4"/>
  <c r="BI129" i="4"/>
  <c r="BH129" i="4"/>
  <c r="BG129" i="4"/>
  <c r="BF129" i="4"/>
  <c r="T129" i="4"/>
  <c r="R129" i="4"/>
  <c r="P129" i="4"/>
  <c r="J122" i="4"/>
  <c r="F122" i="4"/>
  <c r="F120" i="4"/>
  <c r="E118" i="4"/>
  <c r="J93" i="4"/>
  <c r="F93" i="4"/>
  <c r="F91" i="4"/>
  <c r="E89" i="4"/>
  <c r="J26" i="4"/>
  <c r="E26" i="4"/>
  <c r="J123" i="4" s="1"/>
  <c r="J25" i="4"/>
  <c r="J20" i="4"/>
  <c r="E20" i="4"/>
  <c r="F94" i="4" s="1"/>
  <c r="J19" i="4"/>
  <c r="J120" i="4"/>
  <c r="E7" i="4"/>
  <c r="E114" i="4"/>
  <c r="J39" i="3"/>
  <c r="J38" i="3"/>
  <c r="AY97" i="1" s="1"/>
  <c r="J37" i="3"/>
  <c r="AX97" i="1" s="1"/>
  <c r="BI127" i="3"/>
  <c r="BH127" i="3"/>
  <c r="BG127" i="3"/>
  <c r="BF127" i="3"/>
  <c r="T127" i="3"/>
  <c r="R127" i="3"/>
  <c r="P127" i="3"/>
  <c r="BI125" i="3"/>
  <c r="BH125" i="3"/>
  <c r="BG125" i="3"/>
  <c r="BF125" i="3"/>
  <c r="T125" i="3"/>
  <c r="R125" i="3"/>
  <c r="P125" i="3"/>
  <c r="J118" i="3"/>
  <c r="F118" i="3"/>
  <c r="F116" i="3"/>
  <c r="E114" i="3"/>
  <c r="J93" i="3"/>
  <c r="F93" i="3"/>
  <c r="F91" i="3"/>
  <c r="E89" i="3"/>
  <c r="J26" i="3"/>
  <c r="E26" i="3"/>
  <c r="J119" i="3"/>
  <c r="J25" i="3"/>
  <c r="J20" i="3"/>
  <c r="E20" i="3"/>
  <c r="F119" i="3"/>
  <c r="J19" i="3"/>
  <c r="J116" i="3"/>
  <c r="E7" i="3"/>
  <c r="E85" i="3" s="1"/>
  <c r="J39" i="2"/>
  <c r="J38" i="2"/>
  <c r="AY96" i="1"/>
  <c r="J37" i="2"/>
  <c r="AX96" i="1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49" i="2"/>
  <c r="BH149" i="2"/>
  <c r="BG149" i="2"/>
  <c r="BF149" i="2"/>
  <c r="T149" i="2"/>
  <c r="R149" i="2"/>
  <c r="P149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BI136" i="2"/>
  <c r="BH136" i="2"/>
  <c r="BG136" i="2"/>
  <c r="BF136" i="2"/>
  <c r="T136" i="2"/>
  <c r="R136" i="2"/>
  <c r="P136" i="2"/>
  <c r="BI134" i="2"/>
  <c r="BH134" i="2"/>
  <c r="BG134" i="2"/>
  <c r="BF134" i="2"/>
  <c r="T134" i="2"/>
  <c r="R134" i="2"/>
  <c r="P134" i="2"/>
  <c r="BI132" i="2"/>
  <c r="BH132" i="2"/>
  <c r="BG132" i="2"/>
  <c r="BF132" i="2"/>
  <c r="T132" i="2"/>
  <c r="R132" i="2"/>
  <c r="P132" i="2"/>
  <c r="BI130" i="2"/>
  <c r="BH130" i="2"/>
  <c r="BG130" i="2"/>
  <c r="BF130" i="2"/>
  <c r="T130" i="2"/>
  <c r="R130" i="2"/>
  <c r="P130" i="2"/>
  <c r="BI128" i="2"/>
  <c r="BH128" i="2"/>
  <c r="BG128" i="2"/>
  <c r="BF128" i="2"/>
  <c r="T128" i="2"/>
  <c r="R128" i="2"/>
  <c r="P128" i="2"/>
  <c r="BI125" i="2"/>
  <c r="BH125" i="2"/>
  <c r="BG125" i="2"/>
  <c r="BF125" i="2"/>
  <c r="T125" i="2"/>
  <c r="R125" i="2"/>
  <c r="P125" i="2"/>
  <c r="J118" i="2"/>
  <c r="F118" i="2"/>
  <c r="F116" i="2"/>
  <c r="E114" i="2"/>
  <c r="J93" i="2"/>
  <c r="F93" i="2"/>
  <c r="F91" i="2"/>
  <c r="E89" i="2"/>
  <c r="J26" i="2"/>
  <c r="E26" i="2"/>
  <c r="J119" i="2" s="1"/>
  <c r="J25" i="2"/>
  <c r="J20" i="2"/>
  <c r="E20" i="2"/>
  <c r="F94" i="2" s="1"/>
  <c r="J19" i="2"/>
  <c r="J116" i="2"/>
  <c r="E7" i="2"/>
  <c r="E110" i="2"/>
  <c r="L90" i="1"/>
  <c r="AM90" i="1"/>
  <c r="AM89" i="1"/>
  <c r="L89" i="1"/>
  <c r="AM87" i="1"/>
  <c r="L87" i="1"/>
  <c r="L85" i="1"/>
  <c r="L84" i="1"/>
  <c r="J146" i="2"/>
  <c r="J136" i="2"/>
  <c r="J125" i="2"/>
  <c r="BK138" i="2"/>
  <c r="AS113" i="1"/>
  <c r="BK142" i="2"/>
  <c r="AS103" i="1"/>
  <c r="BK127" i="3"/>
  <c r="J205" i="4"/>
  <c r="J185" i="4"/>
  <c r="BK163" i="4"/>
  <c r="BK134" i="4"/>
  <c r="J199" i="4"/>
  <c r="J180" i="4"/>
  <c r="J165" i="4"/>
  <c r="J151" i="4"/>
  <c r="BK138" i="4"/>
  <c r="BK192" i="4"/>
  <c r="BK171" i="4"/>
  <c r="BK143" i="4"/>
  <c r="J134" i="4"/>
  <c r="BK190" i="4"/>
  <c r="BK177" i="4"/>
  <c r="J159" i="4"/>
  <c r="BK140" i="4"/>
  <c r="BK144" i="5"/>
  <c r="J137" i="5"/>
  <c r="BK140" i="5"/>
  <c r="J135" i="5"/>
  <c r="BK245" i="6"/>
  <c r="BK209" i="6"/>
  <c r="BK173" i="6"/>
  <c r="BK155" i="6"/>
  <c r="J128" i="6"/>
  <c r="J237" i="6"/>
  <c r="BK229" i="6"/>
  <c r="BK220" i="6"/>
  <c r="J195" i="6"/>
  <c r="J151" i="6"/>
  <c r="BK143" i="6"/>
  <c r="J250" i="6"/>
  <c r="J229" i="6"/>
  <c r="BK216" i="6"/>
  <c r="J182" i="6"/>
  <c r="J152" i="6"/>
  <c r="BK137" i="6"/>
  <c r="J256" i="6"/>
  <c r="J234" i="6"/>
  <c r="J216" i="6"/>
  <c r="J188" i="6"/>
  <c r="BK152" i="6"/>
  <c r="J148" i="7"/>
  <c r="J137" i="7"/>
  <c r="BK154" i="7"/>
  <c r="BK136" i="7"/>
  <c r="BK151" i="7"/>
  <c r="BK139" i="7"/>
  <c r="J131" i="7"/>
  <c r="BK148" i="7"/>
  <c r="BK131" i="7"/>
  <c r="J534" i="8"/>
  <c r="BK512" i="8"/>
  <c r="J500" i="8"/>
  <c r="J487" i="8"/>
  <c r="BK463" i="8"/>
  <c r="J423" i="8"/>
  <c r="BK405" i="8"/>
  <c r="BK387" i="8"/>
  <c r="BK365" i="8"/>
  <c r="J334" i="8"/>
  <c r="BK311" i="8"/>
  <c r="J293" i="8"/>
  <c r="BK258" i="8"/>
  <c r="BK186" i="8"/>
  <c r="BK155" i="8"/>
  <c r="BK542" i="8"/>
  <c r="BK527" i="8"/>
  <c r="BK506" i="8"/>
  <c r="J470" i="8"/>
  <c r="J453" i="8"/>
  <c r="BK433" i="8"/>
  <c r="BK420" i="8"/>
  <c r="BK409" i="8"/>
  <c r="J493" i="8"/>
  <c r="BK485" i="8"/>
  <c r="BK423" i="8"/>
  <c r="BK389" i="8"/>
  <c r="J379" i="8"/>
  <c r="J354" i="8"/>
  <c r="J336" i="8"/>
  <c r="J308" i="8"/>
  <c r="J260" i="8"/>
  <c r="J208" i="8"/>
  <c r="J180" i="8"/>
  <c r="BK151" i="8"/>
  <c r="J546" i="8"/>
  <c r="J532" i="8"/>
  <c r="J521" i="8"/>
  <c r="J498" i="8"/>
  <c r="BK489" i="8"/>
  <c r="J451" i="8"/>
  <c r="BK445" i="8"/>
  <c r="BK429" i="8"/>
  <c r="J411" i="8"/>
  <c r="J373" i="8"/>
  <c r="BK336" i="8"/>
  <c r="J319" i="8"/>
  <c r="BK303" i="8"/>
  <c r="BK195" i="8"/>
  <c r="BK188" i="8"/>
  <c r="J151" i="8"/>
  <c r="BK344" i="9"/>
  <c r="J318" i="9"/>
  <c r="J278" i="9"/>
  <c r="BK243" i="9"/>
  <c r="BK198" i="9"/>
  <c r="J178" i="9"/>
  <c r="J163" i="9"/>
  <c r="BK133" i="9"/>
  <c r="BK374" i="9"/>
  <c r="J357" i="9"/>
  <c r="BK340" i="9"/>
  <c r="BK325" i="9"/>
  <c r="BK308" i="9"/>
  <c r="J296" i="9"/>
  <c r="BK246" i="9"/>
  <c r="J232" i="9"/>
  <c r="BK211" i="9"/>
  <c r="BK193" i="9"/>
  <c r="BK181" i="9"/>
  <c r="BK390" i="9"/>
  <c r="BK376" i="9"/>
  <c r="BK359" i="9"/>
  <c r="BK312" i="9"/>
  <c r="BK296" i="9"/>
  <c r="J284" i="9"/>
  <c r="J265" i="9"/>
  <c r="J246" i="9"/>
  <c r="BK225" i="9"/>
  <c r="BK216" i="9"/>
  <c r="J190" i="9"/>
  <c r="BK155" i="9"/>
  <c r="J380" i="9"/>
  <c r="J359" i="9"/>
  <c r="J340" i="9"/>
  <c r="J308" i="9"/>
  <c r="BK284" i="9"/>
  <c r="BK252" i="9"/>
  <c r="BK230" i="9"/>
  <c r="BK212" i="9"/>
  <c r="BK178" i="9"/>
  <c r="J168" i="9"/>
  <c r="J149" i="9"/>
  <c r="J138" i="9"/>
  <c r="J359" i="10"/>
  <c r="BK349" i="10"/>
  <c r="J332" i="10"/>
  <c r="J317" i="10"/>
  <c r="J296" i="10"/>
  <c r="J281" i="10"/>
  <c r="J265" i="10"/>
  <c r="J228" i="10"/>
  <c r="BK210" i="10"/>
  <c r="BK157" i="10"/>
  <c r="J131" i="10"/>
  <c r="J350" i="10"/>
  <c r="J334" i="10"/>
  <c r="J322" i="10"/>
  <c r="BK310" i="10"/>
  <c r="BK290" i="10"/>
  <c r="BK273" i="10"/>
  <c r="BK260" i="10"/>
  <c r="BK252" i="10"/>
  <c r="BK239" i="10"/>
  <c r="BK174" i="10"/>
  <c r="BK131" i="10"/>
  <c r="J356" i="10"/>
  <c r="J347" i="10"/>
  <c r="J339" i="10"/>
  <c r="J308" i="10"/>
  <c r="J276" i="10"/>
  <c r="J230" i="10"/>
  <c r="BK158" i="10"/>
  <c r="BK135" i="10"/>
  <c r="J363" i="10"/>
  <c r="BK354" i="10"/>
  <c r="J345" i="10"/>
  <c r="J336" i="10"/>
  <c r="BK326" i="10"/>
  <c r="BK308" i="10"/>
  <c r="BK283" i="10"/>
  <c r="BK265" i="10"/>
  <c r="J254" i="10"/>
  <c r="J225" i="10"/>
  <c r="J157" i="10"/>
  <c r="BK141" i="10"/>
  <c r="J1420" i="11"/>
  <c r="BK1410" i="11"/>
  <c r="BK1382" i="11"/>
  <c r="BK1375" i="11"/>
  <c r="J1370" i="11"/>
  <c r="J1353" i="11"/>
  <c r="J1288" i="11"/>
  <c r="J1244" i="11"/>
  <c r="J1199" i="11"/>
  <c r="J1188" i="11"/>
  <c r="J1048" i="11"/>
  <c r="J1036" i="11"/>
  <c r="BK1008" i="11"/>
  <c r="BK925" i="11"/>
  <c r="BK892" i="11"/>
  <c r="BK852" i="11"/>
  <c r="BK842" i="11"/>
  <c r="BK807" i="11"/>
  <c r="J781" i="11"/>
  <c r="J740" i="11"/>
  <c r="J728" i="11"/>
  <c r="BK688" i="11"/>
  <c r="BK647" i="11"/>
  <c r="J617" i="11"/>
  <c r="J535" i="11"/>
  <c r="J498" i="11"/>
  <c r="J427" i="11"/>
  <c r="J372" i="11"/>
  <c r="J325" i="11"/>
  <c r="J280" i="11"/>
  <c r="BK162" i="11"/>
  <c r="BK142" i="11"/>
  <c r="BK1403" i="11"/>
  <c r="J1383" i="11"/>
  <c r="J1376" i="11"/>
  <c r="BK1367" i="11"/>
  <c r="J1363" i="11"/>
  <c r="BK1273" i="11"/>
  <c r="BK1132" i="11"/>
  <c r="BK1082" i="11"/>
  <c r="J1045" i="11"/>
  <c r="BK1035" i="11"/>
  <c r="BK1011" i="11"/>
  <c r="J925" i="11"/>
  <c r="J911" i="11"/>
  <c r="BK863" i="11"/>
  <c r="J852" i="11"/>
  <c r="BK816" i="11"/>
  <c r="J797" i="11"/>
  <c r="J777" i="11"/>
  <c r="J765" i="11"/>
  <c r="J724" i="11"/>
  <c r="BK680" i="11"/>
  <c r="BK632" i="11"/>
  <c r="BK612" i="11"/>
  <c r="J597" i="11"/>
  <c r="J528" i="11"/>
  <c r="J512" i="11"/>
  <c r="BK447" i="11"/>
  <c r="BK313" i="11"/>
  <c r="J272" i="11"/>
  <c r="BK184" i="11"/>
  <c r="BK152" i="11"/>
  <c r="BK1411" i="11"/>
  <c r="J1389" i="11"/>
  <c r="BK1385" i="11"/>
  <c r="BK1371" i="11"/>
  <c r="BK1363" i="11"/>
  <c r="BK1279" i="11"/>
  <c r="BK1275" i="11"/>
  <c r="BK1226" i="11"/>
  <c r="J1194" i="11"/>
  <c r="J1082" i="11"/>
  <c r="J1073" i="11"/>
  <c r="J1044" i="11"/>
  <c r="J1043" i="11"/>
  <c r="J1038" i="11"/>
  <c r="BK1036" i="11"/>
  <c r="J1033" i="11"/>
  <c r="J1011" i="11"/>
  <c r="BK1009" i="11"/>
  <c r="BK1007" i="11"/>
  <c r="J1004" i="11"/>
  <c r="J970" i="11"/>
  <c r="BK968" i="11"/>
  <c r="J966" i="11"/>
  <c r="J949" i="11"/>
  <c r="BK933" i="11"/>
  <c r="BK927" i="11"/>
  <c r="BK920" i="11"/>
  <c r="BK917" i="11"/>
  <c r="J901" i="11"/>
  <c r="J892" i="11"/>
  <c r="J861" i="11"/>
  <c r="J804" i="11"/>
  <c r="BK788" i="11"/>
  <c r="BK737" i="11"/>
  <c r="J647" i="11"/>
  <c r="J601" i="11"/>
  <c r="BK597" i="11"/>
  <c r="BK537" i="11"/>
  <c r="BK512" i="11"/>
  <c r="J465" i="11"/>
  <c r="BK370" i="11"/>
  <c r="BK345" i="11"/>
  <c r="BK328" i="11"/>
  <c r="BK287" i="11"/>
  <c r="BK272" i="11"/>
  <c r="BK164" i="11"/>
  <c r="J138" i="11"/>
  <c r="J1439" i="11"/>
  <c r="BK1434" i="11"/>
  <c r="J1429" i="11"/>
  <c r="J1411" i="11"/>
  <c r="J1403" i="11"/>
  <c r="BK1373" i="11"/>
  <c r="J1367" i="11"/>
  <c r="BK1353" i="11"/>
  <c r="J1279" i="11"/>
  <c r="BK1274" i="11"/>
  <c r="BK1244" i="11"/>
  <c r="BK1194" i="11"/>
  <c r="BK1170" i="11"/>
  <c r="J1100" i="11"/>
  <c r="BK1070" i="11"/>
  <c r="BK1033" i="11"/>
  <c r="J997" i="11"/>
  <c r="BK960" i="11"/>
  <c r="BK888" i="11"/>
  <c r="BK846" i="11"/>
  <c r="BK836" i="11"/>
  <c r="BK813" i="11"/>
  <c r="BK795" i="11"/>
  <c r="BK767" i="11"/>
  <c r="J738" i="11"/>
  <c r="J680" i="11"/>
  <c r="J645" i="11"/>
  <c r="J610" i="11"/>
  <c r="BK585" i="11"/>
  <c r="BK509" i="11"/>
  <c r="J496" i="11"/>
  <c r="J457" i="11"/>
  <c r="J379" i="11"/>
  <c r="J347" i="11"/>
  <c r="J332" i="11"/>
  <c r="J302" i="11"/>
  <c r="BK282" i="11"/>
  <c r="J237" i="11"/>
  <c r="BK161" i="11"/>
  <c r="J904" i="12"/>
  <c r="J887" i="12"/>
  <c r="BK877" i="12"/>
  <c r="BK850" i="12"/>
  <c r="J809" i="12"/>
  <c r="J794" i="12"/>
  <c r="BK775" i="12"/>
  <c r="J747" i="12"/>
  <c r="J728" i="12"/>
  <c r="BK712" i="12"/>
  <c r="J693" i="12"/>
  <c r="BK662" i="12"/>
  <c r="BK629" i="12"/>
  <c r="J514" i="12"/>
  <c r="BK401" i="12"/>
  <c r="BK287" i="12"/>
  <c r="J245" i="12"/>
  <c r="BK197" i="12"/>
  <c r="J148" i="12"/>
  <c r="BK920" i="12"/>
  <c r="J903" i="12"/>
  <c r="J894" i="12"/>
  <c r="J879" i="12"/>
  <c r="J865" i="12"/>
  <c r="BK856" i="12"/>
  <c r="BK838" i="12"/>
  <c r="BK798" i="12"/>
  <c r="J786" i="12"/>
  <c r="BK758" i="12"/>
  <c r="J750" i="12"/>
  <c r="BK725" i="12"/>
  <c r="BK706" i="12"/>
  <c r="BK696" i="12"/>
  <c r="BK667" i="12"/>
  <c r="BK639" i="12"/>
  <c r="BK630" i="12"/>
  <c r="BK546" i="12"/>
  <c r="BK408" i="12"/>
  <c r="BK340" i="12"/>
  <c r="J249" i="12"/>
  <c r="BK211" i="12"/>
  <c r="J181" i="12"/>
  <c r="BK135" i="12"/>
  <c r="BK894" i="12"/>
  <c r="J885" i="12"/>
  <c r="J876" i="12"/>
  <c r="BK862" i="12"/>
  <c r="J852" i="12"/>
  <c r="BK786" i="12"/>
  <c r="BK756" i="12"/>
  <c r="BK731" i="12"/>
  <c r="J713" i="12"/>
  <c r="J669" i="12"/>
  <c r="J630" i="12"/>
  <c r="BK390" i="12"/>
  <c r="J369" i="12"/>
  <c r="BK257" i="12"/>
  <c r="J197" i="12"/>
  <c r="BK187" i="12"/>
  <c r="BK166" i="12"/>
  <c r="J141" i="12"/>
  <c r="J928" i="12"/>
  <c r="J924" i="12"/>
  <c r="BK906" i="12"/>
  <c r="BK899" i="12"/>
  <c r="BK879" i="12"/>
  <c r="J862" i="12"/>
  <c r="J848" i="12"/>
  <c r="J816" i="12"/>
  <c r="BK801" i="12"/>
  <c r="J784" i="12"/>
  <c r="J759" i="12"/>
  <c r="BK715" i="12"/>
  <c r="J699" i="12"/>
  <c r="BK659" i="12"/>
  <c r="J546" i="12"/>
  <c r="J390" i="12"/>
  <c r="J320" i="12"/>
  <c r="BK189" i="12"/>
  <c r="BK174" i="12"/>
  <c r="BK164" i="12"/>
  <c r="J747" i="13"/>
  <c r="J732" i="13"/>
  <c r="BK717" i="13"/>
  <c r="BK705" i="13"/>
  <c r="BK696" i="13"/>
  <c r="BK689" i="13"/>
  <c r="J676" i="13"/>
  <c r="BK670" i="13"/>
  <c r="BK663" i="13"/>
  <c r="BK636" i="13"/>
  <c r="J603" i="13"/>
  <c r="J571" i="13"/>
  <c r="J466" i="13"/>
  <c r="J395" i="13"/>
  <c r="BK330" i="13"/>
  <c r="BK319" i="13"/>
  <c r="J236" i="13"/>
  <c r="J188" i="13"/>
  <c r="J145" i="13"/>
  <c r="BK756" i="13"/>
  <c r="J740" i="13"/>
  <c r="J730" i="13"/>
  <c r="BK718" i="13"/>
  <c r="J706" i="13"/>
  <c r="BK701" i="13"/>
  <c r="BK692" i="13"/>
  <c r="J689" i="13"/>
  <c r="BK675" i="13"/>
  <c r="J654" i="13"/>
  <c r="BK632" i="13"/>
  <c r="J602" i="13"/>
  <c r="BK588" i="13"/>
  <c r="J573" i="13"/>
  <c r="J531" i="13"/>
  <c r="J515" i="13"/>
  <c r="J502" i="13"/>
  <c r="BK466" i="13"/>
  <c r="BK409" i="13"/>
  <c r="J305" i="13"/>
  <c r="BK236" i="13"/>
  <c r="BK187" i="13"/>
  <c r="BK160" i="13"/>
  <c r="J132" i="13"/>
  <c r="J767" i="13"/>
  <c r="J761" i="13"/>
  <c r="J754" i="13"/>
  <c r="J738" i="13"/>
  <c r="J735" i="13"/>
  <c r="J715" i="13"/>
  <c r="BK708" i="13"/>
  <c r="J703" i="13"/>
  <c r="J701" i="13"/>
  <c r="BK694" i="13"/>
  <c r="BK682" i="13"/>
  <c r="BK674" i="13"/>
  <c r="J662" i="13"/>
  <c r="J622" i="13"/>
  <c r="J598" i="13"/>
  <c r="BK571" i="13"/>
  <c r="BK549" i="13"/>
  <c r="BK513" i="13"/>
  <c r="J410" i="13"/>
  <c r="J405" i="13"/>
  <c r="J339" i="13"/>
  <c r="BK305" i="13"/>
  <c r="J223" i="13"/>
  <c r="BK191" i="13"/>
  <c r="J172" i="13"/>
  <c r="J140" i="13"/>
  <c r="J756" i="13"/>
  <c r="BK730" i="13"/>
  <c r="J722" i="13"/>
  <c r="BK714" i="13"/>
  <c r="BK706" i="13"/>
  <c r="J697" i="13"/>
  <c r="J692" i="13"/>
  <c r="BK680" i="13"/>
  <c r="J674" i="13"/>
  <c r="BK667" i="13"/>
  <c r="BK622" i="13"/>
  <c r="BK602" i="13"/>
  <c r="J553" i="13"/>
  <c r="BK516" i="13"/>
  <c r="BK431" i="13"/>
  <c r="BK406" i="13"/>
  <c r="J333" i="13"/>
  <c r="BK302" i="13"/>
  <c r="BK190" i="13"/>
  <c r="J174" i="13"/>
  <c r="J158" i="13"/>
  <c r="BK689" i="14"/>
  <c r="BK683" i="14"/>
  <c r="J674" i="14"/>
  <c r="J664" i="14"/>
  <c r="J657" i="14"/>
  <c r="J644" i="14"/>
  <c r="BK613" i="14"/>
  <c r="BK579" i="14"/>
  <c r="BK555" i="14"/>
  <c r="BK538" i="14"/>
  <c r="BK509" i="14"/>
  <c r="J382" i="14"/>
  <c r="J358" i="14"/>
  <c r="BK253" i="14"/>
  <c r="BK190" i="14"/>
  <c r="J169" i="14"/>
  <c r="J134" i="14"/>
  <c r="J684" i="14"/>
  <c r="BK676" i="14"/>
  <c r="BK662" i="14"/>
  <c r="BK649" i="14"/>
  <c r="BK635" i="14"/>
  <c r="J616" i="14"/>
  <c r="BK590" i="14"/>
  <c r="J506" i="14"/>
  <c r="BK377" i="14"/>
  <c r="BK298" i="14"/>
  <c r="BK175" i="14"/>
  <c r="J698" i="14"/>
  <c r="BK688" i="14"/>
  <c r="BK681" i="14"/>
  <c r="BK670" i="14"/>
  <c r="J654" i="14"/>
  <c r="BK644" i="14"/>
  <c r="BK631" i="14"/>
  <c r="J624" i="14"/>
  <c r="J601" i="14"/>
  <c r="J590" i="14"/>
  <c r="BK552" i="14"/>
  <c r="J535" i="14"/>
  <c r="BK505" i="14"/>
  <c r="J447" i="14"/>
  <c r="BK362" i="14"/>
  <c r="J298" i="14"/>
  <c r="J253" i="14"/>
  <c r="J224" i="14"/>
  <c r="J177" i="14"/>
  <c r="BK142" i="14"/>
  <c r="J688" i="14"/>
  <c r="J683" i="14"/>
  <c r="BK680" i="14"/>
  <c r="J668" i="14"/>
  <c r="J642" i="14"/>
  <c r="J628" i="14"/>
  <c r="J612" i="14"/>
  <c r="J575" i="14"/>
  <c r="BK549" i="14"/>
  <c r="J538" i="14"/>
  <c r="J497" i="14"/>
  <c r="BK358" i="14"/>
  <c r="J225" i="14"/>
  <c r="J198" i="14"/>
  <c r="J162" i="14"/>
  <c r="BK148" i="14"/>
  <c r="BK386" i="15"/>
  <c r="BK380" i="15"/>
  <c r="J374" i="15"/>
  <c r="J371" i="15"/>
  <c r="J347" i="15"/>
  <c r="BK333" i="15"/>
  <c r="J305" i="15"/>
  <c r="BK297" i="15"/>
  <c r="J279" i="15"/>
  <c r="J258" i="15"/>
  <c r="J243" i="15"/>
  <c r="J235" i="15"/>
  <c r="J219" i="15"/>
  <c r="J203" i="15"/>
  <c r="BK154" i="15"/>
  <c r="J381" i="15"/>
  <c r="BK347" i="15"/>
  <c r="J298" i="15"/>
  <c r="BK256" i="15"/>
  <c r="BK208" i="15"/>
  <c r="BK174" i="15"/>
  <c r="BK151" i="15"/>
  <c r="J132" i="15"/>
  <c r="J375" i="15"/>
  <c r="BK369" i="15"/>
  <c r="BK365" i="15"/>
  <c r="BK340" i="15"/>
  <c r="BK310" i="15"/>
  <c r="J294" i="15"/>
  <c r="BK261" i="15"/>
  <c r="J247" i="15"/>
  <c r="BK237" i="15"/>
  <c r="J217" i="15"/>
  <c r="J193" i="15"/>
  <c r="BK171" i="15"/>
  <c r="BK159" i="15"/>
  <c r="J147" i="15"/>
  <c r="J139" i="15"/>
  <c r="J380" i="15"/>
  <c r="J373" i="15"/>
  <c r="BK344" i="15"/>
  <c r="J317" i="15"/>
  <c r="J297" i="15"/>
  <c r="J285" i="15"/>
  <c r="BK242" i="15"/>
  <c r="BK217" i="15"/>
  <c r="J170" i="15"/>
  <c r="J151" i="15"/>
  <c r="BK143" i="15"/>
  <c r="J162" i="16"/>
  <c r="BK151" i="16"/>
  <c r="J153" i="16"/>
  <c r="BK141" i="16"/>
  <c r="J129" i="16"/>
  <c r="BK162" i="16"/>
  <c r="BK156" i="16"/>
  <c r="J139" i="16"/>
  <c r="J208" i="17"/>
  <c r="J199" i="17"/>
  <c r="BK179" i="17"/>
  <c r="BK168" i="17"/>
  <c r="J161" i="17"/>
  <c r="BK210" i="17"/>
  <c r="J204" i="17"/>
  <c r="J196" i="17"/>
  <c r="BK177" i="17"/>
  <c r="BK208" i="17"/>
  <c r="BK201" i="17"/>
  <c r="J171" i="17"/>
  <c r="J122" i="17"/>
  <c r="BK202" i="17"/>
  <c r="J198" i="17"/>
  <c r="J183" i="17"/>
  <c r="J176" i="17"/>
  <c r="BK121" i="17"/>
  <c r="J149" i="2"/>
  <c r="J138" i="2"/>
  <c r="BK132" i="2"/>
  <c r="BK140" i="2"/>
  <c r="J132" i="2"/>
  <c r="J152" i="2"/>
  <c r="BK144" i="2"/>
  <c r="BK128" i="2"/>
  <c r="F39" i="3"/>
  <c r="J127" i="3"/>
  <c r="BK202" i="4"/>
  <c r="J196" i="4"/>
  <c r="BK169" i="4"/>
  <c r="BK145" i="4"/>
  <c r="BK193" i="4"/>
  <c r="BK188" i="4"/>
  <c r="J167" i="4"/>
  <c r="J161" i="4"/>
  <c r="J143" i="4"/>
  <c r="BK205" i="4"/>
  <c r="J177" i="4"/>
  <c r="BK167" i="4"/>
  <c r="BK146" i="4"/>
  <c r="J136" i="4"/>
  <c r="J202" i="4"/>
  <c r="BK174" i="4"/>
  <c r="BK151" i="4"/>
  <c r="BK135" i="5"/>
  <c r="J143" i="5"/>
  <c r="J133" i="5"/>
  <c r="BK242" i="6"/>
  <c r="J201" i="6"/>
  <c r="J179" i="6"/>
  <c r="J154" i="6"/>
  <c r="BK132" i="6"/>
  <c r="BK250" i="6"/>
  <c r="BK234" i="6"/>
  <c r="J211" i="6"/>
  <c r="J198" i="6"/>
  <c r="J173" i="6"/>
  <c r="J160" i="6"/>
  <c r="BK140" i="6"/>
  <c r="BK232" i="6"/>
  <c r="J220" i="6"/>
  <c r="BK211" i="6"/>
  <c r="BK171" i="6"/>
  <c r="J143" i="6"/>
  <c r="BK134" i="6"/>
  <c r="BK226" i="6"/>
  <c r="BK207" i="6"/>
  <c r="BK160" i="6"/>
  <c r="BK147" i="6"/>
  <c r="J134" i="6"/>
  <c r="BK143" i="7"/>
  <c r="J133" i="7"/>
  <c r="BK152" i="7"/>
  <c r="J134" i="7"/>
  <c r="BK146" i="7"/>
  <c r="J136" i="7"/>
  <c r="J152" i="7"/>
  <c r="BK134" i="7"/>
  <c r="BK525" i="8"/>
  <c r="J510" i="8"/>
  <c r="J494" i="8"/>
  <c r="J489" i="8"/>
  <c r="BK466" i="8"/>
  <c r="J415" i="8"/>
  <c r="J389" i="8"/>
  <c r="J370" i="8"/>
  <c r="BK342" i="8"/>
  <c r="BK316" i="8"/>
  <c r="J303" i="8"/>
  <c r="BK267" i="8"/>
  <c r="J240" i="8"/>
  <c r="BK173" i="8"/>
  <c r="J147" i="8"/>
  <c r="BK534" i="8"/>
  <c r="BK508" i="8"/>
  <c r="J472" i="8"/>
  <c r="J463" i="8"/>
  <c r="J435" i="8"/>
  <c r="J429" i="8"/>
  <c r="BK418" i="8"/>
  <c r="BK379" i="8"/>
  <c r="BK373" i="8"/>
  <c r="BK359" i="8"/>
  <c r="J356" i="8"/>
  <c r="J346" i="8"/>
  <c r="J333" i="8"/>
  <c r="BK325" i="8"/>
  <c r="BK323" i="8"/>
  <c r="BK319" i="8"/>
  <c r="BK295" i="8"/>
  <c r="BK293" i="8"/>
  <c r="BK271" i="8"/>
  <c r="J269" i="8"/>
  <c r="BK262" i="8"/>
  <c r="BK253" i="8"/>
  <c r="J253" i="8"/>
  <c r="J251" i="8"/>
  <c r="BK248" i="8"/>
  <c r="BK240" i="8"/>
  <c r="J238" i="8"/>
  <c r="J191" i="8"/>
  <c r="J189" i="8"/>
  <c r="J168" i="8"/>
  <c r="J163" i="8"/>
  <c r="J159" i="8"/>
  <c r="J145" i="8"/>
  <c r="BK140" i="8"/>
  <c r="J139" i="8"/>
  <c r="J536" i="8"/>
  <c r="J508" i="8"/>
  <c r="BK500" i="8"/>
  <c r="BK498" i="8"/>
  <c r="J490" i="8"/>
  <c r="J455" i="8"/>
  <c r="J418" i="8"/>
  <c r="BK382" i="8"/>
  <c r="J365" i="8"/>
  <c r="BK346" i="8"/>
  <c r="BK334" i="8"/>
  <c r="BK328" i="8"/>
  <c r="J271" i="8"/>
  <c r="BK249" i="8"/>
  <c r="J188" i="8"/>
  <c r="BK168" i="8"/>
  <c r="BK153" i="8"/>
  <c r="J549" i="8"/>
  <c r="J527" i="8"/>
  <c r="J517" i="8"/>
  <c r="BK490" i="8"/>
  <c r="BK453" i="8"/>
  <c r="BK437" i="8"/>
  <c r="J427" i="8"/>
  <c r="BK396" i="8"/>
  <c r="BK361" i="8"/>
  <c r="J325" i="8"/>
  <c r="J311" i="8"/>
  <c r="BK297" i="8"/>
  <c r="BK208" i="8"/>
  <c r="J186" i="8"/>
  <c r="BK163" i="8"/>
  <c r="J137" i="8"/>
  <c r="BK369" i="9"/>
  <c r="BK348" i="9"/>
  <c r="J325" i="9"/>
  <c r="J312" i="9"/>
  <c r="BK267" i="9"/>
  <c r="J252" i="9"/>
  <c r="J211" i="9"/>
  <c r="BK186" i="9"/>
  <c r="J161" i="9"/>
  <c r="BK135" i="9"/>
  <c r="BK370" i="9"/>
  <c r="J366" i="9"/>
  <c r="J333" i="9"/>
  <c r="BK318" i="9"/>
  <c r="J301" i="9"/>
  <c r="J281" i="9"/>
  <c r="BK269" i="9"/>
  <c r="J235" i="9"/>
  <c r="J212" i="9"/>
  <c r="BK189" i="9"/>
  <c r="BK141" i="9"/>
  <c r="J390" i="9"/>
  <c r="J370" i="9"/>
  <c r="BK357" i="9"/>
  <c r="BK333" i="9"/>
  <c r="BK304" i="9"/>
  <c r="J294" i="9"/>
  <c r="J269" i="9"/>
  <c r="J249" i="9"/>
  <c r="J240" i="9"/>
  <c r="BK221" i="9"/>
  <c r="BK192" i="9"/>
  <c r="BK163" i="9"/>
  <c r="J141" i="9"/>
  <c r="J368" i="9"/>
  <c r="J344" i="9"/>
  <c r="BK294" i="9"/>
  <c r="BK275" i="9"/>
  <c r="BK235" i="9"/>
  <c r="J221" i="9"/>
  <c r="J193" i="9"/>
  <c r="BK161" i="9"/>
  <c r="J143" i="9"/>
  <c r="J133" i="9"/>
  <c r="BK350" i="10"/>
  <c r="BK345" i="10"/>
  <c r="J324" i="10"/>
  <c r="BK297" i="10"/>
  <c r="J294" i="10"/>
  <c r="BK279" i="10"/>
  <c r="J239" i="10"/>
  <c r="BK225" i="10"/>
  <c r="J201" i="10"/>
  <c r="BK363" i="10"/>
  <c r="BK344" i="10"/>
  <c r="BK330" i="10"/>
  <c r="BK315" i="10"/>
  <c r="BK292" i="10"/>
  <c r="BK280" i="10"/>
  <c r="J262" i="10"/>
  <c r="BK254" i="10"/>
  <c r="BK230" i="10"/>
  <c r="J152" i="10"/>
  <c r="J369" i="10"/>
  <c r="J352" i="10"/>
  <c r="BK341" i="10"/>
  <c r="J320" i="10"/>
  <c r="J292" i="10"/>
  <c r="J280" i="10"/>
  <c r="BK228" i="10"/>
  <c r="BK155" i="10"/>
  <c r="J137" i="10"/>
  <c r="BK365" i="10"/>
  <c r="BK356" i="10"/>
  <c r="BK342" i="10"/>
  <c r="BK334" i="10"/>
  <c r="BK322" i="10"/>
  <c r="J297" i="10"/>
  <c r="BK281" i="10"/>
  <c r="J271" i="10"/>
  <c r="BK257" i="10"/>
  <c r="BK226" i="10"/>
  <c r="BK201" i="10"/>
  <c r="J154" i="10"/>
  <c r="BK1418" i="11"/>
  <c r="BK1400" i="11"/>
  <c r="BK1380" i="11"/>
  <c r="BK1374" i="11"/>
  <c r="BK1368" i="11"/>
  <c r="BK1349" i="11"/>
  <c r="BK1310" i="11"/>
  <c r="J1274" i="11"/>
  <c r="BK1200" i="11"/>
  <c r="J1186" i="11"/>
  <c r="J1070" i="11"/>
  <c r="BK1044" i="11"/>
  <c r="J1035" i="11"/>
  <c r="BK972" i="11"/>
  <c r="BK911" i="11"/>
  <c r="J870" i="11"/>
  <c r="J846" i="11"/>
  <c r="BK830" i="11"/>
  <c r="J793" i="11"/>
  <c r="BK777" i="11"/>
  <c r="J742" i="11"/>
  <c r="BK724" i="11"/>
  <c r="BK675" i="11"/>
  <c r="J654" i="11"/>
  <c r="BK620" i="11"/>
  <c r="J589" i="11"/>
  <c r="J509" i="11"/>
  <c r="BK496" i="11"/>
  <c r="BK376" i="11"/>
  <c r="J364" i="11"/>
  <c r="BK298" i="11"/>
  <c r="J165" i="11"/>
  <c r="J144" i="11"/>
  <c r="J1400" i="11"/>
  <c r="J1385" i="11"/>
  <c r="J1375" i="11"/>
  <c r="J1369" i="11"/>
  <c r="BK1364" i="11"/>
  <c r="J1349" i="11"/>
  <c r="BK1197" i="11"/>
  <c r="J1154" i="11"/>
  <c r="BK1099" i="11"/>
  <c r="BK1073" i="11"/>
  <c r="J1042" i="11"/>
  <c r="BK1038" i="11"/>
  <c r="J965" i="11"/>
  <c r="J917" i="11"/>
  <c r="BK870" i="11"/>
  <c r="J855" i="11"/>
  <c r="BK822" i="11"/>
  <c r="BK801" i="11"/>
  <c r="BK775" i="11"/>
  <c r="BK763" i="11"/>
  <c r="J715" i="11"/>
  <c r="J675" i="11"/>
  <c r="BK617" i="11"/>
  <c r="BK605" i="11"/>
  <c r="J582" i="11"/>
  <c r="BK513" i="11"/>
  <c r="BK458" i="11"/>
  <c r="J425" i="11"/>
  <c r="J370" i="11"/>
  <c r="BK302" i="11"/>
  <c r="BK237" i="11"/>
  <c r="BK165" i="11"/>
  <c r="J148" i="11"/>
  <c r="J1410" i="11"/>
  <c r="J1387" i="11"/>
  <c r="BK1379" i="11"/>
  <c r="BK1370" i="11"/>
  <c r="BK1278" i="11"/>
  <c r="J1271" i="11"/>
  <c r="BK1214" i="11"/>
  <c r="BK1184" i="11"/>
  <c r="J1170" i="11"/>
  <c r="J1103" i="11"/>
  <c r="J881" i="11"/>
  <c r="J833" i="11"/>
  <c r="BK793" i="11"/>
  <c r="BK761" i="11"/>
  <c r="J673" i="11"/>
  <c r="BK654" i="11"/>
  <c r="J640" i="11"/>
  <c r="BK594" i="11"/>
  <c r="BK535" i="11"/>
  <c r="BK472" i="11"/>
  <c r="BK373" i="11"/>
  <c r="BK347" i="11"/>
  <c r="BK332" i="11"/>
  <c r="J313" i="11"/>
  <c r="J276" i="11"/>
  <c r="J269" i="11"/>
  <c r="J152" i="11"/>
  <c r="J1442" i="11"/>
  <c r="J1434" i="11"/>
  <c r="BK1429" i="11"/>
  <c r="BK1424" i="11"/>
  <c r="J1408" i="11"/>
  <c r="BK1388" i="11"/>
  <c r="J1379" i="11"/>
  <c r="J1368" i="11"/>
  <c r="BK1357" i="11"/>
  <c r="J1301" i="11"/>
  <c r="J1277" i="11"/>
  <c r="BK1252" i="11"/>
  <c r="J1202" i="11"/>
  <c r="J1190" i="11"/>
  <c r="J1132" i="11"/>
  <c r="BK1097" i="11"/>
  <c r="J1088" i="11"/>
  <c r="J1040" i="11"/>
  <c r="BK1004" i="11"/>
  <c r="J968" i="11"/>
  <c r="BK965" i="11"/>
  <c r="BK914" i="11"/>
  <c r="J877" i="11"/>
  <c r="J842" i="11"/>
  <c r="BK819" i="11"/>
  <c r="J810" i="11"/>
  <c r="J779" i="11"/>
  <c r="J761" i="11"/>
  <c r="J717" i="11"/>
  <c r="BK665" i="11"/>
  <c r="J620" i="11"/>
  <c r="BK601" i="11"/>
  <c r="BK582" i="11"/>
  <c r="J510" i="11"/>
  <c r="J479" i="11"/>
  <c r="J447" i="11"/>
  <c r="J376" i="11"/>
  <c r="J360" i="11"/>
  <c r="J341" i="11"/>
  <c r="J322" i="11"/>
  <c r="J287" i="11"/>
  <c r="J278" i="11"/>
  <c r="J184" i="11"/>
  <c r="J142" i="11"/>
  <c r="J892" i="12"/>
  <c r="BK885" i="12"/>
  <c r="J874" i="12"/>
  <c r="BK865" i="12"/>
  <c r="J836" i="12"/>
  <c r="BK806" i="12"/>
  <c r="J790" i="12"/>
  <c r="BK748" i="12"/>
  <c r="BK734" i="12"/>
  <c r="J720" i="12"/>
  <c r="J709" i="12"/>
  <c r="J672" i="12"/>
  <c r="J653" i="12"/>
  <c r="J518" i="12"/>
  <c r="J404" i="12"/>
  <c r="BK316" i="12"/>
  <c r="BK246" i="12"/>
  <c r="BK208" i="12"/>
  <c r="J176" i="12"/>
  <c r="J135" i="12"/>
  <c r="J906" i="12"/>
  <c r="BK901" i="12"/>
  <c r="BK887" i="12"/>
  <c r="BK874" i="12"/>
  <c r="J858" i="12"/>
  <c r="BK839" i="12"/>
  <c r="BK822" i="12"/>
  <c r="BK787" i="12"/>
  <c r="BK759" i="12"/>
  <c r="J748" i="12"/>
  <c r="J734" i="12"/>
  <c r="BK720" i="12"/>
  <c r="BK700" i="12"/>
  <c r="J675" i="12"/>
  <c r="J651" i="12"/>
  <c r="BK633" i="12"/>
  <c r="BK391" i="12"/>
  <c r="BK248" i="12"/>
  <c r="J195" i="12"/>
  <c r="J143" i="12"/>
  <c r="J901" i="12"/>
  <c r="J891" i="12"/>
  <c r="BK869" i="12"/>
  <c r="BK857" i="12"/>
  <c r="J798" i="12"/>
  <c r="J752" i="12"/>
  <c r="BK728" i="12"/>
  <c r="J700" i="12"/>
  <c r="BK661" i="12"/>
  <c r="J516" i="12"/>
  <c r="BK387" i="12"/>
  <c r="BK320" i="12"/>
  <c r="J248" i="12"/>
  <c r="BK202" i="12"/>
  <c r="J172" i="12"/>
  <c r="BK931" i="12"/>
  <c r="BK925" i="12"/>
  <c r="BK923" i="12"/>
  <c r="BK911" i="12"/>
  <c r="BK897" i="12"/>
  <c r="BK863" i="12"/>
  <c r="BK852" i="12"/>
  <c r="BK818" i="12"/>
  <c r="J806" i="12"/>
  <c r="J787" i="12"/>
  <c r="BK771" i="12"/>
  <c r="BK718" i="12"/>
  <c r="BK653" i="12"/>
  <c r="BK398" i="12"/>
  <c r="J333" i="12"/>
  <c r="J202" i="12"/>
  <c r="BK172" i="12"/>
  <c r="BK156" i="12"/>
  <c r="BK735" i="13"/>
  <c r="BK724" i="13"/>
  <c r="BK704" i="13"/>
  <c r="J691" i="13"/>
  <c r="J685" i="13"/>
  <c r="BK678" i="13"/>
  <c r="J672" i="13"/>
  <c r="J667" i="13"/>
  <c r="BK658" i="13"/>
  <c r="J610" i="13"/>
  <c r="J586" i="13"/>
  <c r="J546" i="13"/>
  <c r="BK504" i="13"/>
  <c r="J397" i="13"/>
  <c r="BK336" i="13"/>
  <c r="J306" i="13"/>
  <c r="J277" i="13"/>
  <c r="J196" i="13"/>
  <c r="J151" i="13"/>
  <c r="BK758" i="13"/>
  <c r="BK742" i="13"/>
  <c r="J728" i="13"/>
  <c r="J714" i="13"/>
  <c r="J705" i="13"/>
  <c r="J700" i="13"/>
  <c r="J690" i="13"/>
  <c r="J682" i="13"/>
  <c r="BK672" i="13"/>
  <c r="BK640" i="13"/>
  <c r="J620" i="13"/>
  <c r="BK598" i="13"/>
  <c r="BK586" i="13"/>
  <c r="BK565" i="13"/>
  <c r="J529" i="13"/>
  <c r="J504" i="13"/>
  <c r="BK479" i="13"/>
  <c r="BK410" i="13"/>
  <c r="J302" i="13"/>
  <c r="J209" i="13"/>
  <c r="BK172" i="13"/>
  <c r="BK158" i="13"/>
  <c r="J770" i="13"/>
  <c r="J764" i="13"/>
  <c r="J758" i="13"/>
  <c r="BK737" i="13"/>
  <c r="J721" i="13"/>
  <c r="BK709" i="13"/>
  <c r="J704" i="13"/>
  <c r="BK698" i="13"/>
  <c r="J688" i="13"/>
  <c r="BK683" i="13"/>
  <c r="BK676" i="13"/>
  <c r="BK665" i="13"/>
  <c r="BK630" i="13"/>
  <c r="J599" i="13"/>
  <c r="BK568" i="13"/>
  <c r="BK546" i="13"/>
  <c r="J516" i="13"/>
  <c r="J481" i="13"/>
  <c r="BK407" i="13"/>
  <c r="BK401" i="13"/>
  <c r="J325" i="13"/>
  <c r="BK303" i="13"/>
  <c r="J219" i="13"/>
  <c r="J190" i="13"/>
  <c r="BK165" i="13"/>
  <c r="BK151" i="13"/>
  <c r="BK759" i="13"/>
  <c r="BK732" i="13"/>
  <c r="J727" i="13"/>
  <c r="BK721" i="13"/>
  <c r="J711" i="13"/>
  <c r="BK700" i="13"/>
  <c r="J695" i="13"/>
  <c r="BK684" i="13"/>
  <c r="BK679" i="13"/>
  <c r="J671" i="13"/>
  <c r="J652" i="13"/>
  <c r="J616" i="13"/>
  <c r="J590" i="13"/>
  <c r="BK526" i="13"/>
  <c r="J513" i="13"/>
  <c r="J465" i="13"/>
  <c r="J393" i="13"/>
  <c r="J316" i="13"/>
  <c r="BK277" i="13"/>
  <c r="BK209" i="13"/>
  <c r="BK182" i="13"/>
  <c r="BK695" i="14"/>
  <c r="BK686" i="14"/>
  <c r="BK678" i="14"/>
  <c r="J673" i="14"/>
  <c r="J662" i="14"/>
  <c r="J647" i="14"/>
  <c r="BK616" i="14"/>
  <c r="BK592" i="14"/>
  <c r="BK572" i="14"/>
  <c r="BK539" i="14"/>
  <c r="J531" i="14"/>
  <c r="BK506" i="14"/>
  <c r="BK374" i="14"/>
  <c r="BK333" i="14"/>
  <c r="BK222" i="14"/>
  <c r="BK177" i="14"/>
  <c r="J142" i="14"/>
  <c r="BK698" i="14"/>
  <c r="J680" i="14"/>
  <c r="BK675" i="14"/>
  <c r="BK659" i="14"/>
  <c r="BK642" i="14"/>
  <c r="J630" i="14"/>
  <c r="BK612" i="14"/>
  <c r="BK547" i="14"/>
  <c r="BK449" i="14"/>
  <c r="J371" i="14"/>
  <c r="BK359" i="14"/>
  <c r="BK200" i="14"/>
  <c r="BK162" i="14"/>
  <c r="BK690" i="14"/>
  <c r="BK687" i="14"/>
  <c r="BK679" i="14"/>
  <c r="BK666" i="14"/>
  <c r="J652" i="14"/>
  <c r="J635" i="14"/>
  <c r="BK629" i="14"/>
  <c r="BK617" i="14"/>
  <c r="J605" i="14"/>
  <c r="J592" i="14"/>
  <c r="J557" i="14"/>
  <c r="J539" i="14"/>
  <c r="BK512" i="14"/>
  <c r="J449" i="14"/>
  <c r="BK382" i="14"/>
  <c r="BK356" i="14"/>
  <c r="BK290" i="14"/>
  <c r="BK231" i="14"/>
  <c r="BK202" i="14"/>
  <c r="J154" i="14"/>
  <c r="BK134" i="14"/>
  <c r="J687" i="14"/>
  <c r="J681" i="14"/>
  <c r="J670" i="14"/>
  <c r="J659" i="14"/>
  <c r="BK639" i="14"/>
  <c r="J617" i="14"/>
  <c r="J595" i="14"/>
  <c r="J555" i="14"/>
  <c r="J541" i="14"/>
  <c r="J496" i="14"/>
  <c r="J374" i="14"/>
  <c r="J290" i="14"/>
  <c r="J202" i="14"/>
  <c r="J164" i="14"/>
  <c r="J150" i="14"/>
  <c r="BK137" i="14"/>
  <c r="J384" i="15"/>
  <c r="J382" i="15"/>
  <c r="J377" i="15"/>
  <c r="J372" i="15"/>
  <c r="J366" i="15"/>
  <c r="J336" i="15"/>
  <c r="BK324" i="15"/>
  <c r="BK298" i="15"/>
  <c r="J282" i="15"/>
  <c r="J248" i="15"/>
  <c r="J242" i="15"/>
  <c r="BK229" i="15"/>
  <c r="J208" i="15"/>
  <c r="J179" i="15"/>
  <c r="J134" i="15"/>
  <c r="J370" i="15"/>
  <c r="J344" i="15"/>
  <c r="J310" i="15"/>
  <c r="BK250" i="15"/>
  <c r="J221" i="15"/>
  <c r="J197" i="15"/>
  <c r="BK161" i="15"/>
  <c r="J141" i="15"/>
  <c r="BK382" i="15"/>
  <c r="BK372" i="15"/>
  <c r="J367" i="15"/>
  <c r="BK355" i="15"/>
  <c r="J325" i="15"/>
  <c r="J307" i="15"/>
  <c r="BK291" i="15"/>
  <c r="J256" i="15"/>
  <c r="BK244" i="15"/>
  <c r="J229" i="15"/>
  <c r="BK203" i="15"/>
  <c r="J174" i="15"/>
  <c r="BK167" i="15"/>
  <c r="J153" i="15"/>
  <c r="J129" i="15"/>
  <c r="J379" i="15"/>
  <c r="BK371" i="15"/>
  <c r="J355" i="15"/>
  <c r="BK325" i="15"/>
  <c r="BK313" i="15"/>
  <c r="J291" i="15"/>
  <c r="BK258" i="15"/>
  <c r="BK221" i="15"/>
  <c r="J195" i="15"/>
  <c r="J167" i="15"/>
  <c r="BK147" i="15"/>
  <c r="BK134" i="15"/>
  <c r="BK168" i="16"/>
  <c r="BK143" i="16"/>
  <c r="J127" i="16"/>
  <c r="BK155" i="16"/>
  <c r="J136" i="16"/>
  <c r="J170" i="16"/>
  <c r="BK160" i="16"/>
  <c r="J155" i="16"/>
  <c r="J143" i="16"/>
  <c r="BK136" i="16"/>
  <c r="J166" i="16"/>
  <c r="BK158" i="16"/>
  <c r="BK149" i="16"/>
  <c r="BK131" i="16"/>
  <c r="J210" i="17"/>
  <c r="BK200" i="17"/>
  <c r="J181" i="17"/>
  <c r="J169" i="17"/>
  <c r="BK149" i="17"/>
  <c r="J207" i="17"/>
  <c r="BK198" i="17"/>
  <c r="BK183" i="17"/>
  <c r="BK161" i="17"/>
  <c r="J205" i="17"/>
  <c r="BK176" i="17"/>
  <c r="J149" i="17"/>
  <c r="BK204" i="17"/>
  <c r="BK199" i="17"/>
  <c r="J184" i="17"/>
  <c r="J179" i="17"/>
  <c r="J123" i="17"/>
  <c r="J154" i="2"/>
  <c r="J140" i="2"/>
  <c r="J134" i="2"/>
  <c r="BK146" i="2"/>
  <c r="BK134" i="2"/>
  <c r="J128" i="2"/>
  <c r="BK149" i="2"/>
  <c r="AS107" i="1"/>
  <c r="BK125" i="3"/>
  <c r="BK200" i="4"/>
  <c r="J190" i="4"/>
  <c r="J153" i="4"/>
  <c r="J132" i="4"/>
  <c r="BK196" i="4"/>
  <c r="J183" i="4"/>
  <c r="J163" i="4"/>
  <c r="J156" i="4"/>
  <c r="J145" i="4"/>
  <c r="J193" i="4"/>
  <c r="J169" i="4"/>
  <c r="BK159" i="4"/>
  <c r="J140" i="4"/>
  <c r="BK132" i="4"/>
  <c r="J188" i="4"/>
  <c r="J171" i="4"/>
  <c r="BK156" i="4"/>
  <c r="J138" i="4"/>
  <c r="J140" i="5"/>
  <c r="J144" i="5"/>
  <c r="BK133" i="5"/>
  <c r="J253" i="6"/>
  <c r="J213" i="6"/>
  <c r="BK198" i="6"/>
  <c r="J171" i="6"/>
  <c r="BK145" i="6"/>
  <c r="BK253" i="6"/>
  <c r="J245" i="6"/>
  <c r="J232" i="6"/>
  <c r="BK223" i="6"/>
  <c r="J207" i="6"/>
  <c r="BK182" i="6"/>
  <c r="J163" i="6"/>
  <c r="J147" i="6"/>
  <c r="J136" i="6"/>
  <c r="J247" i="6"/>
  <c r="J218" i="6"/>
  <c r="BK201" i="6"/>
  <c r="BK151" i="6"/>
  <c r="BK139" i="6"/>
  <c r="BK256" i="6"/>
  <c r="BK236" i="6"/>
  <c r="BK213" i="6"/>
  <c r="J169" i="6"/>
  <c r="J139" i="6"/>
  <c r="BK147" i="7"/>
  <c r="J140" i="7"/>
  <c r="BK132" i="7"/>
  <c r="J147" i="7"/>
  <c r="BK129" i="7"/>
  <c r="J143" i="7"/>
  <c r="BK137" i="7"/>
  <c r="J129" i="7"/>
  <c r="BK144" i="7"/>
  <c r="BK130" i="7"/>
  <c r="BK539" i="8"/>
  <c r="BK517" i="8"/>
  <c r="BK504" i="8"/>
  <c r="BK493" i="8"/>
  <c r="J485" i="8"/>
  <c r="BK447" i="8"/>
  <c r="BK411" i="8"/>
  <c r="J400" i="8"/>
  <c r="J380" i="8"/>
  <c r="J339" i="8"/>
  <c r="BK313" i="8"/>
  <c r="J295" i="8"/>
  <c r="BK260" i="8"/>
  <c r="J248" i="8"/>
  <c r="BK180" i="8"/>
  <c r="BK145" i="8"/>
  <c r="BK536" i="8"/>
  <c r="BK510" i="8"/>
  <c r="BK491" i="8"/>
  <c r="J466" i="8"/>
  <c r="BK449" i="8"/>
  <c r="BK427" i="8"/>
  <c r="J413" i="8"/>
  <c r="J396" i="8"/>
  <c r="BK487" i="8"/>
  <c r="BK451" i="8"/>
  <c r="J387" i="8"/>
  <c r="BK380" i="8"/>
  <c r="BK356" i="8"/>
  <c r="J342" i="8"/>
  <c r="BK331" i="8"/>
  <c r="J297" i="8"/>
  <c r="J258" i="8"/>
  <c r="J195" i="8"/>
  <c r="J182" i="8"/>
  <c r="J155" i="8"/>
  <c r="BK147" i="8"/>
  <c r="J542" i="8"/>
  <c r="J525" i="8"/>
  <c r="J504" i="8"/>
  <c r="BK472" i="8"/>
  <c r="J449" i="8"/>
  <c r="BK435" i="8"/>
  <c r="J420" i="8"/>
  <c r="BK400" i="8"/>
  <c r="BK370" i="8"/>
  <c r="J331" i="8"/>
  <c r="J316" i="8"/>
  <c r="BK305" i="8"/>
  <c r="J267" i="8"/>
  <c r="BK189" i="8"/>
  <c r="J173" i="8"/>
  <c r="J140" i="8"/>
  <c r="BK380" i="9"/>
  <c r="BK366" i="9"/>
  <c r="BK342" i="9"/>
  <c r="BK315" i="9"/>
  <c r="BK281" i="9"/>
  <c r="BK265" i="9"/>
  <c r="BK249" i="9"/>
  <c r="BK190" i="9"/>
  <c r="J175" i="9"/>
  <c r="J136" i="9"/>
  <c r="J376" i="9"/>
  <c r="BK368" i="9"/>
  <c r="J346" i="9"/>
  <c r="J329" i="9"/>
  <c r="J304" i="9"/>
  <c r="BK278" i="9"/>
  <c r="J238" i="9"/>
  <c r="J223" i="9"/>
  <c r="J208" i="9"/>
  <c r="J186" i="9"/>
  <c r="BK139" i="9"/>
  <c r="BK386" i="9"/>
  <c r="J369" i="9"/>
  <c r="J342" i="9"/>
  <c r="J321" i="9"/>
  <c r="J299" i="9"/>
  <c r="BK272" i="9"/>
  <c r="J254" i="9"/>
  <c r="J243" i="9"/>
  <c r="BK223" i="9"/>
  <c r="J204" i="9"/>
  <c r="BK168" i="9"/>
  <c r="J135" i="9"/>
  <c r="BK355" i="9"/>
  <c r="BK327" i="9"/>
  <c r="J292" i="9"/>
  <c r="BK248" i="9"/>
  <c r="J225" i="9"/>
  <c r="BK208" i="9"/>
  <c r="J192" i="9"/>
  <c r="BK171" i="9"/>
  <c r="J147" i="9"/>
  <c r="BK136" i="9"/>
  <c r="J353" i="10"/>
  <c r="J348" i="10"/>
  <c r="J330" i="10"/>
  <c r="J301" i="10"/>
  <c r="J285" i="10"/>
  <c r="J252" i="10"/>
  <c r="J226" i="10"/>
  <c r="J162" i="10"/>
  <c r="BK137" i="10"/>
  <c r="J349" i="10"/>
  <c r="BK336" i="10"/>
  <c r="J328" i="10"/>
  <c r="BK317" i="10"/>
  <c r="BK294" i="10"/>
  <c r="J283" i="10"/>
  <c r="J268" i="10"/>
  <c r="J246" i="10"/>
  <c r="BK241" i="10"/>
  <c r="BK145" i="10"/>
  <c r="BK366" i="10"/>
  <c r="J354" i="10"/>
  <c r="J344" i="10"/>
  <c r="J311" i="10"/>
  <c r="BK287" i="10"/>
  <c r="J279" i="10"/>
  <c r="J241" i="10"/>
  <c r="J174" i="10"/>
  <c r="J145" i="10"/>
  <c r="J366" i="10"/>
  <c r="BK359" i="10"/>
  <c r="BK352" i="10"/>
  <c r="BK339" i="10"/>
  <c r="BK328" i="10"/>
  <c r="J310" i="10"/>
  <c r="J289" i="10"/>
  <c r="BK268" i="10"/>
  <c r="J260" i="10"/>
  <c r="BK237" i="10"/>
  <c r="J155" i="10"/>
  <c r="J1424" i="11"/>
  <c r="J1405" i="11"/>
  <c r="BK1383" i="11"/>
  <c r="BK1376" i="11"/>
  <c r="J1373" i="11"/>
  <c r="J1357" i="11"/>
  <c r="J1331" i="11"/>
  <c r="J1275" i="11"/>
  <c r="BK1202" i="11"/>
  <c r="BK1190" i="11"/>
  <c r="BK1152" i="11"/>
  <c r="BK1046" i="11"/>
  <c r="BK1043" i="11"/>
  <c r="J1009" i="11"/>
  <c r="J960" i="11"/>
  <c r="BK898" i="11"/>
  <c r="BK881" i="11"/>
  <c r="J849" i="11"/>
  <c r="J839" i="11"/>
  <c r="J788" i="11"/>
  <c r="J775" i="11"/>
  <c r="J737" i="11"/>
  <c r="BK717" i="11"/>
  <c r="BK673" i="11"/>
  <c r="J623" i="11"/>
  <c r="BK600" i="11"/>
  <c r="BK500" i="11"/>
  <c r="BK448" i="11"/>
  <c r="J373" i="11"/>
  <c r="BK343" i="11"/>
  <c r="BK286" i="11"/>
  <c r="BK274" i="11"/>
  <c r="BK159" i="11"/>
  <c r="BK1408" i="11"/>
  <c r="BK1387" i="11"/>
  <c r="BK1377" i="11"/>
  <c r="J1374" i="11"/>
  <c r="J1366" i="11"/>
  <c r="J1310" i="11"/>
  <c r="BK1188" i="11"/>
  <c r="BK1118" i="11"/>
  <c r="J1097" i="11"/>
  <c r="BK1048" i="11"/>
  <c r="BK1040" i="11"/>
  <c r="BK997" i="11"/>
  <c r="J920" i="11"/>
  <c r="BK877" i="11"/>
  <c r="J858" i="11"/>
  <c r="J836" i="11"/>
  <c r="BK810" i="11"/>
  <c r="BK779" i="11"/>
  <c r="BK742" i="11"/>
  <c r="J723" i="11"/>
  <c r="J688" i="11"/>
  <c r="J635" i="11"/>
  <c r="J614" i="11"/>
  <c r="J608" i="11"/>
  <c r="J537" i="11"/>
  <c r="BK465" i="11"/>
  <c r="BK427" i="11"/>
  <c r="BK372" i="11"/>
  <c r="BK360" i="11"/>
  <c r="BK271" i="11"/>
  <c r="J169" i="11"/>
  <c r="BK144" i="11"/>
  <c r="BK1391" i="11"/>
  <c r="J1382" i="11"/>
  <c r="BK1372" i="11"/>
  <c r="BK1331" i="11"/>
  <c r="BK1276" i="11"/>
  <c r="BK1261" i="11"/>
  <c r="J1200" i="11"/>
  <c r="J1172" i="11"/>
  <c r="J1152" i="11"/>
  <c r="BK1100" i="11"/>
  <c r="BK849" i="11"/>
  <c r="J801" i="11"/>
  <c r="J767" i="11"/>
  <c r="BK740" i="11"/>
  <c r="J668" i="11"/>
  <c r="BK645" i="11"/>
  <c r="J600" i="11"/>
  <c r="J585" i="11"/>
  <c r="J513" i="11"/>
  <c r="BK479" i="11"/>
  <c r="J382" i="11"/>
  <c r="J343" i="11"/>
  <c r="J320" i="11"/>
  <c r="J282" i="11"/>
  <c r="J274" i="11"/>
  <c r="J199" i="11"/>
  <c r="BK148" i="11"/>
  <c r="BK1439" i="11"/>
  <c r="J1437" i="11"/>
  <c r="J1431" i="11"/>
  <c r="J1426" i="11"/>
  <c r="BK1420" i="11"/>
  <c r="BK1406" i="11"/>
  <c r="J1381" i="11"/>
  <c r="J1377" i="11"/>
  <c r="BK1366" i="11"/>
  <c r="J1347" i="11"/>
  <c r="J1278" i="11"/>
  <c r="BK1271" i="11"/>
  <c r="J1226" i="11"/>
  <c r="BK1195" i="11"/>
  <c r="BK1172" i="11"/>
  <c r="BK1103" i="11"/>
  <c r="J1046" i="11"/>
  <c r="J1013" i="11"/>
  <c r="J972" i="11"/>
  <c r="BK949" i="11"/>
  <c r="J898" i="11"/>
  <c r="BK858" i="11"/>
  <c r="BK833" i="11"/>
  <c r="J816" i="11"/>
  <c r="BK797" i="11"/>
  <c r="J772" i="11"/>
  <c r="BK744" i="11"/>
  <c r="BK715" i="11"/>
  <c r="J662" i="11"/>
  <c r="J632" i="11"/>
  <c r="J605" i="11"/>
  <c r="J588" i="11"/>
  <c r="BK528" i="11"/>
  <c r="J472" i="11"/>
  <c r="BK423" i="11"/>
  <c r="J362" i="11"/>
  <c r="J345" i="11"/>
  <c r="BK325" i="11"/>
  <c r="J286" i="11"/>
  <c r="BK276" i="11"/>
  <c r="BK169" i="11"/>
  <c r="BK138" i="11"/>
  <c r="BK891" i="12"/>
  <c r="BK881" i="12"/>
  <c r="BK873" i="12"/>
  <c r="J857" i="12"/>
  <c r="J818" i="12"/>
  <c r="J804" i="12"/>
  <c r="BK784" i="12"/>
  <c r="J771" i="12"/>
  <c r="J746" i="12"/>
  <c r="J725" i="12"/>
  <c r="J706" i="12"/>
  <c r="J677" i="12"/>
  <c r="J659" i="12"/>
  <c r="J633" i="12"/>
  <c r="J411" i="12"/>
  <c r="J398" i="12"/>
  <c r="BK255" i="12"/>
  <c r="J214" i="12"/>
  <c r="J183" i="12"/>
  <c r="BK141" i="12"/>
  <c r="BK904" i="12"/>
  <c r="J899" i="12"/>
  <c r="J883" i="12"/>
  <c r="BK876" i="12"/>
  <c r="BK860" i="12"/>
  <c r="BK834" i="12"/>
  <c r="BK804" i="12"/>
  <c r="BK790" i="12"/>
  <c r="BK765" i="12"/>
  <c r="BK752" i="12"/>
  <c r="BK746" i="12"/>
  <c r="J731" i="12"/>
  <c r="J718" i="12"/>
  <c r="BK677" i="12"/>
  <c r="J662" i="12"/>
  <c r="J636" i="12"/>
  <c r="BK547" i="12"/>
  <c r="BK518" i="12"/>
  <c r="BK516" i="12"/>
  <c r="J387" i="12"/>
  <c r="J255" i="12"/>
  <c r="BK214" i="12"/>
  <c r="J174" i="12"/>
  <c r="BK917" i="12"/>
  <c r="BK892" i="12"/>
  <c r="J877" i="12"/>
  <c r="J867" i="12"/>
  <c r="J856" i="12"/>
  <c r="BK816" i="12"/>
  <c r="J765" i="12"/>
  <c r="BK747" i="12"/>
  <c r="J715" i="12"/>
  <c r="BK675" i="12"/>
  <c r="BK651" i="12"/>
  <c r="J401" i="12"/>
  <c r="BK385" i="12"/>
  <c r="BK333" i="12"/>
  <c r="BK249" i="12"/>
  <c r="J216" i="12"/>
  <c r="J189" i="12"/>
  <c r="J169" i="12"/>
  <c r="J156" i="12"/>
  <c r="BK928" i="12"/>
  <c r="BK924" i="12"/>
  <c r="J920" i="12"/>
  <c r="J902" i="12"/>
  <c r="J889" i="12"/>
  <c r="BK867" i="12"/>
  <c r="J850" i="12"/>
  <c r="J822" i="12"/>
  <c r="BK794" i="12"/>
  <c r="J775" i="12"/>
  <c r="J758" i="12"/>
  <c r="BK709" i="12"/>
  <c r="J661" i="12"/>
  <c r="BK649" i="12"/>
  <c r="BK411" i="12"/>
  <c r="J385" i="12"/>
  <c r="J211" i="12"/>
  <c r="J187" i="12"/>
  <c r="BK169" i="12"/>
  <c r="BK749" i="13"/>
  <c r="BK734" i="13"/>
  <c r="J718" i="13"/>
  <c r="BK711" i="13"/>
  <c r="BK695" i="13"/>
  <c r="BK690" i="13"/>
  <c r="BK686" i="13"/>
  <c r="BK677" i="13"/>
  <c r="BK671" i="13"/>
  <c r="J666" i="13"/>
  <c r="J640" i="13"/>
  <c r="BK607" i="13"/>
  <c r="BK573" i="13"/>
  <c r="J523" i="13"/>
  <c r="J401" i="13"/>
  <c r="BK333" i="13"/>
  <c r="BK322" i="13"/>
  <c r="J298" i="13"/>
  <c r="J182" i="13"/>
  <c r="BK138" i="13"/>
  <c r="BK754" i="13"/>
  <c r="BK738" i="13"/>
  <c r="BK727" i="13"/>
  <c r="J709" i="13"/>
  <c r="BK703" i="13"/>
  <c r="J698" i="13"/>
  <c r="BK691" i="13"/>
  <c r="J686" i="13"/>
  <c r="BK673" i="13"/>
  <c r="J665" i="13"/>
  <c r="J636" i="13"/>
  <c r="BK603" i="13"/>
  <c r="BK590" i="13"/>
  <c r="J549" i="13"/>
  <c r="J521" i="13"/>
  <c r="J483" i="13"/>
  <c r="J431" i="13"/>
  <c r="BK316" i="13"/>
  <c r="BK298" i="13"/>
  <c r="BK198" i="13"/>
  <c r="BK170" i="13"/>
  <c r="BK145" i="13"/>
  <c r="BK770" i="13"/>
  <c r="BK764" i="13"/>
  <c r="BK760" i="13"/>
  <c r="J749" i="13"/>
  <c r="J736" i="13"/>
  <c r="BK722" i="13"/>
  <c r="BK713" i="13"/>
  <c r="BK707" i="13"/>
  <c r="BK697" i="13"/>
  <c r="J684" i="13"/>
  <c r="J680" i="13"/>
  <c r="J668" i="13"/>
  <c r="J658" i="13"/>
  <c r="BK616" i="13"/>
  <c r="BK596" i="13"/>
  <c r="J565" i="13"/>
  <c r="BK531" i="13"/>
  <c r="BK512" i="13"/>
  <c r="J479" i="13"/>
  <c r="J406" i="13"/>
  <c r="BK395" i="13"/>
  <c r="J319" i="13"/>
  <c r="J243" i="13"/>
  <c r="BK196" i="13"/>
  <c r="J184" i="13"/>
  <c r="J163" i="13"/>
  <c r="J138" i="13"/>
  <c r="J737" i="13"/>
  <c r="BK731" i="13"/>
  <c r="J726" i="13"/>
  <c r="J717" i="13"/>
  <c r="J710" i="13"/>
  <c r="J694" i="13"/>
  <c r="BK685" i="13"/>
  <c r="J678" i="13"/>
  <c r="J673" i="13"/>
  <c r="J663" i="13"/>
  <c r="BK620" i="13"/>
  <c r="BK610" i="13"/>
  <c r="J568" i="13"/>
  <c r="BK523" i="13"/>
  <c r="J506" i="13"/>
  <c r="J409" i="13"/>
  <c r="BK405" i="13"/>
  <c r="J330" i="13"/>
  <c r="J303" i="13"/>
  <c r="BK188" i="13"/>
  <c r="J170" i="13"/>
  <c r="J691" i="14"/>
  <c r="BK684" i="14"/>
  <c r="J675" i="14"/>
  <c r="J666" i="14"/>
  <c r="BK655" i="14"/>
  <c r="BK637" i="14"/>
  <c r="BK603" i="14"/>
  <c r="BK575" i="14"/>
  <c r="BK541" i="14"/>
  <c r="J533" i="14"/>
  <c r="J505" i="14"/>
  <c r="J368" i="14"/>
  <c r="J276" i="14"/>
  <c r="BK224" i="14"/>
  <c r="J182" i="14"/>
  <c r="J148" i="14"/>
  <c r="BK691" i="14"/>
  <c r="J679" i="14"/>
  <c r="BK673" i="14"/>
  <c r="BK657" i="14"/>
  <c r="BK647" i="14"/>
  <c r="BK632" i="14"/>
  <c r="BK605" i="14"/>
  <c r="BK542" i="14"/>
  <c r="J445" i="14"/>
  <c r="J362" i="14"/>
  <c r="BK225" i="14"/>
  <c r="BK164" i="14"/>
  <c r="J695" i="14"/>
  <c r="J682" i="14"/>
  <c r="BK668" i="14"/>
  <c r="J649" i="14"/>
  <c r="J632" i="14"/>
  <c r="J627" i="14"/>
  <c r="J613" i="14"/>
  <c r="BK597" i="14"/>
  <c r="J579" i="14"/>
  <c r="J549" i="14"/>
  <c r="BK531" i="14"/>
  <c r="BK496" i="14"/>
  <c r="BK371" i="14"/>
  <c r="J333" i="14"/>
  <c r="BK276" i="14"/>
  <c r="BK233" i="14"/>
  <c r="BK221" i="14"/>
  <c r="BK156" i="14"/>
  <c r="J137" i="14"/>
  <c r="J686" i="14"/>
  <c r="J678" i="14"/>
  <c r="BK664" i="14"/>
  <c r="J631" i="14"/>
  <c r="BK627" i="14"/>
  <c r="J603" i="14"/>
  <c r="BK557" i="14"/>
  <c r="J547" i="14"/>
  <c r="J509" i="14"/>
  <c r="J377" i="14"/>
  <c r="J356" i="14"/>
  <c r="J221" i="14"/>
  <c r="BK169" i="14"/>
  <c r="BK154" i="14"/>
  <c r="J144" i="14"/>
  <c r="J386" i="15"/>
  <c r="BK383" i="15"/>
  <c r="BK375" i="15"/>
  <c r="BK367" i="15"/>
  <c r="J339" i="15"/>
  <c r="BK329" i="15"/>
  <c r="J303" i="15"/>
  <c r="J286" i="15"/>
  <c r="BK264" i="15"/>
  <c r="J244" i="15"/>
  <c r="BK239" i="15"/>
  <c r="BK227" i="15"/>
  <c r="BK204" i="15"/>
  <c r="BK193" i="15"/>
  <c r="J383" i="15"/>
  <c r="BK366" i="15"/>
  <c r="BK336" i="15"/>
  <c r="J322" i="15"/>
  <c r="J261" i="15"/>
  <c r="J237" i="15"/>
  <c r="BK181" i="15"/>
  <c r="BK170" i="15"/>
  <c r="BK145" i="15"/>
  <c r="BK376" i="15"/>
  <c r="BK370" i="15"/>
  <c r="BK361" i="15"/>
  <c r="BK339" i="15"/>
  <c r="BK317" i="15"/>
  <c r="J300" i="15"/>
  <c r="J266" i="15"/>
  <c r="BK248" i="15"/>
  <c r="J241" i="15"/>
  <c r="J228" i="15"/>
  <c r="J204" i="15"/>
  <c r="BK179" i="15"/>
  <c r="J161" i="15"/>
  <c r="BK150" i="15"/>
  <c r="BK141" i="15"/>
  <c r="BK381" i="15"/>
  <c r="J378" i="15"/>
  <c r="J361" i="15"/>
  <c r="J329" i="15"/>
  <c r="BK322" i="15"/>
  <c r="BK294" i="15"/>
  <c r="J264" i="15"/>
  <c r="BK235" i="15"/>
  <c r="BK219" i="15"/>
  <c r="BK173" i="15"/>
  <c r="J159" i="15"/>
  <c r="BK139" i="15"/>
  <c r="BK132" i="15"/>
  <c r="J158" i="16"/>
  <c r="BK153" i="16"/>
  <c r="J131" i="16"/>
  <c r="J154" i="16"/>
  <c r="BK145" i="16"/>
  <c r="J125" i="16"/>
  <c r="BK164" i="16"/>
  <c r="BK154" i="16"/>
  <c r="BK139" i="16"/>
  <c r="BK125" i="16"/>
  <c r="J160" i="16"/>
  <c r="J151" i="16"/>
  <c r="J138" i="16"/>
  <c r="BK127" i="16"/>
  <c r="J202" i="17"/>
  <c r="J197" i="17"/>
  <c r="BK178" i="17"/>
  <c r="BK162" i="17"/>
  <c r="BK211" i="17"/>
  <c r="J206" i="17"/>
  <c r="BK203" i="17"/>
  <c r="J180" i="17"/>
  <c r="BK206" i="17"/>
  <c r="BK190" i="17"/>
  <c r="J168" i="17"/>
  <c r="J121" i="17"/>
  <c r="J203" i="17"/>
  <c r="J190" i="17"/>
  <c r="BK180" i="17"/>
  <c r="J162" i="17"/>
  <c r="BK122" i="17"/>
  <c r="BK152" i="2"/>
  <c r="BK136" i="2"/>
  <c r="BK130" i="2"/>
  <c r="J142" i="2"/>
  <c r="J130" i="2"/>
  <c r="BK154" i="2"/>
  <c r="J144" i="2"/>
  <c r="BK125" i="2"/>
  <c r="AS95" i="1"/>
  <c r="J125" i="3"/>
  <c r="BK199" i="4"/>
  <c r="BK183" i="4"/>
  <c r="J146" i="4"/>
  <c r="J200" i="4"/>
  <c r="J192" i="4"/>
  <c r="J174" i="4"/>
  <c r="BK153" i="4"/>
  <c r="J129" i="4"/>
  <c r="BK180" i="4"/>
  <c r="BK165" i="4"/>
  <c r="J142" i="4"/>
  <c r="BK129" i="4"/>
  <c r="BK185" i="4"/>
  <c r="BK161" i="4"/>
  <c r="BK142" i="4"/>
  <c r="BK136" i="4"/>
  <c r="BK143" i="5"/>
  <c r="J127" i="5"/>
  <c r="BK137" i="5"/>
  <c r="BK127" i="5"/>
  <c r="BK237" i="6"/>
  <c r="J204" i="6"/>
  <c r="BK195" i="6"/>
  <c r="BK163" i="6"/>
  <c r="BK136" i="6"/>
  <c r="BK247" i="6"/>
  <c r="J236" i="6"/>
  <c r="J226" i="6"/>
  <c r="J209" i="6"/>
  <c r="BK179" i="6"/>
  <c r="BK169" i="6"/>
  <c r="J145" i="6"/>
  <c r="BK128" i="6"/>
  <c r="J223" i="6"/>
  <c r="BK188" i="6"/>
  <c r="J155" i="6"/>
  <c r="J140" i="6"/>
  <c r="J132" i="6"/>
  <c r="J242" i="6"/>
  <c r="BK218" i="6"/>
  <c r="BK204" i="6"/>
  <c r="BK154" i="6"/>
  <c r="J137" i="6"/>
  <c r="J146" i="7"/>
  <c r="J139" i="7"/>
  <c r="J130" i="7"/>
  <c r="J144" i="7"/>
  <c r="J154" i="7"/>
  <c r="BK140" i="7"/>
  <c r="J132" i="7"/>
  <c r="J151" i="7"/>
  <c r="BK133" i="7"/>
  <c r="BK546" i="8"/>
  <c r="BK521" i="8"/>
  <c r="J506" i="8"/>
  <c r="BK492" i="8"/>
  <c r="BK470" i="8"/>
  <c r="J433" i="8"/>
  <c r="J409" i="8"/>
  <c r="BK384" i="8"/>
  <c r="BK354" i="8"/>
  <c r="J328" i="8"/>
  <c r="J305" i="8"/>
  <c r="BK269" i="8"/>
  <c r="BK251" i="8"/>
  <c r="BK182" i="8"/>
  <c r="J153" i="8"/>
  <c r="BK137" i="8"/>
  <c r="BK532" i="8"/>
  <c r="J492" i="8"/>
  <c r="BK468" i="8"/>
  <c r="J445" i="8"/>
  <c r="BK431" i="8"/>
  <c r="BK415" i="8"/>
  <c r="J405" i="8"/>
  <c r="J491" i="8"/>
  <c r="J468" i="8"/>
  <c r="J437" i="8"/>
  <c r="J384" i="8"/>
  <c r="J361" i="8"/>
  <c r="BK339" i="8"/>
  <c r="BK333" i="8"/>
  <c r="J313" i="8"/>
  <c r="J262" i="8"/>
  <c r="BK238" i="8"/>
  <c r="BK185" i="8"/>
  <c r="BK159" i="8"/>
  <c r="BK549" i="8"/>
  <c r="J539" i="8"/>
  <c r="J512" i="8"/>
  <c r="BK494" i="8"/>
  <c r="BK455" i="8"/>
  <c r="J447" i="8"/>
  <c r="J431" i="8"/>
  <c r="BK413" i="8"/>
  <c r="J382" i="8"/>
  <c r="J359" i="8"/>
  <c r="J323" i="8"/>
  <c r="BK308" i="8"/>
  <c r="J249" i="8"/>
  <c r="BK191" i="8"/>
  <c r="J185" i="8"/>
  <c r="BK139" i="8"/>
  <c r="J383" i="9"/>
  <c r="BK367" i="9"/>
  <c r="J327" i="9"/>
  <c r="BK321" i="9"/>
  <c r="J291" i="9"/>
  <c r="BK254" i="9"/>
  <c r="BK238" i="9"/>
  <c r="J189" i="9"/>
  <c r="J171" i="9"/>
  <c r="BK149" i="9"/>
  <c r="J386" i="9"/>
  <c r="J367" i="9"/>
  <c r="J348" i="9"/>
  <c r="J331" i="9"/>
  <c r="J315" i="9"/>
  <c r="BK299" i="9"/>
  <c r="J275" i="9"/>
  <c r="BK240" i="9"/>
  <c r="BK214" i="9"/>
  <c r="BK204" i="9"/>
  <c r="BK147" i="9"/>
  <c r="BK138" i="9"/>
  <c r="BK383" i="9"/>
  <c r="J355" i="9"/>
  <c r="BK331" i="9"/>
  <c r="BK301" i="9"/>
  <c r="BK292" i="9"/>
  <c r="J267" i="9"/>
  <c r="J248" i="9"/>
  <c r="J230" i="9"/>
  <c r="J214" i="9"/>
  <c r="J181" i="9"/>
  <c r="BK143" i="9"/>
  <c r="J374" i="9"/>
  <c r="BK346" i="9"/>
  <c r="BK329" i="9"/>
  <c r="BK291" i="9"/>
  <c r="J272" i="9"/>
  <c r="BK232" i="9"/>
  <c r="J216" i="9"/>
  <c r="J198" i="9"/>
  <c r="BK175" i="9"/>
  <c r="J155" i="9"/>
  <c r="J139" i="9"/>
  <c r="J365" i="10"/>
  <c r="BK347" i="10"/>
  <c r="J326" i="10"/>
  <c r="J315" i="10"/>
  <c r="J287" i="10"/>
  <c r="BK276" i="10"/>
  <c r="J237" i="10"/>
  <c r="J203" i="10"/>
  <c r="J158" i="10"/>
  <c r="BK154" i="10"/>
  <c r="BK361" i="10"/>
  <c r="J342" i="10"/>
  <c r="BK320" i="10"/>
  <c r="BK301" i="10"/>
  <c r="BK289" i="10"/>
  <c r="BK271" i="10"/>
  <c r="J257" i="10"/>
  <c r="BK245" i="10"/>
  <c r="BK203" i="10"/>
  <c r="J135" i="10"/>
  <c r="BK369" i="10"/>
  <c r="BK348" i="10"/>
  <c r="BK324" i="10"/>
  <c r="BK296" i="10"/>
  <c r="BK285" i="10"/>
  <c r="J245" i="10"/>
  <c r="BK162" i="10"/>
  <c r="J141" i="10"/>
  <c r="J361" i="10"/>
  <c r="BK353" i="10"/>
  <c r="J341" i="10"/>
  <c r="BK332" i="10"/>
  <c r="BK311" i="10"/>
  <c r="J290" i="10"/>
  <c r="J273" i="10"/>
  <c r="BK262" i="10"/>
  <c r="BK246" i="10"/>
  <c r="J210" i="10"/>
  <c r="BK152" i="10"/>
  <c r="BK1389" i="11"/>
  <c r="BK1378" i="11"/>
  <c r="BK1369" i="11"/>
  <c r="BK1347" i="11"/>
  <c r="J1276" i="11"/>
  <c r="J1214" i="11"/>
  <c r="J1195" i="11"/>
  <c r="BK1092" i="11"/>
  <c r="BK1045" i="11"/>
  <c r="BK1042" i="11"/>
  <c r="J1007" i="11"/>
  <c r="J914" i="11"/>
  <c r="J888" i="11"/>
  <c r="BK855" i="11"/>
  <c r="BK843" i="11"/>
  <c r="J822" i="11"/>
  <c r="BK783" i="11"/>
  <c r="BK765" i="11"/>
  <c r="BK738" i="11"/>
  <c r="BK723" i="11"/>
  <c r="BK662" i="11"/>
  <c r="BK635" i="11"/>
  <c r="BK614" i="11"/>
  <c r="J531" i="11"/>
  <c r="BK457" i="11"/>
  <c r="J423" i="11"/>
  <c r="BK369" i="11"/>
  <c r="BK322" i="11"/>
  <c r="BK278" i="11"/>
  <c r="J161" i="11"/>
  <c r="BK1412" i="11"/>
  <c r="J1391" i="11"/>
  <c r="J1378" i="11"/>
  <c r="J1371" i="11"/>
  <c r="BK1365" i="11"/>
  <c r="J1359" i="11"/>
  <c r="BK1301" i="11"/>
  <c r="J1184" i="11"/>
  <c r="BK1105" i="11"/>
  <c r="BK1088" i="11"/>
  <c r="BK1041" i="11"/>
  <c r="BK1013" i="11"/>
  <c r="J927" i="11"/>
  <c r="BK901" i="11"/>
  <c r="BK861" i="11"/>
  <c r="BK839" i="11"/>
  <c r="J819" i="11"/>
  <c r="BK804" i="11"/>
  <c r="J783" i="11"/>
  <c r="BK772" i="11"/>
  <c r="BK728" i="11"/>
  <c r="J712" i="11"/>
  <c r="BK668" i="11"/>
  <c r="BK623" i="11"/>
  <c r="BK610" i="11"/>
  <c r="J594" i="11"/>
  <c r="J526" i="11"/>
  <c r="BK510" i="11"/>
  <c r="J448" i="11"/>
  <c r="BK379" i="11"/>
  <c r="J369" i="11"/>
  <c r="BK283" i="11"/>
  <c r="BK199" i="11"/>
  <c r="J164" i="11"/>
  <c r="J1412" i="11"/>
  <c r="J1406" i="11"/>
  <c r="J1388" i="11"/>
  <c r="BK1381" i="11"/>
  <c r="J1364" i="11"/>
  <c r="BK1359" i="11"/>
  <c r="BK1277" i="11"/>
  <c r="J1273" i="11"/>
  <c r="J1252" i="11"/>
  <c r="J1197" i="11"/>
  <c r="BK1154" i="11"/>
  <c r="J1105" i="11"/>
  <c r="J1099" i="11"/>
  <c r="J813" i="11"/>
  <c r="BK781" i="11"/>
  <c r="J744" i="11"/>
  <c r="J665" i="11"/>
  <c r="BK608" i="11"/>
  <c r="BK588" i="11"/>
  <c r="BK526" i="11"/>
  <c r="BK498" i="11"/>
  <c r="BK425" i="11"/>
  <c r="BK362" i="11"/>
  <c r="BK341" i="11"/>
  <c r="J298" i="11"/>
  <c r="BK280" i="11"/>
  <c r="J271" i="11"/>
  <c r="J159" i="11"/>
  <c r="BK1442" i="11"/>
  <c r="BK1437" i="11"/>
  <c r="BK1431" i="11"/>
  <c r="BK1426" i="11"/>
  <c r="J1418" i="11"/>
  <c r="BK1405" i="11"/>
  <c r="J1380" i="11"/>
  <c r="J1372" i="11"/>
  <c r="J1365" i="11"/>
  <c r="BK1288" i="11"/>
  <c r="J1261" i="11"/>
  <c r="BK1199" i="11"/>
  <c r="BK1186" i="11"/>
  <c r="J1118" i="11"/>
  <c r="J1092" i="11"/>
  <c r="J1041" i="11"/>
  <c r="J1008" i="11"/>
  <c r="BK970" i="11"/>
  <c r="BK966" i="11"/>
  <c r="J933" i="11"/>
  <c r="J863" i="11"/>
  <c r="J843" i="11"/>
  <c r="J830" i="11"/>
  <c r="J807" i="11"/>
  <c r="J795" i="11"/>
  <c r="J763" i="11"/>
  <c r="BK712" i="11"/>
  <c r="BK640" i="11"/>
  <c r="J612" i="11"/>
  <c r="BK589" i="11"/>
  <c r="BK531" i="11"/>
  <c r="J500" i="11"/>
  <c r="J458" i="11"/>
  <c r="BK382" i="11"/>
  <c r="BK364" i="11"/>
  <c r="J328" i="11"/>
  <c r="BK320" i="11"/>
  <c r="J283" i="11"/>
  <c r="BK269" i="11"/>
  <c r="J162" i="11"/>
  <c r="J897" i="12"/>
  <c r="BK883" i="12"/>
  <c r="BK871" i="12"/>
  <c r="J863" i="12"/>
  <c r="J834" i="12"/>
  <c r="BK791" i="12"/>
  <c r="BK779" i="12"/>
  <c r="J738" i="12"/>
  <c r="BK722" i="12"/>
  <c r="BK699" i="12"/>
  <c r="J667" i="12"/>
  <c r="J639" i="12"/>
  <c r="J547" i="12"/>
  <c r="J408" i="12"/>
  <c r="BK388" i="12"/>
  <c r="J257" i="12"/>
  <c r="BK216" i="12"/>
  <c r="BK181" i="12"/>
  <c r="BK143" i="12"/>
  <c r="J917" i="12"/>
  <c r="BK902" i="12"/>
  <c r="J895" i="12"/>
  <c r="J881" i="12"/>
  <c r="J873" i="12"/>
  <c r="BK848" i="12"/>
  <c r="BK836" i="12"/>
  <c r="J801" i="12"/>
  <c r="J767" i="12"/>
  <c r="J756" i="12"/>
  <c r="BK738" i="12"/>
  <c r="J712" i="12"/>
  <c r="BK693" i="12"/>
  <c r="BK672" i="12"/>
  <c r="J649" i="12"/>
  <c r="J629" i="12"/>
  <c r="BK514" i="12"/>
  <c r="J287" i="12"/>
  <c r="BK245" i="12"/>
  <c r="J166" i="12"/>
  <c r="J911" i="12"/>
  <c r="BK889" i="12"/>
  <c r="J871" i="12"/>
  <c r="BK858" i="12"/>
  <c r="J838" i="12"/>
  <c r="J779" i="12"/>
  <c r="BK750" i="12"/>
  <c r="J722" i="12"/>
  <c r="J696" i="12"/>
  <c r="BK658" i="12"/>
  <c r="BK404" i="12"/>
  <c r="J388" i="12"/>
  <c r="J340" i="12"/>
  <c r="J316" i="12"/>
  <c r="J246" i="12"/>
  <c r="BK195" i="12"/>
  <c r="BK183" i="12"/>
  <c r="J164" i="12"/>
  <c r="J931" i="12"/>
  <c r="J925" i="12"/>
  <c r="J923" i="12"/>
  <c r="BK903" i="12"/>
  <c r="BK895" i="12"/>
  <c r="J869" i="12"/>
  <c r="J860" i="12"/>
  <c r="J839" i="12"/>
  <c r="BK809" i="12"/>
  <c r="J791" i="12"/>
  <c r="BK767" i="12"/>
  <c r="BK713" i="12"/>
  <c r="BK669" i="12"/>
  <c r="J658" i="12"/>
  <c r="BK636" i="12"/>
  <c r="J391" i="12"/>
  <c r="BK369" i="12"/>
  <c r="J208" i="12"/>
  <c r="BK176" i="12"/>
  <c r="BK148" i="12"/>
  <c r="BK740" i="13"/>
  <c r="J731" i="13"/>
  <c r="BK715" i="13"/>
  <c r="J699" i="13"/>
  <c r="J693" i="13"/>
  <c r="BK688" i="13"/>
  <c r="J681" i="13"/>
  <c r="J675" i="13"/>
  <c r="J669" i="13"/>
  <c r="BK662" i="13"/>
  <c r="BK618" i="13"/>
  <c r="J588" i="13"/>
  <c r="J552" i="13"/>
  <c r="J512" i="13"/>
  <c r="BK430" i="13"/>
  <c r="BK339" i="13"/>
  <c r="BK325" i="13"/>
  <c r="BK300" i="13"/>
  <c r="BK223" i="13"/>
  <c r="BK174" i="13"/>
  <c r="J759" i="13"/>
  <c r="BK747" i="13"/>
  <c r="J734" i="13"/>
  <c r="BK719" i="13"/>
  <c r="J707" i="13"/>
  <c r="J702" i="13"/>
  <c r="BK693" i="13"/>
  <c r="J679" i="13"/>
  <c r="BK668" i="13"/>
  <c r="BK652" i="13"/>
  <c r="J630" i="13"/>
  <c r="J596" i="13"/>
  <c r="BK578" i="13"/>
  <c r="BK553" i="13"/>
  <c r="J526" i="13"/>
  <c r="BK506" i="13"/>
  <c r="BK481" i="13"/>
  <c r="BK465" i="13"/>
  <c r="BK393" i="13"/>
  <c r="BK243" i="13"/>
  <c r="J191" i="13"/>
  <c r="J165" i="13"/>
  <c r="BK140" i="13"/>
  <c r="BK767" i="13"/>
  <c r="BK761" i="13"/>
  <c r="J760" i="13"/>
  <c r="J742" i="13"/>
  <c r="BK726" i="13"/>
  <c r="J719" i="13"/>
  <c r="BK710" i="13"/>
  <c r="BK702" i="13"/>
  <c r="J696" i="13"/>
  <c r="BK687" i="13"/>
  <c r="BK681" i="13"/>
  <c r="BK669" i="13"/>
  <c r="BK666" i="13"/>
  <c r="BK654" i="13"/>
  <c r="J607" i="13"/>
  <c r="J578" i="13"/>
  <c r="BK552" i="13"/>
  <c r="BK521" i="13"/>
  <c r="BK483" i="13"/>
  <c r="J430" i="13"/>
  <c r="BK397" i="13"/>
  <c r="J322" i="13"/>
  <c r="J300" i="13"/>
  <c r="J198" i="13"/>
  <c r="J187" i="13"/>
  <c r="J160" i="13"/>
  <c r="BK132" i="13"/>
  <c r="BK736" i="13"/>
  <c r="BK728" i="13"/>
  <c r="J724" i="13"/>
  <c r="J713" i="13"/>
  <c r="J708" i="13"/>
  <c r="BK699" i="13"/>
  <c r="J687" i="13"/>
  <c r="J683" i="13"/>
  <c r="J677" i="13"/>
  <c r="J670" i="13"/>
  <c r="J632" i="13"/>
  <c r="J618" i="13"/>
  <c r="BK599" i="13"/>
  <c r="BK529" i="13"/>
  <c r="BK515" i="13"/>
  <c r="BK502" i="13"/>
  <c r="J407" i="13"/>
  <c r="J336" i="13"/>
  <c r="BK306" i="13"/>
  <c r="BK219" i="13"/>
  <c r="BK184" i="13"/>
  <c r="BK163" i="13"/>
  <c r="J692" i="14"/>
  <c r="BK685" i="14"/>
  <c r="J676" i="14"/>
  <c r="J663" i="14"/>
  <c r="BK652" i="14"/>
  <c r="BK628" i="14"/>
  <c r="BK601" i="14"/>
  <c r="BK578" i="14"/>
  <c r="J552" i="14"/>
  <c r="BK535" i="14"/>
  <c r="J515" i="14"/>
  <c r="BK497" i="14"/>
  <c r="BK361" i="14"/>
  <c r="BK272" i="14"/>
  <c r="BK198" i="14"/>
  <c r="J175" i="14"/>
  <c r="J140" i="14"/>
  <c r="J690" i="14"/>
  <c r="BK677" i="14"/>
  <c r="BK663" i="14"/>
  <c r="J655" i="14"/>
  <c r="J637" i="14"/>
  <c r="BK620" i="14"/>
  <c r="J597" i="14"/>
  <c r="BK533" i="14"/>
  <c r="BK447" i="14"/>
  <c r="BK368" i="14"/>
  <c r="J233" i="14"/>
  <c r="BK182" i="14"/>
  <c r="BK144" i="14"/>
  <c r="BK692" i="14"/>
  <c r="J685" i="14"/>
  <c r="BK674" i="14"/>
  <c r="J665" i="14"/>
  <c r="J639" i="14"/>
  <c r="BK630" i="14"/>
  <c r="J620" i="14"/>
  <c r="BK610" i="14"/>
  <c r="BK595" i="14"/>
  <c r="J578" i="14"/>
  <c r="J542" i="14"/>
  <c r="BK515" i="14"/>
  <c r="BK451" i="14"/>
  <c r="BK445" i="14"/>
  <c r="J359" i="14"/>
  <c r="J272" i="14"/>
  <c r="J222" i="14"/>
  <c r="J190" i="14"/>
  <c r="BK150" i="14"/>
  <c r="J689" i="14"/>
  <c r="BK682" i="14"/>
  <c r="J677" i="14"/>
  <c r="BK665" i="14"/>
  <c r="BK654" i="14"/>
  <c r="J629" i="14"/>
  <c r="BK624" i="14"/>
  <c r="J610" i="14"/>
  <c r="J572" i="14"/>
  <c r="J512" i="14"/>
  <c r="J451" i="14"/>
  <c r="J361" i="14"/>
  <c r="J231" i="14"/>
  <c r="J200" i="14"/>
  <c r="J156" i="14"/>
  <c r="BK140" i="14"/>
  <c r="BK384" i="15"/>
  <c r="BK378" i="15"/>
  <c r="BK373" i="15"/>
  <c r="J368" i="15"/>
  <c r="BK357" i="15"/>
  <c r="J335" i="15"/>
  <c r="BK307" i="15"/>
  <c r="BK300" i="15"/>
  <c r="BK285" i="15"/>
  <c r="BK266" i="15"/>
  <c r="BK247" i="15"/>
  <c r="BK241" i="15"/>
  <c r="BK228" i="15"/>
  <c r="BK207" i="15"/>
  <c r="BK195" i="15"/>
  <c r="J143" i="15"/>
  <c r="BK377" i="15"/>
  <c r="J365" i="15"/>
  <c r="BK335" i="15"/>
  <c r="BK279" i="15"/>
  <c r="J225" i="15"/>
  <c r="J207" i="15"/>
  <c r="J171" i="15"/>
  <c r="BK153" i="15"/>
  <c r="BK137" i="15"/>
  <c r="BK379" i="15"/>
  <c r="BK374" i="15"/>
  <c r="BK368" i="15"/>
  <c r="J357" i="15"/>
  <c r="J333" i="15"/>
  <c r="J313" i="15"/>
  <c r="BK305" i="15"/>
  <c r="BK282" i="15"/>
  <c r="J250" i="15"/>
  <c r="J239" i="15"/>
  <c r="BK225" i="15"/>
  <c r="BK197" i="15"/>
  <c r="J173" i="15"/>
  <c r="J154" i="15"/>
  <c r="J145" i="15"/>
  <c r="BK129" i="15"/>
  <c r="J376" i="15"/>
  <c r="J369" i="15"/>
  <c r="J340" i="15"/>
  <c r="J324" i="15"/>
  <c r="BK303" i="15"/>
  <c r="BK286" i="15"/>
  <c r="BK243" i="15"/>
  <c r="J227" i="15"/>
  <c r="J181" i="15"/>
  <c r="J150" i="15"/>
  <c r="J137" i="15"/>
  <c r="BK170" i="16"/>
  <c r="J156" i="16"/>
  <c r="J133" i="16"/>
  <c r="J164" i="16"/>
  <c r="J149" i="16"/>
  <c r="BK133" i="16"/>
  <c r="BK166" i="16"/>
  <c r="BK159" i="16"/>
  <c r="J145" i="16"/>
  <c r="BK138" i="16"/>
  <c r="J168" i="16"/>
  <c r="J159" i="16"/>
  <c r="J141" i="16"/>
  <c r="BK129" i="16"/>
  <c r="BK209" i="17"/>
  <c r="J201" i="17"/>
  <c r="BK184" i="17"/>
  <c r="J177" i="17"/>
  <c r="BK163" i="17"/>
  <c r="BK123" i="17"/>
  <c r="J209" i="17"/>
  <c r="BK205" i="17"/>
  <c r="BK197" i="17"/>
  <c r="BK169" i="17"/>
  <c r="BK207" i="17"/>
  <c r="J178" i="17"/>
  <c r="J163" i="17"/>
  <c r="J211" i="17"/>
  <c r="J200" i="17"/>
  <c r="BK196" i="17"/>
  <c r="BK181" i="17"/>
  <c r="BK171" i="17"/>
  <c r="P124" i="2" l="1"/>
  <c r="P123" i="2"/>
  <c r="P122" i="2"/>
  <c r="AU96" i="1"/>
  <c r="T124" i="3"/>
  <c r="T123" i="3"/>
  <c r="T122" i="3"/>
  <c r="T128" i="4"/>
  <c r="T182" i="4"/>
  <c r="T187" i="4"/>
  <c r="P198" i="4"/>
  <c r="R126" i="5"/>
  <c r="BK142" i="5"/>
  <c r="J142" i="5"/>
  <c r="J102" i="5"/>
  <c r="BK127" i="6"/>
  <c r="J127" i="6" s="1"/>
  <c r="J100" i="6" s="1"/>
  <c r="BK231" i="6"/>
  <c r="J231" i="6"/>
  <c r="J101" i="6" s="1"/>
  <c r="P244" i="6"/>
  <c r="R128" i="7"/>
  <c r="R138" i="7"/>
  <c r="R142" i="7"/>
  <c r="P150" i="7"/>
  <c r="BK136" i="8"/>
  <c r="J136" i="8"/>
  <c r="J102" i="8" s="1"/>
  <c r="R252" i="8"/>
  <c r="BK338" i="8"/>
  <c r="J338" i="8"/>
  <c r="J104" i="8" s="1"/>
  <c r="R360" i="8"/>
  <c r="T426" i="8"/>
  <c r="T132" i="9"/>
  <c r="T215" i="9"/>
  <c r="T271" i="9"/>
  <c r="P324" i="9"/>
  <c r="BK130" i="10"/>
  <c r="J130" i="10" s="1"/>
  <c r="J100" i="10" s="1"/>
  <c r="P229" i="10"/>
  <c r="T272" i="10"/>
  <c r="T284" i="10"/>
  <c r="P300" i="10"/>
  <c r="P316" i="10"/>
  <c r="T137" i="11"/>
  <c r="T275" i="11"/>
  <c r="BK622" i="11"/>
  <c r="J622" i="11"/>
  <c r="J102" i="11"/>
  <c r="BK771" i="11"/>
  <c r="J771" i="11"/>
  <c r="J103" i="11"/>
  <c r="BK800" i="11"/>
  <c r="J800" i="11" s="1"/>
  <c r="J104" i="11" s="1"/>
  <c r="BK1012" i="11"/>
  <c r="J1012" i="11"/>
  <c r="J105" i="11" s="1"/>
  <c r="BK1091" i="11"/>
  <c r="J1091" i="11"/>
  <c r="J106" i="11"/>
  <c r="P1104" i="11"/>
  <c r="P1131" i="11"/>
  <c r="BK1425" i="11"/>
  <c r="J1425" i="11"/>
  <c r="J109" i="11" s="1"/>
  <c r="T1438" i="11"/>
  <c r="T1435" i="11"/>
  <c r="P134" i="12"/>
  <c r="T733" i="12"/>
  <c r="P751" i="12"/>
  <c r="P778" i="12"/>
  <c r="T800" i="12"/>
  <c r="BK922" i="12"/>
  <c r="BK921" i="12"/>
  <c r="J921" i="12"/>
  <c r="J107" i="12"/>
  <c r="P927" i="12"/>
  <c r="P926" i="12"/>
  <c r="R131" i="13"/>
  <c r="R577" i="13"/>
  <c r="R589" i="13"/>
  <c r="BK609" i="13"/>
  <c r="J609" i="13"/>
  <c r="J104" i="13"/>
  <c r="P766" i="13"/>
  <c r="P765" i="13"/>
  <c r="R133" i="14"/>
  <c r="P596" i="14"/>
  <c r="R604" i="14"/>
  <c r="BK626" i="14"/>
  <c r="J626" i="14"/>
  <c r="J103" i="14"/>
  <c r="BK661" i="14"/>
  <c r="J661" i="14"/>
  <c r="J104" i="14"/>
  <c r="T672" i="14"/>
  <c r="T671" i="14" s="1"/>
  <c r="BK694" i="14"/>
  <c r="J694" i="14"/>
  <c r="J109" i="14"/>
  <c r="T128" i="15"/>
  <c r="R316" i="15"/>
  <c r="P328" i="15"/>
  <c r="P346" i="15"/>
  <c r="BK124" i="16"/>
  <c r="J124" i="16"/>
  <c r="J99" i="16"/>
  <c r="BK128" i="16"/>
  <c r="J128" i="16" s="1"/>
  <c r="J100" i="16" s="1"/>
  <c r="R128" i="16"/>
  <c r="R124" i="2"/>
  <c r="R123" i="2" s="1"/>
  <c r="R122" i="2" s="1"/>
  <c r="R124" i="3"/>
  <c r="R123" i="3"/>
  <c r="R122" i="3" s="1"/>
  <c r="P128" i="4"/>
  <c r="BK182" i="4"/>
  <c r="J182" i="4"/>
  <c r="J101" i="4" s="1"/>
  <c r="R187" i="4"/>
  <c r="T198" i="4"/>
  <c r="P126" i="5"/>
  <c r="R142" i="5"/>
  <c r="R127" i="6"/>
  <c r="R231" i="6"/>
  <c r="BK244" i="6"/>
  <c r="J244" i="6" s="1"/>
  <c r="J102" i="6" s="1"/>
  <c r="BK128" i="7"/>
  <c r="J128" i="7"/>
  <c r="J100" i="7" s="1"/>
  <c r="BK138" i="7"/>
  <c r="J138" i="7"/>
  <c r="J101" i="7"/>
  <c r="BK142" i="7"/>
  <c r="J142" i="7"/>
  <c r="J102" i="7"/>
  <c r="R150" i="7"/>
  <c r="P136" i="8"/>
  <c r="P252" i="8"/>
  <c r="P338" i="8"/>
  <c r="P360" i="8"/>
  <c r="BK426" i="8"/>
  <c r="J426" i="8"/>
  <c r="J107" i="8"/>
  <c r="BK132" i="9"/>
  <c r="J132" i="9" s="1"/>
  <c r="J102" i="9" s="1"/>
  <c r="R215" i="9"/>
  <c r="R271" i="9"/>
  <c r="R131" i="9" s="1"/>
  <c r="R130" i="9" s="1"/>
  <c r="T324" i="9"/>
  <c r="P130" i="10"/>
  <c r="BK229" i="10"/>
  <c r="J229" i="10"/>
  <c r="J101" i="10" s="1"/>
  <c r="P272" i="10"/>
  <c r="R284" i="10"/>
  <c r="R300" i="10"/>
  <c r="T316" i="10"/>
  <c r="R137" i="11"/>
  <c r="P275" i="11"/>
  <c r="R622" i="11"/>
  <c r="T771" i="11"/>
  <c r="T800" i="11"/>
  <c r="R1012" i="11"/>
  <c r="R1091" i="11"/>
  <c r="T1091" i="11"/>
  <c r="T1104" i="11"/>
  <c r="BK1131" i="11"/>
  <c r="J1131" i="11"/>
  <c r="J108" i="11" s="1"/>
  <c r="P1425" i="11"/>
  <c r="R1438" i="11"/>
  <c r="R1435" i="11"/>
  <c r="BK134" i="12"/>
  <c r="J134" i="12"/>
  <c r="J100" i="12"/>
  <c r="R733" i="12"/>
  <c r="R751" i="12"/>
  <c r="T778" i="12"/>
  <c r="P800" i="12"/>
  <c r="R922" i="12"/>
  <c r="R921" i="12" s="1"/>
  <c r="BK927" i="12"/>
  <c r="J927" i="12"/>
  <c r="J110" i="12"/>
  <c r="T131" i="13"/>
  <c r="T577" i="13"/>
  <c r="T589" i="13"/>
  <c r="P609" i="13"/>
  <c r="T766" i="13"/>
  <c r="T765" i="13"/>
  <c r="BK133" i="14"/>
  <c r="J133" i="14"/>
  <c r="J100" i="14" s="1"/>
  <c r="BK596" i="14"/>
  <c r="J596" i="14"/>
  <c r="J101" i="14"/>
  <c r="T604" i="14"/>
  <c r="R626" i="14"/>
  <c r="P661" i="14"/>
  <c r="BK672" i="14"/>
  <c r="BK671" i="14" s="1"/>
  <c r="J671" i="14" s="1"/>
  <c r="J106" i="14" s="1"/>
  <c r="P694" i="14"/>
  <c r="P693" i="14" s="1"/>
  <c r="R128" i="15"/>
  <c r="T316" i="15"/>
  <c r="R328" i="15"/>
  <c r="BK346" i="15"/>
  <c r="J346" i="15"/>
  <c r="J103" i="15"/>
  <c r="T120" i="17"/>
  <c r="T119" i="17" s="1"/>
  <c r="T118" i="17" s="1"/>
  <c r="T124" i="2"/>
  <c r="T123" i="2"/>
  <c r="T122" i="2" s="1"/>
  <c r="P124" i="3"/>
  <c r="P123" i="3"/>
  <c r="P122" i="3"/>
  <c r="AU97" i="1" s="1"/>
  <c r="R128" i="4"/>
  <c r="R182" i="4"/>
  <c r="P187" i="4"/>
  <c r="BK198" i="4"/>
  <c r="J198" i="4"/>
  <c r="J103" i="4"/>
  <c r="BK126" i="5"/>
  <c r="J126" i="5" s="1"/>
  <c r="J100" i="5" s="1"/>
  <c r="P142" i="5"/>
  <c r="T127" i="6"/>
  <c r="P231" i="6"/>
  <c r="R244" i="6"/>
  <c r="T128" i="7"/>
  <c r="T138" i="7"/>
  <c r="P142" i="7"/>
  <c r="T150" i="7"/>
  <c r="T136" i="8"/>
  <c r="T252" i="8"/>
  <c r="R338" i="8"/>
  <c r="BK360" i="8"/>
  <c r="J360" i="8"/>
  <c r="J105" i="8"/>
  <c r="R426" i="8"/>
  <c r="P132" i="9"/>
  <c r="BK215" i="9"/>
  <c r="J215" i="9"/>
  <c r="J103" i="9" s="1"/>
  <c r="P271" i="9"/>
  <c r="R324" i="9"/>
  <c r="T130" i="10"/>
  <c r="R229" i="10"/>
  <c r="R272" i="10"/>
  <c r="BK284" i="10"/>
  <c r="J284" i="10"/>
  <c r="J103" i="10" s="1"/>
  <c r="T300" i="10"/>
  <c r="R316" i="10"/>
  <c r="BK137" i="11"/>
  <c r="J137" i="11" s="1"/>
  <c r="J100" i="11" s="1"/>
  <c r="R275" i="11"/>
  <c r="P622" i="11"/>
  <c r="R771" i="11"/>
  <c r="P800" i="11"/>
  <c r="T1012" i="11"/>
  <c r="BK1104" i="11"/>
  <c r="J1104" i="11" s="1"/>
  <c r="J107" i="11" s="1"/>
  <c r="T1131" i="11"/>
  <c r="R1425" i="11"/>
  <c r="P1438" i="11"/>
  <c r="P1435" i="11"/>
  <c r="T134" i="12"/>
  <c r="T133" i="12"/>
  <c r="P733" i="12"/>
  <c r="T751" i="12"/>
  <c r="R778" i="12"/>
  <c r="R800" i="12"/>
  <c r="T922" i="12"/>
  <c r="T921" i="12"/>
  <c r="R927" i="12"/>
  <c r="R926" i="12"/>
  <c r="BK131" i="13"/>
  <c r="J131" i="13"/>
  <c r="J100" i="13"/>
  <c r="BK577" i="13"/>
  <c r="J577" i="13" s="1"/>
  <c r="J102" i="13" s="1"/>
  <c r="BK589" i="13"/>
  <c r="J589" i="13"/>
  <c r="J103" i="13" s="1"/>
  <c r="R609" i="13"/>
  <c r="BK766" i="13"/>
  <c r="J766" i="13"/>
  <c r="J107" i="13" s="1"/>
  <c r="P133" i="14"/>
  <c r="R596" i="14"/>
  <c r="BK604" i="14"/>
  <c r="J604" i="14" s="1"/>
  <c r="J102" i="14" s="1"/>
  <c r="P626" i="14"/>
  <c r="R661" i="14"/>
  <c r="P672" i="14"/>
  <c r="P671" i="14"/>
  <c r="T694" i="14"/>
  <c r="T693" i="14"/>
  <c r="BK128" i="15"/>
  <c r="J128" i="15"/>
  <c r="J100" i="15"/>
  <c r="P316" i="15"/>
  <c r="T328" i="15"/>
  <c r="T346" i="15"/>
  <c r="P124" i="16"/>
  <c r="R124" i="16"/>
  <c r="R123" i="16" s="1"/>
  <c r="T124" i="16"/>
  <c r="P128" i="16"/>
  <c r="T128" i="16"/>
  <c r="BK120" i="17"/>
  <c r="J120" i="17"/>
  <c r="J98" i="17"/>
  <c r="R120" i="17"/>
  <c r="R119" i="17" s="1"/>
  <c r="R118" i="17" s="1"/>
  <c r="BK124" i="2"/>
  <c r="J124" i="2"/>
  <c r="J100" i="2" s="1"/>
  <c r="BK124" i="3"/>
  <c r="J124" i="3"/>
  <c r="J100" i="3"/>
  <c r="BK128" i="4"/>
  <c r="J128" i="4"/>
  <c r="J100" i="4"/>
  <c r="P182" i="4"/>
  <c r="BK187" i="4"/>
  <c r="J187" i="4"/>
  <c r="J102" i="4"/>
  <c r="R198" i="4"/>
  <c r="T126" i="5"/>
  <c r="T142" i="5"/>
  <c r="T125" i="5" s="1"/>
  <c r="T124" i="5" s="1"/>
  <c r="P127" i="6"/>
  <c r="P126" i="6"/>
  <c r="P125" i="6"/>
  <c r="AU100" i="1"/>
  <c r="T231" i="6"/>
  <c r="T244" i="6"/>
  <c r="P128" i="7"/>
  <c r="P127" i="7"/>
  <c r="P126" i="7" s="1"/>
  <c r="AU101" i="1" s="1"/>
  <c r="P138" i="7"/>
  <c r="T142" i="7"/>
  <c r="BK150" i="7"/>
  <c r="J150" i="7"/>
  <c r="J103" i="7"/>
  <c r="R136" i="8"/>
  <c r="R135" i="8" s="1"/>
  <c r="R134" i="8" s="1"/>
  <c r="BK252" i="8"/>
  <c r="J252" i="8"/>
  <c r="J103" i="8" s="1"/>
  <c r="T338" i="8"/>
  <c r="T360" i="8"/>
  <c r="P426" i="8"/>
  <c r="R132" i="9"/>
  <c r="P215" i="9"/>
  <c r="BK271" i="9"/>
  <c r="J271" i="9"/>
  <c r="J104" i="9"/>
  <c r="BK324" i="9"/>
  <c r="J324" i="9" s="1"/>
  <c r="J105" i="9" s="1"/>
  <c r="R130" i="10"/>
  <c r="R129" i="10"/>
  <c r="R128" i="10" s="1"/>
  <c r="T229" i="10"/>
  <c r="BK272" i="10"/>
  <c r="J272" i="10"/>
  <c r="J102" i="10" s="1"/>
  <c r="P284" i="10"/>
  <c r="BK300" i="10"/>
  <c r="J300" i="10"/>
  <c r="J104" i="10" s="1"/>
  <c r="BK316" i="10"/>
  <c r="J316" i="10"/>
  <c r="J105" i="10"/>
  <c r="P137" i="11"/>
  <c r="BK275" i="11"/>
  <c r="J275" i="11"/>
  <c r="J101" i="11"/>
  <c r="T622" i="11"/>
  <c r="P771" i="11"/>
  <c r="R800" i="11"/>
  <c r="P1012" i="11"/>
  <c r="P1091" i="11"/>
  <c r="R1104" i="11"/>
  <c r="R1131" i="11"/>
  <c r="T1425" i="11"/>
  <c r="BK1438" i="11"/>
  <c r="J1438" i="11"/>
  <c r="J113" i="11"/>
  <c r="R134" i="12"/>
  <c r="R133" i="12" s="1"/>
  <c r="BK733" i="12"/>
  <c r="J733" i="12"/>
  <c r="J101" i="12" s="1"/>
  <c r="BK751" i="12"/>
  <c r="J751" i="12"/>
  <c r="J102" i="12"/>
  <c r="BK778" i="12"/>
  <c r="J778" i="12"/>
  <c r="J103" i="12"/>
  <c r="BK800" i="12"/>
  <c r="J800" i="12" s="1"/>
  <c r="J104" i="12" s="1"/>
  <c r="P922" i="12"/>
  <c r="P921" i="12"/>
  <c r="T927" i="12"/>
  <c r="T926" i="12"/>
  <c r="P131" i="13"/>
  <c r="P577" i="13"/>
  <c r="P589" i="13"/>
  <c r="P130" i="13" s="1"/>
  <c r="P129" i="13" s="1"/>
  <c r="AU110" i="1" s="1"/>
  <c r="T609" i="13"/>
  <c r="R766" i="13"/>
  <c r="R765" i="13"/>
  <c r="T133" i="14"/>
  <c r="T132" i="14" s="1"/>
  <c r="T131" i="14" s="1"/>
  <c r="T596" i="14"/>
  <c r="P604" i="14"/>
  <c r="T626" i="14"/>
  <c r="T661" i="14"/>
  <c r="R672" i="14"/>
  <c r="R671" i="14"/>
  <c r="R694" i="14"/>
  <c r="R693" i="14"/>
  <c r="P128" i="15"/>
  <c r="P127" i="15"/>
  <c r="P126" i="15" s="1"/>
  <c r="AU112" i="1" s="1"/>
  <c r="BK316" i="15"/>
  <c r="J316" i="15"/>
  <c r="J101" i="15" s="1"/>
  <c r="BK328" i="15"/>
  <c r="J328" i="15"/>
  <c r="J102" i="15"/>
  <c r="R346" i="15"/>
  <c r="P120" i="17"/>
  <c r="P119" i="17"/>
  <c r="P118" i="17"/>
  <c r="AU115" i="1" s="1"/>
  <c r="BK204" i="4"/>
  <c r="J204" i="4"/>
  <c r="J104" i="4"/>
  <c r="BK139" i="5"/>
  <c r="J139" i="5"/>
  <c r="J101" i="5"/>
  <c r="BK153" i="7"/>
  <c r="J153" i="7" s="1"/>
  <c r="J104" i="7" s="1"/>
  <c r="BK389" i="9"/>
  <c r="J389" i="9"/>
  <c r="J106" i="9" s="1"/>
  <c r="BK368" i="10"/>
  <c r="J368" i="10"/>
  <c r="J106" i="10"/>
  <c r="BK763" i="13"/>
  <c r="J763" i="13"/>
  <c r="J105" i="13"/>
  <c r="BK169" i="16"/>
  <c r="J169" i="16" s="1"/>
  <c r="J101" i="16" s="1"/>
  <c r="BK255" i="6"/>
  <c r="J255" i="6"/>
  <c r="J103" i="6" s="1"/>
  <c r="BK422" i="8"/>
  <c r="J422" i="8"/>
  <c r="J106" i="8"/>
  <c r="BK545" i="8"/>
  <c r="J545" i="8"/>
  <c r="J108" i="8"/>
  <c r="BK548" i="8"/>
  <c r="J548" i="8" s="1"/>
  <c r="J110" i="8" s="1"/>
  <c r="BK1433" i="11"/>
  <c r="J1433" i="11"/>
  <c r="J110" i="11" s="1"/>
  <c r="BK1436" i="11"/>
  <c r="J1436" i="11"/>
  <c r="J112" i="11"/>
  <c r="BK669" i="14"/>
  <c r="J669" i="14"/>
  <c r="J105" i="14"/>
  <c r="BK385" i="15"/>
  <c r="J385" i="15" s="1"/>
  <c r="J104" i="15" s="1"/>
  <c r="BK572" i="13"/>
  <c r="J572" i="13"/>
  <c r="J101" i="13" s="1"/>
  <c r="BK916" i="12"/>
  <c r="J916" i="12"/>
  <c r="J105" i="12"/>
  <c r="BK919" i="12"/>
  <c r="J919" i="12"/>
  <c r="J106" i="12"/>
  <c r="J112" i="17"/>
  <c r="BE122" i="17"/>
  <c r="BE149" i="17"/>
  <c r="BE163" i="17"/>
  <c r="BE171" i="17"/>
  <c r="BE176" i="17"/>
  <c r="BE203" i="17"/>
  <c r="BE205" i="17"/>
  <c r="BE207" i="17"/>
  <c r="BE211" i="17"/>
  <c r="E85" i="17"/>
  <c r="F115" i="17"/>
  <c r="BE121" i="17"/>
  <c r="BE161" i="17"/>
  <c r="BE168" i="17"/>
  <c r="BE177" i="17"/>
  <c r="BE178" i="17"/>
  <c r="BE179" i="17"/>
  <c r="BE181" i="17"/>
  <c r="BE183" i="17"/>
  <c r="BE196" i="17"/>
  <c r="BE198" i="17"/>
  <c r="BE208" i="17"/>
  <c r="BE209" i="17"/>
  <c r="BE210" i="17"/>
  <c r="J115" i="17"/>
  <c r="BE123" i="17"/>
  <c r="BE162" i="17"/>
  <c r="BE169" i="17"/>
  <c r="BE180" i="17"/>
  <c r="BE184" i="17"/>
  <c r="BE199" i="17"/>
  <c r="BE201" i="17"/>
  <c r="BE204" i="17"/>
  <c r="BE190" i="17"/>
  <c r="BE197" i="17"/>
  <c r="BE200" i="17"/>
  <c r="BE202" i="17"/>
  <c r="BE206" i="17"/>
  <c r="J91" i="16"/>
  <c r="F120" i="16"/>
  <c r="BE133" i="16"/>
  <c r="BE143" i="16"/>
  <c r="BE145" i="16"/>
  <c r="BE151" i="16"/>
  <c r="BE155" i="16"/>
  <c r="BE166" i="16"/>
  <c r="BE170" i="16"/>
  <c r="E85" i="16"/>
  <c r="BE129" i="16"/>
  <c r="BE131" i="16"/>
  <c r="BE156" i="16"/>
  <c r="BE125" i="16"/>
  <c r="BE127" i="16"/>
  <c r="BE141" i="16"/>
  <c r="BE149" i="16"/>
  <c r="BE158" i="16"/>
  <c r="BE159" i="16"/>
  <c r="BE160" i="16"/>
  <c r="BE168" i="16"/>
  <c r="J94" i="16"/>
  <c r="BE136" i="16"/>
  <c r="BE138" i="16"/>
  <c r="BE139" i="16"/>
  <c r="BE153" i="16"/>
  <c r="BE154" i="16"/>
  <c r="BE162" i="16"/>
  <c r="BE164" i="16"/>
  <c r="BE129" i="15"/>
  <c r="BE137" i="15"/>
  <c r="BE141" i="15"/>
  <c r="BE153" i="15"/>
  <c r="BE161" i="15"/>
  <c r="BE171" i="15"/>
  <c r="BE173" i="15"/>
  <c r="BE174" i="15"/>
  <c r="BE179" i="15"/>
  <c r="BE193" i="15"/>
  <c r="BE203" i="15"/>
  <c r="BE204" i="15"/>
  <c r="BE228" i="15"/>
  <c r="BE244" i="15"/>
  <c r="BE247" i="15"/>
  <c r="BE250" i="15"/>
  <c r="BE264" i="15"/>
  <c r="BE266" i="15"/>
  <c r="BE279" i="15"/>
  <c r="BE286" i="15"/>
  <c r="BE305" i="15"/>
  <c r="BE307" i="15"/>
  <c r="BE310" i="15"/>
  <c r="BE325" i="15"/>
  <c r="BE336" i="15"/>
  <c r="BE347" i="15"/>
  <c r="BE357" i="15"/>
  <c r="BE366" i="15"/>
  <c r="BE375" i="15"/>
  <c r="BE376" i="15"/>
  <c r="E85" i="15"/>
  <c r="J91" i="15"/>
  <c r="J94" i="15"/>
  <c r="BE132" i="15"/>
  <c r="BE134" i="15"/>
  <c r="BE207" i="15"/>
  <c r="BE219" i="15"/>
  <c r="BE227" i="15"/>
  <c r="BE294" i="15"/>
  <c r="BE297" i="15"/>
  <c r="BE300" i="15"/>
  <c r="BE344" i="15"/>
  <c r="BE367" i="15"/>
  <c r="BE371" i="15"/>
  <c r="BE373" i="15"/>
  <c r="BE377" i="15"/>
  <c r="BE380" i="15"/>
  <c r="BE381" i="15"/>
  <c r="J672" i="14"/>
  <c r="J107" i="14" s="1"/>
  <c r="BE143" i="15"/>
  <c r="BE145" i="15"/>
  <c r="BE154" i="15"/>
  <c r="BE167" i="15"/>
  <c r="BE181" i="15"/>
  <c r="BE195" i="15"/>
  <c r="BE197" i="15"/>
  <c r="BE217" i="15"/>
  <c r="BE225" i="15"/>
  <c r="BE229" i="15"/>
  <c r="BE235" i="15"/>
  <c r="BE239" i="15"/>
  <c r="BE241" i="15"/>
  <c r="BE242" i="15"/>
  <c r="BE243" i="15"/>
  <c r="BE261" i="15"/>
  <c r="BE285" i="15"/>
  <c r="BE291" i="15"/>
  <c r="BE298" i="15"/>
  <c r="BE322" i="15"/>
  <c r="BE324" i="15"/>
  <c r="BE329" i="15"/>
  <c r="BE339" i="15"/>
  <c r="BE355" i="15"/>
  <c r="BE370" i="15"/>
  <c r="BE379" i="15"/>
  <c r="BE382" i="15"/>
  <c r="F94" i="15"/>
  <c r="BE139" i="15"/>
  <c r="BE147" i="15"/>
  <c r="BE150" i="15"/>
  <c r="BE151" i="15"/>
  <c r="BE159" i="15"/>
  <c r="BE170" i="15"/>
  <c r="BE208" i="15"/>
  <c r="BE221" i="15"/>
  <c r="BE237" i="15"/>
  <c r="BE248" i="15"/>
  <c r="BE256" i="15"/>
  <c r="BE258" i="15"/>
  <c r="BE282" i="15"/>
  <c r="BE303" i="15"/>
  <c r="BE313" i="15"/>
  <c r="BE317" i="15"/>
  <c r="BE333" i="15"/>
  <c r="BE335" i="15"/>
  <c r="BE340" i="15"/>
  <c r="BE361" i="15"/>
  <c r="BE365" i="15"/>
  <c r="BE368" i="15"/>
  <c r="BE369" i="15"/>
  <c r="BE372" i="15"/>
  <c r="BE374" i="15"/>
  <c r="BE378" i="15"/>
  <c r="BE383" i="15"/>
  <c r="BE384" i="15"/>
  <c r="BE386" i="15"/>
  <c r="F94" i="14"/>
  <c r="BE175" i="14"/>
  <c r="BE177" i="14"/>
  <c r="BE182" i="14"/>
  <c r="BE233" i="14"/>
  <c r="BE253" i="14"/>
  <c r="BE298" i="14"/>
  <c r="BE359" i="14"/>
  <c r="BE445" i="14"/>
  <c r="BE496" i="14"/>
  <c r="BE505" i="14"/>
  <c r="BE509" i="14"/>
  <c r="BE515" i="14"/>
  <c r="BE531" i="14"/>
  <c r="BE533" i="14"/>
  <c r="BE538" i="14"/>
  <c r="BE541" i="14"/>
  <c r="BE552" i="14"/>
  <c r="BE578" i="14"/>
  <c r="BE579" i="14"/>
  <c r="BE635" i="14"/>
  <c r="BE637" i="14"/>
  <c r="BE649" i="14"/>
  <c r="BE654" i="14"/>
  <c r="BE655" i="14"/>
  <c r="BE666" i="14"/>
  <c r="BE673" i="14"/>
  <c r="BE674" i="14"/>
  <c r="BE682" i="14"/>
  <c r="BE683" i="14"/>
  <c r="BE684" i="14"/>
  <c r="BE687" i="14"/>
  <c r="BE688" i="14"/>
  <c r="BK765" i="13"/>
  <c r="J91" i="14"/>
  <c r="J94" i="14"/>
  <c r="BE140" i="14"/>
  <c r="BE144" i="14"/>
  <c r="BE162" i="14"/>
  <c r="BE164" i="14"/>
  <c r="BE190" i="14"/>
  <c r="BE198" i="14"/>
  <c r="BE222" i="14"/>
  <c r="BE224" i="14"/>
  <c r="BE358" i="14"/>
  <c r="BE361" i="14"/>
  <c r="BE371" i="14"/>
  <c r="BE374" i="14"/>
  <c r="BE506" i="14"/>
  <c r="BE512" i="14"/>
  <c r="BE539" i="14"/>
  <c r="BE555" i="14"/>
  <c r="BE572" i="14"/>
  <c r="BE613" i="14"/>
  <c r="BE627" i="14"/>
  <c r="BE628" i="14"/>
  <c r="BE642" i="14"/>
  <c r="BE647" i="14"/>
  <c r="BE657" i="14"/>
  <c r="BE659" i="14"/>
  <c r="BE662" i="14"/>
  <c r="BE663" i="14"/>
  <c r="BE675" i="14"/>
  <c r="BE676" i="14"/>
  <c r="BE685" i="14"/>
  <c r="BE686" i="14"/>
  <c r="BE690" i="14"/>
  <c r="BE691" i="14"/>
  <c r="BE695" i="14"/>
  <c r="BE698" i="14"/>
  <c r="E119" i="14"/>
  <c r="BE134" i="14"/>
  <c r="BE137" i="14"/>
  <c r="BE148" i="14"/>
  <c r="BE150" i="14"/>
  <c r="BE169" i="14"/>
  <c r="BE202" i="14"/>
  <c r="BE221" i="14"/>
  <c r="BE272" i="14"/>
  <c r="BE276" i="14"/>
  <c r="BE333" i="14"/>
  <c r="BE356" i="14"/>
  <c r="BE497" i="14"/>
  <c r="BE535" i="14"/>
  <c r="BE549" i="14"/>
  <c r="BE557" i="14"/>
  <c r="BE575" i="14"/>
  <c r="BE592" i="14"/>
  <c r="BE595" i="14"/>
  <c r="BE597" i="14"/>
  <c r="BE601" i="14"/>
  <c r="BE616" i="14"/>
  <c r="BE624" i="14"/>
  <c r="BE631" i="14"/>
  <c r="BE644" i="14"/>
  <c r="BE664" i="14"/>
  <c r="BE665" i="14"/>
  <c r="BE670" i="14"/>
  <c r="BE678" i="14"/>
  <c r="BE681" i="14"/>
  <c r="BE689" i="14"/>
  <c r="BE692" i="14"/>
  <c r="BE142" i="14"/>
  <c r="BE154" i="14"/>
  <c r="BE156" i="14"/>
  <c r="BE200" i="14"/>
  <c r="BE225" i="14"/>
  <c r="BE231" i="14"/>
  <c r="BE290" i="14"/>
  <c r="BE362" i="14"/>
  <c r="BE368" i="14"/>
  <c r="BE377" i="14"/>
  <c r="BE382" i="14"/>
  <c r="BE447" i="14"/>
  <c r="BE449" i="14"/>
  <c r="BE451" i="14"/>
  <c r="BE542" i="14"/>
  <c r="BE547" i="14"/>
  <c r="BE590" i="14"/>
  <c r="BE603" i="14"/>
  <c r="BE605" i="14"/>
  <c r="BE610" i="14"/>
  <c r="BE612" i="14"/>
  <c r="BE617" i="14"/>
  <c r="BE620" i="14"/>
  <c r="BE629" i="14"/>
  <c r="BE630" i="14"/>
  <c r="BE632" i="14"/>
  <c r="BE639" i="14"/>
  <c r="BE652" i="14"/>
  <c r="BE668" i="14"/>
  <c r="BE677" i="14"/>
  <c r="BE679" i="14"/>
  <c r="BE680" i="14"/>
  <c r="J922" i="12"/>
  <c r="J108" i="12"/>
  <c r="F94" i="13"/>
  <c r="E117" i="13"/>
  <c r="BE132" i="13"/>
  <c r="BE145" i="13"/>
  <c r="BE160" i="13"/>
  <c r="BE174" i="13"/>
  <c r="BE187" i="13"/>
  <c r="BE191" i="13"/>
  <c r="BE196" i="13"/>
  <c r="BE223" i="13"/>
  <c r="BE236" i="13"/>
  <c r="BE298" i="13"/>
  <c r="BE303" i="13"/>
  <c r="BE305" i="13"/>
  <c r="BE322" i="13"/>
  <c r="BE395" i="13"/>
  <c r="BE430" i="13"/>
  <c r="BE465" i="13"/>
  <c r="BE481" i="13"/>
  <c r="BE483" i="13"/>
  <c r="BE531" i="13"/>
  <c r="BE552" i="13"/>
  <c r="BE571" i="13"/>
  <c r="BE578" i="13"/>
  <c r="BE622" i="13"/>
  <c r="BE632" i="13"/>
  <c r="BE654" i="13"/>
  <c r="BE665" i="13"/>
  <c r="BE669" i="13"/>
  <c r="BE672" i="13"/>
  <c r="BE673" i="13"/>
  <c r="BE686" i="13"/>
  <c r="BE687" i="13"/>
  <c r="BE691" i="13"/>
  <c r="BE693" i="13"/>
  <c r="BE694" i="13"/>
  <c r="BE695" i="13"/>
  <c r="BE699" i="13"/>
  <c r="BE700" i="13"/>
  <c r="BE701" i="13"/>
  <c r="BE711" i="13"/>
  <c r="BE718" i="13"/>
  <c r="BE726" i="13"/>
  <c r="BE727" i="13"/>
  <c r="BE732" i="13"/>
  <c r="BE734" i="13"/>
  <c r="BE735" i="13"/>
  <c r="BE738" i="13"/>
  <c r="BE740" i="13"/>
  <c r="BE742" i="13"/>
  <c r="BE749" i="13"/>
  <c r="BE758" i="13"/>
  <c r="J91" i="13"/>
  <c r="J94" i="13"/>
  <c r="BE158" i="13"/>
  <c r="BE163" i="13"/>
  <c r="BE165" i="13"/>
  <c r="BE170" i="13"/>
  <c r="BE172" i="13"/>
  <c r="BE243" i="13"/>
  <c r="BE277" i="13"/>
  <c r="BE300" i="13"/>
  <c r="BE306" i="13"/>
  <c r="BE316" i="13"/>
  <c r="BE330" i="13"/>
  <c r="BE333" i="13"/>
  <c r="BE339" i="13"/>
  <c r="BE466" i="13"/>
  <c r="BE502" i="13"/>
  <c r="BE523" i="13"/>
  <c r="BE526" i="13"/>
  <c r="BE568" i="13"/>
  <c r="BE573" i="13"/>
  <c r="BE586" i="13"/>
  <c r="BE588" i="13"/>
  <c r="BE602" i="13"/>
  <c r="BE636" i="13"/>
  <c r="BE662" i="13"/>
  <c r="BE667" i="13"/>
  <c r="BE670" i="13"/>
  <c r="BE677" i="13"/>
  <c r="BE678" i="13"/>
  <c r="BE685" i="13"/>
  <c r="BE688" i="13"/>
  <c r="BE689" i="13"/>
  <c r="BE690" i="13"/>
  <c r="BE692" i="13"/>
  <c r="BE703" i="13"/>
  <c r="BE704" i="13"/>
  <c r="BE705" i="13"/>
  <c r="BE706" i="13"/>
  <c r="BE715" i="13"/>
  <c r="BE717" i="13"/>
  <c r="BE719" i="13"/>
  <c r="BE731" i="13"/>
  <c r="BE747" i="13"/>
  <c r="BE754" i="13"/>
  <c r="BE759" i="13"/>
  <c r="BE760" i="13"/>
  <c r="BE761" i="13"/>
  <c r="BE764" i="13"/>
  <c r="BE767" i="13"/>
  <c r="BE770" i="13"/>
  <c r="BE138" i="13"/>
  <c r="BE151" i="13"/>
  <c r="BE182" i="13"/>
  <c r="BE184" i="13"/>
  <c r="BE188" i="13"/>
  <c r="BE219" i="13"/>
  <c r="BE302" i="13"/>
  <c r="BE319" i="13"/>
  <c r="BE325" i="13"/>
  <c r="BE336" i="13"/>
  <c r="BE397" i="13"/>
  <c r="BE401" i="13"/>
  <c r="BE405" i="13"/>
  <c r="BE406" i="13"/>
  <c r="BE506" i="13"/>
  <c r="BE512" i="13"/>
  <c r="BE529" i="13"/>
  <c r="BE546" i="13"/>
  <c r="BE610" i="13"/>
  <c r="BE616" i="13"/>
  <c r="BE618" i="13"/>
  <c r="BE620" i="13"/>
  <c r="BE666" i="13"/>
  <c r="BE671" i="13"/>
  <c r="BE674" i="13"/>
  <c r="BE676" i="13"/>
  <c r="BE679" i="13"/>
  <c r="BE680" i="13"/>
  <c r="BE681" i="13"/>
  <c r="BE684" i="13"/>
  <c r="BE696" i="13"/>
  <c r="BE698" i="13"/>
  <c r="BE707" i="13"/>
  <c r="BE708" i="13"/>
  <c r="BE709" i="13"/>
  <c r="BE710" i="13"/>
  <c r="BE714" i="13"/>
  <c r="BE722" i="13"/>
  <c r="BE730" i="13"/>
  <c r="BE737" i="13"/>
  <c r="BE140" i="13"/>
  <c r="BE190" i="13"/>
  <c r="BE198" i="13"/>
  <c r="BE209" i="13"/>
  <c r="BE393" i="13"/>
  <c r="BE407" i="13"/>
  <c r="BE409" i="13"/>
  <c r="BE410" i="13"/>
  <c r="BE431" i="13"/>
  <c r="BE479" i="13"/>
  <c r="BE504" i="13"/>
  <c r="BE513" i="13"/>
  <c r="BE515" i="13"/>
  <c r="BE516" i="13"/>
  <c r="BE521" i="13"/>
  <c r="BE549" i="13"/>
  <c r="BE553" i="13"/>
  <c r="BE565" i="13"/>
  <c r="BE590" i="13"/>
  <c r="BE596" i="13"/>
  <c r="BE598" i="13"/>
  <c r="BE599" i="13"/>
  <c r="BE603" i="13"/>
  <c r="BE607" i="13"/>
  <c r="BE630" i="13"/>
  <c r="BE640" i="13"/>
  <c r="BE652" i="13"/>
  <c r="BE658" i="13"/>
  <c r="BE663" i="13"/>
  <c r="BE668" i="13"/>
  <c r="BE675" i="13"/>
  <c r="BE682" i="13"/>
  <c r="BE683" i="13"/>
  <c r="BE697" i="13"/>
  <c r="BE702" i="13"/>
  <c r="BE713" i="13"/>
  <c r="BE721" i="13"/>
  <c r="BE724" i="13"/>
  <c r="BE728" i="13"/>
  <c r="BE736" i="13"/>
  <c r="BE756" i="13"/>
  <c r="E85" i="12"/>
  <c r="J126" i="12"/>
  <c r="BE135" i="12"/>
  <c r="BE143" i="12"/>
  <c r="BE195" i="12"/>
  <c r="BE214" i="12"/>
  <c r="BE257" i="12"/>
  <c r="BE287" i="12"/>
  <c r="BE340" i="12"/>
  <c r="BE387" i="12"/>
  <c r="BE404" i="12"/>
  <c r="BE514" i="12"/>
  <c r="BE547" i="12"/>
  <c r="BE661" i="12"/>
  <c r="BE662" i="12"/>
  <c r="BE677" i="12"/>
  <c r="BE700" i="12"/>
  <c r="BE718" i="12"/>
  <c r="BE720" i="12"/>
  <c r="BE722" i="12"/>
  <c r="BE725" i="12"/>
  <c r="BE731" i="12"/>
  <c r="BE734" i="12"/>
  <c r="BE746" i="12"/>
  <c r="BE747" i="12"/>
  <c r="BE750" i="12"/>
  <c r="BE759" i="12"/>
  <c r="BE798" i="12"/>
  <c r="BE804" i="12"/>
  <c r="BE834" i="12"/>
  <c r="BE836" i="12"/>
  <c r="BE857" i="12"/>
  <c r="BE873" i="12"/>
  <c r="BE876" i="12"/>
  <c r="BE881" i="12"/>
  <c r="BE883" i="12"/>
  <c r="BE887" i="12"/>
  <c r="BE892" i="12"/>
  <c r="BE901" i="12"/>
  <c r="BE911" i="12"/>
  <c r="BE920" i="12"/>
  <c r="BE923" i="12"/>
  <c r="BE924" i="12"/>
  <c r="BE925" i="12"/>
  <c r="BE928" i="12"/>
  <c r="BE931" i="12"/>
  <c r="J94" i="12"/>
  <c r="F129" i="12"/>
  <c r="BE141" i="12"/>
  <c r="BE148" i="12"/>
  <c r="BE174" i="12"/>
  <c r="BE176" i="12"/>
  <c r="BE197" i="12"/>
  <c r="BE208" i="12"/>
  <c r="BE211" i="12"/>
  <c r="BE216" i="12"/>
  <c r="BE255" i="12"/>
  <c r="BE388" i="12"/>
  <c r="BE391" i="12"/>
  <c r="BE398" i="12"/>
  <c r="BE518" i="12"/>
  <c r="BE546" i="12"/>
  <c r="BE630" i="12"/>
  <c r="BE636" i="12"/>
  <c r="BE653" i="12"/>
  <c r="BE658" i="12"/>
  <c r="BE667" i="12"/>
  <c r="BE696" i="12"/>
  <c r="BE706" i="12"/>
  <c r="BE715" i="12"/>
  <c r="BE758" i="12"/>
  <c r="BE767" i="12"/>
  <c r="BE771" i="12"/>
  <c r="BE775" i="12"/>
  <c r="BE784" i="12"/>
  <c r="BE787" i="12"/>
  <c r="BE790" i="12"/>
  <c r="BE791" i="12"/>
  <c r="BE801" i="12"/>
  <c r="BE839" i="12"/>
  <c r="BE848" i="12"/>
  <c r="BE860" i="12"/>
  <c r="BE863" i="12"/>
  <c r="BE865" i="12"/>
  <c r="BE871" i="12"/>
  <c r="BE874" i="12"/>
  <c r="BE879" i="12"/>
  <c r="BE889" i="12"/>
  <c r="BE895" i="12"/>
  <c r="BE897" i="12"/>
  <c r="BE902" i="12"/>
  <c r="BE903" i="12"/>
  <c r="BE904" i="12"/>
  <c r="BE156" i="12"/>
  <c r="BE181" i="12"/>
  <c r="BE183" i="12"/>
  <c r="BE202" i="12"/>
  <c r="BE245" i="12"/>
  <c r="BE246" i="12"/>
  <c r="BE316" i="12"/>
  <c r="BE333" i="12"/>
  <c r="BE401" i="12"/>
  <c r="BE408" i="12"/>
  <c r="BE629" i="12"/>
  <c r="BE651" i="12"/>
  <c r="BE669" i="12"/>
  <c r="BE672" i="12"/>
  <c r="BE709" i="12"/>
  <c r="BE712" i="12"/>
  <c r="BE713" i="12"/>
  <c r="BE779" i="12"/>
  <c r="BE806" i="12"/>
  <c r="BE809" i="12"/>
  <c r="BE850" i="12"/>
  <c r="BE858" i="12"/>
  <c r="BE862" i="12"/>
  <c r="BE867" i="12"/>
  <c r="BE869" i="12"/>
  <c r="BE877" i="12"/>
  <c r="BE885" i="12"/>
  <c r="BE891" i="12"/>
  <c r="BE164" i="12"/>
  <c r="BE166" i="12"/>
  <c r="BE169" i="12"/>
  <c r="BE172" i="12"/>
  <c r="BE187" i="12"/>
  <c r="BE189" i="12"/>
  <c r="BE248" i="12"/>
  <c r="BE249" i="12"/>
  <c r="BE320" i="12"/>
  <c r="BE369" i="12"/>
  <c r="BE385" i="12"/>
  <c r="BE390" i="12"/>
  <c r="BE411" i="12"/>
  <c r="BE516" i="12"/>
  <c r="BE633" i="12"/>
  <c r="BE639" i="12"/>
  <c r="BE649" i="12"/>
  <c r="BE659" i="12"/>
  <c r="BE675" i="12"/>
  <c r="BE693" i="12"/>
  <c r="BE699" i="12"/>
  <c r="BE728" i="12"/>
  <c r="BE738" i="12"/>
  <c r="BE748" i="12"/>
  <c r="BE752" i="12"/>
  <c r="BE756" i="12"/>
  <c r="BE765" i="12"/>
  <c r="BE786" i="12"/>
  <c r="BE794" i="12"/>
  <c r="BE816" i="12"/>
  <c r="BE818" i="12"/>
  <c r="BE822" i="12"/>
  <c r="BE838" i="12"/>
  <c r="BE852" i="12"/>
  <c r="BE856" i="12"/>
  <c r="BE894" i="12"/>
  <c r="BE899" i="12"/>
  <c r="BE906" i="12"/>
  <c r="BE917" i="12"/>
  <c r="E123" i="11"/>
  <c r="F132" i="11"/>
  <c r="BE144" i="11"/>
  <c r="BE152" i="11"/>
  <c r="BE164" i="11"/>
  <c r="BE184" i="11"/>
  <c r="BE271" i="11"/>
  <c r="BE278" i="11"/>
  <c r="BE283" i="11"/>
  <c r="BE343" i="11"/>
  <c r="BE369" i="11"/>
  <c r="BE372" i="11"/>
  <c r="BE425" i="11"/>
  <c r="BE513" i="11"/>
  <c r="BE535" i="11"/>
  <c r="BE597" i="11"/>
  <c r="BE614" i="11"/>
  <c r="BE647" i="11"/>
  <c r="BE673" i="11"/>
  <c r="BE717" i="11"/>
  <c r="BE740" i="11"/>
  <c r="BE742" i="11"/>
  <c r="BE763" i="11"/>
  <c r="BE772" i="11"/>
  <c r="BE783" i="11"/>
  <c r="BE804" i="11"/>
  <c r="BE849" i="11"/>
  <c r="BE861" i="11"/>
  <c r="BE863" i="11"/>
  <c r="BE901" i="11"/>
  <c r="BE917" i="11"/>
  <c r="BE920" i="11"/>
  <c r="BE925" i="11"/>
  <c r="BE1009" i="11"/>
  <c r="BE1035" i="11"/>
  <c r="BE1036" i="11"/>
  <c r="BE1042" i="11"/>
  <c r="BE1043" i="11"/>
  <c r="BE1044" i="11"/>
  <c r="BE1046" i="11"/>
  <c r="BE1118" i="11"/>
  <c r="BE1152" i="11"/>
  <c r="BE1184" i="11"/>
  <c r="BE1214" i="11"/>
  <c r="BE1252" i="11"/>
  <c r="BE1275" i="11"/>
  <c r="BE1310" i="11"/>
  <c r="BE1347" i="11"/>
  <c r="BE1349" i="11"/>
  <c r="BE1359" i="11"/>
  <c r="BE1367" i="11"/>
  <c r="BE1370" i="11"/>
  <c r="BE1371" i="11"/>
  <c r="BE1374" i="11"/>
  <c r="BE1375" i="11"/>
  <c r="BE1377" i="11"/>
  <c r="BE1385" i="11"/>
  <c r="BE1391" i="11"/>
  <c r="BE1412" i="11"/>
  <c r="BE1420" i="11"/>
  <c r="BE1424" i="11"/>
  <c r="BE1426" i="11"/>
  <c r="BE1429" i="11"/>
  <c r="BE1431" i="11"/>
  <c r="BE1434" i="11"/>
  <c r="BE1437" i="11"/>
  <c r="BE1439" i="11"/>
  <c r="BE1442" i="11"/>
  <c r="BE142" i="11"/>
  <c r="BE161" i="11"/>
  <c r="BE165" i="11"/>
  <c r="BE298" i="11"/>
  <c r="BE302" i="11"/>
  <c r="BE320" i="11"/>
  <c r="BE364" i="11"/>
  <c r="BE376" i="11"/>
  <c r="BE427" i="11"/>
  <c r="BE447" i="11"/>
  <c r="BE448" i="11"/>
  <c r="BE457" i="11"/>
  <c r="BE509" i="11"/>
  <c r="BE528" i="11"/>
  <c r="BE589" i="11"/>
  <c r="BE610" i="11"/>
  <c r="BE617" i="11"/>
  <c r="BE620" i="11"/>
  <c r="BE623" i="11"/>
  <c r="BE632" i="11"/>
  <c r="BE675" i="11"/>
  <c r="BE680" i="11"/>
  <c r="BE688" i="11"/>
  <c r="BE715" i="11"/>
  <c r="BE723" i="11"/>
  <c r="BE765" i="11"/>
  <c r="BE775" i="11"/>
  <c r="BE777" i="11"/>
  <c r="BE807" i="11"/>
  <c r="BE816" i="11"/>
  <c r="BE819" i="11"/>
  <c r="BE822" i="11"/>
  <c r="BE836" i="11"/>
  <c r="BE839" i="11"/>
  <c r="BE842" i="11"/>
  <c r="BE843" i="11"/>
  <c r="BE852" i="11"/>
  <c r="BE855" i="11"/>
  <c r="BE870" i="11"/>
  <c r="BE881" i="11"/>
  <c r="BE892" i="11"/>
  <c r="BE898" i="11"/>
  <c r="BE911" i="11"/>
  <c r="BE960" i="11"/>
  <c r="BE972" i="11"/>
  <c r="BE1040" i="11"/>
  <c r="BE1045" i="11"/>
  <c r="BE1048" i="11"/>
  <c r="BE1092" i="11"/>
  <c r="BE1132" i="11"/>
  <c r="BE1186" i="11"/>
  <c r="BE1188" i="11"/>
  <c r="BE1197" i="11"/>
  <c r="BE1244" i="11"/>
  <c r="BE1261" i="11"/>
  <c r="BE1271" i="11"/>
  <c r="BE1274" i="11"/>
  <c r="BE1288" i="11"/>
  <c r="BE1301" i="11"/>
  <c r="BE1366" i="11"/>
  <c r="BE1368" i="11"/>
  <c r="BE1373" i="11"/>
  <c r="BE1376" i="11"/>
  <c r="BE1378" i="11"/>
  <c r="BE1383" i="11"/>
  <c r="BE1400" i="11"/>
  <c r="BE1408" i="11"/>
  <c r="J94" i="11"/>
  <c r="J129" i="11"/>
  <c r="BE138" i="11"/>
  <c r="BE148" i="11"/>
  <c r="BE159" i="11"/>
  <c r="BE162" i="11"/>
  <c r="BE272" i="11"/>
  <c r="BE274" i="11"/>
  <c r="BE276" i="11"/>
  <c r="BE280" i="11"/>
  <c r="BE286" i="11"/>
  <c r="BE287" i="11"/>
  <c r="BE322" i="11"/>
  <c r="BE325" i="11"/>
  <c r="BE328" i="11"/>
  <c r="BE332" i="11"/>
  <c r="BE341" i="11"/>
  <c r="BE345" i="11"/>
  <c r="BE362" i="11"/>
  <c r="BE373" i="11"/>
  <c r="BE382" i="11"/>
  <c r="BE472" i="11"/>
  <c r="BE479" i="11"/>
  <c r="BE500" i="11"/>
  <c r="BE531" i="11"/>
  <c r="BE588" i="11"/>
  <c r="BE600" i="11"/>
  <c r="BE635" i="11"/>
  <c r="BE654" i="11"/>
  <c r="BE662" i="11"/>
  <c r="BE665" i="11"/>
  <c r="BE728" i="11"/>
  <c r="BE737" i="11"/>
  <c r="BE738" i="11"/>
  <c r="BE781" i="11"/>
  <c r="BE788" i="11"/>
  <c r="BE793" i="11"/>
  <c r="BE830" i="11"/>
  <c r="BE846" i="11"/>
  <c r="BE888" i="11"/>
  <c r="BE970" i="11"/>
  <c r="BE1008" i="11"/>
  <c r="BE1070" i="11"/>
  <c r="BE1170" i="11"/>
  <c r="BE1190" i="11"/>
  <c r="BE1195" i="11"/>
  <c r="BE1199" i="11"/>
  <c r="BE1200" i="11"/>
  <c r="BE1202" i="11"/>
  <c r="BE1273" i="11"/>
  <c r="BE1276" i="11"/>
  <c r="BE1278" i="11"/>
  <c r="BE1279" i="11"/>
  <c r="BE1331" i="11"/>
  <c r="BE1353" i="11"/>
  <c r="BE1365" i="11"/>
  <c r="BE1369" i="11"/>
  <c r="BE1372" i="11"/>
  <c r="BE1379" i="11"/>
  <c r="BE1380" i="11"/>
  <c r="BE1382" i="11"/>
  <c r="BE1388" i="11"/>
  <c r="BE1389" i="11"/>
  <c r="BE1405" i="11"/>
  <c r="BE1410" i="11"/>
  <c r="BE1418" i="11"/>
  <c r="BE169" i="11"/>
  <c r="BE199" i="11"/>
  <c r="BE237" i="11"/>
  <c r="BE269" i="11"/>
  <c r="BE282" i="11"/>
  <c r="BE313" i="11"/>
  <c r="BE347" i="11"/>
  <c r="BE360" i="11"/>
  <c r="BE370" i="11"/>
  <c r="BE379" i="11"/>
  <c r="BE423" i="11"/>
  <c r="BE458" i="11"/>
  <c r="BE465" i="11"/>
  <c r="BE496" i="11"/>
  <c r="BE498" i="11"/>
  <c r="BE510" i="11"/>
  <c r="BE512" i="11"/>
  <c r="BE526" i="11"/>
  <c r="BE537" i="11"/>
  <c r="BE582" i="11"/>
  <c r="BE585" i="11"/>
  <c r="BE594" i="11"/>
  <c r="BE601" i="11"/>
  <c r="BE605" i="11"/>
  <c r="BE608" i="11"/>
  <c r="BE612" i="11"/>
  <c r="BE640" i="11"/>
  <c r="BE645" i="11"/>
  <c r="BE668" i="11"/>
  <c r="BE712" i="11"/>
  <c r="BE724" i="11"/>
  <c r="BE744" i="11"/>
  <c r="BE761" i="11"/>
  <c r="BE767" i="11"/>
  <c r="BE779" i="11"/>
  <c r="BE795" i="11"/>
  <c r="BE797" i="11"/>
  <c r="BE801" i="11"/>
  <c r="BE810" i="11"/>
  <c r="BE813" i="11"/>
  <c r="BE833" i="11"/>
  <c r="BE858" i="11"/>
  <c r="BE877" i="11"/>
  <c r="BE914" i="11"/>
  <c r="BE927" i="11"/>
  <c r="BE933" i="11"/>
  <c r="BE949" i="11"/>
  <c r="BE965" i="11"/>
  <c r="BE966" i="11"/>
  <c r="BE968" i="11"/>
  <c r="BE997" i="11"/>
  <c r="BE1004" i="11"/>
  <c r="BE1007" i="11"/>
  <c r="BE1011" i="11"/>
  <c r="BE1013" i="11"/>
  <c r="BE1033" i="11"/>
  <c r="BE1038" i="11"/>
  <c r="BE1041" i="11"/>
  <c r="BE1073" i="11"/>
  <c r="BE1082" i="11"/>
  <c r="BE1088" i="11"/>
  <c r="BE1097" i="11"/>
  <c r="BE1099" i="11"/>
  <c r="BE1100" i="11"/>
  <c r="BE1103" i="11"/>
  <c r="BE1105" i="11"/>
  <c r="BE1154" i="11"/>
  <c r="BE1172" i="11"/>
  <c r="BE1194" i="11"/>
  <c r="BE1226" i="11"/>
  <c r="BE1277" i="11"/>
  <c r="BE1357" i="11"/>
  <c r="BE1363" i="11"/>
  <c r="BE1364" i="11"/>
  <c r="BE1381" i="11"/>
  <c r="BE1387" i="11"/>
  <c r="BE1403" i="11"/>
  <c r="BE1406" i="11"/>
  <c r="BE1411" i="11"/>
  <c r="J122" i="10"/>
  <c r="BE131" i="10"/>
  <c r="BE141" i="10"/>
  <c r="BE155" i="10"/>
  <c r="BE174" i="10"/>
  <c r="BE228" i="10"/>
  <c r="BE230" i="10"/>
  <c r="BE239" i="10"/>
  <c r="BE254" i="10"/>
  <c r="BE271" i="10"/>
  <c r="BE273" i="10"/>
  <c r="BE276" i="10"/>
  <c r="BE279" i="10"/>
  <c r="BE285" i="10"/>
  <c r="BE292" i="10"/>
  <c r="BE294" i="10"/>
  <c r="BE315" i="10"/>
  <c r="BE317" i="10"/>
  <c r="BE347" i="10"/>
  <c r="BE349" i="10"/>
  <c r="BE365" i="10"/>
  <c r="E85" i="10"/>
  <c r="J94" i="10"/>
  <c r="F125" i="10"/>
  <c r="BE145" i="10"/>
  <c r="BE154" i="10"/>
  <c r="BE157" i="10"/>
  <c r="BE201" i="10"/>
  <c r="BE203" i="10"/>
  <c r="BE237" i="10"/>
  <c r="BE283" i="10"/>
  <c r="BE290" i="10"/>
  <c r="BE311" i="10"/>
  <c r="BE324" i="10"/>
  <c r="BE330" i="10"/>
  <c r="BE332" i="10"/>
  <c r="BE334" i="10"/>
  <c r="BE344" i="10"/>
  <c r="BE345" i="10"/>
  <c r="BE348" i="10"/>
  <c r="BE353" i="10"/>
  <c r="BE359" i="10"/>
  <c r="BE363" i="10"/>
  <c r="BE366" i="10"/>
  <c r="BE369" i="10"/>
  <c r="BE137" i="10"/>
  <c r="BE152" i="10"/>
  <c r="BE210" i="10"/>
  <c r="BE225" i="10"/>
  <c r="BE226" i="10"/>
  <c r="BE245" i="10"/>
  <c r="BE246" i="10"/>
  <c r="BE252" i="10"/>
  <c r="BE265" i="10"/>
  <c r="BE268" i="10"/>
  <c r="BE296" i="10"/>
  <c r="BE297" i="10"/>
  <c r="BE301" i="10"/>
  <c r="BE328" i="10"/>
  <c r="BE336" i="10"/>
  <c r="BE342" i="10"/>
  <c r="BE350" i="10"/>
  <c r="BE352" i="10"/>
  <c r="BE356" i="10"/>
  <c r="BE135" i="10"/>
  <c r="BE158" i="10"/>
  <c r="BE162" i="10"/>
  <c r="BE241" i="10"/>
  <c r="BE257" i="10"/>
  <c r="BE260" i="10"/>
  <c r="BE262" i="10"/>
  <c r="BE280" i="10"/>
  <c r="BE281" i="10"/>
  <c r="BE287" i="10"/>
  <c r="BE289" i="10"/>
  <c r="BE308" i="10"/>
  <c r="BE310" i="10"/>
  <c r="BE320" i="10"/>
  <c r="BE322" i="10"/>
  <c r="BE326" i="10"/>
  <c r="BE339" i="10"/>
  <c r="BE341" i="10"/>
  <c r="BE354" i="10"/>
  <c r="BE361" i="10"/>
  <c r="E85" i="9"/>
  <c r="F127" i="9"/>
  <c r="BE139" i="9"/>
  <c r="BE143" i="9"/>
  <c r="BE171" i="9"/>
  <c r="BE178" i="9"/>
  <c r="BE189" i="9"/>
  <c r="BE190" i="9"/>
  <c r="BE193" i="9"/>
  <c r="BE198" i="9"/>
  <c r="BE211" i="9"/>
  <c r="BE243" i="9"/>
  <c r="BE278" i="9"/>
  <c r="BE296" i="9"/>
  <c r="BE299" i="9"/>
  <c r="BE301" i="9"/>
  <c r="BE312" i="9"/>
  <c r="BE318" i="9"/>
  <c r="BE331" i="9"/>
  <c r="BE333" i="9"/>
  <c r="BE340" i="9"/>
  <c r="BE348" i="9"/>
  <c r="BE366" i="9"/>
  <c r="BE368" i="9"/>
  <c r="BE369" i="9"/>
  <c r="BE380" i="9"/>
  <c r="J127" i="9"/>
  <c r="BE136" i="9"/>
  <c r="BE141" i="9"/>
  <c r="BE147" i="9"/>
  <c r="BE175" i="9"/>
  <c r="BE186" i="9"/>
  <c r="BE192" i="9"/>
  <c r="BE208" i="9"/>
  <c r="BE230" i="9"/>
  <c r="BE235" i="9"/>
  <c r="BE238" i="9"/>
  <c r="BE246" i="9"/>
  <c r="BE248" i="9"/>
  <c r="BE254" i="9"/>
  <c r="BE267" i="9"/>
  <c r="BE269" i="9"/>
  <c r="BE272" i="9"/>
  <c r="BE281" i="9"/>
  <c r="BE315" i="9"/>
  <c r="BE321" i="9"/>
  <c r="BE325" i="9"/>
  <c r="BE329" i="9"/>
  <c r="BE344" i="9"/>
  <c r="BE346" i="9"/>
  <c r="BE367" i="9"/>
  <c r="BE370" i="9"/>
  <c r="BE376" i="9"/>
  <c r="BE386" i="9"/>
  <c r="BE390" i="9"/>
  <c r="J93" i="9"/>
  <c r="BE133" i="9"/>
  <c r="BE135" i="9"/>
  <c r="BE149" i="9"/>
  <c r="BE161" i="9"/>
  <c r="BE163" i="9"/>
  <c r="BE232" i="9"/>
  <c r="BE249" i="9"/>
  <c r="BE252" i="9"/>
  <c r="BE265" i="9"/>
  <c r="BE284" i="9"/>
  <c r="BE292" i="9"/>
  <c r="BE294" i="9"/>
  <c r="BE327" i="9"/>
  <c r="BE342" i="9"/>
  <c r="BE357" i="9"/>
  <c r="BE383" i="9"/>
  <c r="BE138" i="9"/>
  <c r="BE155" i="9"/>
  <c r="BE168" i="9"/>
  <c r="BE181" i="9"/>
  <c r="BE204" i="9"/>
  <c r="BE212" i="9"/>
  <c r="BE214" i="9"/>
  <c r="BE216" i="9"/>
  <c r="BE221" i="9"/>
  <c r="BE223" i="9"/>
  <c r="BE225" i="9"/>
  <c r="BE240" i="9"/>
  <c r="BE275" i="9"/>
  <c r="BE291" i="9"/>
  <c r="BE304" i="9"/>
  <c r="BE308" i="9"/>
  <c r="BE355" i="9"/>
  <c r="BE359" i="9"/>
  <c r="BE374" i="9"/>
  <c r="J93" i="8"/>
  <c r="F131" i="8"/>
  <c r="BE137" i="8"/>
  <c r="BE151" i="8"/>
  <c r="BE153" i="8"/>
  <c r="BE159" i="8"/>
  <c r="BE168" i="8"/>
  <c r="BE173" i="8"/>
  <c r="BE180" i="8"/>
  <c r="BE238" i="8"/>
  <c r="BE240" i="8"/>
  <c r="BE267" i="8"/>
  <c r="BE271" i="8"/>
  <c r="BE325" i="8"/>
  <c r="BE333" i="8"/>
  <c r="BE346" i="8"/>
  <c r="BE354" i="8"/>
  <c r="BE356" i="8"/>
  <c r="BE379" i="8"/>
  <c r="BE384" i="8"/>
  <c r="BE400" i="8"/>
  <c r="BE463" i="8"/>
  <c r="BE466" i="8"/>
  <c r="BE468" i="8"/>
  <c r="BE485" i="8"/>
  <c r="BE489" i="8"/>
  <c r="BE491" i="8"/>
  <c r="BE492" i="8"/>
  <c r="BE504" i="8"/>
  <c r="BE506" i="8"/>
  <c r="BE508" i="8"/>
  <c r="BE527" i="8"/>
  <c r="BE532" i="8"/>
  <c r="BE536" i="8"/>
  <c r="BE546" i="8"/>
  <c r="BE549" i="8"/>
  <c r="J96" i="8"/>
  <c r="BE139" i="8"/>
  <c r="BE140" i="8"/>
  <c r="BE155" i="8"/>
  <c r="BE248" i="8"/>
  <c r="BE262" i="8"/>
  <c r="BE269" i="8"/>
  <c r="BE293" i="8"/>
  <c r="BE295" i="8"/>
  <c r="BE313" i="8"/>
  <c r="BE316" i="8"/>
  <c r="BE319" i="8"/>
  <c r="BE323" i="8"/>
  <c r="BE370" i="8"/>
  <c r="BE373" i="8"/>
  <c r="BE405" i="8"/>
  <c r="BE409" i="8"/>
  <c r="BE411" i="8"/>
  <c r="BE413" i="8"/>
  <c r="BE415" i="8"/>
  <c r="BE429" i="8"/>
  <c r="BE433" i="8"/>
  <c r="BE445" i="8"/>
  <c r="BE447" i="8"/>
  <c r="BE455" i="8"/>
  <c r="BE470" i="8"/>
  <c r="BE494" i="8"/>
  <c r="BE510" i="8"/>
  <c r="BE517" i="8"/>
  <c r="BE525" i="8"/>
  <c r="BE534" i="8"/>
  <c r="BE145" i="8"/>
  <c r="BE147" i="8"/>
  <c r="BE182" i="8"/>
  <c r="BE185" i="8"/>
  <c r="BE186" i="8"/>
  <c r="BE195" i="8"/>
  <c r="BE249" i="8"/>
  <c r="BE251" i="8"/>
  <c r="BE253" i="8"/>
  <c r="BE258" i="8"/>
  <c r="BE297" i="8"/>
  <c r="BE303" i="8"/>
  <c r="BE305" i="8"/>
  <c r="BE311" i="8"/>
  <c r="BE328" i="8"/>
  <c r="BE334" i="8"/>
  <c r="BE339" i="8"/>
  <c r="BE342" i="8"/>
  <c r="BE361" i="8"/>
  <c r="BE365" i="8"/>
  <c r="BE382" i="8"/>
  <c r="BE387" i="8"/>
  <c r="BE389" i="8"/>
  <c r="BE396" i="8"/>
  <c r="BE420" i="8"/>
  <c r="BE423" i="8"/>
  <c r="BE449" i="8"/>
  <c r="BE472" i="8"/>
  <c r="BE487" i="8"/>
  <c r="BE493" i="8"/>
  <c r="BE500" i="8"/>
  <c r="BE512" i="8"/>
  <c r="BE521" i="8"/>
  <c r="BE539" i="8"/>
  <c r="E85" i="8"/>
  <c r="BE163" i="8"/>
  <c r="BE188" i="8"/>
  <c r="BE189" i="8"/>
  <c r="BE191" i="8"/>
  <c r="BE208" i="8"/>
  <c r="BE260" i="8"/>
  <c r="BE308" i="8"/>
  <c r="BE331" i="8"/>
  <c r="BE336" i="8"/>
  <c r="BE359" i="8"/>
  <c r="BE380" i="8"/>
  <c r="BE418" i="8"/>
  <c r="BE427" i="8"/>
  <c r="BE431" i="8"/>
  <c r="BE435" i="8"/>
  <c r="BE437" i="8"/>
  <c r="BE451" i="8"/>
  <c r="BE453" i="8"/>
  <c r="BE490" i="8"/>
  <c r="BE498" i="8"/>
  <c r="BE542" i="8"/>
  <c r="E85" i="7"/>
  <c r="BE136" i="7"/>
  <c r="BE151" i="7"/>
  <c r="J123" i="7"/>
  <c r="BE133" i="7"/>
  <c r="BE134" i="7"/>
  <c r="BE143" i="7"/>
  <c r="BE152" i="7"/>
  <c r="BE154" i="7"/>
  <c r="J91" i="7"/>
  <c r="F123" i="7"/>
  <c r="BE129" i="7"/>
  <c r="BE130" i="7"/>
  <c r="BE131" i="7"/>
  <c r="BE132" i="7"/>
  <c r="BE137" i="7"/>
  <c r="BE139" i="7"/>
  <c r="BE140" i="7"/>
  <c r="BE144" i="7"/>
  <c r="BE146" i="7"/>
  <c r="BE147" i="7"/>
  <c r="BE148" i="7"/>
  <c r="F94" i="6"/>
  <c r="BE128" i="6"/>
  <c r="BE134" i="6"/>
  <c r="BE143" i="6"/>
  <c r="BE169" i="6"/>
  <c r="BE171" i="6"/>
  <c r="BE173" i="6"/>
  <c r="BE182" i="6"/>
  <c r="BE209" i="6"/>
  <c r="BE220" i="6"/>
  <c r="BE229" i="6"/>
  <c r="BE242" i="6"/>
  <c r="BE245" i="6"/>
  <c r="BE250" i="6"/>
  <c r="BE253" i="6"/>
  <c r="BE256" i="6"/>
  <c r="J91" i="6"/>
  <c r="J94" i="6"/>
  <c r="BE136" i="6"/>
  <c r="BE145" i="6"/>
  <c r="BE152" i="6"/>
  <c r="BE155" i="6"/>
  <c r="BE160" i="6"/>
  <c r="BE163" i="6"/>
  <c r="BE179" i="6"/>
  <c r="BE195" i="6"/>
  <c r="BE204" i="6"/>
  <c r="BE207" i="6"/>
  <c r="BE236" i="6"/>
  <c r="BE237" i="6"/>
  <c r="BE247" i="6"/>
  <c r="E85" i="6"/>
  <c r="BE132" i="6"/>
  <c r="BE137" i="6"/>
  <c r="BE154" i="6"/>
  <c r="BE198" i="6"/>
  <c r="BE201" i="6"/>
  <c r="BE211" i="6"/>
  <c r="BE216" i="6"/>
  <c r="BE226" i="6"/>
  <c r="BE232" i="6"/>
  <c r="BE139" i="6"/>
  <c r="BE140" i="6"/>
  <c r="BE147" i="6"/>
  <c r="BE151" i="6"/>
  <c r="BE188" i="6"/>
  <c r="BE213" i="6"/>
  <c r="BE218" i="6"/>
  <c r="BE223" i="6"/>
  <c r="BE234" i="6"/>
  <c r="J94" i="5"/>
  <c r="J118" i="5"/>
  <c r="F121" i="5"/>
  <c r="BE133" i="5"/>
  <c r="BE135" i="5"/>
  <c r="BE137" i="5"/>
  <c r="E112" i="5"/>
  <c r="BE127" i="5"/>
  <c r="BE144" i="5"/>
  <c r="BE140" i="5"/>
  <c r="BE143" i="5"/>
  <c r="E85" i="4"/>
  <c r="BE132" i="4"/>
  <c r="BE143" i="4"/>
  <c r="BE145" i="4"/>
  <c r="BE163" i="4"/>
  <c r="BE177" i="4"/>
  <c r="BE180" i="4"/>
  <c r="BE196" i="4"/>
  <c r="BE200" i="4"/>
  <c r="J91" i="4"/>
  <c r="J94" i="4"/>
  <c r="F123" i="4"/>
  <c r="BE138" i="4"/>
  <c r="BE161" i="4"/>
  <c r="BE183" i="4"/>
  <c r="BE188" i="4"/>
  <c r="BE192" i="4"/>
  <c r="BE199" i="4"/>
  <c r="BE205" i="4"/>
  <c r="BE129" i="4"/>
  <c r="BE134" i="4"/>
  <c r="BE136" i="4"/>
  <c r="BE156" i="4"/>
  <c r="BE167" i="4"/>
  <c r="BE169" i="4"/>
  <c r="BE185" i="4"/>
  <c r="BE193" i="4"/>
  <c r="BE202" i="4"/>
  <c r="BE140" i="4"/>
  <c r="BE142" i="4"/>
  <c r="BE146" i="4"/>
  <c r="BE151" i="4"/>
  <c r="BE153" i="4"/>
  <c r="BE159" i="4"/>
  <c r="BE165" i="4"/>
  <c r="BE171" i="4"/>
  <c r="BE174" i="4"/>
  <c r="BE190" i="4"/>
  <c r="BK123" i="2"/>
  <c r="J123" i="2" s="1"/>
  <c r="J99" i="2" s="1"/>
  <c r="J91" i="3"/>
  <c r="F94" i="3"/>
  <c r="J94" i="3"/>
  <c r="E110" i="3"/>
  <c r="BE125" i="3"/>
  <c r="BE127" i="3"/>
  <c r="BD97" i="1"/>
  <c r="E85" i="2"/>
  <c r="F119" i="2"/>
  <c r="BE142" i="2"/>
  <c r="BE146" i="2"/>
  <c r="BE152" i="2"/>
  <c r="J94" i="2"/>
  <c r="BE132" i="2"/>
  <c r="BE136" i="2"/>
  <c r="BE154" i="2"/>
  <c r="J91" i="2"/>
  <c r="BE125" i="2"/>
  <c r="BE128" i="2"/>
  <c r="BE130" i="2"/>
  <c r="BE134" i="2"/>
  <c r="BE138" i="2"/>
  <c r="BE140" i="2"/>
  <c r="BE144" i="2"/>
  <c r="BE149" i="2"/>
  <c r="F36" i="2"/>
  <c r="BA96" i="1" s="1"/>
  <c r="F37" i="3"/>
  <c r="BB97" i="1" s="1"/>
  <c r="F37" i="4"/>
  <c r="BB98" i="1"/>
  <c r="F38" i="5"/>
  <c r="BC99" i="1" s="1"/>
  <c r="F37" i="5"/>
  <c r="BB99" i="1"/>
  <c r="J36" i="6"/>
  <c r="AW100" i="1" s="1"/>
  <c r="F38" i="7"/>
  <c r="BC101" i="1"/>
  <c r="F37" i="7"/>
  <c r="BB101" i="1" s="1"/>
  <c r="F39" i="8"/>
  <c r="BB104" i="1"/>
  <c r="F40" i="8"/>
  <c r="BC104" i="1" s="1"/>
  <c r="F38" i="9"/>
  <c r="BA105" i="1"/>
  <c r="F39" i="10"/>
  <c r="BD106" i="1" s="1"/>
  <c r="F37" i="11"/>
  <c r="BB108" i="1"/>
  <c r="F37" i="12"/>
  <c r="BB109" i="1" s="1"/>
  <c r="J36" i="13"/>
  <c r="AW110" i="1"/>
  <c r="F39" i="14"/>
  <c r="BD111" i="1" s="1"/>
  <c r="F36" i="15"/>
  <c r="BA112" i="1"/>
  <c r="F37" i="16"/>
  <c r="BB114" i="1" s="1"/>
  <c r="BB113" i="1" s="1"/>
  <c r="AX113" i="1" s="1"/>
  <c r="F36" i="16"/>
  <c r="BA114" i="1" s="1"/>
  <c r="BA113" i="1" s="1"/>
  <c r="AW113" i="1" s="1"/>
  <c r="F35" i="17"/>
  <c r="BB115" i="1" s="1"/>
  <c r="AS102" i="1"/>
  <c r="F38" i="2"/>
  <c r="BC96" i="1"/>
  <c r="F39" i="2"/>
  <c r="BD96" i="1" s="1"/>
  <c r="F36" i="4"/>
  <c r="BA98" i="1"/>
  <c r="F39" i="4"/>
  <c r="BD98" i="1"/>
  <c r="F38" i="6"/>
  <c r="BC100" i="1"/>
  <c r="F36" i="7"/>
  <c r="BA101" i="1"/>
  <c r="F39" i="7"/>
  <c r="BD101" i="1"/>
  <c r="F41" i="8"/>
  <c r="BD104" i="1"/>
  <c r="F40" i="9"/>
  <c r="BC105" i="1"/>
  <c r="F41" i="9"/>
  <c r="BD105" i="1"/>
  <c r="F37" i="10"/>
  <c r="BB106" i="1"/>
  <c r="F39" i="11"/>
  <c r="BD108" i="1"/>
  <c r="F36" i="11"/>
  <c r="BA108" i="1"/>
  <c r="F36" i="12"/>
  <c r="BA109" i="1"/>
  <c r="F37" i="13"/>
  <c r="BB110" i="1"/>
  <c r="F38" i="14"/>
  <c r="BC111" i="1"/>
  <c r="F37" i="14"/>
  <c r="BB111" i="1"/>
  <c r="F38" i="15"/>
  <c r="BC112" i="1"/>
  <c r="F34" i="17"/>
  <c r="BA115" i="1"/>
  <c r="F37" i="17"/>
  <c r="BD115" i="1"/>
  <c r="J36" i="2"/>
  <c r="AW96" i="1" s="1"/>
  <c r="F36" i="3"/>
  <c r="BA97" i="1"/>
  <c r="J36" i="4"/>
  <c r="AW98" i="1"/>
  <c r="J36" i="5"/>
  <c r="AW99" i="1"/>
  <c r="F37" i="6"/>
  <c r="BB100" i="1"/>
  <c r="F39" i="6"/>
  <c r="BD100" i="1"/>
  <c r="F38" i="8"/>
  <c r="BA104" i="1"/>
  <c r="F39" i="9"/>
  <c r="BB105" i="1"/>
  <c r="F36" i="10"/>
  <c r="BA106" i="1"/>
  <c r="F38" i="10"/>
  <c r="BC106" i="1"/>
  <c r="F38" i="11"/>
  <c r="BC108" i="1"/>
  <c r="F39" i="12"/>
  <c r="BD109" i="1"/>
  <c r="F38" i="12"/>
  <c r="BC109" i="1"/>
  <c r="F38" i="13"/>
  <c r="BC110" i="1"/>
  <c r="F39" i="13"/>
  <c r="BD110" i="1"/>
  <c r="J36" i="14"/>
  <c r="AW111" i="1"/>
  <c r="F39" i="15"/>
  <c r="BD112" i="1"/>
  <c r="J36" i="16"/>
  <c r="AW114" i="1"/>
  <c r="F39" i="16"/>
  <c r="BD114" i="1"/>
  <c r="BD113" i="1" s="1"/>
  <c r="F36" i="17"/>
  <c r="BC115" i="1"/>
  <c r="F37" i="2"/>
  <c r="BB96" i="1" s="1"/>
  <c r="F38" i="3"/>
  <c r="BC97" i="1"/>
  <c r="J36" i="3"/>
  <c r="AW97" i="1" s="1"/>
  <c r="F38" i="4"/>
  <c r="BC98" i="1"/>
  <c r="F36" i="5"/>
  <c r="BA99" i="1" s="1"/>
  <c r="F39" i="5"/>
  <c r="BD99" i="1"/>
  <c r="F36" i="6"/>
  <c r="BA100" i="1" s="1"/>
  <c r="J36" i="7"/>
  <c r="AW101" i="1"/>
  <c r="J38" i="8"/>
  <c r="AW104" i="1" s="1"/>
  <c r="J38" i="9"/>
  <c r="AW105" i="1"/>
  <c r="J36" i="10"/>
  <c r="AW106" i="1" s="1"/>
  <c r="J36" i="11"/>
  <c r="AW108" i="1"/>
  <c r="J36" i="12"/>
  <c r="AW109" i="1" s="1"/>
  <c r="F36" i="13"/>
  <c r="BA110" i="1"/>
  <c r="F36" i="14"/>
  <c r="BA111" i="1" s="1"/>
  <c r="F37" i="15"/>
  <c r="BB112" i="1"/>
  <c r="J36" i="15"/>
  <c r="AW112" i="1" s="1"/>
  <c r="F38" i="16"/>
  <c r="BC114" i="1"/>
  <c r="BC113" i="1"/>
  <c r="AY113" i="1" s="1"/>
  <c r="J34" i="17"/>
  <c r="AW115" i="1"/>
  <c r="R132" i="12" l="1"/>
  <c r="P132" i="14"/>
  <c r="P131" i="14"/>
  <c r="AU111" i="1"/>
  <c r="T129" i="10"/>
  <c r="T128" i="10"/>
  <c r="T135" i="8"/>
  <c r="T134" i="8"/>
  <c r="T127" i="15"/>
  <c r="T126" i="15"/>
  <c r="P136" i="11"/>
  <c r="P135" i="11"/>
  <c r="AU108" i="1" s="1"/>
  <c r="T132" i="12"/>
  <c r="T127" i="7"/>
  <c r="T126" i="7"/>
  <c r="P129" i="10"/>
  <c r="P128" i="10" s="1"/>
  <c r="AU106" i="1" s="1"/>
  <c r="R126" i="6"/>
  <c r="R125" i="6" s="1"/>
  <c r="P133" i="12"/>
  <c r="P132" i="12"/>
  <c r="AU109" i="1"/>
  <c r="T131" i="9"/>
  <c r="T130" i="9" s="1"/>
  <c r="T127" i="4"/>
  <c r="T126" i="4"/>
  <c r="T123" i="16"/>
  <c r="T126" i="6"/>
  <c r="T125" i="6"/>
  <c r="R127" i="4"/>
  <c r="R126" i="4" s="1"/>
  <c r="T130" i="13"/>
  <c r="T129" i="13"/>
  <c r="P135" i="8"/>
  <c r="P134" i="8" s="1"/>
  <c r="AU104" i="1" s="1"/>
  <c r="P125" i="5"/>
  <c r="P124" i="5"/>
  <c r="AU99" i="1" s="1"/>
  <c r="R130" i="13"/>
  <c r="R129" i="13"/>
  <c r="P123" i="16"/>
  <c r="AU114" i="1" s="1"/>
  <c r="AU113" i="1" s="1"/>
  <c r="P131" i="9"/>
  <c r="P130" i="9"/>
  <c r="AU105" i="1"/>
  <c r="R127" i="15"/>
  <c r="R126" i="15" s="1"/>
  <c r="R136" i="11"/>
  <c r="R135" i="11"/>
  <c r="P127" i="4"/>
  <c r="P126" i="4" s="1"/>
  <c r="AU98" i="1" s="1"/>
  <c r="R132" i="14"/>
  <c r="R131" i="14" s="1"/>
  <c r="T136" i="11"/>
  <c r="T135" i="11"/>
  <c r="R127" i="7"/>
  <c r="R126" i="7" s="1"/>
  <c r="R125" i="5"/>
  <c r="R124" i="5"/>
  <c r="BK125" i="5"/>
  <c r="J125" i="5" s="1"/>
  <c r="J99" i="5" s="1"/>
  <c r="BK127" i="7"/>
  <c r="J127" i="7"/>
  <c r="J99" i="7" s="1"/>
  <c r="BK135" i="8"/>
  <c r="J135" i="8"/>
  <c r="J101" i="8"/>
  <c r="BK547" i="8"/>
  <c r="J547" i="8"/>
  <c r="J109" i="8"/>
  <c r="BK131" i="9"/>
  <c r="BK130" i="9" s="1"/>
  <c r="J130" i="9" s="1"/>
  <c r="J100" i="9" s="1"/>
  <c r="BK926" i="12"/>
  <c r="J926" i="12" s="1"/>
  <c r="J109" i="12" s="1"/>
  <c r="BK123" i="16"/>
  <c r="J123" i="16"/>
  <c r="J98" i="16" s="1"/>
  <c r="BK123" i="3"/>
  <c r="J123" i="3"/>
  <c r="J99" i="3"/>
  <c r="BK126" i="6"/>
  <c r="J126" i="6"/>
  <c r="J99" i="6"/>
  <c r="BK136" i="11"/>
  <c r="J136" i="11" s="1"/>
  <c r="J99" i="11" s="1"/>
  <c r="BK1435" i="11"/>
  <c r="J1435" i="11"/>
  <c r="J111" i="11" s="1"/>
  <c r="BK119" i="17"/>
  <c r="J119" i="17"/>
  <c r="J97" i="17"/>
  <c r="BK129" i="10"/>
  <c r="J129" i="10" s="1"/>
  <c r="J99" i="10" s="1"/>
  <c r="BK130" i="13"/>
  <c r="J130" i="13" s="1"/>
  <c r="J99" i="13" s="1"/>
  <c r="BK127" i="15"/>
  <c r="J127" i="15"/>
  <c r="J99" i="15" s="1"/>
  <c r="BK127" i="4"/>
  <c r="J127" i="4"/>
  <c r="J99" i="4"/>
  <c r="BK133" i="12"/>
  <c r="J133" i="12" s="1"/>
  <c r="J99" i="12" s="1"/>
  <c r="BK132" i="14"/>
  <c r="J132" i="14" s="1"/>
  <c r="J99" i="14" s="1"/>
  <c r="BK693" i="14"/>
  <c r="J693" i="14"/>
  <c r="J108" i="14" s="1"/>
  <c r="J765" i="13"/>
  <c r="J106" i="13"/>
  <c r="BK122" i="2"/>
  <c r="J122" i="2" s="1"/>
  <c r="J32" i="2" s="1"/>
  <c r="AG96" i="1" s="1"/>
  <c r="F35" i="2"/>
  <c r="AZ96" i="1" s="1"/>
  <c r="F35" i="5"/>
  <c r="AZ99" i="1" s="1"/>
  <c r="J35" i="6"/>
  <c r="AV100" i="1" s="1"/>
  <c r="AT100" i="1" s="1"/>
  <c r="BB103" i="1"/>
  <c r="AX103" i="1"/>
  <c r="BA103" i="1"/>
  <c r="AW103" i="1"/>
  <c r="BC103" i="1"/>
  <c r="J37" i="9"/>
  <c r="AV105" i="1" s="1"/>
  <c r="AT105" i="1" s="1"/>
  <c r="J35" i="11"/>
  <c r="AV108" i="1" s="1"/>
  <c r="AT108" i="1" s="1"/>
  <c r="J35" i="14"/>
  <c r="AV111" i="1" s="1"/>
  <c r="AT111" i="1" s="1"/>
  <c r="J35" i="15"/>
  <c r="AV112" i="1"/>
  <c r="AT112" i="1" s="1"/>
  <c r="AS94" i="1"/>
  <c r="J35" i="3"/>
  <c r="AV97" i="1"/>
  <c r="AT97" i="1" s="1"/>
  <c r="J35" i="4"/>
  <c r="AV98" i="1" s="1"/>
  <c r="AT98" i="1" s="1"/>
  <c r="J35" i="7"/>
  <c r="AV101" i="1" s="1"/>
  <c r="AT101" i="1" s="1"/>
  <c r="BA95" i="1"/>
  <c r="AW95" i="1" s="1"/>
  <c r="F37" i="8"/>
  <c r="AZ104" i="1" s="1"/>
  <c r="J35" i="10"/>
  <c r="AV106" i="1" s="1"/>
  <c r="AT106" i="1" s="1"/>
  <c r="J35" i="12"/>
  <c r="AV109" i="1"/>
  <c r="AT109" i="1" s="1"/>
  <c r="J35" i="13"/>
  <c r="AV110" i="1" s="1"/>
  <c r="AT110" i="1" s="1"/>
  <c r="F35" i="15"/>
  <c r="AZ112" i="1" s="1"/>
  <c r="J35" i="2"/>
  <c r="AV96" i="1"/>
  <c r="AT96" i="1" s="1"/>
  <c r="J35" i="5"/>
  <c r="AV99" i="1" s="1"/>
  <c r="AT99" i="1" s="1"/>
  <c r="F35" i="6"/>
  <c r="AZ100" i="1" s="1"/>
  <c r="BD103" i="1"/>
  <c r="F37" i="9"/>
  <c r="AZ105" i="1" s="1"/>
  <c r="F35" i="11"/>
  <c r="AZ108" i="1" s="1"/>
  <c r="F35" i="14"/>
  <c r="AZ111" i="1" s="1"/>
  <c r="BB107" i="1"/>
  <c r="AX107" i="1" s="1"/>
  <c r="BC107" i="1"/>
  <c r="AY107" i="1" s="1"/>
  <c r="F35" i="16"/>
  <c r="AZ114" i="1" s="1"/>
  <c r="AZ113" i="1" s="1"/>
  <c r="AV113" i="1" s="1"/>
  <c r="AT113" i="1" s="1"/>
  <c r="J33" i="17"/>
  <c r="AV115" i="1"/>
  <c r="AT115" i="1" s="1"/>
  <c r="F35" i="3"/>
  <c r="AZ97" i="1"/>
  <c r="F35" i="4"/>
  <c r="AZ98" i="1"/>
  <c r="BB95" i="1"/>
  <c r="AX95" i="1" s="1"/>
  <c r="F35" i="7"/>
  <c r="AZ101" i="1"/>
  <c r="BD95" i="1"/>
  <c r="BC95" i="1"/>
  <c r="AY95" i="1" s="1"/>
  <c r="J37" i="8"/>
  <c r="AV104" i="1" s="1"/>
  <c r="AT104" i="1" s="1"/>
  <c r="F35" i="10"/>
  <c r="AZ106" i="1"/>
  <c r="F35" i="12"/>
  <c r="AZ109" i="1"/>
  <c r="F35" i="13"/>
  <c r="AZ110" i="1"/>
  <c r="BA107" i="1"/>
  <c r="AW107" i="1"/>
  <c r="BD107" i="1"/>
  <c r="J35" i="16"/>
  <c r="AV114" i="1" s="1"/>
  <c r="AT114" i="1" s="1"/>
  <c r="F33" i="17"/>
  <c r="AZ115" i="1"/>
  <c r="BK124" i="5" l="1"/>
  <c r="J124" i="5"/>
  <c r="J98" i="5"/>
  <c r="BK134" i="8"/>
  <c r="J134" i="8" s="1"/>
  <c r="J100" i="8" s="1"/>
  <c r="BK132" i="12"/>
  <c r="J132" i="12"/>
  <c r="J98" i="12" s="1"/>
  <c r="BK122" i="3"/>
  <c r="J122" i="3"/>
  <c r="BK125" i="6"/>
  <c r="J125" i="6" s="1"/>
  <c r="J32" i="6" s="1"/>
  <c r="AG100" i="1" s="1"/>
  <c r="BK129" i="13"/>
  <c r="J129" i="13"/>
  <c r="J98" i="13"/>
  <c r="BK135" i="11"/>
  <c r="J135" i="11"/>
  <c r="J98" i="11"/>
  <c r="BK118" i="17"/>
  <c r="J118" i="17" s="1"/>
  <c r="J30" i="17" s="1"/>
  <c r="AG115" i="1" s="1"/>
  <c r="BK126" i="7"/>
  <c r="J126" i="7"/>
  <c r="J98" i="7"/>
  <c r="BK128" i="10"/>
  <c r="J128" i="10"/>
  <c r="J98" i="10" s="1"/>
  <c r="BK131" i="14"/>
  <c r="J131" i="14" s="1"/>
  <c r="J98" i="14" s="1"/>
  <c r="J131" i="9"/>
  <c r="J101" i="9"/>
  <c r="BK126" i="4"/>
  <c r="J126" i="4"/>
  <c r="BK126" i="15"/>
  <c r="J126" i="15"/>
  <c r="J32" i="15" s="1"/>
  <c r="AG112" i="1" s="1"/>
  <c r="AN96" i="1"/>
  <c r="J98" i="2"/>
  <c r="J41" i="2"/>
  <c r="AU103" i="1"/>
  <c r="AU102" i="1"/>
  <c r="AU94" i="1" s="1"/>
  <c r="BD102" i="1"/>
  <c r="J32" i="16"/>
  <c r="AG114" i="1" s="1"/>
  <c r="AG113" i="1" s="1"/>
  <c r="AN113" i="1" s="1"/>
  <c r="AZ103" i="1"/>
  <c r="AV103" i="1"/>
  <c r="AT103" i="1"/>
  <c r="AY103" i="1"/>
  <c r="AZ107" i="1"/>
  <c r="AV107" i="1"/>
  <c r="AT107" i="1"/>
  <c r="AU107" i="1"/>
  <c r="AU95" i="1"/>
  <c r="BC102" i="1"/>
  <c r="AY102" i="1" s="1"/>
  <c r="J32" i="3"/>
  <c r="AG97" i="1"/>
  <c r="J34" i="9"/>
  <c r="AG105" i="1" s="1"/>
  <c r="J32" i="4"/>
  <c r="AG98" i="1"/>
  <c r="BB102" i="1"/>
  <c r="AX102" i="1" s="1"/>
  <c r="AZ95" i="1"/>
  <c r="BA102" i="1"/>
  <c r="AW102" i="1"/>
  <c r="J41" i="3" l="1"/>
  <c r="J43" i="9"/>
  <c r="J39" i="17"/>
  <c r="J41" i="6"/>
  <c r="J41" i="15"/>
  <c r="J41" i="4"/>
  <c r="J41" i="16"/>
  <c r="J98" i="6"/>
  <c r="J98" i="4"/>
  <c r="J96" i="17"/>
  <c r="J98" i="15"/>
  <c r="J98" i="3"/>
  <c r="AN100" i="1"/>
  <c r="AN105" i="1"/>
  <c r="AN112" i="1"/>
  <c r="AN97" i="1"/>
  <c r="AN98" i="1"/>
  <c r="AN115" i="1"/>
  <c r="AN114" i="1"/>
  <c r="J32" i="12"/>
  <c r="AG109" i="1" s="1"/>
  <c r="AN109" i="1" s="1"/>
  <c r="J34" i="8"/>
  <c r="AG104" i="1"/>
  <c r="AG103" i="1" s="1"/>
  <c r="J32" i="10"/>
  <c r="AG106" i="1"/>
  <c r="J32" i="13"/>
  <c r="AG110" i="1" s="1"/>
  <c r="AN110" i="1" s="1"/>
  <c r="AZ102" i="1"/>
  <c r="AV102" i="1"/>
  <c r="AT102" i="1" s="1"/>
  <c r="BA94" i="1"/>
  <c r="AW94" i="1" s="1"/>
  <c r="AK30" i="1" s="1"/>
  <c r="BD94" i="1"/>
  <c r="W33" i="1"/>
  <c r="BC94" i="1"/>
  <c r="AY94" i="1"/>
  <c r="J32" i="14"/>
  <c r="AG111" i="1"/>
  <c r="AN111" i="1"/>
  <c r="J32" i="7"/>
  <c r="AG101" i="1" s="1"/>
  <c r="J32" i="5"/>
  <c r="AG99" i="1"/>
  <c r="AV95" i="1"/>
  <c r="AT95" i="1" s="1"/>
  <c r="J32" i="11"/>
  <c r="AG108" i="1"/>
  <c r="BB94" i="1"/>
  <c r="W31" i="1" s="1"/>
  <c r="J41" i="14" l="1"/>
  <c r="J41" i="7"/>
  <c r="J41" i="10"/>
  <c r="J41" i="5"/>
  <c r="J41" i="12"/>
  <c r="J41" i="11"/>
  <c r="J41" i="13"/>
  <c r="J43" i="8"/>
  <c r="AN108" i="1"/>
  <c r="AN101" i="1"/>
  <c r="AN106" i="1"/>
  <c r="AN99" i="1"/>
  <c r="AN104" i="1"/>
  <c r="AN103" i="1"/>
  <c r="AG102" i="1"/>
  <c r="AN102" i="1"/>
  <c r="AG95" i="1"/>
  <c r="W32" i="1"/>
  <c r="AG107" i="1"/>
  <c r="AN107" i="1"/>
  <c r="AZ94" i="1"/>
  <c r="W29" i="1"/>
  <c r="W30" i="1"/>
  <c r="AX94" i="1"/>
  <c r="AN95" i="1" l="1"/>
  <c r="AG94" i="1"/>
  <c r="AK26" i="1" s="1"/>
  <c r="AV94" i="1"/>
  <c r="AK29" i="1" s="1"/>
  <c r="AK35" i="1" l="1"/>
  <c r="AT94" i="1"/>
  <c r="AN94" i="1" l="1"/>
</calcChain>
</file>

<file path=xl/sharedStrings.xml><?xml version="1.0" encoding="utf-8"?>
<sst xmlns="http://schemas.openxmlformats.org/spreadsheetml/2006/main" count="65780" uniqueCount="5788">
  <si>
    <t>Export Komplet</t>
  </si>
  <si>
    <t/>
  </si>
  <si>
    <t>2.0</t>
  </si>
  <si>
    <t>False</t>
  </si>
  <si>
    <t>{ba8656fb-4ef2-4267-bf25-a0f725c64a57}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</si>
  <si>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</si>
  <si>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</si>
  <si>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</si>
  <si>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</si>
  <si>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</si>
  <si>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</si>
  <si>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</si>
  <si>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</si>
  <si>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</si>
  <si>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230043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</si>
  <si>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</si>
  <si>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</si>
  <si>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BRNO, GAJDOŠOVA II - REKONSTRUKCE KANALIZACE A VODOVODU (Bubeníčkova– Mikšíčkova)</t>
  </si>
  <si>
    <t>0,1</t>
  </si>
  <si>
    <t>KSO:</t>
  </si>
  <si>
    <t>CC-CZ:</t>
  </si>
  <si>
    <t>Místo:</t>
  </si>
  <si>
    <t>BRNO</t>
  </si>
  <si>
    <t>Datum:</t>
  </si>
  <si>
    <t>1</t>
  </si>
  <si>
    <t>Zadavatel:</t>
  </si>
  <si>
    <t>IČ:</t>
  </si>
  <si>
    <t>44992785</t>
  </si>
  <si>
    <t>Statutární město Brno</t>
  </si>
  <si>
    <t>DIČ:</t>
  </si>
  <si>
    <t>CZ44992785</t>
  </si>
  <si>
    <t>Uchazeč:</t>
  </si>
  <si>
    <t>Vyplň údaj</t>
  </si>
  <si>
    <t>Projektant:</t>
  </si>
  <si>
    <t>JV PROJEKT V.H. s.r.o.   Brno</t>
  </si>
  <si>
    <t>True</t>
  </si>
  <si>
    <t>Zpracovatel:</t>
  </si>
  <si>
    <t xml:space="preserve"> </t>
  </si>
  <si>
    <t>Poznámka:</t>
  </si>
  <si>
    <t>Soupis prací je sestaven za využití položek cenových soustav ÚRS, RTS aj. (CS). Cenové a technické podmínky položek CS ÚRS, které nejsou uvedeny v soupisu prací (tzv. úvodní části katalogů) jsou neomezeně dálkově k dispozici na www.cs-urs.cz. Položky soupisu prací, které nemají ve sloupci "Cenová soustava" uveden žádný údaj, nepochází z CS. Tyto položky byly vytvořeny pouze pro tento rozpočet a nenacházejí se v žádné cenové soustavě.  Výkaz výměr, který se vztahuje k více položkám je nahrazen odpovídajícím slovem  "FIGUROU".  Figura je uvedena ve sloupci "Kód" v položce, kde byla spočítána. Pokud byl v rozpočtu uveden konkrétní obchodní název materiálu nebo výrobku, byl použit s cílem zadavatele stanovit minimální kvalitativní standard. Je možné použít jakýkoliv obdobný výrobek.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</si>
  <si>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</si>
  <si>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</si>
  <si>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</si>
  <si>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</si>
  <si>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</si>
  <si>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</si>
  <si>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</si>
  <si>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</si>
  <si>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</si>
  <si>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</si>
  <si>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</si>
  <si>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</si>
  <si>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</si>
  <si>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</si>
  <si>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</si>
  <si>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</si>
  <si>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</si>
  <si>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</si>
  <si>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</si>
  <si>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</si>
  <si>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</si>
  <si>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</si>
  <si>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</si>
  <si>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</si>
  <si>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</si>
  <si>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</si>
  <si>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</si>
  <si>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</si>
  <si>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</si>
  <si>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</si>
  <si>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</si>
  <si>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</si>
  <si>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</si>
  <si>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</si>
  <si>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</si>
  <si>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</si>
  <si>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</si>
  <si>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</si>
  <si>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</si>
  <si>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</si>
  <si>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</si>
  <si>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</si>
  <si>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</si>
  <si>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</si>
  <si>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00</t>
  </si>
  <si>
    <t>SO 000 - OBJEKTY PŘÍPRAVY STAVENIŠTĚ</t>
  </si>
  <si>
    <t>ING</t>
  </si>
  <si>
    <t>{eadae5da-8d8a-4aed-a456-02222f344b6f}</t>
  </si>
  <si>
    <t>2</t>
  </si>
  <si>
    <t>/</t>
  </si>
  <si>
    <t>010</t>
  </si>
  <si>
    <t>SO 010 - ODSTRANĚNÍ DŘEVIN</t>
  </si>
  <si>
    <t>Soupis</t>
  </si>
  <si>
    <t>{b841ed7d-c7a1-4075-9e04-76525a6e2892}</t>
  </si>
  <si>
    <t>020</t>
  </si>
  <si>
    <t>SO 020 - DEMONTÁŽ A ZPĚTNÁ MONTÁŽ STOŽÁRŮ VO</t>
  </si>
  <si>
    <t>{9f86767d-5841-4afb-a92e-a503214686bb}</t>
  </si>
  <si>
    <t>030</t>
  </si>
  <si>
    <t>SO 030 - ZŘÍZENÍ PROVIZORNÍ ZASTÁVKY MHD</t>
  </si>
  <si>
    <t>{26ae07e0-42c6-435e-a3af-4e1d4f27f1e4}</t>
  </si>
  <si>
    <t>040</t>
  </si>
  <si>
    <t>SO 040 - PROVIZORNÍ ZAJIŠTĚNÍSTÁVAJÍCÍHO TRAKČNÍHO STOŽÁRU DpmB</t>
  </si>
  <si>
    <t>{3989eb90-eefc-4ea8-8d0b-43d5c3275121}</t>
  </si>
  <si>
    <t>050</t>
  </si>
  <si>
    <t>SO 050 - PROVIZORNÍ ÚPRAVA DĚLÍCÍHO PÁSU VOZOVKY I/42 (před osazením přechodného DZ)</t>
  </si>
  <si>
    <t>{d606f521-2f6d-4ccf-aa27-5e6b3fb8810d}</t>
  </si>
  <si>
    <t>060</t>
  </si>
  <si>
    <t>SO 060 - PŘÍPRAVA STAVENIŠTĚ U Š1, Š1A</t>
  </si>
  <si>
    <t>{768352cf-5506-472f-8f7b-2b2ba9d21620}</t>
  </si>
  <si>
    <t>10</t>
  </si>
  <si>
    <t>SO 100 - OBJEKTY POZEMNÍCH KOMUNIKACÍ</t>
  </si>
  <si>
    <t>{12a83ea3-277b-4198-8172-10eb4ad8793d}</t>
  </si>
  <si>
    <t>11</t>
  </si>
  <si>
    <t>SO 110 OBNOVA VOZOVKY</t>
  </si>
  <si>
    <t>{32fbcd1e-4cde-4625-9a67-d5d7c9d909d1}</t>
  </si>
  <si>
    <t>111</t>
  </si>
  <si>
    <t>SO 110-01 - obnova vozovky – I/42</t>
  </si>
  <si>
    <t>3</t>
  </si>
  <si>
    <t>{3dda7076-6518-490d-a8a3-37a7b91d69f1}</t>
  </si>
  <si>
    <t>822 29 7</t>
  </si>
  <si>
    <t>112</t>
  </si>
  <si>
    <t>SO 110-02 obnova vozovky - místní komunikace</t>
  </si>
  <si>
    <t>{9500505d-544e-44b7-93b5-e79080eb15b8}</t>
  </si>
  <si>
    <t>12</t>
  </si>
  <si>
    <t>SO 120 - ODVODNĚNÍ VOZOVKY</t>
  </si>
  <si>
    <t>{321cc7e0-465d-49d9-be41-a09c9397f8ac}</t>
  </si>
  <si>
    <t>827 29 5</t>
  </si>
  <si>
    <t>30</t>
  </si>
  <si>
    <t>SO 300 - VODOHOSPODÁŘSKÉ OBJEKTY</t>
  </si>
  <si>
    <t>{e9f1ad72-3a79-461f-bbbc-bbaae845fe3c}</t>
  </si>
  <si>
    <t>31</t>
  </si>
  <si>
    <t>SO 310 - KANALIZACE</t>
  </si>
  <si>
    <t>{68f4aae1-30f2-40e0-a2a0-2ba127b79bc0}</t>
  </si>
  <si>
    <t>32</t>
  </si>
  <si>
    <t>SO 320 - KANALIZAČNÍ PŘÍPOJKY</t>
  </si>
  <si>
    <t>{754d0515-c00e-44b8-9f47-697350c99308}</t>
  </si>
  <si>
    <t>33</t>
  </si>
  <si>
    <t>SO 330 - VODOVOD</t>
  </si>
  <si>
    <t>{9d4924b0-cbf4-4619-8e5b-1383fdebd766}</t>
  </si>
  <si>
    <t>827 19 3</t>
  </si>
  <si>
    <t>34</t>
  </si>
  <si>
    <t>SO 340 - VODOVODNÍ PŘÍPOJKY</t>
  </si>
  <si>
    <t>{841806f3-884f-4ebe-a1f4-89407c000f4d}</t>
  </si>
  <si>
    <t>35</t>
  </si>
  <si>
    <t>SO 350 - PŘELOŽKA VODOVODU DN200 (ul. Bubeníčkova)</t>
  </si>
  <si>
    <t>{c772b029-46c1-4cd5-a6de-440a0384bf34}</t>
  </si>
  <si>
    <t>80</t>
  </si>
  <si>
    <t>SO 800 - OBJEKTY ÚPRAVY ÚZEMÍ</t>
  </si>
  <si>
    <t>{361ba58a-c569-46a4-81ec-f5e78012adcc}</t>
  </si>
  <si>
    <t>81</t>
  </si>
  <si>
    <t>SO 810 - NÁHRADNÍ VÝSADBA ZELENĚ</t>
  </si>
  <si>
    <t>{834aa110-44f5-42fe-8d6a-32ea6b61c177}</t>
  </si>
  <si>
    <t>823 27</t>
  </si>
  <si>
    <t>99</t>
  </si>
  <si>
    <t>OSTATNÍ NÁKLADY</t>
  </si>
  <si>
    <t>{a0538f21-1b8f-4afd-8ec9-16ba409677d4}</t>
  </si>
  <si>
    <t>LIST50</t>
  </si>
  <si>
    <t>5</t>
  </si>
  <si>
    <t>KRYCÍ LIST SOUPISU PRACÍ</t>
  </si>
  <si>
    <t>Objekt:</t>
  </si>
  <si>
    <t>00 - SO 000 - OBJEKTY PŘÍPRAVY STAVENIŠTĚ</t>
  </si>
  <si>
    <t>Soupis:</t>
  </si>
  <si>
    <t>010 - SO 010 - ODSTRANĚNÍ DŘEVIN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</si>
  <si>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</si>
  <si>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</si>
  <si>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</si>
  <si>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</si>
  <si>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</si>
  <si>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</si>
  <si>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</si>
  <si>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</si>
  <si>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</si>
  <si>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</si>
  <si>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</si>
  <si>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</si>
  <si>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</si>
  <si>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</si>
  <si>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</si>
  <si>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</si>
  <si>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</si>
  <si>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</si>
  <si>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</si>
  <si>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</si>
  <si>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</si>
  <si>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</si>
  <si>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</si>
  <si>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</si>
  <si>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</si>
  <si>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112101102</t>
  </si>
  <si>
    <t>Odstranění stromů listnatých průměru kmene přes 300 do 500 mm</t>
  </si>
  <si>
    <t>kus</t>
  </si>
  <si>
    <t>CS ÚRS 2023 01</t>
  </si>
  <si>
    <t>4</t>
  </si>
  <si>
    <t>-1298476273</t>
  </si>
  <si>
    <t>VV</t>
  </si>
  <si>
    <t>Součet</t>
  </si>
  <si>
    <t>112201114</t>
  </si>
  <si>
    <t>Odstranění pařezů D přes 0,4 do 0,5 m v rovině a svahu do 1:5 s odklizením do 20 m a zasypáním jámy</t>
  </si>
  <si>
    <t>989893402</t>
  </si>
  <si>
    <t>162201402</t>
  </si>
  <si>
    <t>Vodorovné přemístění větví stromů listnatých do 1 km D kmene přes 300 do 500 mm</t>
  </si>
  <si>
    <t>1035573045</t>
  </si>
  <si>
    <t>162201412</t>
  </si>
  <si>
    <t>Vodorovné přemístění kmenů stromů listnatých do 1 km D kmene přes 300 do 500 mm</t>
  </si>
  <si>
    <t>1541022</t>
  </si>
  <si>
    <t>162201422</t>
  </si>
  <si>
    <t>Vodorovné přemístění pařezů do 1 km D přes 300 do 500 mm</t>
  </si>
  <si>
    <t>-1548052023</t>
  </si>
  <si>
    <t>6</t>
  </si>
  <si>
    <t>162301932</t>
  </si>
  <si>
    <t>Příplatek k vodorovnému přemístění větví stromů listnatých D kmene přes 300 do 500 mm ZKD 1 km</t>
  </si>
  <si>
    <t>-1801626252</t>
  </si>
  <si>
    <t>LIST50*9</t>
  </si>
  <si>
    <t>7</t>
  </si>
  <si>
    <t>162301952</t>
  </si>
  <si>
    <t>Příplatek k vodorovnému přemístění kmenů stromů listnatých D kmene přes 300 do 500 mm ZKD 1 km</t>
  </si>
  <si>
    <t>827927425</t>
  </si>
  <si>
    <t>8</t>
  </si>
  <si>
    <t>162301972</t>
  </si>
  <si>
    <t>Příplatek k vodorovnému přemístění pařezů D přes 300 do 500 mm ZKD 1 km</t>
  </si>
  <si>
    <t>1441196481</t>
  </si>
  <si>
    <t>9</t>
  </si>
  <si>
    <t>1623022202</t>
  </si>
  <si>
    <t xml:space="preserve">Poplatek za likvidaci  pařezů +kmenů + větví  ze stromů do D500  </t>
  </si>
  <si>
    <t>vlastní</t>
  </si>
  <si>
    <t>78662529</t>
  </si>
  <si>
    <t>174111101</t>
  </si>
  <si>
    <t>Zásyp jam, šachet rýh nebo kolem objektů sypaninou se zhutněním ručně</t>
  </si>
  <si>
    <t>m3</t>
  </si>
  <si>
    <t>1173969904</t>
  </si>
  <si>
    <t>6,05</t>
  </si>
  <si>
    <t>M</t>
  </si>
  <si>
    <t>10364101</t>
  </si>
  <si>
    <t>zemina pro terénní úpravy - ornice</t>
  </si>
  <si>
    <t>t</t>
  </si>
  <si>
    <t>-670242087</t>
  </si>
  <si>
    <t>6,05*1,05 *1,6"Přepočtené koeficientem množství</t>
  </si>
  <si>
    <t>167111101</t>
  </si>
  <si>
    <t>Nakládání výkopku z hornin třídy těžitelnosti I, skupiny 1 až 3 do 100 m3 ručně</t>
  </si>
  <si>
    <t>-536186427</t>
  </si>
  <si>
    <t>6,05*1,05</t>
  </si>
  <si>
    <t>13</t>
  </si>
  <si>
    <t>162211311</t>
  </si>
  <si>
    <t>Vodorovné přemístění výkopku z horniny třídy těžitelnosti I, skupiny 1 až 3 stavebním kolečkem do 10 m</t>
  </si>
  <si>
    <t>-1857891607</t>
  </si>
  <si>
    <t>6,353</t>
  </si>
  <si>
    <t>14</t>
  </si>
  <si>
    <t>162211319</t>
  </si>
  <si>
    <t>Příplatek k vodorovnému přemístění výkopku z horniny třídy těžitelnosti I skupiny 1 až 3 stavebním kolečkem za každých dalších 10 m</t>
  </si>
  <si>
    <t>370365775</t>
  </si>
  <si>
    <t>020 - SO 020 - DEMONTÁŽ A ZPĚTNÁ MONTÁŽ STOŽÁRŮ VO</t>
  </si>
  <si>
    <t>M - Práce a dodávky M</t>
  </si>
  <si>
    <t xml:space="preserve">    21-M - Elektromontáže</t>
  </si>
  <si>
    <t>Práce a dodávky M</t>
  </si>
  <si>
    <t>21-M</t>
  </si>
  <si>
    <t>Elektromontáže</t>
  </si>
  <si>
    <t>2102040101</t>
  </si>
  <si>
    <t>Demontáž stáv.sloupů vč.svítidel elektrovýzbroje zabezpečení a izolace volných konců kabelů, vč. osazení a dem. provizorního osvětlení svítidel vč. rýh pro uložení prodloužených kabelů</t>
  </si>
  <si>
    <t>64</t>
  </si>
  <si>
    <t>-1483100824</t>
  </si>
  <si>
    <t>" počet sloupů "     5</t>
  </si>
  <si>
    <t>2102040103</t>
  </si>
  <si>
    <t>M+D nových sloupů stožáír uliční vč.svítidel, elektrovýzbroje vč. nových kabelových tras v rýze vč. zemních prací, vč. projektové dokumentace</t>
  </si>
  <si>
    <t>488674054</t>
  </si>
  <si>
    <t>" nové kabelové trasy budou provedeny v koordinaci  TSB a.s. "</t>
  </si>
  <si>
    <t>ABO</t>
  </si>
  <si>
    <t>25,6</t>
  </si>
  <si>
    <t>ORNICE</t>
  </si>
  <si>
    <t>74,68</t>
  </si>
  <si>
    <t>TRAVA</t>
  </si>
  <si>
    <t>746,8</t>
  </si>
  <si>
    <t>ZAMKOVA</t>
  </si>
  <si>
    <t>67</t>
  </si>
  <si>
    <t>030 - SO 030 - ZŘÍZENÍ PROVIZORNÍ ZASTÁVKY MHD</t>
  </si>
  <si>
    <t xml:space="preserve">    2 - Zakládání</t>
  </si>
  <si>
    <t xml:space="preserve">    5 - Komunikace pozemní</t>
  </si>
  <si>
    <t xml:space="preserve">    9 - Ostatní konstrukce a práce, bourání</t>
  </si>
  <si>
    <t xml:space="preserve">    998 - Přesun hmot</t>
  </si>
  <si>
    <t>113202111</t>
  </si>
  <si>
    <t>Vytrhání obrub krajníků obrubníků stojatých</t>
  </si>
  <si>
    <t>m</t>
  </si>
  <si>
    <t>1003104046</t>
  </si>
  <si>
    <t>" provizorní chodník "     25,6</t>
  </si>
  <si>
    <t>979021113</t>
  </si>
  <si>
    <t>Očištění vybouraných obrubníků a krajníků silničních při překopech inženýrských sítí</t>
  </si>
  <si>
    <t>1373253909</t>
  </si>
  <si>
    <t>113311171</t>
  </si>
  <si>
    <t>Odstranění geotextilií ze základové spáry</t>
  </si>
  <si>
    <t>m2</t>
  </si>
  <si>
    <t>1476484182</t>
  </si>
  <si>
    <t>ZAMKOVA*1,05</t>
  </si>
  <si>
    <t>113106123</t>
  </si>
  <si>
    <t>Rozebrání dlažeb ze zámkových dlaždic komunikací pro pěší ručně</t>
  </si>
  <si>
    <t>826674131</t>
  </si>
  <si>
    <t>"  provizorní chodník "      ZAMKOVA</t>
  </si>
  <si>
    <t>979051121</t>
  </si>
  <si>
    <t>Očištění zámkových dlaždic se spárováním z kameniva těženého při překopech inženýrských sítí</t>
  </si>
  <si>
    <t>-1983629360</t>
  </si>
  <si>
    <t>113107122</t>
  </si>
  <si>
    <t>Odstranění podkladu z kameniva drceného tl přes 100 do 200 mm ručně</t>
  </si>
  <si>
    <t>-949656400</t>
  </si>
  <si>
    <t>" provizorní chodník "     ZAMKOVA</t>
  </si>
  <si>
    <t>997221551</t>
  </si>
  <si>
    <t>Vodorovná doprava suti ze sypkých materiálů do 1 km</t>
  </si>
  <si>
    <t>-17714795</t>
  </si>
  <si>
    <t>997221559</t>
  </si>
  <si>
    <t>Příplatek ZKD 1 km u vodorovné dopravy suti ze sypkých materiálů</t>
  </si>
  <si>
    <t>-819181195</t>
  </si>
  <si>
    <t>30,675*6 "Přepočtené koeficientem množství</t>
  </si>
  <si>
    <t>97909811001</t>
  </si>
  <si>
    <t>Poplatek za skládku (recyklaci) suti      (bez živice)</t>
  </si>
  <si>
    <t>1109324084</t>
  </si>
  <si>
    <t>997221561</t>
  </si>
  <si>
    <t>Vodorovná doprava suti z kusových materiálů do 1 km</t>
  </si>
  <si>
    <t>2132663832</t>
  </si>
  <si>
    <t>" odvoz na skládku BKOM   (6km) "</t>
  </si>
  <si>
    <t>" dlažba zámkova "     ZAMKOVA*0,140</t>
  </si>
  <si>
    <t>" obrubník "     ABO*0,082</t>
  </si>
  <si>
    <t>997221569</t>
  </si>
  <si>
    <t>Příplatek ZKD 1 km u vodorovné dopravy suti z kusových materiálů</t>
  </si>
  <si>
    <t>-1679781396</t>
  </si>
  <si>
    <t>11,479*5 "Přepočtené koeficientem množství</t>
  </si>
  <si>
    <t>121151103</t>
  </si>
  <si>
    <t>Sejmutí ornice plochy do 100 m2 tl vrstvy do 200 mm strojně</t>
  </si>
  <si>
    <t>1931305296</t>
  </si>
  <si>
    <t>(ZAMKOVA+ABO*0,3)</t>
  </si>
  <si>
    <t>162751114</t>
  </si>
  <si>
    <t>Vodorovné přemístění přes 6 000 do 7000 m výkopku/sypaniny z horniny třídy těžitelnosti I skupiny 1 až 3</t>
  </si>
  <si>
    <t>344380361</t>
  </si>
  <si>
    <t>(ZAMKOVA+ABO*0,3)*0,2</t>
  </si>
  <si>
    <t>171251201</t>
  </si>
  <si>
    <t>Uložení sypaniny na skládky nebo meziskládky</t>
  </si>
  <si>
    <t>-435496718</t>
  </si>
  <si>
    <t>14,936</t>
  </si>
  <si>
    <t>1712012111</t>
  </si>
  <si>
    <t>Poplatek za skládku  zeminy</t>
  </si>
  <si>
    <t>-768993495</t>
  </si>
  <si>
    <t>16</t>
  </si>
  <si>
    <t>181351003</t>
  </si>
  <si>
    <t>Rozprostření ornice tl vrstvy do 200 mm pl do 100 m2 v rovině nebo ve svahu do 1:5 strojně</t>
  </si>
  <si>
    <t>-1633523598</t>
  </si>
  <si>
    <t>" zapravení "     ORNICE/0,2</t>
  </si>
  <si>
    <t>17</t>
  </si>
  <si>
    <t>10364101vl</t>
  </si>
  <si>
    <t>zemina pro terénní úpravy -  ornice</t>
  </si>
  <si>
    <t>1400505054</t>
  </si>
  <si>
    <t>74,68*1,6</t>
  </si>
  <si>
    <t>18</t>
  </si>
  <si>
    <t>167151101</t>
  </si>
  <si>
    <t>Nakládání výkopku z hornin třídy těžitelnosti I skupiny 1 až 3 do 100 m3</t>
  </si>
  <si>
    <t>-796415797</t>
  </si>
  <si>
    <t>" dovoz ORNICE "     ORNICE</t>
  </si>
  <si>
    <t>19</t>
  </si>
  <si>
    <t>162251102</t>
  </si>
  <si>
    <t>Vodorovné přemístění přes 20 do 50 m výkopku/sypaniny z horniny třídy těžitelnosti I skupiny 1 až 3</t>
  </si>
  <si>
    <t>1072032059</t>
  </si>
  <si>
    <t>20</t>
  </si>
  <si>
    <t>183402121</t>
  </si>
  <si>
    <t>Rozrušení půdy souvislé pl přes 100 do 500 m2 hl přes 50 do 150 mm v rovině a svahu do 1:5</t>
  </si>
  <si>
    <t>-1898978660</t>
  </si>
  <si>
    <t>" sanace trávníku mimo rýhu "</t>
  </si>
  <si>
    <t>ORNICE/0,2</t>
  </si>
  <si>
    <t>181111111</t>
  </si>
  <si>
    <t>Plošná úprava terénu do 500 m2 zemina skupiny 1 až 4 nerovnosti přes 50 do 100 mm v rovinně a svahu do 1:5</t>
  </si>
  <si>
    <t>908056052</t>
  </si>
  <si>
    <t xml:space="preserve">" sanace trávníku i mimo rýhu "     </t>
  </si>
  <si>
    <t>ORNICE/0,2*2</t>
  </si>
  <si>
    <t>22</t>
  </si>
  <si>
    <t>1814111391</t>
  </si>
  <si>
    <t>Založení parkového trávníku výsevem v rovině a ve svahu do 1:5 vč.předseťové přípravy, zálivky a ošetřování, hnojení</t>
  </si>
  <si>
    <t>1796418895</t>
  </si>
  <si>
    <t>" sanace trávníku i mimo rýhu "</t>
  </si>
  <si>
    <t>23</t>
  </si>
  <si>
    <t>005724100</t>
  </si>
  <si>
    <t>osivo směs travní parková</t>
  </si>
  <si>
    <t>kg</t>
  </si>
  <si>
    <t>-1741424981</t>
  </si>
  <si>
    <t>TRAVA*0,035</t>
  </si>
  <si>
    <t>Zakládání</t>
  </si>
  <si>
    <t>24</t>
  </si>
  <si>
    <t>213141111</t>
  </si>
  <si>
    <t>Zřízení vrstvy z geotextilie v rovině nebo ve sklonu do 1:5 š do 3 m</t>
  </si>
  <si>
    <t>-86026550</t>
  </si>
  <si>
    <t>25</t>
  </si>
  <si>
    <t>6931106201</t>
  </si>
  <si>
    <t>geotextilie 300 g/m2</t>
  </si>
  <si>
    <t>814554791</t>
  </si>
  <si>
    <t>70,35*1,15 "Přepočtené koeficientem množství</t>
  </si>
  <si>
    <t>Komunikace pozemní</t>
  </si>
  <si>
    <t>26</t>
  </si>
  <si>
    <t>564831111</t>
  </si>
  <si>
    <t>Podklad ze štěrkodrtě ŠD plochy přes 100 m2 tl 100 mm</t>
  </si>
  <si>
    <t>115065378</t>
  </si>
  <si>
    <t>27</t>
  </si>
  <si>
    <t>1857440942</t>
  </si>
  <si>
    <t>" přesun hmot "     ZAMKOVA*0,1</t>
  </si>
  <si>
    <t>28</t>
  </si>
  <si>
    <t>-1581671395</t>
  </si>
  <si>
    <t>29</t>
  </si>
  <si>
    <t>596211111</t>
  </si>
  <si>
    <t>Kladení zámkové dlažby komunikací pro pěší ručně tl 60 mm skupiny A pl přes 50 do 100 m2</t>
  </si>
  <si>
    <t>-1379408488</t>
  </si>
  <si>
    <t>67,0</t>
  </si>
  <si>
    <t>592451100.2</t>
  </si>
  <si>
    <t>dlažba skladebná tl.6 cm přírodní</t>
  </si>
  <si>
    <t>1600939146</t>
  </si>
  <si>
    <t>67*1,01 "Přepočtené koeficientem množství</t>
  </si>
  <si>
    <t>Ostatní konstrukce a práce, bourání</t>
  </si>
  <si>
    <t>9131111101</t>
  </si>
  <si>
    <t xml:space="preserve">Provizorní zastávka MHD - vodorovné dopravní značení, přenosná značka zřízení vč. odstranění </t>
  </si>
  <si>
    <t>-883250597</t>
  </si>
  <si>
    <t>916231212</t>
  </si>
  <si>
    <t>Osazení chodníkového obrubníku betonového stojatého bez boční opěry do lože z betonu prostého</t>
  </si>
  <si>
    <t>-584874577</t>
  </si>
  <si>
    <t>59217012</t>
  </si>
  <si>
    <t>obrubník betonový 500x80x250mm</t>
  </si>
  <si>
    <t>-1272976370</t>
  </si>
  <si>
    <t>25,6*1,01 "Přepočtené koeficientem množství</t>
  </si>
  <si>
    <t>998</t>
  </si>
  <si>
    <t>Přesun hmot</t>
  </si>
  <si>
    <t>998223011</t>
  </si>
  <si>
    <t>Přesun hmot pro pozemní komunikace s krytem dlážděným</t>
  </si>
  <si>
    <t>179253728</t>
  </si>
  <si>
    <t>VYKOP</t>
  </si>
  <si>
    <t>1,331</t>
  </si>
  <si>
    <t>040 - SO 040 - PROVIZORNÍ ZAJIŠTĚNÍSTÁVAJÍCÍHO TRAKČNÍHO STOŽÁRU DpmB</t>
  </si>
  <si>
    <t xml:space="preserve">    3 - Svislé a kompletní konstrukce</t>
  </si>
  <si>
    <t>133151101</t>
  </si>
  <si>
    <t>Hloubení šachet nezapažených v hornině třídy těžitelnosti I skupiny 1 a 2 objem do 20 m3</t>
  </si>
  <si>
    <t>-1402021153</t>
  </si>
  <si>
    <t>" sonda "     1,1*1,1*1,1</t>
  </si>
  <si>
    <t>" ve 2. třídě - 6 % "</t>
  </si>
  <si>
    <t>VYKOP*0,06</t>
  </si>
  <si>
    <t>133251101</t>
  </si>
  <si>
    <t>Hloubení šachet nezapažených v hornině třídy těžitelnosti I skupiny 3 objem do 20 m3</t>
  </si>
  <si>
    <t>444235926</t>
  </si>
  <si>
    <t>" 80% "     VYKOP*0,8</t>
  </si>
  <si>
    <t>133351101</t>
  </si>
  <si>
    <t>Hloubení šachet nezapažených v hornině třídy těžitelnosti II skupiny 4 objem do 20 m3</t>
  </si>
  <si>
    <t>858438668</t>
  </si>
  <si>
    <t>" 14% "     VYKOP*0,14</t>
  </si>
  <si>
    <t>236923577</t>
  </si>
  <si>
    <t>" sonda "     VYKOP</t>
  </si>
  <si>
    <t>Svislé a kompletní konstrukce</t>
  </si>
  <si>
    <t>351311132</t>
  </si>
  <si>
    <t>Spodní část stok z betonu prostého se zvýšenými nároky na prostředí C 25/30 tl přes 300 mm otevřený výkop</t>
  </si>
  <si>
    <t>-1383727905</t>
  </si>
  <si>
    <t>" zalití výkopu po přeložce vodovodu v místě stožáru TV "     2,5</t>
  </si>
  <si>
    <t>9134111161</t>
  </si>
  <si>
    <t>Montáž a demontáž mobilního základu pro zajištění stávajícího stožáru DpmB</t>
  </si>
  <si>
    <t>1698085438</t>
  </si>
  <si>
    <t>9139211311</t>
  </si>
  <si>
    <t>Dočasné dopravní značení pro dopravu umístění a odvoz mobilního základu stožáru</t>
  </si>
  <si>
    <t>-65995486</t>
  </si>
  <si>
    <t>113</t>
  </si>
  <si>
    <t>ACP16</t>
  </si>
  <si>
    <t>228</t>
  </si>
  <si>
    <t>1482</t>
  </si>
  <si>
    <t>VYKOP1</t>
  </si>
  <si>
    <t>68,4</t>
  </si>
  <si>
    <t>050 - SO 050 - PROVIZORNÍ ÚPRAVA DĚLÍCÍHO PÁSU VOZOVKY I/42 (před osazením přechodného DZ)</t>
  </si>
  <si>
    <t>1784209231</t>
  </si>
  <si>
    <t>" křižovatka Bubeníčkova X Gajdošova "     33</t>
  </si>
  <si>
    <t>" u nemovitosti  Gajdošova 30 "                      80,0</t>
  </si>
  <si>
    <t>1501755301</t>
  </si>
  <si>
    <t>113107222</t>
  </si>
  <si>
    <t>Odstranění podkladu z kameniva drceného tl přes 100 do 200 mm strojně pl přes 200 m2</t>
  </si>
  <si>
    <t>913933979</t>
  </si>
  <si>
    <t>" provizorní vozovka "     ACP16</t>
  </si>
  <si>
    <t>-248659343</t>
  </si>
  <si>
    <t>-442466051</t>
  </si>
  <si>
    <t>-1731604766</t>
  </si>
  <si>
    <t>1601748214</t>
  </si>
  <si>
    <t>-1560216636</t>
  </si>
  <si>
    <t>9,266*5 "Přepočtené koeficientem množství</t>
  </si>
  <si>
    <t>113107242</t>
  </si>
  <si>
    <t>Odstranění podkladu živičného tl přes 50 do 100 mm strojně pl přes 200 m2</t>
  </si>
  <si>
    <t>256172157</t>
  </si>
  <si>
    <t>" provizorní vozovka "    ACP16</t>
  </si>
  <si>
    <t>919735112</t>
  </si>
  <si>
    <t>Řezání stávajícího živičného krytu hl přes 50 do 100 mm</t>
  </si>
  <si>
    <t>1183895066</t>
  </si>
  <si>
    <t>-2034742956</t>
  </si>
  <si>
    <t>561668607</t>
  </si>
  <si>
    <t>50,16*6 "Přepočtené koeficientem množství</t>
  </si>
  <si>
    <t>97909811002</t>
  </si>
  <si>
    <t>Poplatek za skládku (recyklaci) suti - živice</t>
  </si>
  <si>
    <t>-1180011611</t>
  </si>
  <si>
    <t>-800447930</t>
  </si>
  <si>
    <t>(ACP16-200,0)</t>
  </si>
  <si>
    <t>121151113</t>
  </si>
  <si>
    <t>Sejmutí ornice plochy do 500 m2 tl vrstvy do 200 mm strojně</t>
  </si>
  <si>
    <t>1951080857</t>
  </si>
  <si>
    <t>200,0</t>
  </si>
  <si>
    <t>132151253</t>
  </si>
  <si>
    <t>Hloubení rýh nezapažených š do 2000 mm v hornině třídy těžitelnosti I skupiny 1 a 2 objem do 100 m3 strojně</t>
  </si>
  <si>
    <t>1302442082</t>
  </si>
  <si>
    <t>" pro provizorní vozovku "</t>
  </si>
  <si>
    <t>ACP16*0,3</t>
  </si>
  <si>
    <t>VYKOP1*0,06</t>
  </si>
  <si>
    <t>132251253</t>
  </si>
  <si>
    <t>Hloubení rýh nezapažených š do 2000 mm v hornině třídy těžitelnosti I skupiny 3 objem do 100 m3 strojně</t>
  </si>
  <si>
    <t>1567278555</t>
  </si>
  <si>
    <t>" 80% "     VYKOP1*0,8</t>
  </si>
  <si>
    <t>132351253</t>
  </si>
  <si>
    <t>Hloubení rýh nezapažených š do 2000 mm v hornině třídy těžitelnosti II skupiny 4 objem do 100 m3 strojně</t>
  </si>
  <si>
    <t>-2091454855</t>
  </si>
  <si>
    <t>" 14% "     VYKOP1*0,14</t>
  </si>
  <si>
    <t>-1933120300</t>
  </si>
  <si>
    <t>0,2*228</t>
  </si>
  <si>
    <t>Mezisoučet</t>
  </si>
  <si>
    <t>4,104+54,72</t>
  </si>
  <si>
    <t>162751134</t>
  </si>
  <si>
    <t>Vodorovné přemístění přes 6 000 do 7000 m výkopku/sypaniny z horniny třídy těžitelnosti II skupiny 4 a 5</t>
  </si>
  <si>
    <t>384745702</t>
  </si>
  <si>
    <t>9,576</t>
  </si>
  <si>
    <t>-378354003</t>
  </si>
  <si>
    <t>4,104+54,729+9,573</t>
  </si>
  <si>
    <t>1044071023</t>
  </si>
  <si>
    <t>" podíl suti ve výkopu - 30% "</t>
  </si>
  <si>
    <t>(4,104+54,729+9,573)*0,7</t>
  </si>
  <si>
    <t>1712012112</t>
  </si>
  <si>
    <t>Poplatek za skládku  navážky</t>
  </si>
  <si>
    <t>-1449249531</t>
  </si>
  <si>
    <t>(4,104+54,729+9,573)*0,3</t>
  </si>
  <si>
    <t>174101101</t>
  </si>
  <si>
    <t>Zásyp jam, šachet rýh nebo kolem objektů sypaninou se zhutněním</t>
  </si>
  <si>
    <t>-239353352</t>
  </si>
  <si>
    <t>" prostor k zásypu "                 VYKOP1</t>
  </si>
  <si>
    <t>ZASYP1</t>
  </si>
  <si>
    <t>58331201.1</t>
  </si>
  <si>
    <t>zhutněný zásyp náhradním zásypovým materiálem (plná frakce)</t>
  </si>
  <si>
    <t>-207203694</t>
  </si>
  <si>
    <t>68,4*1,1*1,05*1,8</t>
  </si>
  <si>
    <t>-1695607508</t>
  </si>
  <si>
    <t>68,4*1,1*1,05</t>
  </si>
  <si>
    <t>-1274143259</t>
  </si>
  <si>
    <t>79,002</t>
  </si>
  <si>
    <t>2018399162</t>
  </si>
  <si>
    <t>" zapravení "     28,0</t>
  </si>
  <si>
    <t>181351103</t>
  </si>
  <si>
    <t>Rozprostření ornice tl vrstvy do 200 mm pl přes 100 do 500 m2 v rovině nebo ve svahu do 1:5 strojně</t>
  </si>
  <si>
    <t>1826584207</t>
  </si>
  <si>
    <t>" zapravení "     200,0</t>
  </si>
  <si>
    <t>579086454</t>
  </si>
  <si>
    <t>45,6*1,6</t>
  </si>
  <si>
    <t>-1175132341</t>
  </si>
  <si>
    <t>45,6</t>
  </si>
  <si>
    <t>1868736746</t>
  </si>
  <si>
    <t>415805283</t>
  </si>
  <si>
    <t>ORNICE/0,2*0,3</t>
  </si>
  <si>
    <t>-2140530392</t>
  </si>
  <si>
    <t>ORNICE/0,2*1,3</t>
  </si>
  <si>
    <t>798650911</t>
  </si>
  <si>
    <t>36</t>
  </si>
  <si>
    <t>1472286983</t>
  </si>
  <si>
    <t>37</t>
  </si>
  <si>
    <t>564861111</t>
  </si>
  <si>
    <t>Podklad ze štěrkodrtě ŠD plochy přes 100 m2 tl 200 mm</t>
  </si>
  <si>
    <t>-432461416</t>
  </si>
  <si>
    <t>38</t>
  </si>
  <si>
    <t>-690557551</t>
  </si>
  <si>
    <t>" přesun hmot "     ACP16*0,2</t>
  </si>
  <si>
    <t>39</t>
  </si>
  <si>
    <t>864508438</t>
  </si>
  <si>
    <t>40</t>
  </si>
  <si>
    <t>565135121</t>
  </si>
  <si>
    <t>Asfaltový beton vrstva podkladní ACP 16+ (obalované kamenivo OKS) tl 50 mm š přes 3 m</t>
  </si>
  <si>
    <t>1441449655</t>
  </si>
  <si>
    <t>" křižovatka Bubeníčkova X Gajdošova "     28,0</t>
  </si>
  <si>
    <t>" u nemovitosti  Gajdošova 30 "                    200,0</t>
  </si>
  <si>
    <t>ACP16*2</t>
  </si>
  <si>
    <t>41</t>
  </si>
  <si>
    <t>573211109</t>
  </si>
  <si>
    <t>Postřik živičný spojovací z asfaltu v množství 0,50 kg/m2</t>
  </si>
  <si>
    <t>6452968</t>
  </si>
  <si>
    <t>42</t>
  </si>
  <si>
    <t>668222241</t>
  </si>
  <si>
    <t>43</t>
  </si>
  <si>
    <t>997221612</t>
  </si>
  <si>
    <t>Nakládání vybouraných hmot na dopravní prostředky pro vodorovnou dopravu</t>
  </si>
  <si>
    <t>-399054834</t>
  </si>
  <si>
    <t>" dovoz ze skládky BKOM   (4km) "</t>
  </si>
  <si>
    <t>44</t>
  </si>
  <si>
    <t>-300684229</t>
  </si>
  <si>
    <t>45</t>
  </si>
  <si>
    <t>-131286595</t>
  </si>
  <si>
    <t>9,266*3 "Přepočtené koeficientem množství</t>
  </si>
  <si>
    <t>46</t>
  </si>
  <si>
    <t>998225111</t>
  </si>
  <si>
    <t>Přesun hmot pro pozemní komunikace s krytem z kamene, monolitickým betonovým nebo živičným</t>
  </si>
  <si>
    <t>1887700314</t>
  </si>
  <si>
    <t>060 - SO 060 - PŘÍPRAVA STAVENIŠTĚ U Š1, Š1A</t>
  </si>
  <si>
    <t>113106091</t>
  </si>
  <si>
    <t>Rozebrání vozovek ze silničních dílců při překopech se spárami zalitými živicí strojně pl do 15 m2</t>
  </si>
  <si>
    <t>-1758441239</t>
  </si>
  <si>
    <t>9972215511</t>
  </si>
  <si>
    <t>Vodorovná dopravasilničních panelů doskladu zhotovitele</t>
  </si>
  <si>
    <t>624279578</t>
  </si>
  <si>
    <t>113107112</t>
  </si>
  <si>
    <t>Odstranění podkladu z kameniva těženého tl přes 100 do 200 mm ručně</t>
  </si>
  <si>
    <t>38691222</t>
  </si>
  <si>
    <t>113311121</t>
  </si>
  <si>
    <t>Odstranění geotextilií v komunikacích</t>
  </si>
  <si>
    <t>-429415549</t>
  </si>
  <si>
    <t>1355525089</t>
  </si>
  <si>
    <t>1355230636</t>
  </si>
  <si>
    <t>11,06*6 "Přepočtené koeficientem množství</t>
  </si>
  <si>
    <t>561888645</t>
  </si>
  <si>
    <t>1814111601</t>
  </si>
  <si>
    <t>Uvedení travnaté plochy do původního stavu</t>
  </si>
  <si>
    <t>-529348656</t>
  </si>
  <si>
    <t>-740891556</t>
  </si>
  <si>
    <t xml:space="preserve">geotextilie </t>
  </si>
  <si>
    <t>-16908838</t>
  </si>
  <si>
    <t>44*1,15 "Přepočtené koeficientem množství</t>
  </si>
  <si>
    <t>564851112</t>
  </si>
  <si>
    <t>Podklad ze štěrkodrtě ŠD plochy přes 100 m2 tl 160 mm</t>
  </si>
  <si>
    <t>-538297246</t>
  </si>
  <si>
    <t>1237420599</t>
  </si>
  <si>
    <t>" přesun hmot "     36,75*0,16</t>
  </si>
  <si>
    <t>1670625883</t>
  </si>
  <si>
    <t>584121111</t>
  </si>
  <si>
    <t>Osazení silničních dílců z ŽB do lože z kameniva těženého tl 40 mm plochy do 200 m2</t>
  </si>
  <si>
    <t>-1671535776</t>
  </si>
  <si>
    <t>5938133601</t>
  </si>
  <si>
    <t>panel silniční IZD  21,5 cm   (započítat obratovost)</t>
  </si>
  <si>
    <t>947423651</t>
  </si>
  <si>
    <t>30*1,01 "Přepočtené koeficientem množství</t>
  </si>
  <si>
    <t>9660051111</t>
  </si>
  <si>
    <t>Rozebrání a odstranění chodníkového zábradlí dl. 14m uskladnění, zpětná montáž po dokončení</t>
  </si>
  <si>
    <t>-1124765185</t>
  </si>
  <si>
    <t>9660070011</t>
  </si>
  <si>
    <t xml:space="preserve">Rozebrání a odstranění ocelové skříně neznámého vedení uskladnění zpětné osazení </t>
  </si>
  <si>
    <t>-1596651283</t>
  </si>
  <si>
    <t>998226011</t>
  </si>
  <si>
    <t>Přesun hmot pro pozemní komunikace a letiště s krytem montovaným z ŽB dílců</t>
  </si>
  <si>
    <t>-1960403748</t>
  </si>
  <si>
    <t>BVOZ1</t>
  </si>
  <si>
    <t>22,376</t>
  </si>
  <si>
    <t>BVOZ2</t>
  </si>
  <si>
    <t>18,333</t>
  </si>
  <si>
    <t>BVOZ3</t>
  </si>
  <si>
    <t>19,595</t>
  </si>
  <si>
    <t>BVOZ4</t>
  </si>
  <si>
    <t>34,356</t>
  </si>
  <si>
    <t>BVOZ5</t>
  </si>
  <si>
    <t>29,471</t>
  </si>
  <si>
    <t>BVOZ6</t>
  </si>
  <si>
    <t>15,325</t>
  </si>
  <si>
    <t>BVOZ7</t>
  </si>
  <si>
    <t>1,084</t>
  </si>
  <si>
    <t>10 - SO 100 - OBJEKTY POZEMNÍCH KOMUNIKACÍ</t>
  </si>
  <si>
    <t>BVOZ8</t>
  </si>
  <si>
    <t>20,065</t>
  </si>
  <si>
    <t>BVOZ9</t>
  </si>
  <si>
    <t>1,733</t>
  </si>
  <si>
    <t>11 - SO 110 OBNOVA VOZOVKY</t>
  </si>
  <si>
    <t>DRENAZ</t>
  </si>
  <si>
    <t>365</t>
  </si>
  <si>
    <t>Úroveň 3:</t>
  </si>
  <si>
    <t>ODKOP1</t>
  </si>
  <si>
    <t>23,735</t>
  </si>
  <si>
    <t>111 - SO 110-01 - obnova vozovky – I/42</t>
  </si>
  <si>
    <t>ODKOP2</t>
  </si>
  <si>
    <t>1118,669</t>
  </si>
  <si>
    <t>ODKOP21</t>
  </si>
  <si>
    <t>1079,558</t>
  </si>
  <si>
    <t>ODKOP22</t>
  </si>
  <si>
    <t>39,111</t>
  </si>
  <si>
    <t>ODVOZ</t>
  </si>
  <si>
    <t>1267,004</t>
  </si>
  <si>
    <t>POVRCHprov</t>
  </si>
  <si>
    <t>1439,41</t>
  </si>
  <si>
    <t>ŠD20</t>
  </si>
  <si>
    <t>3606,5</t>
  </si>
  <si>
    <t>ŠD30</t>
  </si>
  <si>
    <t>69,5</t>
  </si>
  <si>
    <t>226,2</t>
  </si>
  <si>
    <t>124,6</t>
  </si>
  <si>
    <t>ŠD22</t>
  </si>
  <si>
    <t>1838,1</t>
  </si>
  <si>
    <t xml:space="preserve">    11 - Zemní práce - přípravné a přidružené práce</t>
  </si>
  <si>
    <t xml:space="preserve">    12 - Zemní práce - odkopávky a prokopávky</t>
  </si>
  <si>
    <t xml:space="preserve">    5 - Komunikace</t>
  </si>
  <si>
    <t xml:space="preserve">    6 - Úpravy povrchů, podlahy a osazování výplní</t>
  </si>
  <si>
    <t xml:space="preserve">    9 - Ostatní konstrukce a práce</t>
  </si>
  <si>
    <t xml:space="preserve">    22-M - Montáže technologických zařízení pro dopravní stavby</t>
  </si>
  <si>
    <t>Zemní práce - přípravné a přidružené práce</t>
  </si>
  <si>
    <t>1179429215</t>
  </si>
  <si>
    <t>" viz příloha TZ - Výměry - 14 "     627,2</t>
  </si>
  <si>
    <t>-974274105</t>
  </si>
  <si>
    <t>113203111</t>
  </si>
  <si>
    <t>Vytrhání obrub z dlažebních kostek</t>
  </si>
  <si>
    <t>1657011806</t>
  </si>
  <si>
    <t xml:space="preserve">" viz příloha TZ - Výměry - 15 "     </t>
  </si>
  <si>
    <t>" dvouřádek "     5,7*2</t>
  </si>
  <si>
    <t>" trojřádek "     95,0*3</t>
  </si>
  <si>
    <t>979071121</t>
  </si>
  <si>
    <t>Očištění dlažebních kostek drobných s původním spárováním kamenivem těženým</t>
  </si>
  <si>
    <t>-499143638</t>
  </si>
  <si>
    <t>296,4*0,11</t>
  </si>
  <si>
    <t>113106121.1</t>
  </si>
  <si>
    <t>Rozebrání dlažeb komunikací pro pěší z betonových nebo kamenných dlaždic k zpětnému použití</t>
  </si>
  <si>
    <t>685193914</t>
  </si>
  <si>
    <t xml:space="preserve">" viz příloha TZ - Výměry - 16 "     </t>
  </si>
  <si>
    <t>" chodník "    11,0</t>
  </si>
  <si>
    <t>979051111</t>
  </si>
  <si>
    <t>Očištění desek nebo dlaždic se spárováním z kameniva těženého při překopech inženýrských sítí</t>
  </si>
  <si>
    <t>-868919584</t>
  </si>
  <si>
    <t>1562666271</t>
  </si>
  <si>
    <t>113107111</t>
  </si>
  <si>
    <t>Odstranění podkladu z kameniva těženého tl do 100 mm ručně</t>
  </si>
  <si>
    <t>1271219765</t>
  </si>
  <si>
    <t>" ŠP 100mm - vozovka 2 "     BVOZ2</t>
  </si>
  <si>
    <t>" ŠP 350mm - vozovka 8 "     BVOZ8</t>
  </si>
  <si>
    <t>1487811904</t>
  </si>
  <si>
    <t>" ŠP 150mm - vozovka 7 "     BVOZ7</t>
  </si>
  <si>
    <t>" ŠP jen 500mm - vozovka 9 "     BVOZ9</t>
  </si>
  <si>
    <t>113107113</t>
  </si>
  <si>
    <t>Odstranění podkladu z kameniva těženého tl přes 200 do 300 mm ručně</t>
  </si>
  <si>
    <t>279132004</t>
  </si>
  <si>
    <t>" ŠP 300mm - vozovka 1 "     BVOZ1</t>
  </si>
  <si>
    <t>440966026</t>
  </si>
  <si>
    <t>" makadam 170mm - vozovka 3 "     BVOZ3</t>
  </si>
  <si>
    <t>" makadam 110mm - vozovka 8 "     BVOZ8</t>
  </si>
  <si>
    <t>" makadam 130mm - vozovka 9 "     BVOZ9</t>
  </si>
  <si>
    <t>113107123</t>
  </si>
  <si>
    <t>Odstranění podkladu z kameniva drceného tl přes 200 do 300 mm ručně</t>
  </si>
  <si>
    <t>-620813426</t>
  </si>
  <si>
    <t>" makadam 210mm - vozovka 1 "     BVOZ1</t>
  </si>
  <si>
    <t>" makadam 280mm - vozovka 2 "     BVOZ2</t>
  </si>
  <si>
    <t>" makadam 290mm - vozovka 4 "     BVOZ4</t>
  </si>
  <si>
    <t>" makadam 290mm - vozovka 5 "     BVOZ5</t>
  </si>
  <si>
    <t>" makadam 220mm - vozovka 7 "     BVOZ7</t>
  </si>
  <si>
    <t>113107124</t>
  </si>
  <si>
    <t>Odstranění podkladu z kameniva drceného tl přes 300 do 400 mm ručně</t>
  </si>
  <si>
    <t>-827287631</t>
  </si>
  <si>
    <t>" makadam 350mm - vozovka 6 "     BVOZ6</t>
  </si>
  <si>
    <t>113107161</t>
  </si>
  <si>
    <t>Odstranění podkladu z kameniva drceného tl do 100 mm strojně pl přes 50 do 200 m2</t>
  </si>
  <si>
    <t>1975661968</t>
  </si>
  <si>
    <t xml:space="preserve">" viz příloha TZ - Výměry - 12 "     </t>
  </si>
  <si>
    <t>" náhradního zásypového materiálu v místě zastávky  "     69,6</t>
  </si>
  <si>
    <t>-555424800</t>
  </si>
  <si>
    <t>88199659</t>
  </si>
  <si>
    <t>273,177*6 "Přepočtené koeficientem množství</t>
  </si>
  <si>
    <t>-607303171</t>
  </si>
  <si>
    <t>1131543641</t>
  </si>
  <si>
    <t>Frézování živičného krytu pl do 10000 m2 s překážkami v trase vč. dodatečného frézování podél stáv.obrub, proměnlivá tl. frézován, průměrná tl.150 mm vč. ručního odstranění živičného krytu kolem překáže</t>
  </si>
  <si>
    <t>-1615283066</t>
  </si>
  <si>
    <t>" viz příloha TZ - Výměry -10 "     2088,19</t>
  </si>
  <si>
    <t>113107143</t>
  </si>
  <si>
    <t>Odstranění podkladu živičného tl přes 100 do 150 mm ručně</t>
  </si>
  <si>
    <t>2067036269</t>
  </si>
  <si>
    <t>" vozovka 2 - druhá vrstva "     BVOZ2</t>
  </si>
  <si>
    <t>" vozovka 3 - druhá vrstva "     BVOZ3</t>
  </si>
  <si>
    <t>113107144</t>
  </si>
  <si>
    <t>Odstranění podkladu živičného tl přes 150 do 200 mm ručně</t>
  </si>
  <si>
    <t>-1316317824</t>
  </si>
  <si>
    <t>" viz příloha TZ - Výměry -11 "</t>
  </si>
  <si>
    <t xml:space="preserve">" VOZOVKA 2 - asfalt tl. 320 (200+150) "     </t>
  </si>
  <si>
    <t xml:space="preserve">" VOZOVKA 3 - asfalt tl. 330 (200+150) "     </t>
  </si>
  <si>
    <t>" vozovka 6 - druhá vrstva "     BVOZ6</t>
  </si>
  <si>
    <t>" vozovka 8 - druhá vrstva "     BVOZ8</t>
  </si>
  <si>
    <t>" vozovka 9 - druhá vrstva "     BVOZ9</t>
  </si>
  <si>
    <t>113107145</t>
  </si>
  <si>
    <t>Odstranění podkladu živičného tl přes 200 do 250 mm ručně</t>
  </si>
  <si>
    <t>-1831535718</t>
  </si>
  <si>
    <t>" viz. příloha TZ - Výměry -11 "</t>
  </si>
  <si>
    <t xml:space="preserve">" VOZOVKA 1 - asfalt tl. 490 (250+250) "     </t>
  </si>
  <si>
    <t>" vozovka 1 - druhá vrstva "     BVOZ1</t>
  </si>
  <si>
    <t xml:space="preserve">" VOZOVKA 4 - asfalt tl. 510 (250+300) "     </t>
  </si>
  <si>
    <t xml:space="preserve">" VOZOVKA 5 - asfalt tl. 460 (250+250) "     </t>
  </si>
  <si>
    <t>" vozovka 5 - druhá vrstva "     BVOZ5</t>
  </si>
  <si>
    <t xml:space="preserve">" VOZOVKA 6 - asfalt tl. 450 (250+200) "     </t>
  </si>
  <si>
    <t xml:space="preserve">" VOZOVKA 7 - asfalt tl. 480 (250+250) "     </t>
  </si>
  <si>
    <t>" vozovka 7 - druhá vrstva "     BVOZ7</t>
  </si>
  <si>
    <t xml:space="preserve">" VOZOVKA 8 - asfalt tl. 440 (250+200) "     </t>
  </si>
  <si>
    <t xml:space="preserve">" VOZOVKA 9 - asfalt tl. 420 (250+200) "     </t>
  </si>
  <si>
    <t>113107146</t>
  </si>
  <si>
    <t>Odstranění podkladu živičného tl přes 250 do 300 mm ručně</t>
  </si>
  <si>
    <t>1332286473</t>
  </si>
  <si>
    <t>" vozovka 4 - druhá vrstva "     BVOZ4</t>
  </si>
  <si>
    <t>371751090</t>
  </si>
  <si>
    <t>" viz příloha TZ - Výměry -13 "</t>
  </si>
  <si>
    <t>" Odstranění podkladů a náhradního zásypového materiálu "</t>
  </si>
  <si>
    <t xml:space="preserve">" na plochách provizorního zapravení  v k-ci  "     </t>
  </si>
  <si>
    <t>" kanalizace, vodovod, přípojky "</t>
  </si>
  <si>
    <t>76735572</t>
  </si>
  <si>
    <t>1870744873</t>
  </si>
  <si>
    <t>489,999*6 "Přepočtené koeficientem množství</t>
  </si>
  <si>
    <t>505224260</t>
  </si>
  <si>
    <t>Zemní práce - odkopávky a prokopávky</t>
  </si>
  <si>
    <t>122102201.1</t>
  </si>
  <si>
    <t>Odkopávky a prokopávky nezapažené pro silnice objemu do 100 m3 v hornině tř. 1 a 2</t>
  </si>
  <si>
    <t>-513154928</t>
  </si>
  <si>
    <t xml:space="preserve">" viz příloha TZ - Výměry - 1 "     </t>
  </si>
  <si>
    <t>" odkop pro spodní stavbu silnic "     158,23*0,15</t>
  </si>
  <si>
    <t>" tř.2 -10% "     ODKOP1*0,1</t>
  </si>
  <si>
    <t>122202201.1</t>
  </si>
  <si>
    <t>Odkopávky a prokopávky nezapažené pro silnice objemu do 100 m3 v hornině tř. 3</t>
  </si>
  <si>
    <t>-932845733</t>
  </si>
  <si>
    <t>" tř.3 -82% "     ODKOP1*0,82</t>
  </si>
  <si>
    <t>122302201.1</t>
  </si>
  <si>
    <t>Odkopávky a prokopávky nezapažené pro silnice objemu do 100 m3 v hornině tř. 4</t>
  </si>
  <si>
    <t>94719003</t>
  </si>
  <si>
    <t>" tř.4 -8% "     ODKOP1*0,08</t>
  </si>
  <si>
    <t>132151104</t>
  </si>
  <si>
    <t>Hloubení rýh nezapažených š do 800 mm v hornině třídy těžitelnosti I skupiny 1 a 2 objem přes 100 m3 strojně</t>
  </si>
  <si>
    <t>1247682917</t>
  </si>
  <si>
    <t xml:space="preserve">" viz příloha TZ - Výměry - 2 "     </t>
  </si>
  <si>
    <t>" výkop pro trativod "     356,0*0,35</t>
  </si>
  <si>
    <t>" tř.2 -10% "     VYKOP*0,1</t>
  </si>
  <si>
    <t>132251104</t>
  </si>
  <si>
    <t>Hloubení rýh nezapažených š do 800 mm v hornině třídy těžitelnosti I skupiny 3 objem přes 100 m3 strojně</t>
  </si>
  <si>
    <t>-2125011160</t>
  </si>
  <si>
    <t>" tř.3 -82% "     VYKOP*0,82</t>
  </si>
  <si>
    <t>132351104</t>
  </si>
  <si>
    <t>Hloubení rýh nezapažených š do 800 mm v hornině třídy těžitelnosti II skupiny 4 objem přes 100 m3 strojně</t>
  </si>
  <si>
    <t>-364366282</t>
  </si>
  <si>
    <t>" tř.4 -8% "     VYKOP*0,08</t>
  </si>
  <si>
    <t>122251106</t>
  </si>
  <si>
    <t>Odkopávky a prokopávky nezapažené v hornině třídy těžitelnosti I skupiny 3 objem do 5000 m3 strojně</t>
  </si>
  <si>
    <t>-48538894</t>
  </si>
  <si>
    <t xml:space="preserve">" viz příloha TZ - Výměry - 13 "     </t>
  </si>
  <si>
    <t>" odstranění náhradního zásypového materiálu "</t>
  </si>
  <si>
    <t xml:space="preserve">" po odstranění provizorního povrchu komunikací  "     </t>
  </si>
  <si>
    <t>" v místě rýhy - kanalizace, vodovod, přípojky "</t>
  </si>
  <si>
    <t>POVRCHprov*0,75</t>
  </si>
  <si>
    <t xml:space="preserve">" viz příloha TZ - Výměry - 11 "     </t>
  </si>
  <si>
    <t>" odkop stáv. zeminy pod vybouranými skladbami stáv. vozovek "</t>
  </si>
  <si>
    <t>" vozovka 1 "     BVOZ1*0,05</t>
  </si>
  <si>
    <t>" vozovka 2 "     BVOZ2*0,35</t>
  </si>
  <si>
    <t>" vozovka 3 "     BVOZ3*0,55</t>
  </si>
  <si>
    <t>" vozovka 4 "     BVOZ3*0,25</t>
  </si>
  <si>
    <t>" vozovka 5 "     BVOZ5*0,3</t>
  </si>
  <si>
    <t>" vozovka 6 "     BVOZ6*0,25</t>
  </si>
  <si>
    <t>" vozovka 7 "     BVOZ7*0,2</t>
  </si>
  <si>
    <t>" vozovka 8 "     BVOZ8*0,15</t>
  </si>
  <si>
    <t>" třída těžitelnosti 3 pro stáv. zeminu - 82% "     ODKOP22*0,82</t>
  </si>
  <si>
    <t>" třída těžitelnosti 3 pro náhradní zásypový materiál - 100% "     ODKOP21</t>
  </si>
  <si>
    <t>122151106</t>
  </si>
  <si>
    <t>Odkopávky a prokopávky nezapažené v hornině třídy těžitelnosti I skupiny 1 a 2 objem do 5000 m3 strojně</t>
  </si>
  <si>
    <t>-1649132744</t>
  </si>
  <si>
    <t>" tř.2 -10% "     ODKOP22*0,1</t>
  </si>
  <si>
    <t>122351106</t>
  </si>
  <si>
    <t>Odkopávky a prokopávky nezapažené v hornině třídy těžitelnosti II skupiny 4 objem do 5000 m3 strojně</t>
  </si>
  <si>
    <t>-556938200</t>
  </si>
  <si>
    <t>" tř.4 -8% "     ODKOP22*0,08</t>
  </si>
  <si>
    <t>2134873607</t>
  </si>
  <si>
    <t>" viz příloha TZ - Výměry - 1, 2 "     ODKOP1+VYKOP</t>
  </si>
  <si>
    <t>" viz příloha TZ - Výměry - 11, 13 "     ODKOP2</t>
  </si>
  <si>
    <t>" 92% "     ODVOZ*0,92</t>
  </si>
  <si>
    <t>239462093</t>
  </si>
  <si>
    <t>" 8% "     ODVOZ*0,08</t>
  </si>
  <si>
    <t>1273716440</t>
  </si>
  <si>
    <t>1165,644+101,36</t>
  </si>
  <si>
    <t>Poplatek za skládku zeminy</t>
  </si>
  <si>
    <t>1769887455</t>
  </si>
  <si>
    <t>" podíl navážky ve výkopu - 10% "</t>
  </si>
  <si>
    <t>ODVOZ*0,9</t>
  </si>
  <si>
    <t>Poplatek za skládku navážky</t>
  </si>
  <si>
    <t>-303809943</t>
  </si>
  <si>
    <t>ODVOZ*0,1</t>
  </si>
  <si>
    <t>181951111</t>
  </si>
  <si>
    <t>Úprava pláně v hornině třídy těžitelnosti I skupiny 1 až 3 bez zhutnění strojně</t>
  </si>
  <si>
    <t>-1145227776</t>
  </si>
  <si>
    <t xml:space="preserve">" viz příloha TZ - Výměry - 4 "     </t>
  </si>
  <si>
    <t>" pod zatravněnou plochou "     TRAVA*0,92</t>
  </si>
  <si>
    <t>181951113</t>
  </si>
  <si>
    <t>Úprava pláně v hornině třídy těžitelnosti II skupiny 4 a 5 bez zhutnění strojně</t>
  </si>
  <si>
    <t>-1357453658</t>
  </si>
  <si>
    <t>" pod zatravněnou plochou "     TRAVA*0,08</t>
  </si>
  <si>
    <t>181951112</t>
  </si>
  <si>
    <t>Úprava pláně v hornině třídy těžitelnosti I skupiny 1 až 3 se zhutněním strojně</t>
  </si>
  <si>
    <t>447217511</t>
  </si>
  <si>
    <t xml:space="preserve">" viz příloha TZ - Výměry - 5 "     </t>
  </si>
  <si>
    <t>" v rovině  pod vozovkami plné konstrukce včetně úpravy parapláně pod výměnou  "</t>
  </si>
  <si>
    <t>3676,2*0,92</t>
  </si>
  <si>
    <t>181951114</t>
  </si>
  <si>
    <t>Úprava pláně v hornině třídy těžitelnosti II skupiny 4 a 5 se zhutněním strojně</t>
  </si>
  <si>
    <t>-1286602968</t>
  </si>
  <si>
    <t>3676,2*0,08</t>
  </si>
  <si>
    <t>-1625649540</t>
  </si>
  <si>
    <t>" viz příloha TZ - Výměry - 6 - tl.150mm "     226,2</t>
  </si>
  <si>
    <t>103641010</t>
  </si>
  <si>
    <t>990915722</t>
  </si>
  <si>
    <t>TRAVA*0,15*1,6</t>
  </si>
  <si>
    <t>47</t>
  </si>
  <si>
    <t>1845679288</t>
  </si>
  <si>
    <t>" přesun hmot "     TRAVA*0,15</t>
  </si>
  <si>
    <t>48</t>
  </si>
  <si>
    <t>408029831</t>
  </si>
  <si>
    <t>49</t>
  </si>
  <si>
    <t>-1118378630</t>
  </si>
  <si>
    <t>" viz příloha TZ - Výměry - 8 "     TRAVA</t>
  </si>
  <si>
    <t>50</t>
  </si>
  <si>
    <t>-560409107</t>
  </si>
  <si>
    <t>TRAVA*0,03</t>
  </si>
  <si>
    <t>51</t>
  </si>
  <si>
    <t>212312111</t>
  </si>
  <si>
    <t>Lože pro trativody z betonu prostého</t>
  </si>
  <si>
    <t>884583868</t>
  </si>
  <si>
    <t xml:space="preserve">" viz příloha TZ - Výměry - 17 "     </t>
  </si>
  <si>
    <t>0,1*(0,3+0,45)/2*DRENAZ</t>
  </si>
  <si>
    <t>52</t>
  </si>
  <si>
    <t>212755214</t>
  </si>
  <si>
    <t>Trativody z drenážních trubek plastových flexibilních D 100 mm bez lože</t>
  </si>
  <si>
    <t>1947194949</t>
  </si>
  <si>
    <t>365,0</t>
  </si>
  <si>
    <t>53</t>
  </si>
  <si>
    <t>175151101</t>
  </si>
  <si>
    <t>Obsypání potrubí strojně sypaninou bez prohození, uloženou do 3 m</t>
  </si>
  <si>
    <t>-1457944670</t>
  </si>
  <si>
    <t>" výpočet objemu obsypu "</t>
  </si>
  <si>
    <t>" odpočet vestavěných konstrukcí "</t>
  </si>
  <si>
    <t>" beton. lože "     -0,1*(0,3+0,45)/2*DRENAZ</t>
  </si>
  <si>
    <t>" potrubí "     -PI*(0,11/2)^2*DRENAZ</t>
  </si>
  <si>
    <t>OBSYP</t>
  </si>
  <si>
    <t>54</t>
  </si>
  <si>
    <t>58333651</t>
  </si>
  <si>
    <t>kamenivo těžené hrubé frakce 8/16</t>
  </si>
  <si>
    <t>-1798703703</t>
  </si>
  <si>
    <t>107,443*1,1*1,05*1,8 "Přepočtené koeficientem množství</t>
  </si>
  <si>
    <t>55</t>
  </si>
  <si>
    <t>167151111</t>
  </si>
  <si>
    <t>Nakládání výkopku z hornin třídy těžitelnosti I skupiny 1 až 3 přes 100 m3</t>
  </si>
  <si>
    <t>-1951115816</t>
  </si>
  <si>
    <t>107,443*1,1*1,05</t>
  </si>
  <si>
    <t>56</t>
  </si>
  <si>
    <t>221105474</t>
  </si>
  <si>
    <t>Komunikace</t>
  </si>
  <si>
    <t>57</t>
  </si>
  <si>
    <t>1979599619</t>
  </si>
  <si>
    <t>" viz příloha TZ - Výměry - 31 (pod zstávkou) "     69,5</t>
  </si>
  <si>
    <t>" viz příloha TZ - Výměry - 32 (výměna podloží-400mm) "     1768,5*2</t>
  </si>
  <si>
    <t>58</t>
  </si>
  <si>
    <t>564861113</t>
  </si>
  <si>
    <t>Podklad ze štěrkodrtě ŠD plochy přes 100 m2 tl 220 mm</t>
  </si>
  <si>
    <t>1291380235</t>
  </si>
  <si>
    <t xml:space="preserve">" viz příloha TZ - Výměry - 30 (podkladní vrstva) "    </t>
  </si>
  <si>
    <t xml:space="preserve">" výměra vč. vrstvy pro komunikaci místní "     </t>
  </si>
  <si>
    <t>59</t>
  </si>
  <si>
    <t>564871116</t>
  </si>
  <si>
    <t>Podklad ze štěrkodrtě ŠD plochy přes 100 m2 tl. 300 mm</t>
  </si>
  <si>
    <t>1857912492</t>
  </si>
  <si>
    <t>60</t>
  </si>
  <si>
    <t>457555351</t>
  </si>
  <si>
    <t>" přesun hmot "</t>
  </si>
  <si>
    <t>ŠD20*0,2</t>
  </si>
  <si>
    <t>ŠD22*0,22</t>
  </si>
  <si>
    <t>ŠD30*0,3</t>
  </si>
  <si>
    <t>61</t>
  </si>
  <si>
    <t>1090430184</t>
  </si>
  <si>
    <t>62</t>
  </si>
  <si>
    <t>578901110.1</t>
  </si>
  <si>
    <t>Zdrsňovací posyp litého asfaltu v množství 2 kg/m2 předobaleným kamenivem fr.2/4</t>
  </si>
  <si>
    <t>-1552895457</t>
  </si>
  <si>
    <t>" viz příloha TZ - Výměry - 23a "    3620,34</t>
  </si>
  <si>
    <t>63</t>
  </si>
  <si>
    <t>576133221.1</t>
  </si>
  <si>
    <t xml:space="preserve">Asfaltový koberec mastixový SMA 11S PMB 45/80-65 tl 40 mm </t>
  </si>
  <si>
    <t>469722400</t>
  </si>
  <si>
    <t>" viz příloha TZ - Výměry - 23b "    3620,34</t>
  </si>
  <si>
    <t>573191111.3</t>
  </si>
  <si>
    <t>Postřik spojovací kationaktivní emulzí v množství 0,3 kg/m2</t>
  </si>
  <si>
    <t>-116704002</t>
  </si>
  <si>
    <t xml:space="preserve">" viz příloha TZ - Výměry - 26a "  </t>
  </si>
  <si>
    <t>"pod vrstvou SMA 11S "   3620,34</t>
  </si>
  <si>
    <t>65</t>
  </si>
  <si>
    <t>577176141.1</t>
  </si>
  <si>
    <t>Asfaltový beton vrstva ložní ACL 22S PMB 25/55-60 tl 80 mm z modifikovaného asfaltu</t>
  </si>
  <si>
    <t>-439656078</t>
  </si>
  <si>
    <t>" viz příloha TZ - Výměry - 24 "    3615,82</t>
  </si>
  <si>
    <t>66</t>
  </si>
  <si>
    <t>573191111.4</t>
  </si>
  <si>
    <t>Postřik spojovací kationaktivní emulzí v množství 0,4 kg/m2</t>
  </si>
  <si>
    <t>1503171539</t>
  </si>
  <si>
    <t xml:space="preserve">" viz příloha TZ - Výměry - 26b "  </t>
  </si>
  <si>
    <t>"pod vrsvou ACL22S"   3615,82</t>
  </si>
  <si>
    <t xml:space="preserve">" viz příloha TZ - Výměry - 27 "  </t>
  </si>
  <si>
    <t>" pod vrstvou ACP 22S po dodatečném frézování podél obrub "</t>
  </si>
  <si>
    <t>214,5</t>
  </si>
  <si>
    <t>565166121.1</t>
  </si>
  <si>
    <t xml:space="preserve">Asfaltový beton vrstva podkladní ACP 22S 50/70 tl 80 mm </t>
  </si>
  <si>
    <t>-1974291781</t>
  </si>
  <si>
    <t xml:space="preserve">" viz příloha TZ - Výměry - 25 "  </t>
  </si>
  <si>
    <t>2145,1+84,59</t>
  </si>
  <si>
    <t>68</t>
  </si>
  <si>
    <t>5731111116</t>
  </si>
  <si>
    <t>Postřik infiltrační kationaktivní emultzí 0,50 kg/m2</t>
  </si>
  <si>
    <t>-1407327883</t>
  </si>
  <si>
    <t xml:space="preserve">" viz příloha TZ - Výměry - 28 "  </t>
  </si>
  <si>
    <t>" pod vrstvou ACP 22S "</t>
  </si>
  <si>
    <t>69</t>
  </si>
  <si>
    <t>567142113</t>
  </si>
  <si>
    <t>Podklad ze směsi stmelené cementem SC C 8/10 (KSC I) tl 230 mm</t>
  </si>
  <si>
    <t>-1444900720</t>
  </si>
  <si>
    <t xml:space="preserve">" viz příloha TZ - Výměry - 29 "     </t>
  </si>
  <si>
    <t>70</t>
  </si>
  <si>
    <t>5811411111</t>
  </si>
  <si>
    <t>Kryt cementobetonový vozovek skupiny CB I tl 220 mm vč. vyztužení polyprop. mikrovlákny</t>
  </si>
  <si>
    <t>1435414242</t>
  </si>
  <si>
    <t>" viz příloha TZ - Výměry - 34 "    69,6</t>
  </si>
  <si>
    <t>71</t>
  </si>
  <si>
    <t>919716111</t>
  </si>
  <si>
    <t>Výztuž cementobetonového krytu ze svařovaných sítí hmotnosti do 7,5 kg/m2</t>
  </si>
  <si>
    <t>38614385</t>
  </si>
  <si>
    <t>" viz příloha TZ - Výměry - 35 "    0,972</t>
  </si>
  <si>
    <t>72</t>
  </si>
  <si>
    <t>9197481111</t>
  </si>
  <si>
    <t>Provedení postřiku cementobetonového krytu ochrannou emulzí proti vysychání, zdrsnění povrchu vlečenou jutou nebo kartáčováním</t>
  </si>
  <si>
    <t>2087517929</t>
  </si>
  <si>
    <t>" viz příloha TZ - Výměry - 42, 43 "   69,6</t>
  </si>
  <si>
    <t>73</t>
  </si>
  <si>
    <t>596211110</t>
  </si>
  <si>
    <t>Kladení zámkové dlažby komunikací pro pěší ručně tl 60 mm skupiny A pl do 50 m2</t>
  </si>
  <si>
    <t>-2116715841</t>
  </si>
  <si>
    <t xml:space="preserve">" viz příloha TZ - Výměry - 58 "  </t>
  </si>
  <si>
    <t>" zapravení chodníků "     ZAMKOVA</t>
  </si>
  <si>
    <t>74</t>
  </si>
  <si>
    <t>59245018</t>
  </si>
  <si>
    <t>dlažba tvar obdélník betonová 200x100x60mm přírodní</t>
  </si>
  <si>
    <t>-470390756</t>
  </si>
  <si>
    <t>" doplnění dlažby 20% "     5,8*0,2*1,01</t>
  </si>
  <si>
    <t>75</t>
  </si>
  <si>
    <t>59245006</t>
  </si>
  <si>
    <t>dlažba tvar obdélník betonová pro nevidomé 200x100x60mm barevná</t>
  </si>
  <si>
    <t>828781865</t>
  </si>
  <si>
    <t>" doplnění dlažby 20% "     5,2*0,2*1,01</t>
  </si>
  <si>
    <t>Úpravy povrchů, podlahy a osazování výplní</t>
  </si>
  <si>
    <t>76</t>
  </si>
  <si>
    <t>6324812131</t>
  </si>
  <si>
    <t>Nepropustná folie infiltrační vrstva pod betonovou deskou z PE fólie 0,2mm</t>
  </si>
  <si>
    <t>-997319233</t>
  </si>
  <si>
    <t xml:space="preserve">" viz příloha TZ - Výměry - 33 -2x "  </t>
  </si>
  <si>
    <t>69,6*2</t>
  </si>
  <si>
    <t>Ostatní konstrukce a práce</t>
  </si>
  <si>
    <t>77</t>
  </si>
  <si>
    <t>915111111</t>
  </si>
  <si>
    <t>Vodorovné dopravní značení dělící čáry souvislé š 125 mm základní bílá barva</t>
  </si>
  <si>
    <t>1262908015</t>
  </si>
  <si>
    <t>" viz příloha TZ - Výměry 44 "     231,0</t>
  </si>
  <si>
    <t>78</t>
  </si>
  <si>
    <t>915111115</t>
  </si>
  <si>
    <t>Vodorovné dopravní značení dělící čáry souvislé š 125 mm základní žlutá barva</t>
  </si>
  <si>
    <t>-1531364744</t>
  </si>
  <si>
    <t>" viz příloha TZ - Výměry 45 "     32,0</t>
  </si>
  <si>
    <t>79</t>
  </si>
  <si>
    <t>915111121</t>
  </si>
  <si>
    <t>Vodorovné dopravní značení dělící čáry přerušované š 125 mm základní bílá barva</t>
  </si>
  <si>
    <t>-1669865498</t>
  </si>
  <si>
    <t>" viz příloha TZ - Výměry 46 "     1018</t>
  </si>
  <si>
    <t>915121111</t>
  </si>
  <si>
    <t>Vodorovné dopravní značení vodící čáry souvislé š 250 mm základní bílá barva</t>
  </si>
  <si>
    <t>-1960983406</t>
  </si>
  <si>
    <t>" viz příloha TZ - Výměry 47 "     1753,0</t>
  </si>
  <si>
    <t>915121121</t>
  </si>
  <si>
    <t>Vodorovné dopravní značení vodící čáry přerušované š 250 mm základní bílá barva</t>
  </si>
  <si>
    <t>-402661499</t>
  </si>
  <si>
    <t>" viz příloha TZ - Výměry 48 "     283,0</t>
  </si>
  <si>
    <t>82</t>
  </si>
  <si>
    <t>915131111</t>
  </si>
  <si>
    <t>Vodorovné dopravní značení přechody pro chodce, šipky, symboly základní bílá barva</t>
  </si>
  <si>
    <t>-533951609</t>
  </si>
  <si>
    <t xml:space="preserve">" viz příloha TZ - Výměry 49 "    </t>
  </si>
  <si>
    <t>" přechody "     92,0</t>
  </si>
  <si>
    <t>" šipky "     52,35</t>
  </si>
  <si>
    <t>" nápisy "     2,0</t>
  </si>
  <si>
    <t>" zebry "     16,9</t>
  </si>
  <si>
    <t>" stop čára "     19,2</t>
  </si>
  <si>
    <t>83</t>
  </si>
  <si>
    <t>915211112</t>
  </si>
  <si>
    <t>Vodorovné dopravní značení dělící čáry souvislé š 125 mm retroreflexní bílý plast</t>
  </si>
  <si>
    <t>-630181731</t>
  </si>
  <si>
    <t>" viz příloha TZ - Výměry 50 "    231,0</t>
  </si>
  <si>
    <t>84</t>
  </si>
  <si>
    <t>915211116</t>
  </si>
  <si>
    <t>Vodorovné dopravní značení dělící čáry souvislé š 125 mm retroreflexní žlutý plast</t>
  </si>
  <si>
    <t>532786415</t>
  </si>
  <si>
    <t>" viz příloha TZ - Výměry 51 "    32,0</t>
  </si>
  <si>
    <t>85</t>
  </si>
  <si>
    <t>915211122</t>
  </si>
  <si>
    <t>Vodorovné dopravní značení dělící čáry přerušované š 125 mm retroreflexní bílý plast</t>
  </si>
  <si>
    <t>1968619366</t>
  </si>
  <si>
    <t>" viz příloha TZ - Výměry 52 "    1018</t>
  </si>
  <si>
    <t>86</t>
  </si>
  <si>
    <t>915221112</t>
  </si>
  <si>
    <t>Vodorovné dopravní značení vodící čáry souvislé š 250 mm retroreflexní bílý plast</t>
  </si>
  <si>
    <t>2146989417</t>
  </si>
  <si>
    <t>" viz příloha TZ - Výměry 53 "    1753,0</t>
  </si>
  <si>
    <t>87</t>
  </si>
  <si>
    <t>915221122</t>
  </si>
  <si>
    <t>Vodorovné dopravní značení vodící čáry přerušované š 250 mm retroreflexní bílý plast</t>
  </si>
  <si>
    <t>-858133266</t>
  </si>
  <si>
    <t>" viz příloha TZ - Výměry 54 "    283,0</t>
  </si>
  <si>
    <t>88</t>
  </si>
  <si>
    <t>915231112</t>
  </si>
  <si>
    <t>Vodorovné dopravní značení přechody pro chodce, šipky, symboly retroreflexní bílý plast</t>
  </si>
  <si>
    <t>-544248508</t>
  </si>
  <si>
    <t xml:space="preserve">" viz příloha TZ - Výměry 54 "    </t>
  </si>
  <si>
    <t>" přechody "     92,0*0,5</t>
  </si>
  <si>
    <t>89</t>
  </si>
  <si>
    <t>9152311161</t>
  </si>
  <si>
    <t>Vodorovné dopravní značení přechody pro chodce, šipky, symboly retroreflexní červený plast</t>
  </si>
  <si>
    <t>196309885</t>
  </si>
  <si>
    <t>90</t>
  </si>
  <si>
    <t>915321115</t>
  </si>
  <si>
    <t>Předformátované vodorovné dopravní značení vodící pás pro slabozraké</t>
  </si>
  <si>
    <t>-1063765649</t>
  </si>
  <si>
    <t>" viz příloha TZ - Výměry - 57 "     18,4</t>
  </si>
  <si>
    <t>91</t>
  </si>
  <si>
    <t>915611111</t>
  </si>
  <si>
    <t>Předznačení vodorovného liniového značení</t>
  </si>
  <si>
    <t>906519766</t>
  </si>
  <si>
    <t>" viz příloha TZ - Výměry 55 "    3317,0</t>
  </si>
  <si>
    <t>92</t>
  </si>
  <si>
    <t>915621111</t>
  </si>
  <si>
    <t>Předznačení vodorovného plošného značení</t>
  </si>
  <si>
    <t>-68024266</t>
  </si>
  <si>
    <t>" viz příloha TZ - Výměry 56 "    182,45</t>
  </si>
  <si>
    <t>93</t>
  </si>
  <si>
    <t>916131213</t>
  </si>
  <si>
    <t>Osazení silničního obrubníku betonového stojatého s boční opěrou do lože z betonu prostého</t>
  </si>
  <si>
    <t>1254159588</t>
  </si>
  <si>
    <t xml:space="preserve">" viz příloha TZ - Výměry - 18 "  </t>
  </si>
  <si>
    <t>"stojaté"     542,0</t>
  </si>
  <si>
    <t>"nájezdové"     248,0</t>
  </si>
  <si>
    <t>"přechodové levé"     5</t>
  </si>
  <si>
    <t>"přechodové pravé"    4</t>
  </si>
  <si>
    <t xml:space="preserve">" viz příloha TZ - Výměry - 19 "  </t>
  </si>
  <si>
    <t>" přímý "     18,0</t>
  </si>
  <si>
    <t>"přechodové levé"     1</t>
  </si>
  <si>
    <t>"přechodové pravé"    1</t>
  </si>
  <si>
    <t>94</t>
  </si>
  <si>
    <t>BBC.0006293.URS</t>
  </si>
  <si>
    <t>obrubník betonový silniční ABO 15-25 100x15x25cm</t>
  </si>
  <si>
    <t>-1081045989</t>
  </si>
  <si>
    <t>542*1,01 "Přepočtené koeficientem množství</t>
  </si>
  <si>
    <t>95</t>
  </si>
  <si>
    <t>R916000001.VL</t>
  </si>
  <si>
    <t>bet.obruba nájezdová ABO 2-15N 100/15/15 - dodání</t>
  </si>
  <si>
    <t>1866914842</t>
  </si>
  <si>
    <t>248*1,01 "Přepočtené koeficientem množství</t>
  </si>
  <si>
    <t>96</t>
  </si>
  <si>
    <t>R916000002.VL</t>
  </si>
  <si>
    <t>bet.sil.obrubník přechodový pravý ABO2-15 PP jednovrstvý</t>
  </si>
  <si>
    <t>1417429660</t>
  </si>
  <si>
    <t>97</t>
  </si>
  <si>
    <t>R916000003.VL</t>
  </si>
  <si>
    <t>bet.sil.obrubník přechodový levý ABO2-15 PL jednovrstvý</t>
  </si>
  <si>
    <t>-1926817600</t>
  </si>
  <si>
    <t>98</t>
  </si>
  <si>
    <t>592175430.1</t>
  </si>
  <si>
    <t>obrubník HK přímý 40x29x100 cm šedý</t>
  </si>
  <si>
    <t>-869512716</t>
  </si>
  <si>
    <t>592175460.1</t>
  </si>
  <si>
    <t>obrubník HK přechodový pravý 40x29-H25x100 cm šedý</t>
  </si>
  <si>
    <t>1643868497</t>
  </si>
  <si>
    <t>100</t>
  </si>
  <si>
    <t>592175470.1</t>
  </si>
  <si>
    <t>obrubník HK přechodový levý 40xH25-29x100 cm šedý</t>
  </si>
  <si>
    <t>1595187163</t>
  </si>
  <si>
    <t>101</t>
  </si>
  <si>
    <t>916111122</t>
  </si>
  <si>
    <t>Osazení obruby z drobných kostek bez boční opěry do lože z betonu prostého</t>
  </si>
  <si>
    <t>1786130109</t>
  </si>
  <si>
    <t xml:space="preserve">" viz příloha TZ - Výměry - 20 "  </t>
  </si>
  <si>
    <t>"přídlažba"</t>
  </si>
  <si>
    <t>"dvouřádek"   358,0*2</t>
  </si>
  <si>
    <t>102</t>
  </si>
  <si>
    <t>59245020</t>
  </si>
  <si>
    <t>dlažba tvar obdélník betonová 200x100x80mm přírodní</t>
  </si>
  <si>
    <t>-2039272691</t>
  </si>
  <si>
    <t>"pro přídlažbu "  716,0*0,1*1,02</t>
  </si>
  <si>
    <t>103</t>
  </si>
  <si>
    <t>916991121</t>
  </si>
  <si>
    <t>Lože pod obrubníky, krajníky nebo obruby z dlažebních kostek z betonu prostého</t>
  </si>
  <si>
    <t>367652438</t>
  </si>
  <si>
    <t>"zvětšení lože pod obrubou" 799,0*0,02</t>
  </si>
  <si>
    <t>"pod dvouřádkem" 0,12*0,20*358,0</t>
  </si>
  <si>
    <t>104</t>
  </si>
  <si>
    <t>919111112</t>
  </si>
  <si>
    <t>Řezání dilatačních spár š 4 mm hl přes 60 do 80 mm příčných nebo podélných v čerstvém CB krytu</t>
  </si>
  <si>
    <t>-1311395194</t>
  </si>
  <si>
    <t>" viz příloha TZ - Výměry - 37 "     370,0</t>
  </si>
  <si>
    <t>105</t>
  </si>
  <si>
    <t>-262182158</t>
  </si>
  <si>
    <t>" viz příloha TZ - Výměry - 41 -spára 4 "  12,0</t>
  </si>
  <si>
    <t>106</t>
  </si>
  <si>
    <t>919111213</t>
  </si>
  <si>
    <t>Řezání spár pro vytvoření komůrky š 10 mm hl 25 mm pro těsnící zálivku v CB krytu</t>
  </si>
  <si>
    <t>1132649986</t>
  </si>
  <si>
    <t>107</t>
  </si>
  <si>
    <t>919122112</t>
  </si>
  <si>
    <t>Těsnění spár zálivkou za tepla pro komůrky š 10 mm hl 25 mm s těsnicím profilem</t>
  </si>
  <si>
    <t>-1626888976</t>
  </si>
  <si>
    <t>108</t>
  </si>
  <si>
    <t>953312122</t>
  </si>
  <si>
    <t>Vložky do svislých dilatačních spár z extrudovaných polystyrénových desek tl. přes 10 do 20 mm</t>
  </si>
  <si>
    <t>35810485</t>
  </si>
  <si>
    <t>" viz příloha TZ - Výměry - 38 -spára 1 "  23,0*0,22</t>
  </si>
  <si>
    <t>" viz příloha TZ - Výměry - 39 -spára 2 "  6,2*0,22</t>
  </si>
  <si>
    <t>" viz příloha TZ - Výměry - 40 -spára 3 "  23,0*0,22</t>
  </si>
  <si>
    <t>109</t>
  </si>
  <si>
    <t>-1431723753</t>
  </si>
  <si>
    <t>" viz příloha TZ - Výměry - 38 -spára 1 "  23,0</t>
  </si>
  <si>
    <t>" viz příloha TZ - Výměry - 40 -spára 3 "  23,0</t>
  </si>
  <si>
    <t>110</t>
  </si>
  <si>
    <t>-368548926</t>
  </si>
  <si>
    <t>919111233</t>
  </si>
  <si>
    <t>Řezání spár pro vytvoření komůrky š 20 mm hl 40 mm pro těsnící zálivku v CB krytu</t>
  </si>
  <si>
    <t>265722769</t>
  </si>
  <si>
    <t>" viz příloha TZ - Výměry - 39 -spára 2 "  6,2</t>
  </si>
  <si>
    <t>919111114</t>
  </si>
  <si>
    <t>Řezání dilatačních spár š 4 mm hl přes 90 do 100 mm příčných nebo podélných v čerstvém CB krytu</t>
  </si>
  <si>
    <t>-1705764976</t>
  </si>
  <si>
    <t>919122132</t>
  </si>
  <si>
    <t>Těsnění spár zálivkou za tepla pro komůrky š 20 mm hl 40 mm s těsnicím profilem</t>
  </si>
  <si>
    <t>-240445031</t>
  </si>
  <si>
    <t>114</t>
  </si>
  <si>
    <t>919131111</t>
  </si>
  <si>
    <t>Vyztužení dilatačních spár kluznými trny D 25 mm dl 500 mm v CB krytu</t>
  </si>
  <si>
    <t>-1920072613</t>
  </si>
  <si>
    <t>" viz příloha TZ - Výměry - 36 "  20</t>
  </si>
  <si>
    <t>115</t>
  </si>
  <si>
    <t>919731121</t>
  </si>
  <si>
    <t>Zarovnání styčné plochy podkladu nebo krytu živičného tl do 50 mm</t>
  </si>
  <si>
    <t>-1625113594</t>
  </si>
  <si>
    <t xml:space="preserve">" viz příloha TZ - Výměry - 21 "  </t>
  </si>
  <si>
    <t>"v napojení na stávající konstrukci"    34,4</t>
  </si>
  <si>
    <t>116</t>
  </si>
  <si>
    <t>-1201152578</t>
  </si>
  <si>
    <t xml:space="preserve">" viz příloha TZ - Výměry - 22 "  </t>
  </si>
  <si>
    <t>117</t>
  </si>
  <si>
    <t>919736000.VL</t>
  </si>
  <si>
    <t>Prořezání styčné spáry se zalitím živičnou modif.zálivkou</t>
  </si>
  <si>
    <t>1419269011</t>
  </si>
  <si>
    <t>118</t>
  </si>
  <si>
    <t>1529623834</t>
  </si>
  <si>
    <t>22-M</t>
  </si>
  <si>
    <t>Montáže technologických zařízení pro dopravní stavby</t>
  </si>
  <si>
    <t>119</t>
  </si>
  <si>
    <t>2209601611</t>
  </si>
  <si>
    <t>Obnova indukční smyčky SSZ</t>
  </si>
  <si>
    <t>-1991728441</t>
  </si>
  <si>
    <t>" viz příloha TZ - Výměry - 60 "     3</t>
  </si>
  <si>
    <t>DLzatrav</t>
  </si>
  <si>
    <t>9,45</t>
  </si>
  <si>
    <t>LA1</t>
  </si>
  <si>
    <t>220,07</t>
  </si>
  <si>
    <t>ODKOP</t>
  </si>
  <si>
    <t>14,592</t>
  </si>
  <si>
    <t>97,28</t>
  </si>
  <si>
    <t>ZAMKOVA1</t>
  </si>
  <si>
    <t>ZAMKOVA2</t>
  </si>
  <si>
    <t>72,85</t>
  </si>
  <si>
    <t>ZAMKOVA3</t>
  </si>
  <si>
    <t>29,25</t>
  </si>
  <si>
    <t>112 - SO 110-02 obnova vozovky - místní komunikace</t>
  </si>
  <si>
    <t>-1448432522</t>
  </si>
  <si>
    <t>" viz příloha TZ - Výměry - 11 "     31+11</t>
  </si>
  <si>
    <t>565959693</t>
  </si>
  <si>
    <t>113204111</t>
  </si>
  <si>
    <t>Vytrhání obrub záhonových</t>
  </si>
  <si>
    <t>-627878582</t>
  </si>
  <si>
    <t>" viz příloha TZ - Výměry - 12 "     7</t>
  </si>
  <si>
    <t>979021111</t>
  </si>
  <si>
    <t>Očištění vybouraných obrubníků a krajníků zahradních při překopech inženýrských sítí</t>
  </si>
  <si>
    <t>121058676</t>
  </si>
  <si>
    <t>-1796176900</t>
  </si>
  <si>
    <t>" viz příloha TZ - Výměry - 13 "     18-6</t>
  </si>
  <si>
    <t>1540510819</t>
  </si>
  <si>
    <t>12,0*0,11</t>
  </si>
  <si>
    <t>-631180049</t>
  </si>
  <si>
    <t xml:space="preserve">" viz příloha TZ - Výměry - 10 "     </t>
  </si>
  <si>
    <t>" chodník "    29,25</t>
  </si>
  <si>
    <t>-925537805</t>
  </si>
  <si>
    <t>113106171</t>
  </si>
  <si>
    <t>Rozebrání dlažeb vozovek ze zámkové dlažby s ložem z kameniva ručně</t>
  </si>
  <si>
    <t>-121387491</t>
  </si>
  <si>
    <t>" k zpětnému použití "</t>
  </si>
  <si>
    <t>" vjezdy - plné konstrukce "    48,0</t>
  </si>
  <si>
    <t>1024981944</t>
  </si>
  <si>
    <t>" vjezdy - předlažba "    72,85</t>
  </si>
  <si>
    <t>-1582649149</t>
  </si>
  <si>
    <t>ZAMKOVA1+ZAMKOVA2+ZAMKOVA3</t>
  </si>
  <si>
    <t>113106193.1</t>
  </si>
  <si>
    <t>Rozebrání dlažeb vozovek z vegetační dlažby betonové s ložem z kameniva ručně vč. očištění</t>
  </si>
  <si>
    <t>-580993502</t>
  </si>
  <si>
    <t>" viz příloha TZ - Výměry - 10 "     9,45</t>
  </si>
  <si>
    <t>113107131</t>
  </si>
  <si>
    <t>Odstranění podkladu z betonu prostého tl přes 100 do 150 mm ručně</t>
  </si>
  <si>
    <t>-487577193</t>
  </si>
  <si>
    <t>" vjezdy - zámková konstrukce "     ZAMKOVA1</t>
  </si>
  <si>
    <t>113107231</t>
  </si>
  <si>
    <t>Odstranění podkladu z betonu prostého tl přes 100 do 150 mm strojně pl přes 200 m2</t>
  </si>
  <si>
    <t>-1201911851</t>
  </si>
  <si>
    <t>" chodník LA "     LA1</t>
  </si>
  <si>
    <t>919735123</t>
  </si>
  <si>
    <t>Řezání stávajícího betonového krytu hl přes 100 do 150 mm</t>
  </si>
  <si>
    <t>-1979250641</t>
  </si>
  <si>
    <t>" chodníky a vjezdy "    285,73</t>
  </si>
  <si>
    <t>-1578835712</t>
  </si>
  <si>
    <t>" chodník litý asfalt "     LA1</t>
  </si>
  <si>
    <t>48071405</t>
  </si>
  <si>
    <t>" vjezdy plná konstrukce "     ZAMKOVA1</t>
  </si>
  <si>
    <t>" chodníky "     ZAmkova3</t>
  </si>
  <si>
    <t>-220753215</t>
  </si>
  <si>
    <t>" zatrav. dlažba "     DLzatrav</t>
  </si>
  <si>
    <t>1718609511</t>
  </si>
  <si>
    <t>303176959</t>
  </si>
  <si>
    <t>209,463*6 "Přepočtené koeficientem množství</t>
  </si>
  <si>
    <t>-2074120021</t>
  </si>
  <si>
    <t>113154113.1</t>
  </si>
  <si>
    <t>Frézování živičného krytu tl 50 mm pruh š 0,5 m pl do 500 m2 s překážkami v trase</t>
  </si>
  <si>
    <t>-810985318</t>
  </si>
  <si>
    <t xml:space="preserve">" viz příloha TZ - Výměry - 9 "     </t>
  </si>
  <si>
    <t>" Dodatečné frézování vozovky živičné podél obrub "</t>
  </si>
  <si>
    <t>"v celkové tl.100mm se provede ve dvou vrstvách tl.50mm "</t>
  </si>
  <si>
    <t>" dl. 31m "     31,0*0,5*2</t>
  </si>
  <si>
    <t>113154122.1</t>
  </si>
  <si>
    <t>Frézování živičného krytu tl 40 mm pruh š přes 0,5 do 1 m pl do 500 m2 s překážkami v trase</t>
  </si>
  <si>
    <t>-807580739</t>
  </si>
  <si>
    <t xml:space="preserve">" viz příloha TZ - Výměry - 8 "     </t>
  </si>
  <si>
    <t>" pod ACO11+ CRmB "     84,59</t>
  </si>
  <si>
    <t>" pod ACL 22+ celkově 80mm (ve dvou vrstvách 40mm)"</t>
  </si>
  <si>
    <t>77,89*2</t>
  </si>
  <si>
    <t>113107243</t>
  </si>
  <si>
    <t>Odstranění podkladu živičného tl přes 100 do 150 mm strojně pl přes 200 m2</t>
  </si>
  <si>
    <t>27048248</t>
  </si>
  <si>
    <t>" chodník LA "     220,07</t>
  </si>
  <si>
    <t>919735111</t>
  </si>
  <si>
    <t>Řezání stávajícího živičného krytu hl do 50 mm</t>
  </si>
  <si>
    <t>-804553631</t>
  </si>
  <si>
    <t xml:space="preserve">" viz příloha TZ - Výměry - 14 "     </t>
  </si>
  <si>
    <t>" chodník LA "     233,25</t>
  </si>
  <si>
    <t>884410903</t>
  </si>
  <si>
    <t>1477886653</t>
  </si>
  <si>
    <t>98,268*6 "Přepočtené koeficientem množství</t>
  </si>
  <si>
    <t>957971868</t>
  </si>
  <si>
    <t>-301134008</t>
  </si>
  <si>
    <t>" odkop pro spodní stavbu silnic "     97,28*0,15</t>
  </si>
  <si>
    <t>" tř.2 -10% "     ODKOP*0,1</t>
  </si>
  <si>
    <t>2007697365</t>
  </si>
  <si>
    <t>" tř.3 -82% "     ODKOP*0,82</t>
  </si>
  <si>
    <t>576873037</t>
  </si>
  <si>
    <t>" tř.4 -8% "     ODKOP*0,08</t>
  </si>
  <si>
    <t>-1519921604</t>
  </si>
  <si>
    <t>" viz příloha TZ - Výměry - 2 "     ODKOP</t>
  </si>
  <si>
    <t>1331258996</t>
  </si>
  <si>
    <t>-2032517216</t>
  </si>
  <si>
    <t>13,425+1,167</t>
  </si>
  <si>
    <t>2043617920</t>
  </si>
  <si>
    <t>-295621201</t>
  </si>
  <si>
    <t>710965887</t>
  </si>
  <si>
    <t>" viz příloha TZ - Výměry - 5 - 150mm "     97,28</t>
  </si>
  <si>
    <t>-1064602696</t>
  </si>
  <si>
    <t>1443925870</t>
  </si>
  <si>
    <t>-1692741244</t>
  </si>
  <si>
    <t>1227716934</t>
  </si>
  <si>
    <t xml:space="preserve">" viz příloha TZ - Výměry - 3 "     </t>
  </si>
  <si>
    <t>" pod zatravněnou plochou "     97,28*0,92</t>
  </si>
  <si>
    <t>193832852</t>
  </si>
  <si>
    <t>" pod zatravněnou plochou "     97,28*0,08</t>
  </si>
  <si>
    <t>1809484308</t>
  </si>
  <si>
    <t>" pod zapravované plochy mimo vozovku "</t>
  </si>
  <si>
    <t>" Vjezdy plné konstrukce "      48,00</t>
  </si>
  <si>
    <t xml:space="preserve">" Vjezdy předlažba "     72,85 </t>
  </si>
  <si>
    <t>" Chodníky zám.bet.dlažba "     29,25</t>
  </si>
  <si>
    <t>" Zapravení živič.recyklátem (plochy bouraného LA) "     220,07</t>
  </si>
  <si>
    <t>"Polovegetační dlažba "     9,45</t>
  </si>
  <si>
    <t>379,62*0,92</t>
  </si>
  <si>
    <t>1725326782</t>
  </si>
  <si>
    <t>379,62*0,08</t>
  </si>
  <si>
    <t>-2126652316</t>
  </si>
  <si>
    <t>" viz příloha TZ - Výměry - 7 "     97,28</t>
  </si>
  <si>
    <t>2110217455</t>
  </si>
  <si>
    <t>97,28*0,03</t>
  </si>
  <si>
    <t>564851111</t>
  </si>
  <si>
    <t>Podklad ze štěrkodrtě ŠD plochy přes 100 m2 tl 150 mm</t>
  </si>
  <si>
    <t>2081888771</t>
  </si>
  <si>
    <t>" viz příloha TZ - Výměry - 36 "</t>
  </si>
  <si>
    <t>" chodník "     ZAMKOVA3</t>
  </si>
  <si>
    <t>564871111</t>
  </si>
  <si>
    <t>Podklad ze štěrkodrtě ŠD plochy přes 100 m2 tl 250 mm</t>
  </si>
  <si>
    <t>88189663</t>
  </si>
  <si>
    <t>" zatrav. tvárnice "     DLzatrav</t>
  </si>
  <si>
    <t>564871114</t>
  </si>
  <si>
    <t>Podklad ze štěrkodrtě ŠD plochy přes 100 m2 tl. 280 mm</t>
  </si>
  <si>
    <t>-1858311252</t>
  </si>
  <si>
    <t>5649514691</t>
  </si>
  <si>
    <t>Podklad z asfaltového recyklátu tl 290 mm</t>
  </si>
  <si>
    <t>1898508987</t>
  </si>
  <si>
    <t xml:space="preserve">" viz příloha TZ - Výměry - 36 "  </t>
  </si>
  <si>
    <t>" provizorní zapravení chodníků LA "     LA1</t>
  </si>
  <si>
    <t>1330867541</t>
  </si>
  <si>
    <t>ZAMKOVA1*0,28</t>
  </si>
  <si>
    <t>ZAMKOVA3*0,15</t>
  </si>
  <si>
    <t>DLzatrav*0,25</t>
  </si>
  <si>
    <t>LA1*0,29</t>
  </si>
  <si>
    <t>-1180006830</t>
  </si>
  <si>
    <t>-2009435433</t>
  </si>
  <si>
    <t>" viz příloha TZ - Výměry - 20a "  84,59</t>
  </si>
  <si>
    <t>-1257771241</t>
  </si>
  <si>
    <t>" viz příloha TZ - Výměry - 20b "  84,59</t>
  </si>
  <si>
    <t>-596900312</t>
  </si>
  <si>
    <t xml:space="preserve">"pod vrstvou SMA 11S "   </t>
  </si>
  <si>
    <t>" viz příloha TZ - Výměry - 23a "      84,59</t>
  </si>
  <si>
    <t>270288795</t>
  </si>
  <si>
    <t>" viz příloha TZ - Výměry - 21 "    77,89</t>
  </si>
  <si>
    <t>-1901973692</t>
  </si>
  <si>
    <t xml:space="preserve">"pod vrstvou ACL 22S "   </t>
  </si>
  <si>
    <t>" viz příloha TZ - Výměry - 23b "      77,89</t>
  </si>
  <si>
    <t>1401834514</t>
  </si>
  <si>
    <t>" v pruhu 0,5m podél obrub po dodatečném frézování "</t>
  </si>
  <si>
    <t>8,24</t>
  </si>
  <si>
    <t>-741057658</t>
  </si>
  <si>
    <t xml:space="preserve">" viz příloha TZ - Výměry - 24 "  </t>
  </si>
  <si>
    <t>" pod vrstvou ACP 22+ po dodatečném frézování podél obrub "</t>
  </si>
  <si>
    <t>-1219752123</t>
  </si>
  <si>
    <t>" zapravení chodníků "     ZAMKOVA3</t>
  </si>
  <si>
    <t>596212210</t>
  </si>
  <si>
    <t>Kladení zámkové dlažby pozemních komunikací ručně tl 80 mm skupiny A pl do 50 m2</t>
  </si>
  <si>
    <t>1602043433</t>
  </si>
  <si>
    <t>" zapravení vjezdů plná konstrukce "     ZAMKOVA1</t>
  </si>
  <si>
    <t>596212211</t>
  </si>
  <si>
    <t>Kladení zámkové dlažby pozemních komunikací ručně tl 80 mm skupiny A pl přes 50 do 100 m2</t>
  </si>
  <si>
    <t>1451769979</t>
  </si>
  <si>
    <t>" zapravení vjezdů předlažba "     ZAMKOVA2</t>
  </si>
  <si>
    <t>59641221011</t>
  </si>
  <si>
    <t>Kladení dlažby z vegetačních tvárnic pozemních komunikací tl 80 mm do 50 m2 vč. zásyp a zatravnění</t>
  </si>
  <si>
    <t>1876623462</t>
  </si>
  <si>
    <t>2062702202</t>
  </si>
  <si>
    <t>" viz příloha TZ - Výměry 25 "     17,5</t>
  </si>
  <si>
    <t>-2065097687</t>
  </si>
  <si>
    <t>" viz příloha TZ - Výměry 26 "     23,0</t>
  </si>
  <si>
    <t>-6107369</t>
  </si>
  <si>
    <t>" viz příloha TZ - Výměry 27 "     153,5</t>
  </si>
  <si>
    <t>1356504469</t>
  </si>
  <si>
    <t>" viz příloha TZ - Výměry 28 "     16,0</t>
  </si>
  <si>
    <t>1497261623</t>
  </si>
  <si>
    <t xml:space="preserve">" viz příloha TZ - Výměry 29 "    </t>
  </si>
  <si>
    <t>" přechody "     9,0</t>
  </si>
  <si>
    <t>" šipky "     3,75</t>
  </si>
  <si>
    <t>" zebry "     2,5</t>
  </si>
  <si>
    <t>" stop čára "     6,2</t>
  </si>
  <si>
    <t>1567115964</t>
  </si>
  <si>
    <t>" viz příloha TZ - Výměry 30 "    17,5</t>
  </si>
  <si>
    <t>380883814</t>
  </si>
  <si>
    <t>" viz příloha TZ - Výměry 31 "    23,0</t>
  </si>
  <si>
    <t>1621027226</t>
  </si>
  <si>
    <t>" viz příloha TZ - Výměry 32 "    153,0</t>
  </si>
  <si>
    <t>-560589005</t>
  </si>
  <si>
    <t>" viz příloha TZ - Výměry 33 "    16,0</t>
  </si>
  <si>
    <t>1221237105</t>
  </si>
  <si>
    <t xml:space="preserve">" viz příloha TZ - Výměry 33 "    </t>
  </si>
  <si>
    <t>-424026196</t>
  </si>
  <si>
    <t>" viz příloha TZ - Výměry 34 "    210,0</t>
  </si>
  <si>
    <t>-2057171452</t>
  </si>
  <si>
    <t>" viz příloha TZ - Výměry 35 "    21,45</t>
  </si>
  <si>
    <t>-1452104818</t>
  </si>
  <si>
    <t xml:space="preserve">" viz příloha TZ - Výměry - 16 "  </t>
  </si>
  <si>
    <t>"stojaté"     22,0</t>
  </si>
  <si>
    <t>"nájezdové"     5,0</t>
  </si>
  <si>
    <t>"přechodové levé"     2</t>
  </si>
  <si>
    <t>"přechodové pravé"    2</t>
  </si>
  <si>
    <t>R916000000.VL</t>
  </si>
  <si>
    <t>bet. obruba ABO2-15 100/25/15 jednovrstvá - dodání</t>
  </si>
  <si>
    <t>-172953429</t>
  </si>
  <si>
    <t>-1545414023</t>
  </si>
  <si>
    <t>1503410785</t>
  </si>
  <si>
    <t>-1703135781</t>
  </si>
  <si>
    <t>-1088628876</t>
  </si>
  <si>
    <t xml:space="preserve">" viz příloha TZ - Výměry - 17 "  </t>
  </si>
  <si>
    <t>"dvouřádek" 19,0*2</t>
  </si>
  <si>
    <t>102763768</t>
  </si>
  <si>
    <t>"pro přídlažbu "  38,0*0,1*1,02</t>
  </si>
  <si>
    <t>1983145557</t>
  </si>
  <si>
    <t>"zvětšení lože pod obrubou" 31,0*0,02</t>
  </si>
  <si>
    <t>"pod dvouřádkem" 0,12*0,20*19,0</t>
  </si>
  <si>
    <t>-1156710112</t>
  </si>
  <si>
    <t>"v napojení na stávající konstrukci"    11,6</t>
  </si>
  <si>
    <t>1309492441</t>
  </si>
  <si>
    <t>-710038659</t>
  </si>
  <si>
    <t>-1212931387</t>
  </si>
  <si>
    <t>ACP16prov</t>
  </si>
  <si>
    <t>81,311</t>
  </si>
  <si>
    <t>3,88</t>
  </si>
  <si>
    <t>9,48</t>
  </si>
  <si>
    <t>4,8</t>
  </si>
  <si>
    <t>10,05</t>
  </si>
  <si>
    <t>4,77</t>
  </si>
  <si>
    <t>9,55</t>
  </si>
  <si>
    <t>8,12</t>
  </si>
  <si>
    <t>7,4</t>
  </si>
  <si>
    <t>12 - SO 120 - ODVODNĚNÍ VOZOVKY</t>
  </si>
  <si>
    <t>DN150</t>
  </si>
  <si>
    <t>114,8</t>
  </si>
  <si>
    <t>LOZE1</t>
  </si>
  <si>
    <t>45,942</t>
  </si>
  <si>
    <t>ODVOZ1</t>
  </si>
  <si>
    <t>430,726</t>
  </si>
  <si>
    <t>UVks</t>
  </si>
  <si>
    <t xml:space="preserve">    13 - Zemní práce - hloubené vykopávky</t>
  </si>
  <si>
    <t xml:space="preserve">    4 - Vodorovné konstrukce</t>
  </si>
  <si>
    <t xml:space="preserve">    8 - Trubní vedení</t>
  </si>
  <si>
    <t>1060832658</t>
  </si>
  <si>
    <t>-1062826889</t>
  </si>
  <si>
    <t>422318180</t>
  </si>
  <si>
    <t>1972352101</t>
  </si>
  <si>
    <t>-1350410699</t>
  </si>
  <si>
    <t>-127652612</t>
  </si>
  <si>
    <t>761220023</t>
  </si>
  <si>
    <t>-1183544426</t>
  </si>
  <si>
    <t>36,163*6 "Přepočtené koeficientem množství</t>
  </si>
  <si>
    <t>166773988</t>
  </si>
  <si>
    <t>-1813826542</t>
  </si>
  <si>
    <t>-1265628267</t>
  </si>
  <si>
    <t>" viz příloha TZ - Výměry -26 "</t>
  </si>
  <si>
    <t>-1060027603</t>
  </si>
  <si>
    <t>" viz. příloha TZ - Výměry -26 "</t>
  </si>
  <si>
    <t>645909133</t>
  </si>
  <si>
    <t>919735114</t>
  </si>
  <si>
    <t>Řezání stávajícího živičného krytu hl přes 150 do 200 mm</t>
  </si>
  <si>
    <t>1447025061</t>
  </si>
  <si>
    <t xml:space="preserve">" výměry pol.č.25 "      </t>
  </si>
  <si>
    <t>17,24</t>
  </si>
  <si>
    <t>8,72</t>
  </si>
  <si>
    <t>919735115</t>
  </si>
  <si>
    <t>Řezání stávajícího živičného krytu hl přes 200 do 250 mm</t>
  </si>
  <si>
    <t>1524729822</t>
  </si>
  <si>
    <t>7,04</t>
  </si>
  <si>
    <t>18,28</t>
  </si>
  <si>
    <t>8,66</t>
  </si>
  <si>
    <t>17,36</t>
  </si>
  <si>
    <t>14,76</t>
  </si>
  <si>
    <t>13,44</t>
  </si>
  <si>
    <t>-662068905</t>
  </si>
  <si>
    <t>2072872861</t>
  </si>
  <si>
    <t>60,926*6 "Přepočtené koeficientem množství</t>
  </si>
  <si>
    <t>1214335555</t>
  </si>
  <si>
    <t>Zemní práce - hloubené vykopávky</t>
  </si>
  <si>
    <t>132151254</t>
  </si>
  <si>
    <t>Hloubení rýh nezapažených š do 2000 mm v hornině třídy těžitelnosti I skupiny 1 a 2 objem do 500 m3 strojně</t>
  </si>
  <si>
    <t>977752230</t>
  </si>
  <si>
    <t>" výkop pro přípojky UV, UV a přepojení UV "</t>
  </si>
  <si>
    <t>" výměry pol.č. 1 "     77,208</t>
  </si>
  <si>
    <t>" výměry pol.č. 2 "     353,518</t>
  </si>
  <si>
    <t>" ve 2. třídě - 10 % "</t>
  </si>
  <si>
    <t>VYKOP1*0,1</t>
  </si>
  <si>
    <t>132251254</t>
  </si>
  <si>
    <t>Hloubení rýh nezapažených š do 2000 mm v hornině třídy těžitelnosti I skupiny 3 objem do 500 m3 strojně</t>
  </si>
  <si>
    <t>-326930130</t>
  </si>
  <si>
    <t>" 82% "     VYKOP1*0,82</t>
  </si>
  <si>
    <t>132351254</t>
  </si>
  <si>
    <t>Hloubení rýh nezapažených š do 2000 mm v hornině třídy těžitelnosti II skupiny 4 objem do 500 m3 strojně</t>
  </si>
  <si>
    <t>-319257480</t>
  </si>
  <si>
    <t>" 8% "     VYKOP1*0,08</t>
  </si>
  <si>
    <t>151101102</t>
  </si>
  <si>
    <t>Zřízení příložného pažení a rozepření stěn rýh hl přes 2 do 4 m</t>
  </si>
  <si>
    <t>1989931419</t>
  </si>
  <si>
    <t>" výměry pol.č. 4  "    642,76</t>
  </si>
  <si>
    <t>" výměry pol.č. 5  "    224,04</t>
  </si>
  <si>
    <t>151101112</t>
  </si>
  <si>
    <t>Odstranění příložného pažení a rozepření stěn rýh hl přes 2 do 4 m</t>
  </si>
  <si>
    <t>239395440</t>
  </si>
  <si>
    <t>-1620260720</t>
  </si>
  <si>
    <t xml:space="preserve">" výměry pol.č.3 "       </t>
  </si>
  <si>
    <t>" 92% "     ODVOZ1*0,92</t>
  </si>
  <si>
    <t>-183470907</t>
  </si>
  <si>
    <t>" 8% "     ODVOZ1*0,08</t>
  </si>
  <si>
    <t>1681346808</t>
  </si>
  <si>
    <t>396,268+34,458</t>
  </si>
  <si>
    <t>1455391423</t>
  </si>
  <si>
    <t>" podíl suti ve výkopu - 10% "</t>
  </si>
  <si>
    <t>ODVOZ1*0,9</t>
  </si>
  <si>
    <t>-1970850415</t>
  </si>
  <si>
    <t>ODVOZ1*0,1</t>
  </si>
  <si>
    <t>828606629</t>
  </si>
  <si>
    <t>" výměry pol.č.8   "    431,153</t>
  </si>
  <si>
    <t>-272198703</t>
  </si>
  <si>
    <t>431,153*1,1*1,05*1,8</t>
  </si>
  <si>
    <t>-406365062</t>
  </si>
  <si>
    <t>431,153*1,1*1,05</t>
  </si>
  <si>
    <t>186305203</t>
  </si>
  <si>
    <t>351311201.1</t>
  </si>
  <si>
    <t>Zalití zálivkovou popílkocementovou suspenzí vč. všech souvisejících prací (ucpávky, utěsnění zazdívky aj.)</t>
  </si>
  <si>
    <t>-222579235</t>
  </si>
  <si>
    <t xml:space="preserve">" stáv. nevytěžené přípojky a UV "     </t>
  </si>
  <si>
    <t>" výměry pol.č.9   "    1,007</t>
  </si>
  <si>
    <t>358315114</t>
  </si>
  <si>
    <t>Bourání stoky kompletní nebo vybourání otvorů z prostého betonu plochy do 4 m2</t>
  </si>
  <si>
    <t>-131093789</t>
  </si>
  <si>
    <t>" stávající potrubí pUV, UV "</t>
  </si>
  <si>
    <t>" výměry pol.č.11 "     40,5679</t>
  </si>
  <si>
    <t>997013211</t>
  </si>
  <si>
    <t>Vnitrostaveništní doprava suti a vybouraných hmot pro budovy v do 6 m ručně</t>
  </si>
  <si>
    <t>-856582807</t>
  </si>
  <si>
    <t>997013501</t>
  </si>
  <si>
    <t>Odvoz suti a vybouraných hmot na skládku nebo meziskládku do 1 km se složením</t>
  </si>
  <si>
    <t>-576598631</t>
  </si>
  <si>
    <t>997013509</t>
  </si>
  <si>
    <t>Příplatek k odvozu suti a vybouraných hmot na skládku ZKD 1 km přes 1 km</t>
  </si>
  <si>
    <t>894955435</t>
  </si>
  <si>
    <t>89,25*6 "Přepočtené koeficientem množství</t>
  </si>
  <si>
    <t>97909811</t>
  </si>
  <si>
    <t>Poplatek za skládku suti (recyklaci)</t>
  </si>
  <si>
    <t>-1722510875</t>
  </si>
  <si>
    <t>Vodorovné konstrukce</t>
  </si>
  <si>
    <t>451541111</t>
  </si>
  <si>
    <t>Lože pod potrubí otevřený výkop ze štěrkodrtě</t>
  </si>
  <si>
    <t>1385550357</t>
  </si>
  <si>
    <t>" výměry pol.č. 14   "    45,942</t>
  </si>
  <si>
    <t>-1961372251</t>
  </si>
  <si>
    <t>" přesun hmot "     LOZE1</t>
  </si>
  <si>
    <t>1124298511</t>
  </si>
  <si>
    <t>452111111</t>
  </si>
  <si>
    <t>Osazení betonových pražců otevřený výkop pl do 25000 mm2</t>
  </si>
  <si>
    <t>190424569</t>
  </si>
  <si>
    <t>" výměry pol.č. 15  "    58</t>
  </si>
  <si>
    <t>592237290.VL</t>
  </si>
  <si>
    <t>Betonový podkladek pod hrdlové trouby - pražec</t>
  </si>
  <si>
    <t>193262168</t>
  </si>
  <si>
    <t>58*1,01 "Přepočtené koeficientem množství</t>
  </si>
  <si>
    <t>452112111</t>
  </si>
  <si>
    <t>Osazení betonových prstenců nebo rámů v do 100 mm</t>
  </si>
  <si>
    <t>-658765995</t>
  </si>
  <si>
    <t>" výměry pol.č. 16  "    12</t>
  </si>
  <si>
    <t>R592238401.VL</t>
  </si>
  <si>
    <t>Vyrovnávací prstenec betonový pod mříže vpusti</t>
  </si>
  <si>
    <t>936045630</t>
  </si>
  <si>
    <t>452311121</t>
  </si>
  <si>
    <t>Podkladní desky z betonu prostého bez zvýšených nároků na prostředí tř. C 8/10 otevřený výkop</t>
  </si>
  <si>
    <t>538028530</t>
  </si>
  <si>
    <t>" pro přípojky a UV "</t>
  </si>
  <si>
    <t>" výměry pol.č.17   "    12,2624</t>
  </si>
  <si>
    <t>-1520801165</t>
  </si>
  <si>
    <t xml:space="preserve">" výměry pol.č.27 "      </t>
  </si>
  <si>
    <t xml:space="preserve">" provizorní zapravení vozovky "     </t>
  </si>
  <si>
    <t>BVOZ1+BVOZ2+BVOZ3+BVOZ4</t>
  </si>
  <si>
    <t>BVOZ5+BVOZ6+BVOZ7+BVOZ8</t>
  </si>
  <si>
    <t>" vpusti "     23,261</t>
  </si>
  <si>
    <t>-1698538695</t>
  </si>
  <si>
    <t>" přesun hmot "     ACP16prov*0,2</t>
  </si>
  <si>
    <t>-1978914574</t>
  </si>
  <si>
    <t>565135111</t>
  </si>
  <si>
    <t>Asfaltový beton vrstva podkladní ACP 16+ (obalované kamenivo OKS) tl 50 mm š do 3 m</t>
  </si>
  <si>
    <t>1874936160</t>
  </si>
  <si>
    <t>" provizorní zapravení vozovky - 2x 50mm "</t>
  </si>
  <si>
    <t>ACP16prov*2</t>
  </si>
  <si>
    <t>-1156578951</t>
  </si>
  <si>
    <t>Trubní vedení</t>
  </si>
  <si>
    <t>831312121</t>
  </si>
  <si>
    <t>Montáž potrubí z trub kameninových hrdlových s integrovaným těsněním výkop sklon do 20 % DN 150</t>
  </si>
  <si>
    <t>-631749537</t>
  </si>
  <si>
    <t>" výměry pol.č. 19 "     114,8</t>
  </si>
  <si>
    <t>59710675</t>
  </si>
  <si>
    <t>trouba kameninová glazovaná DN 150 dl 1,50m spojovací systém F</t>
  </si>
  <si>
    <t>814636625</t>
  </si>
  <si>
    <t>114,8*1,015 "Přepočtené koeficientem množství</t>
  </si>
  <si>
    <t>831262191</t>
  </si>
  <si>
    <t>Příplatek za práce na potrubí z trub kameninových s integrovaným těsněním sklon přes 20 % DN do 300</t>
  </si>
  <si>
    <t>-1184807402</t>
  </si>
  <si>
    <t>" výměry pol.č. 18  "    DN150</t>
  </si>
  <si>
    <t>831312193</t>
  </si>
  <si>
    <t>Příplatek k montáži kameninového potrubí za napojení dvou dříků trub pomocí převlečné manžety DN 150</t>
  </si>
  <si>
    <t>694908706</t>
  </si>
  <si>
    <t>" výměry pol.č.10   "    11</t>
  </si>
  <si>
    <t>837311221</t>
  </si>
  <si>
    <t>Montáž kameninových tvarovek odbočných s integrovaným těsněním otevřený výkop DN 150</t>
  </si>
  <si>
    <t>1578528322</t>
  </si>
  <si>
    <t>" výměry pol.č.20 "    5</t>
  </si>
  <si>
    <t>59711538</t>
  </si>
  <si>
    <t>odbočka kameninová glazovaná jednoduchá šikmá DN 150/100 pryžové těsnění (spojovací systém F/F) dl 400mm</t>
  </si>
  <si>
    <t>1159084948</t>
  </si>
  <si>
    <t>5*1,015 "Přepočtené koeficientem množství</t>
  </si>
  <si>
    <t>837312221</t>
  </si>
  <si>
    <t>Montáž kameninových tvarovek jednoosých s integrovaným těsněním otevřený výkop DN 150</t>
  </si>
  <si>
    <t>323870440</t>
  </si>
  <si>
    <t>" výměry pol.č.21 "    48</t>
  </si>
  <si>
    <t>59711024</t>
  </si>
  <si>
    <t>koleno kameninové glazované DN 150 90° spojovací systém F</t>
  </si>
  <si>
    <t>33282121</t>
  </si>
  <si>
    <t>12*1,015 "Přepočtené koeficientem množství</t>
  </si>
  <si>
    <t>59710964</t>
  </si>
  <si>
    <t>koleno kameninové glazované DN 150 30° spojovací systém F</t>
  </si>
  <si>
    <t>20067587</t>
  </si>
  <si>
    <t>36*1,015 "Přepočtené koeficientem množství</t>
  </si>
  <si>
    <t>895941343</t>
  </si>
  <si>
    <t>Osazení vpusti uliční DN 500 z betonových dílců dno vysoké s kalištěm</t>
  </si>
  <si>
    <t>206038847</t>
  </si>
  <si>
    <t>" výměry pol.č.22 "      12</t>
  </si>
  <si>
    <t>PFB.1110011</t>
  </si>
  <si>
    <t>Dílce dešťové vpustě  TBV-Q 50/79 KV BRNO</t>
  </si>
  <si>
    <t>-2109108796</t>
  </si>
  <si>
    <t>UVks*1,01</t>
  </si>
  <si>
    <t>895941351</t>
  </si>
  <si>
    <t>Osazení vpusti uliční DN 500 z betonových dílců skruž horní pro čtvercovou vtokovou mříž</t>
  </si>
  <si>
    <t>-256950369</t>
  </si>
  <si>
    <t>PFB.1110001</t>
  </si>
  <si>
    <t>Dílce dešťové vpustě  TBV-Q 50/20 CP</t>
  </si>
  <si>
    <t>-394987167</t>
  </si>
  <si>
    <t>895941366</t>
  </si>
  <si>
    <t>Osazení vpusti uliční DN 500 z betonových dílců skruž průběžná s výtokem</t>
  </si>
  <si>
    <t>-1809938422</t>
  </si>
  <si>
    <t>PFB.1110010</t>
  </si>
  <si>
    <t>uliční vpust-průběžný dílec vysoký s odtokem  TBV-Q 50/59 SO Brno</t>
  </si>
  <si>
    <t>908801881</t>
  </si>
  <si>
    <t>895941361</t>
  </si>
  <si>
    <t>Osazení vpusti uliční DN 500 z betonových dílců skruž středová 290 mm</t>
  </si>
  <si>
    <t>-122748252</t>
  </si>
  <si>
    <t>PFB.1110003</t>
  </si>
  <si>
    <t>Dílce dešťové vpustě  TBV-Q 50/29 SN</t>
  </si>
  <si>
    <t>1309732236</t>
  </si>
  <si>
    <t>895941362</t>
  </si>
  <si>
    <t>Osazení vpusti uliční DN 500 z betonových dílců skruž středová 590 mm</t>
  </si>
  <si>
    <t>-1898157573</t>
  </si>
  <si>
    <t>PFB.1110004</t>
  </si>
  <si>
    <t>uliční vpust-průběžný dílec vysoký TBV-Q 50/59 SV</t>
  </si>
  <si>
    <t>-2048414902</t>
  </si>
  <si>
    <t>UVks*2*1,01</t>
  </si>
  <si>
    <t>899204112</t>
  </si>
  <si>
    <t>Osazení mříží litinových včetně rámů a košů na bahno pro třídu zatížení D400, E600</t>
  </si>
  <si>
    <t>979317608</t>
  </si>
  <si>
    <t>0059688</t>
  </si>
  <si>
    <t>Uliční vpust rám s mříží D400, 500x500 Plast</t>
  </si>
  <si>
    <t>-337485463</t>
  </si>
  <si>
    <t>8925631231</t>
  </si>
  <si>
    <t>Kontrola průtočnosti vpustí</t>
  </si>
  <si>
    <t>1717757743</t>
  </si>
  <si>
    <t>" výměry pol.č.28 "     22</t>
  </si>
  <si>
    <t>899623141</t>
  </si>
  <si>
    <t>Obetonování potrubí nebo zdiva stok betonem prostým tř. C 12/15 v otevřeném výkopu</t>
  </si>
  <si>
    <t>1278318941</t>
  </si>
  <si>
    <t xml:space="preserve">" výměry pol.č.23 "     </t>
  </si>
  <si>
    <t>DN150*0,211</t>
  </si>
  <si>
    <t>899623151</t>
  </si>
  <si>
    <t>Obetonování potrubí nebo zdiva stok betonem prostým tř. C 16/20 v otevřeném výkopu</t>
  </si>
  <si>
    <t>-1212114884</t>
  </si>
  <si>
    <t>" výměry pol.č.24 - UV "     18,0</t>
  </si>
  <si>
    <t>899643111</t>
  </si>
  <si>
    <t>Bednění pro obetonování potrubí otevřený výkop</t>
  </si>
  <si>
    <t>182776725</t>
  </si>
  <si>
    <t>DN150*0,23</t>
  </si>
  <si>
    <t>899201211</t>
  </si>
  <si>
    <t>Demontáž mříží litinových včetně rámů hmotnosti do 50 kg</t>
  </si>
  <si>
    <t>1781616565</t>
  </si>
  <si>
    <t>" výměry pol.č. 13 "     12</t>
  </si>
  <si>
    <t>-478212615</t>
  </si>
  <si>
    <t>9790811211</t>
  </si>
  <si>
    <t>Odvoz suti a vybouraných hmot  ZKD 1 km přes 1 km  (na místo určené investorem)</t>
  </si>
  <si>
    <t>-946712561</t>
  </si>
  <si>
    <t>0,6*8 "Přepočtené koeficientem množství</t>
  </si>
  <si>
    <t>998275101</t>
  </si>
  <si>
    <t>Přesun hmot pro trubní vedení z trub kameninových otevřený výkop</t>
  </si>
  <si>
    <t>-334533737</t>
  </si>
  <si>
    <t>751,627</t>
  </si>
  <si>
    <t>BLOK1</t>
  </si>
  <si>
    <t>4,933</t>
  </si>
  <si>
    <t>BSTOLA</t>
  </si>
  <si>
    <t>1,323</t>
  </si>
  <si>
    <t>BVOZ1tš</t>
  </si>
  <si>
    <t>12,816</t>
  </si>
  <si>
    <t>95,48</t>
  </si>
  <si>
    <t>99,849</t>
  </si>
  <si>
    <t>30 - SO 300 - VODOHOSPODÁŘSKÉ OBJEKTY</t>
  </si>
  <si>
    <t>BVOZ3mj</t>
  </si>
  <si>
    <t>1,21</t>
  </si>
  <si>
    <t>93,584</t>
  </si>
  <si>
    <t>31 - SO 310 - KANALIZACE</t>
  </si>
  <si>
    <t>BVOZ4mj</t>
  </si>
  <si>
    <t>90,922</t>
  </si>
  <si>
    <t>109,345</t>
  </si>
  <si>
    <t>BVOZ6j</t>
  </si>
  <si>
    <t>50,918</t>
  </si>
  <si>
    <t>BVOZ6mj</t>
  </si>
  <si>
    <t>108,854</t>
  </si>
  <si>
    <t>BVOZ7j</t>
  </si>
  <si>
    <t>14,828</t>
  </si>
  <si>
    <t>107,651</t>
  </si>
  <si>
    <t>DN1015</t>
  </si>
  <si>
    <t>20,15</t>
  </si>
  <si>
    <t>DN1015ov</t>
  </si>
  <si>
    <t>3,17</t>
  </si>
  <si>
    <t>DN3</t>
  </si>
  <si>
    <t>DN300</t>
  </si>
  <si>
    <t>2,2</t>
  </si>
  <si>
    <t>DN300p</t>
  </si>
  <si>
    <t>2,5</t>
  </si>
  <si>
    <t>DN6090</t>
  </si>
  <si>
    <t>271,105</t>
  </si>
  <si>
    <t>DN6090p</t>
  </si>
  <si>
    <t>275,425</t>
  </si>
  <si>
    <t>DN69</t>
  </si>
  <si>
    <t>285,75</t>
  </si>
  <si>
    <t>DN70105</t>
  </si>
  <si>
    <t>93,765</t>
  </si>
  <si>
    <t>DN70105p</t>
  </si>
  <si>
    <t>94,875</t>
  </si>
  <si>
    <t>DN710</t>
  </si>
  <si>
    <t>97,4</t>
  </si>
  <si>
    <t>221,05</t>
  </si>
  <si>
    <t>I240d</t>
  </si>
  <si>
    <t>3584,5</t>
  </si>
  <si>
    <t>I240t</t>
  </si>
  <si>
    <t>434,4</t>
  </si>
  <si>
    <t>I300d</t>
  </si>
  <si>
    <t>10311,002</t>
  </si>
  <si>
    <t>I300t</t>
  </si>
  <si>
    <t>4304,998</t>
  </si>
  <si>
    <t>KABEL</t>
  </si>
  <si>
    <t>19,51</t>
  </si>
  <si>
    <t>LOZE</t>
  </si>
  <si>
    <t>135,408</t>
  </si>
  <si>
    <t>3794,766</t>
  </si>
  <si>
    <t>19,14</t>
  </si>
  <si>
    <t>ORNmj</t>
  </si>
  <si>
    <t>9,06</t>
  </si>
  <si>
    <t>ORNtš</t>
  </si>
  <si>
    <t>10,08</t>
  </si>
  <si>
    <t>P6381</t>
  </si>
  <si>
    <t>15,88</t>
  </si>
  <si>
    <t>PASd</t>
  </si>
  <si>
    <t>691,112</t>
  </si>
  <si>
    <t>PASt</t>
  </si>
  <si>
    <t>341,088</t>
  </si>
  <si>
    <t>PAZENI1</t>
  </si>
  <si>
    <t>pažení štoly pažnicemi Union</t>
  </si>
  <si>
    <t>107,229</t>
  </si>
  <si>
    <t>PAZENI2</t>
  </si>
  <si>
    <t>pažení čala štoly fošnami</t>
  </si>
  <si>
    <t>18,2</t>
  </si>
  <si>
    <t>PAZtr1</t>
  </si>
  <si>
    <t>129,919</t>
  </si>
  <si>
    <t>PAZtr2</t>
  </si>
  <si>
    <t>62,32</t>
  </si>
  <si>
    <t>POTRUBI1</t>
  </si>
  <si>
    <t>82,69</t>
  </si>
  <si>
    <t>POTRUBI2</t>
  </si>
  <si>
    <t>3,5</t>
  </si>
  <si>
    <t>RAM11</t>
  </si>
  <si>
    <t xml:space="preserve">Součet = 1rám </t>
  </si>
  <si>
    <t>142,28</t>
  </si>
  <si>
    <t>SMES1</t>
  </si>
  <si>
    <t>5,264</t>
  </si>
  <si>
    <t>STRBETON1</t>
  </si>
  <si>
    <t>80,422</t>
  </si>
  <si>
    <t>ŠTOLA1</t>
  </si>
  <si>
    <t>16,98</t>
  </si>
  <si>
    <t>191,4</t>
  </si>
  <si>
    <t>U1601</t>
  </si>
  <si>
    <t>40,42</t>
  </si>
  <si>
    <t>VRT1</t>
  </si>
  <si>
    <t>2746,636</t>
  </si>
  <si>
    <t>VYKOP11</t>
  </si>
  <si>
    <t>3508,247</t>
  </si>
  <si>
    <t>VYKOP2</t>
  </si>
  <si>
    <t>283,522</t>
  </si>
  <si>
    <t>VYKOP21</t>
  </si>
  <si>
    <t>341,042</t>
  </si>
  <si>
    <t>VYKOP3</t>
  </si>
  <si>
    <t>134,192</t>
  </si>
  <si>
    <t>VYKOP31</t>
  </si>
  <si>
    <t>145,793</t>
  </si>
  <si>
    <t>VYKOPR</t>
  </si>
  <si>
    <t>224,915</t>
  </si>
  <si>
    <t>VYRUB1</t>
  </si>
  <si>
    <t>77,259</t>
  </si>
  <si>
    <t>VYRUB11</t>
  </si>
  <si>
    <t>VYRUBš2</t>
  </si>
  <si>
    <t>256,164</t>
  </si>
  <si>
    <t>VYRUBzv</t>
  </si>
  <si>
    <t>104,068</t>
  </si>
  <si>
    <t>VYKOPRr</t>
  </si>
  <si>
    <t>220,733</t>
  </si>
  <si>
    <t>VYKOPRj</t>
  </si>
  <si>
    <t>4,182</t>
  </si>
  <si>
    <t xml:space="preserve">    14 - Zemní práce - ražení a protlačování</t>
  </si>
  <si>
    <t xml:space="preserve">    6 - Úpravy povrchu, podlahy, osazení</t>
  </si>
  <si>
    <t xml:space="preserve">    9 - Ostatní konstrukce a práce-bourání</t>
  </si>
  <si>
    <t xml:space="preserve">    23-M - Montáže potrubí</t>
  </si>
  <si>
    <t xml:space="preserve">    46-M - Zemní práce při extr.mont.pracích</t>
  </si>
  <si>
    <t>113107511</t>
  </si>
  <si>
    <t>Odstranění podkladu z kameniva těženého tl do 100 mm při překopech strojně pl přes 15 m2</t>
  </si>
  <si>
    <t>13817165</t>
  </si>
  <si>
    <t>113107512</t>
  </si>
  <si>
    <t>Odstranění podkladu z kameniva těženého tl přes 100 do 200 mm při překopech strojně pl přes 15 m2</t>
  </si>
  <si>
    <t>-870473506</t>
  </si>
  <si>
    <t>113107513</t>
  </si>
  <si>
    <t>Odstranění podkladu z kameniva těženého tl přes 200 do 300 mm při překopech strojně pl přes 15 m2</t>
  </si>
  <si>
    <t>-860845946</t>
  </si>
  <si>
    <t>113107522</t>
  </si>
  <si>
    <t>Odstranění podkladu z kameniva drceného tl přes 100 do 200 mm při překopech strojně pl přes 15 m2</t>
  </si>
  <si>
    <t>-328734066</t>
  </si>
  <si>
    <t>113107523</t>
  </si>
  <si>
    <t>Odstranění podkladu z kameniva drceného tl přes 200 do 300 mm při překopech strojně pl přes 15 m2</t>
  </si>
  <si>
    <t>34094814</t>
  </si>
  <si>
    <t>113107524</t>
  </si>
  <si>
    <t>Odstranění podkladu z kameniva drceného tl přes 300 do 400 mm při překopech strojně pl přes 15 m2</t>
  </si>
  <si>
    <t>649420252</t>
  </si>
  <si>
    <t>398721005</t>
  </si>
  <si>
    <t>309560453</t>
  </si>
  <si>
    <t>460,915*6 'Přepočtené koeficientem množství</t>
  </si>
  <si>
    <t>719371430</t>
  </si>
  <si>
    <t>113107543</t>
  </si>
  <si>
    <t>Odstranění podkladu živičných tl přes 100 do 150 mm při překopech strojně pl přes 15 m2</t>
  </si>
  <si>
    <t>-1776280716</t>
  </si>
  <si>
    <t>113107544</t>
  </si>
  <si>
    <t>Odstranění podkladu živičných tl přes 150 do 200 mm při překopech strojně pl přes 15 m2</t>
  </si>
  <si>
    <t>-1694924090</t>
  </si>
  <si>
    <t>" stoka DN700/1050 u Š3 "   1,88*(48,32-3,29)</t>
  </si>
  <si>
    <t>" šachta Š3 "     3,29*3,29</t>
  </si>
  <si>
    <t>" stoka DN700/1050 u Š4 "   1,88*(121,75-92,78-3,29/2)</t>
  </si>
  <si>
    <t>" stoka DN600/900 u Š4 "   1,75*(144,22-121,75-3,29/2)</t>
  </si>
  <si>
    <t>" šachta Š4 "     3,29*3,29</t>
  </si>
  <si>
    <t>" montážní jáma MJ kp 13a "     1,1*1,1</t>
  </si>
  <si>
    <t>227123095</t>
  </si>
  <si>
    <t>" stoka DN700/1050 u Š3 "   2*(48,32-3,29)</t>
  </si>
  <si>
    <t>" šachta Š3 "     3,29*4</t>
  </si>
  <si>
    <t>" stoka DN700/1050 u Š4 "   2*(121,75-92,78-3,29/2)</t>
  </si>
  <si>
    <t>" stoka DN600/900 u Š4 "   2*(144,22-121,75-3,29/2)</t>
  </si>
  <si>
    <t>" šachta Š4 "     3,29*4</t>
  </si>
  <si>
    <t>" montážní jáma MJ kp 13a "     1,1*4</t>
  </si>
  <si>
    <t>113107545</t>
  </si>
  <si>
    <t>Odstranění podkladu živičných tl přes 200 do 250 mm při překopech strojně pl přes 15 m2</t>
  </si>
  <si>
    <t>203674090</t>
  </si>
  <si>
    <t>" stoka DN700/1050 u Š2 "   1,88*(44,46-24,35+1,6/2+0,29-3,58)</t>
  </si>
  <si>
    <t>" šachta Š2 "     3,58*3,58</t>
  </si>
  <si>
    <t>" stoka DN600/900 u Š5 "   1,75*(49,89-3,29)</t>
  </si>
  <si>
    <t>" šachta Š5 "     3,29*3,29</t>
  </si>
  <si>
    <t>" montážní jáma MJ kp-15a "     1,1*1,1</t>
  </si>
  <si>
    <t>" stoka DN600/900 u Š6 "   1,75*(49,06-3,29)</t>
  </si>
  <si>
    <t>" šachta Š6 "     3,29*3,29</t>
  </si>
  <si>
    <t>" stoka DN600/900 u Š7 "   1,75*(271,8-243,17-3,38/2)</t>
  </si>
  <si>
    <t>" stoka DN600/900 u Š7 "   2,25*(296,12-271,8-3,38/2)</t>
  </si>
  <si>
    <t>" šachta Š7 "     3,38*2,98</t>
  </si>
  <si>
    <t>" montážní jáma MJ kp-19a "     1,1*1,1</t>
  </si>
  <si>
    <t>" stoka DN600/900 u Š8 "   2,25*(304,4-296,12-3,38/2)</t>
  </si>
  <si>
    <t>" stoka DN600/900 u Š8 "   1,75*(351,62-304,4-3,38/2)</t>
  </si>
  <si>
    <t>" stoka DN300 u Š8 "   1,2*3,0</t>
  </si>
  <si>
    <t>" šachta Š8 "     3,38*3,18</t>
  </si>
  <si>
    <t>" stoka DN600/900 u Š9-Š10 "   1,75*(404,05-351,62-2,68-0,3-0,29)</t>
  </si>
  <si>
    <t>" šachta Š9 "     2,68*2,38</t>
  </si>
  <si>
    <t>" šachta Š10 "   3,98*3,83</t>
  </si>
  <si>
    <t>1391073240</t>
  </si>
  <si>
    <t>" stoka DN700/1050 u Š2 "   2*(44,46-24,35+1,6/2+0,29-3,58)</t>
  </si>
  <si>
    <t>" šachta Š2 "     3,58*4</t>
  </si>
  <si>
    <t>" stoka DN600/900 u Š5 "   2*(49,89-3,29)</t>
  </si>
  <si>
    <t>" šachta Š5 "     3,29*4</t>
  </si>
  <si>
    <t>" montážní jáma MJ kp-15a "     1,1*4</t>
  </si>
  <si>
    <t>" stoka DN600/900 u Š6 "   2*(49,06-3,29)</t>
  </si>
  <si>
    <t>" šachta Š6 "     3,29*4</t>
  </si>
  <si>
    <t>" stoka DN600/900 u Š7 "   2*(271,8-243,17-3,38/2)</t>
  </si>
  <si>
    <t>" stoka DN600/900 u Š7 "   2*(296,12-271,8-3,38/2)</t>
  </si>
  <si>
    <t>" šachta Š7 "     2*(3,38+2,98)</t>
  </si>
  <si>
    <t>" montážní jáma MJ kp-19a "     1,1*4</t>
  </si>
  <si>
    <t>" stoka DN600/900 u Š8 "   2*(304,4-296,12-3,38/2)</t>
  </si>
  <si>
    <t>" stoka DN600/900 u Š8 "   2*(351,62-304,4-3,38/2)</t>
  </si>
  <si>
    <t>" stoka DN300 u Š8 "   2*3,0</t>
  </si>
  <si>
    <t>" šachta Š8 "     2*(3,38+3,18)</t>
  </si>
  <si>
    <t>" stoka DN600/900 u Š9-Š10 "   2*(404,05-351,62-2,68-0,3-0,29)</t>
  </si>
  <si>
    <t>" šachta Š9 "     2*(2,68+2,38)</t>
  </si>
  <si>
    <t>" šachta Š10 "   2*(3,98+3,83)</t>
  </si>
  <si>
    <t>113107546</t>
  </si>
  <si>
    <t>Odstranění podkladu živičných tl přes 250 do 300 mm při překopech strojně pl přes 15 m2</t>
  </si>
  <si>
    <t>-1799478471</t>
  </si>
  <si>
    <t>2050414809</t>
  </si>
  <si>
    <t>-2124585691</t>
  </si>
  <si>
    <t>780,395*6 'Přepočtené koeficientem množství</t>
  </si>
  <si>
    <t>112967740</t>
  </si>
  <si>
    <t>115101201</t>
  </si>
  <si>
    <t>Čerpání vody na dopravní výšku do 10 m průměrný přítok do 500 l/min</t>
  </si>
  <si>
    <t>hod</t>
  </si>
  <si>
    <t>-438911592</t>
  </si>
  <si>
    <t>" průměrný přítok 1,5 litů/s  - 90 dní "     90*24</t>
  </si>
  <si>
    <t>115001102</t>
  </si>
  <si>
    <t>Převedení vody potrubím DN přes 100 do 150</t>
  </si>
  <si>
    <t>550036575</t>
  </si>
  <si>
    <t>25*6</t>
  </si>
  <si>
    <t>115101301</t>
  </si>
  <si>
    <t>Pohotovost čerpací soupravy pro dopravní výšku do 10 m přítok do 500 l/min</t>
  </si>
  <si>
    <t>den</t>
  </si>
  <si>
    <t>-1564518608</t>
  </si>
  <si>
    <t>" průměrný přítok 1,5 litů/s  - 90 dní "     90</t>
  </si>
  <si>
    <t>115101949.1</t>
  </si>
  <si>
    <t>Měřící místo stočného podzemních vod - montáž demontáž - kompletní sestava vč. armatur vodoměru apod.</t>
  </si>
  <si>
    <t>1884492372</t>
  </si>
  <si>
    <t>115101949.3</t>
  </si>
  <si>
    <t>Poplatek stočné</t>
  </si>
  <si>
    <t>191680601</t>
  </si>
  <si>
    <t xml:space="preserve">" průměrný přítok 1,5 litů/s  - 90 dní "     </t>
  </si>
  <si>
    <t>0,0015*60*60*24*90</t>
  </si>
  <si>
    <t>115101949.5</t>
  </si>
  <si>
    <t>Čerpací a čistící systém podzemních vod - instalace demontáž provoz rozbor podzemní vod zajištění potřebných povolení projektová dokumentace zkoušky kvality vyčištěných vod (přítok 1,5 ltr/s, 90 dní)</t>
  </si>
  <si>
    <t>kpl</t>
  </si>
  <si>
    <t>530268136</t>
  </si>
  <si>
    <t>1151019202</t>
  </si>
  <si>
    <t>Čerpání splaškových vod pod dobu výstavby  (Qhm - 2 l/s) vč. pohotovosti záložního čerpadla</t>
  </si>
  <si>
    <t>-1873321220</t>
  </si>
  <si>
    <t>" dle TZ POV,  kap.2.2/1.2 "</t>
  </si>
  <si>
    <t>"splaškové odpadní vody ze stávající stoky DN 600/900 (Qhm - 2,0 l/s, doba čerpání 1440,0hodin, čerpadlo 120l/min)"</t>
  </si>
  <si>
    <t>1440</t>
  </si>
  <si>
    <t>" dle TZ POV,  kap.2.2/2.4 "</t>
  </si>
  <si>
    <t>"splaškové odpadní vody ze stávající stoky DN 600/900 (Qhm - 2,0 l/s, doba čerpání 720,0hodin, čerpadlo 120l/min)"</t>
  </si>
  <si>
    <t>720</t>
  </si>
  <si>
    <t>" dle TZ POV,  kap.2.2/2.5 "</t>
  </si>
  <si>
    <t>1151019205</t>
  </si>
  <si>
    <t>Čerpání splaškových vod pod dobu výstavby  (Qhm - 5 l/s) vč. pohotovosti záložního čerpadla</t>
  </si>
  <si>
    <t>-1469936809</t>
  </si>
  <si>
    <t>" splaškové odpadní vody ze stávající stoky DN 1000/1250 (Qhm - 4,0 l/s, doba čerpání 1440,0hodin, čerpadlo 240l/min) "</t>
  </si>
  <si>
    <t>1151019239</t>
  </si>
  <si>
    <t>Čerpání splaškových vod pod dobu výstavby  (Qhm - 50 l/s) vč. pohotovosti záložního čerpadla</t>
  </si>
  <si>
    <t>1437923148</t>
  </si>
  <si>
    <t>" část návrhového průtoku (Qn=770,0) odpadních vod ze stoky DN 1000/1250 (Qhm - 45,0 l/s, doba čerpání 1440,0 hodin "</t>
  </si>
  <si>
    <t>" čerpadlo 2700l/min) bude po dobu realizace šachet Š1 a Š1A čerpána. Vzhledem k tomu, že není možné celý průtok převést do jiné stoky "</t>
  </si>
  <si>
    <t>" je třeba tuto část stavby realizovat v zimních měsících. "</t>
  </si>
  <si>
    <t>"část návrhového průtoku (Qn=710,0) odpadních vod ze stoky DN 600/900 (Qhm - 45,0 l/s, doba čerpání 2160,0hodin"</t>
  </si>
  <si>
    <t>" čerpadlo 2700l/min) bude po dobu ražby štoly i vlastního vystrojování štoly čerpána.  "</t>
  </si>
  <si>
    <t>" Vzhledem k tomu, že není možné celý průtok převést do jiné stoky je třeba tuto část stavby realizovat v zimních měsících "</t>
  </si>
  <si>
    <t>2160</t>
  </si>
  <si>
    <t>1390980063</t>
  </si>
  <si>
    <t>" TŠ1 - šachty Š1+Š1a "     0,2*50,4</t>
  </si>
  <si>
    <t xml:space="preserve">" montážní jámy MJ kp + kp uv + provizorní obtok DN800 u TŠ1 " </t>
  </si>
  <si>
    <t>0,2*1,1*1,1*(21+9)+0,2*2,0*4,5</t>
  </si>
  <si>
    <t>1190013011</t>
  </si>
  <si>
    <t>Dočasné zajištění potrubí plynu DN300 - ochrana bednění, zajištění proti vychýlení</t>
  </si>
  <si>
    <t>1314978682</t>
  </si>
  <si>
    <t>" stávající potubí plynu DN 300 v Š1 "     7,5</t>
  </si>
  <si>
    <t>119001401</t>
  </si>
  <si>
    <t>Dočasné zajištění potrubí ocelového nebo litinového DN do 200 mm</t>
  </si>
  <si>
    <t>1529454356</t>
  </si>
  <si>
    <t>" křížení voda "     1,88*28+1,75*16+2,05</t>
  </si>
  <si>
    <t>119001402</t>
  </si>
  <si>
    <t>Dočasné zajištění potrubí ocelového nebo litinového DN přes 200 do 500 mm</t>
  </si>
  <si>
    <t>829445307</t>
  </si>
  <si>
    <t>" křížení plyn "     1,75*2</t>
  </si>
  <si>
    <t>119001421</t>
  </si>
  <si>
    <t>Dočasné zajištění kabelů a kabelových tratí ze 3 volně ložených kabelů</t>
  </si>
  <si>
    <t>170203062</t>
  </si>
  <si>
    <t xml:space="preserve">" křížení kabelů "    </t>
  </si>
  <si>
    <t>1,88*2+1,75*9</t>
  </si>
  <si>
    <t>130001101</t>
  </si>
  <si>
    <t>Příplatek za ztížení vykopávky v blízkosti podzemního vedení</t>
  </si>
  <si>
    <t>-150979487</t>
  </si>
  <si>
    <t>" křížení voda "     2,05*1,7*1,2</t>
  </si>
  <si>
    <t>" stávající potubí plynu DN 300 v Š1 "     7,5*1,3*1,8</t>
  </si>
  <si>
    <t>(POTRUBI1-2,0)*1,7*1,2</t>
  </si>
  <si>
    <t>POTRUBI2*1,9*1,4</t>
  </si>
  <si>
    <t>KABEL*1,5*1,0</t>
  </si>
  <si>
    <t>131113712</t>
  </si>
  <si>
    <t>Hloubení zapažených jam v nesoudržných horninách třídy těžitelnosti I skupiny 1 a 2 ručně</t>
  </si>
  <si>
    <t>-1389068380</t>
  </si>
  <si>
    <t>" ve 2. třídě - 10 % "    VYKOPRj*0,1</t>
  </si>
  <si>
    <t>131213712</t>
  </si>
  <si>
    <t>Hloubení zapažených jam v nesoudržných horninách třídy těžitelnosti I skupiny 3 ručně</t>
  </si>
  <si>
    <t>-996091802</t>
  </si>
  <si>
    <t>" 82 % "    VYKOPRj*0,82</t>
  </si>
  <si>
    <t>131313712</t>
  </si>
  <si>
    <t>Hloubení zapažených jam v nesoudržných horninách třídy těžitelnosti II skupiny 4 ručně</t>
  </si>
  <si>
    <t>-779891348</t>
  </si>
  <si>
    <t>" 8 % "    VYKOPRj*0,08</t>
  </si>
  <si>
    <t>131151204</t>
  </si>
  <si>
    <t>Hloubení jam zapažených v hornině třídy těžitelnosti I skupiny 1 a 2 objem do 500 m3 strojně</t>
  </si>
  <si>
    <t>-874097966</t>
  </si>
  <si>
    <t>" úsek Š7-Š8 - DN 600/900 "</t>
  </si>
  <si>
    <t>2,25*(5,18+5,20)/2*(287,21-271,8-3,38/2)</t>
  </si>
  <si>
    <t>2,25*(5,20+5,17)/2*(304,4-287,21-3,38/2)</t>
  </si>
  <si>
    <t>" odpočet komunikací "</t>
  </si>
  <si>
    <t>" vozovka 6 "     -0,8*BVOZ6j</t>
  </si>
  <si>
    <t>" vozovka 7 "     -0,85*BVOZ7j</t>
  </si>
  <si>
    <t>" odpočet ruční výkop "     -VYKOPRj</t>
  </si>
  <si>
    <t>VYKOP2*0,1</t>
  </si>
  <si>
    <t>131251204</t>
  </si>
  <si>
    <t>Hloubení jam zapažených v hornině třídy těžitelnosti I skupiny 3 objem do 500 m3 strojně</t>
  </si>
  <si>
    <t>1092272614</t>
  </si>
  <si>
    <t>" 82% "     VYKOP2*0,82</t>
  </si>
  <si>
    <t>131351204</t>
  </si>
  <si>
    <t>Hloubení jam zapažených v hornině třídy těžitelnosti II skupiny 4 objem do 500 m3 strojně</t>
  </si>
  <si>
    <t>329807148</t>
  </si>
  <si>
    <t>" 8% "     VYKOP2*0,08</t>
  </si>
  <si>
    <t>151201202</t>
  </si>
  <si>
    <t>Zřízení zátažného pažení stěn výkopu hl přes 4 do 8 m</t>
  </si>
  <si>
    <t>-317387428</t>
  </si>
  <si>
    <t>2*(5,18+5,20)/2*(287,21-271,8-3,38/2)</t>
  </si>
  <si>
    <t>2*(5,20+5,17)/2*(304,4-287,21-3,38/2)</t>
  </si>
  <si>
    <t>151201212</t>
  </si>
  <si>
    <t>Odstranění pažení stěn zátažného hl přes 4 do 8 m</t>
  </si>
  <si>
    <t>-2092692888</t>
  </si>
  <si>
    <t>151201302</t>
  </si>
  <si>
    <t>Zřízení rozepření stěn při pažení zátažném hl přes 4 do 8 m</t>
  </si>
  <si>
    <t>1463971254</t>
  </si>
  <si>
    <t>151201312</t>
  </si>
  <si>
    <t>Odstranění rozepření stěn při pažení zátažném hl přes 4 do 8 m</t>
  </si>
  <si>
    <t>769658192</t>
  </si>
  <si>
    <t>132112222</t>
  </si>
  <si>
    <t>Hloubení zapažených rýh šířky do 2000 mm v nesoudržných horninách třídy těžitelnosti I skupiny 1 a 2 ručně</t>
  </si>
  <si>
    <t>1541201374</t>
  </si>
  <si>
    <t>" křížení inž. sítí "</t>
  </si>
  <si>
    <t>" 10% "     VYKOPRr*0,1</t>
  </si>
  <si>
    <t>132212222</t>
  </si>
  <si>
    <t>Hloubení zapažených rýh šířky do 2000 mm v nesoudržných horninách třídy těžitelnosti I skupiny 3 ručně</t>
  </si>
  <si>
    <t>1223007911</t>
  </si>
  <si>
    <t>" 82% "     VYKOPRr*0,82</t>
  </si>
  <si>
    <t>132312222</t>
  </si>
  <si>
    <t>Hloubení zapažených rýh šířky do 2000 mm v nesoudržných horninách třídy těžitelnosti II skupiny 4 ručně</t>
  </si>
  <si>
    <t>-1573223140</t>
  </si>
  <si>
    <t>" 8% "     VYKOPRr*0,08</t>
  </si>
  <si>
    <t>132154206</t>
  </si>
  <si>
    <t>Hloubení zapažených rýh š do 2000 mm v hornině třídy těžitelnosti I skupiny 1 a 2 objem do 5000 m3</t>
  </si>
  <si>
    <t>185065693</t>
  </si>
  <si>
    <t>" úsek Š2-Š4 - DN 700/1050 "</t>
  </si>
  <si>
    <t>1,88*(5,4+5,39)/2*(73,05-24,35-1,6/2-3,0-0,29+1,6-3,29/2)</t>
  </si>
  <si>
    <t>1,88*(5,41+5,39)/2*(121,75-73,05-3,29/2*2)</t>
  </si>
  <si>
    <t>" úsek Š4-Š7 - DN 600/900 "</t>
  </si>
  <si>
    <t>1,75*(5,39+5,29)/2*(151,77-121,75-3,29/2)</t>
  </si>
  <si>
    <t>1,75*(5,29+5,34)/2*(166,21-151,77)</t>
  </si>
  <si>
    <t>1,75*(5,34+5,30)/2*(172,65-166,21-3,29/2)</t>
  </si>
  <si>
    <t>1,75*(5,30+5,24)/2*(221,05-172,65-3,29/2*2)</t>
  </si>
  <si>
    <t>1,75*(5,24+5,18)/2*(242,79-221,05-3,29/2)</t>
  </si>
  <si>
    <t>1,75*(5,17+5,18)/2*(271,8-242,79-3,29/2-3,38/2)</t>
  </si>
  <si>
    <t>" úsek Š8-Š10 - DN 600/900 "</t>
  </si>
  <si>
    <t>1,75*(5,17+5,10)/2*(350,2-304,4-3,38/2)</t>
  </si>
  <si>
    <t>1,75*(5,10+5,02)/2*(361,4-350,2-2,68/2)</t>
  </si>
  <si>
    <t>1,75*(5,02+4,88)/2*(404,05-361,4-2,68/2-0,3-0,29)</t>
  </si>
  <si>
    <t>" úsek Š8-NB1 - DN 300 "</t>
  </si>
  <si>
    <t>1,2*(4,29+4,14)/2*(3,0-0,517/2-0,242-0,3-0,6-0,29+0,7)</t>
  </si>
  <si>
    <t>" šachty "</t>
  </si>
  <si>
    <t>" Š3-Š6 "     3,29*3,29*(5,51+5,49+5,37+5,31)</t>
  </si>
  <si>
    <t>" Š7 "     5,75*3,38*2,98</t>
  </si>
  <si>
    <t>" Š8 "     5,74*3,38*3,18</t>
  </si>
  <si>
    <t>" Š9 "     5,60*2,68*2,38</t>
  </si>
  <si>
    <t>" Š10 "     5,43*3,98*3,83</t>
  </si>
  <si>
    <t>" odpočet ruční výkop "     -VYKOPRr</t>
  </si>
  <si>
    <t>" odpočet stávajícího potrubí "</t>
  </si>
  <si>
    <t>" DN600/900 "     -31,9*0,797</t>
  </si>
  <si>
    <t>" DN300 "     -1,4-0,099</t>
  </si>
  <si>
    <t>-(BVOZ1-BVOZ1tš)*1,0</t>
  </si>
  <si>
    <t>-BVOZ2*0,7</t>
  </si>
  <si>
    <t>-(BVOZ3-BVOZ3mj)*0,5</t>
  </si>
  <si>
    <t>-(BVOZ4-BVOZ4mj)*0,8</t>
  </si>
  <si>
    <t>-BVOZ5*0,75</t>
  </si>
  <si>
    <t>-(BVOZ6-BVOZ6j-BVOZ6mj)*0,8</t>
  </si>
  <si>
    <t>-(BVOZ7-BVOZ7j)*0,85</t>
  </si>
  <si>
    <t>-BVOZ8*0,9</t>
  </si>
  <si>
    <t>132254206</t>
  </si>
  <si>
    <t>Hloubení zapažených rýh š do 2000 mm v hornině třídy těžitelnosti I skupiny 3 objem do 5000 m3</t>
  </si>
  <si>
    <t>-1904608214</t>
  </si>
  <si>
    <t>132354206</t>
  </si>
  <si>
    <t>Hloubení zapažených rýh š do 2000 mm v hornině třídy těžitelnosti II skupiny 4 objem do 5000 m3</t>
  </si>
  <si>
    <t>-70925779</t>
  </si>
  <si>
    <t>151201103</t>
  </si>
  <si>
    <t>Zřízení zátažného pažení a rozepření stěn rýh hl přes 4 do 8 m</t>
  </si>
  <si>
    <t>-327139685</t>
  </si>
  <si>
    <t>2*(5,4+5,39)/2*(73,05-24,35-1,6/2-3,0-0,29+1,6-3,29/2)</t>
  </si>
  <si>
    <t>2*(5,41+5,39)/2*(121,75-73,05-3,29/2*2)</t>
  </si>
  <si>
    <t>2*(5,39+5,29)/2*(151,77-121,75-3,29/2)</t>
  </si>
  <si>
    <t>2*(5,29+5,34)/2*(166,21-151,77)</t>
  </si>
  <si>
    <t>2*(5,34+5,30)/2*(172,65-166,21-3,29/2)</t>
  </si>
  <si>
    <t>2*(5,30+5,24)/2*(221,05-172,65-3,29/2*2)</t>
  </si>
  <si>
    <t>2*(5,24+5,18)/2*(242,79-221,05-3,29/2)</t>
  </si>
  <si>
    <t>2*(5,17+5,18)/2*(271,8-242,79-3,29/2-3,38/2)</t>
  </si>
  <si>
    <t>2*(5,17+5,10)/2*(350,2-304,4-3,38/2)</t>
  </si>
  <si>
    <t>2*(5,10+5,02)/2*(361,4-350,2-2,68/2)</t>
  </si>
  <si>
    <t>2*(5,02+4,88)/2*(404,05-361,4-2,68/2-0,3-0,29)</t>
  </si>
  <si>
    <t>2*(4,29+4,14)/2*(3,0-0,517/2-0,242-0,3-0,6-0,29)</t>
  </si>
  <si>
    <t>" Š3-Š6 "     4*3,29*(5,51+5,49+5,37+5,31)</t>
  </si>
  <si>
    <t>151201113</t>
  </si>
  <si>
    <t>Odstranění zátažného pažení a rozepření stěn rýh hl přes 4 do 8 m</t>
  </si>
  <si>
    <t>-147541111</t>
  </si>
  <si>
    <t>154065421</t>
  </si>
  <si>
    <t>Pažení výrubu šachty ocelové pažnice do 1 roku suchá</t>
  </si>
  <si>
    <t>1039969800</t>
  </si>
  <si>
    <t>" Š7 "     5,75*(3,38+2,98)*2</t>
  </si>
  <si>
    <t>" Š8 "     5,74*(3,38+3,18)*2</t>
  </si>
  <si>
    <t>" Š9 "     5,60*(2,68+2,38)*2</t>
  </si>
  <si>
    <t>" Š10 "     5,43*(3,98+3,83)*2</t>
  </si>
  <si>
    <t>" odpočet pažení trvale zabudovaného "</t>
  </si>
  <si>
    <t>-PAZtr1</t>
  </si>
  <si>
    <t>154065521</t>
  </si>
  <si>
    <t>Odpažení výrubu šachty ocelové pažnice suchá</t>
  </si>
  <si>
    <t>253080469</t>
  </si>
  <si>
    <t>154065423</t>
  </si>
  <si>
    <t>Pažení výrubu šachty ocelové pažnice ponechané suchá</t>
  </si>
  <si>
    <t>-1876724941</t>
  </si>
  <si>
    <t>" Š7 "     4,0*3,38</t>
  </si>
  <si>
    <t>" Š8 "     4,0*3,38</t>
  </si>
  <si>
    <t>" Š9 "     (5,60-1,5)*(2,68+2,38)*2</t>
  </si>
  <si>
    <t>" Š10 "     (5,43-1,5)*(3,98+3,83)*2</t>
  </si>
  <si>
    <t>1540673414</t>
  </si>
  <si>
    <t>Konstrukce výstroje šachet netypová dočasně suchá M+D</t>
  </si>
  <si>
    <t>-838176885</t>
  </si>
  <si>
    <t>" ocelové rámy šachty - dočasné - 55% vč. odpočtu hmotnosti pažnic "</t>
  </si>
  <si>
    <t>" Š7 "     (8550-3906)*0,55</t>
  </si>
  <si>
    <t>" Š8 "     (8750-3984)*0,55</t>
  </si>
  <si>
    <t>" Š9 "     (6900-3047)*0,55</t>
  </si>
  <si>
    <t>" Š10 "  (10030-4765)*0,55</t>
  </si>
  <si>
    <t>1540673417</t>
  </si>
  <si>
    <t>Konstrukce výstroje šachet netypová suchá trvale zabudovaná M+D</t>
  </si>
  <si>
    <t>-105650132</t>
  </si>
  <si>
    <t>" ocelové rámy šachty - zabudované - 45% vč. odpočtu hmotnosti pažnic "</t>
  </si>
  <si>
    <t>" Š7 "     (8550-3906)*0,45</t>
  </si>
  <si>
    <t>" Š8 "     (8750-3984)*0,45</t>
  </si>
  <si>
    <t>" Š9 "     (6900-3047)*0,45</t>
  </si>
  <si>
    <t>" Š10 "  (10030-4765)*0,45</t>
  </si>
  <si>
    <t>133154104</t>
  </si>
  <si>
    <t>Hloubení šachet zapažených v hornině třídy těžitelnosti I skupiny 1 a 2 objem přes 100 m3</t>
  </si>
  <si>
    <t>740885008</t>
  </si>
  <si>
    <t>" montážní jámy "</t>
  </si>
  <si>
    <t xml:space="preserve">" MJ kp1-13,13a,14,15,15a-19,19a,20,21 "     </t>
  </si>
  <si>
    <t>1,1*1,1*2,0*24</t>
  </si>
  <si>
    <t xml:space="preserve">" MJ kp uv 1,3,4,6,8,10,10A,13,15 "     </t>
  </si>
  <si>
    <t>1,1*1,1*(4,0*7+3,8+3,5)</t>
  </si>
  <si>
    <t>" provizorní obrok DN800 u TŠ1 "</t>
  </si>
  <si>
    <t>5,0*2,0*4,5</t>
  </si>
  <si>
    <t>" odpočet povrchů "</t>
  </si>
  <si>
    <t>" ornice "     -ORNmj</t>
  </si>
  <si>
    <t>" vozovka 3 "     -0,5*BVOZ3mj</t>
  </si>
  <si>
    <t>" vozovka 4 "     -0,8*BVOZ4mj</t>
  </si>
  <si>
    <t>" vozovka 6 "     -0,8*BVOZ6mj</t>
  </si>
  <si>
    <t>VYKOP3*0,1</t>
  </si>
  <si>
    <t>133254104</t>
  </si>
  <si>
    <t>Hloubení šachet zapažených v hornině třídy těžitelnosti I skupiny 3 objem přes 100 m3</t>
  </si>
  <si>
    <t>-1575522741</t>
  </si>
  <si>
    <t>" 82% "     VYKOP3*0,82</t>
  </si>
  <si>
    <t>133354104</t>
  </si>
  <si>
    <t>Hloubení šachet zapažených v hornině třídy těžitelnosti II skupiny 4 objem přes 100 m3</t>
  </si>
  <si>
    <t>-476043703</t>
  </si>
  <si>
    <t>" 8% "     VYKOP3*0,08</t>
  </si>
  <si>
    <t>151201201</t>
  </si>
  <si>
    <t>Zřízení zátažného pažení stěn výkopu hl do 4 m</t>
  </si>
  <si>
    <t>599991208</t>
  </si>
  <si>
    <t>4*1,1*2,0*24</t>
  </si>
  <si>
    <t xml:space="preserve">" MJ kp UV1,3,4,6,8,10,10A,13,15 "     </t>
  </si>
  <si>
    <t>4*1,1*(4,0*7+3,8+3,5)</t>
  </si>
  <si>
    <t>5,0*(2,0+4,5)*2</t>
  </si>
  <si>
    <t>151201211</t>
  </si>
  <si>
    <t>Odstranění pažení stěn zátažného hl do 4 m</t>
  </si>
  <si>
    <t>-744769459</t>
  </si>
  <si>
    <t>151201301</t>
  </si>
  <si>
    <t>Zřízení rozepření stěn při pažení zátažném hl do 4 m</t>
  </si>
  <si>
    <t>989728519</t>
  </si>
  <si>
    <t>" MJ kp "     VYKOP3</t>
  </si>
  <si>
    <t>151201311</t>
  </si>
  <si>
    <t>Odstranění rozepření stěn při pažení zátažném hl do 4 m</t>
  </si>
  <si>
    <t>567657534</t>
  </si>
  <si>
    <t>926261379</t>
  </si>
  <si>
    <t>" zemina z výkopů stok "</t>
  </si>
  <si>
    <t>VYKOP1+VYKOP2+VYKOP3+VYKOPR+ORNICE</t>
  </si>
  <si>
    <t>" zemina ze štoly "</t>
  </si>
  <si>
    <t>" zemina z šachet TŠ "</t>
  </si>
  <si>
    <t>" zemina z šachet TŠ1 a TŠ2 "</t>
  </si>
  <si>
    <t>" navýšení TV dle přílohy 7 předmluvy ceníku "</t>
  </si>
  <si>
    <t>" stupeň ražnosti I "     VYRUBš2*0,7*1,09</t>
  </si>
  <si>
    <t>" stupeň ražnosti II "    VYRUBš2*0,3*1,13</t>
  </si>
  <si>
    <t>" 86% "     ODVOZ1*0,86</t>
  </si>
  <si>
    <t>635760290</t>
  </si>
  <si>
    <t>" 14% "     ODVOZ1*0,14</t>
  </si>
  <si>
    <t>777687600</t>
  </si>
  <si>
    <t>3263,499+531,267</t>
  </si>
  <si>
    <t>-1098846738</t>
  </si>
  <si>
    <t>(ODVOZ1)*0,9</t>
  </si>
  <si>
    <t>594919851</t>
  </si>
  <si>
    <t>(ODVOZ1)*0,1</t>
  </si>
  <si>
    <t>-724492838</t>
  </si>
  <si>
    <t>" prostor k zásypu "</t>
  </si>
  <si>
    <t>" stoky "     VYKOP11+VYKOP21</t>
  </si>
  <si>
    <t>" MJ "     VYKOP31</t>
  </si>
  <si>
    <t>" těžní šachty TŠ1, TŠ2 "     VYRUBš2</t>
  </si>
  <si>
    <t>" odpočet provizorní zapravení "</t>
  </si>
  <si>
    <t>" vozovka "     -ACP16prov*0,3</t>
  </si>
  <si>
    <t>" ornice, tráva - MJkp "     -ORNICE</t>
  </si>
  <si>
    <t>" odpočet tělesa stok "</t>
  </si>
  <si>
    <t>" stoka vejčitá DN600/900 "</t>
  </si>
  <si>
    <t>-1,75*(0,175+0,1+0,17+0,9+0,125+0,3)*(DN6090-(304,4-271,8-1,6/2*2))</t>
  </si>
  <si>
    <t>-2,25*(0,175+0,1+0,17+0,9+0,125+0,3)*(304,4-271,8-1,6/2*2)</t>
  </si>
  <si>
    <t>" stoka vejčitá DN700/1050 "</t>
  </si>
  <si>
    <t>-1,88*(0,175+0,1+0,19+1,05+0,14+0,3)*DN70105</t>
  </si>
  <si>
    <t>" kamenina DN300 "</t>
  </si>
  <si>
    <t>-DN300*(0,671+0,1*2*(0,326+0,08/+0,12))</t>
  </si>
  <si>
    <t>" odpočet tělesa šachet monolitické části "</t>
  </si>
  <si>
    <t>" šachty Š1+Š1a vč. monolitické stoky DN1000(175)/1500 a obetonování "</t>
  </si>
  <si>
    <t>" lože "     -(0,2+0,15)*50,4</t>
  </si>
  <si>
    <t>" Š1 "        -(0,3+2,9+0,25)*4,48*4,18</t>
  </si>
  <si>
    <t>" Š1a "        -(0,3+2,9+0,25)*6,402</t>
  </si>
  <si>
    <t>" dno mezi Š1-Š1a pod kameninu DN100 "     -0,402*3,911</t>
  </si>
  <si>
    <t>" dno mezi Š1 a štolou pod DN1000(175)/1500 "     -0,361*6,431</t>
  </si>
  <si>
    <t>" stoka kamenina DN1000 mezi Š1 a Š1a "</t>
  </si>
  <si>
    <t>-3,911*1,52</t>
  </si>
  <si>
    <t>" monolitická stoka DN1000(175)/1500 mezi Š1 a štolou "</t>
  </si>
  <si>
    <t>-(PI*(1,6/2)^2/2+1,6*(0,1+0,25+0,05+1,5+0,3-1,6/2))*DN1015ov</t>
  </si>
  <si>
    <t>" v TŠ1 mezi monolitickou stokou DN1000(175)/1500 a stěnou TŠ1 (zeminou) - mezi Š1 a štolou "</t>
  </si>
  <si>
    <t>" vč. část výplně rušené stoky DN1000 "</t>
  </si>
  <si>
    <t>-1,451*2,1</t>
  </si>
  <si>
    <t>" šachta Š2 - monolit "     -(0,2+0,15)*3,58*3,58-(0,3+2,6+0,25)*2,0*1,89</t>
  </si>
  <si>
    <t>" šachta Š7 - monolit "     -(0,2+0,15)*3,38*2,98-(0,3+2,6+0,25)*1,6*2,09</t>
  </si>
  <si>
    <t>" šachta Š8 - monolit "     -(0,2+0,15)*3,38*3,18-(0,3+2,6+0,25)*1,6*2,29</t>
  </si>
  <si>
    <t>" šachta Š9 - monolit "     -(0,2+0,15+0,3+2,6+0,25)*2,68*2,38</t>
  </si>
  <si>
    <t>" šachta Š10 - monolit "     -(0,2+0,15+0,3+2,6+0,25)*3,98*3,83</t>
  </si>
  <si>
    <t>" obeton. poklopů Š1 + Š1a "     -BLOK1</t>
  </si>
  <si>
    <t>" lože ŠP -  Š3-6 "         -0,2*3,29*3,29*4</t>
  </si>
  <si>
    <t>" bet. deka  Š3-6 "        - 0,15*3,29*3,29*4</t>
  </si>
  <si>
    <t>" odpočet prefa dno + deska "</t>
  </si>
  <si>
    <t>-PI*(1,89/2)^2*(2,17*2+1,67*2)</t>
  </si>
  <si>
    <t>" odpočet prefa skruží šachet Š1-Š10 "</t>
  </si>
  <si>
    <t>-PI*(1,24/2)^2*(1,0*14+0,5+0,25*8-0,05*2)</t>
  </si>
  <si>
    <t>-PI*(1,04/2)^2*(0,58*9-0,57)</t>
  </si>
  <si>
    <t>-1017982604</t>
  </si>
  <si>
    <t>2478,572*1,1*1,05*1,8</t>
  </si>
  <si>
    <t>-826043980</t>
  </si>
  <si>
    <t>2478,572*1,1*1,05</t>
  </si>
  <si>
    <t>-903523011</t>
  </si>
  <si>
    <t>-790310527</t>
  </si>
  <si>
    <t>" nad kanalizací DN600/900 a DN 700/1050 "</t>
  </si>
  <si>
    <t>DN6090*(0,84+2*0,1*(0,3+0,125+0,90+0,17-0,77))</t>
  </si>
  <si>
    <t>DN70105*(0,95+2*0,1*(0,3+0,14+1,05+0,19-0,89))</t>
  </si>
  <si>
    <t>ZASYP2</t>
  </si>
  <si>
    <t>58331201.2</t>
  </si>
  <si>
    <t>zhutněný zásyp náhradním zásypovým materiálem (plná frakce) - zrno max. 20 mm</t>
  </si>
  <si>
    <t>-1449451022</t>
  </si>
  <si>
    <t>370,93*1,1*1,05*1,8</t>
  </si>
  <si>
    <t>-561537495</t>
  </si>
  <si>
    <t>370,93*1,1*1,05</t>
  </si>
  <si>
    <t>-2145400202</t>
  </si>
  <si>
    <t>-876813611</t>
  </si>
  <si>
    <t>" zapravení nezpevněného povrchu TŠ1 "     ORNtš/0,2</t>
  </si>
  <si>
    <t>" zapravení nezpevněného povrchu MJ kp "     ORNmj/0,2</t>
  </si>
  <si>
    <t>1421166864</t>
  </si>
  <si>
    <t>0,2*95,7*1,6</t>
  </si>
  <si>
    <t>-1559396030</t>
  </si>
  <si>
    <t>-1052409076</t>
  </si>
  <si>
    <t>945907189</t>
  </si>
  <si>
    <t>" sanace trávníku mimo rýhu "     ORNICE/0,2</t>
  </si>
  <si>
    <t>1821524520</t>
  </si>
  <si>
    <t>131488009</t>
  </si>
  <si>
    <t>-172227062</t>
  </si>
  <si>
    <t>Zemní práce - ražení a protlačování</t>
  </si>
  <si>
    <t>142164121</t>
  </si>
  <si>
    <t>Ražení štol bez trhaviny l do 200 m průřez přes 4 do 8 m2 I stupeň ražnosti suchá</t>
  </si>
  <si>
    <t>1776510117</t>
  </si>
  <si>
    <t>" délka štoly - TŠ1-TŠ2 "      16,98</t>
  </si>
  <si>
    <t>" vytěžení "</t>
  </si>
  <si>
    <t>" TŠ1 - TŠ2 "     ŠTOLA1*4,55</t>
  </si>
  <si>
    <t>" třída ražnosti 1  - 70 % "</t>
  </si>
  <si>
    <t>VYRUB1*0,7</t>
  </si>
  <si>
    <t>142264121</t>
  </si>
  <si>
    <t>Ražení štol bez trhaviny l do 200 m průřez přes 4 do 8 m2 II stupeň ražnosti suchá</t>
  </si>
  <si>
    <t>-1518036654</t>
  </si>
  <si>
    <t>" třída ražnosti 2  - 30 %"</t>
  </si>
  <si>
    <t>VYRUB1*0,3</t>
  </si>
  <si>
    <t>154063111</t>
  </si>
  <si>
    <t>Pažení výrubu štol trvale ocelové suchá l do 200 m</t>
  </si>
  <si>
    <t>2022641051</t>
  </si>
  <si>
    <t>" štola "</t>
  </si>
  <si>
    <t>(2,331*2+1,653)*ŠTOLA1</t>
  </si>
  <si>
    <t>154064111</t>
  </si>
  <si>
    <t>Zapažení výrubu štol dočasně fošny suchá l do 200 m</t>
  </si>
  <si>
    <t>685682989</t>
  </si>
  <si>
    <t>" čelo štoly "</t>
  </si>
  <si>
    <t>4,55*4</t>
  </si>
  <si>
    <t>154064611</t>
  </si>
  <si>
    <t>Odpažení výrubu štol dočasně fošny suchá l do 200 m</t>
  </si>
  <si>
    <t>-1735128849</t>
  </si>
  <si>
    <t>154066111</t>
  </si>
  <si>
    <t>Nosná konstrukce výstroje štol typová K l do 200 m trvale suchá</t>
  </si>
  <si>
    <t>1386027647</t>
  </si>
  <si>
    <t>" důlní výztuž - LB4 K21 -2,73m - 2x "    113,24</t>
  </si>
  <si>
    <t>" klenba - L3 K21 dl. 1,4m "                         29,04</t>
  </si>
  <si>
    <t>RAM11*ŠTOLA1/0,8</t>
  </si>
  <si>
    <t>VYZTUZ11</t>
  </si>
  <si>
    <t>154066121</t>
  </si>
  <si>
    <t>Montáž nosné konstrukce výstroje štol netypové l do 200 m trvale suchá</t>
  </si>
  <si>
    <t>-902969976</t>
  </si>
  <si>
    <t>" prahy U160 práh - 2,15m "                      40,42</t>
  </si>
  <si>
    <t>" podélné výztuhy-63/8 dl. 1,0m - 4x " 15,88</t>
  </si>
  <si>
    <t>RAM12</t>
  </si>
  <si>
    <t>U1601*ŠTOLA1/0,8</t>
  </si>
  <si>
    <t>P6381*ŠTOLA1</t>
  </si>
  <si>
    <t>VYZTUZ12</t>
  </si>
  <si>
    <t>13010822</t>
  </si>
  <si>
    <t>ocel profilová jakost S235JR (11 375) průřez U (UPN) 160</t>
  </si>
  <si>
    <t>-1271664648</t>
  </si>
  <si>
    <t>" plná cena - ponecháno ve výkopu "</t>
  </si>
  <si>
    <t>U1601*(ŠTOLA1/0,8)*1,01/1000</t>
  </si>
  <si>
    <t>1332106901</t>
  </si>
  <si>
    <t>tyč ocelová plochá, značka oceli S 235 JR, 63x8 mm</t>
  </si>
  <si>
    <t>-290890089</t>
  </si>
  <si>
    <t>P6381*(ŠTOLA1/1,0)*1,01/1000</t>
  </si>
  <si>
    <t>154264130</t>
  </si>
  <si>
    <t>Zajištění výrubu štol zakládkou z rubaniny l do 200 m suchá</t>
  </si>
  <si>
    <t>-1449201402</t>
  </si>
  <si>
    <t>" štola zakládka beton "</t>
  </si>
  <si>
    <t>0,31*ŠTOLA1</t>
  </si>
  <si>
    <t>58932310</t>
  </si>
  <si>
    <t>beton C 12/15 kamenivo frakce 0/8</t>
  </si>
  <si>
    <t>1899358028</t>
  </si>
  <si>
    <t>SMES1*1,05</t>
  </si>
  <si>
    <t>15490230</t>
  </si>
  <si>
    <t>Svorníky v provedení PAKRAN 5A -  vrty montáž dodávka zajištění svorníku, injektování aktivace, dodávka injekážní jílocementové směsi - komplet</t>
  </si>
  <si>
    <t>1293475090</t>
  </si>
  <si>
    <t xml:space="preserve">" štola  "                                             </t>
  </si>
  <si>
    <t>4*4,0*6</t>
  </si>
  <si>
    <t>4*(ŠTOLA1-6*2,4)</t>
  </si>
  <si>
    <t>161152111</t>
  </si>
  <si>
    <t>Svislé přemístění rubaniny v hoře z hloubky do 15 m</t>
  </si>
  <si>
    <t>1928310484</t>
  </si>
  <si>
    <t>" objem rubaniny dle přílohy č.7 Všeobecných podmínek ... "</t>
  </si>
  <si>
    <t>" plocha TV do 8 m2 "</t>
  </si>
  <si>
    <t>" třída ražnosti I  - 70 % "</t>
  </si>
  <si>
    <t>VYRUB11*0,7*1,32</t>
  </si>
  <si>
    <t>" třída ražnosti 2  - 30 % "</t>
  </si>
  <si>
    <t>VYRUB11*0,3*1,41</t>
  </si>
  <si>
    <t>144161112</t>
  </si>
  <si>
    <t>Ražení šachet svislých hl do 15 m I stupeň ražnosti suchá průřez přes 10 do 40 m2</t>
  </si>
  <si>
    <t>-306000297</t>
  </si>
  <si>
    <t>" šachty v úseku ŠS7-Š2 "</t>
  </si>
  <si>
    <t>" TŠ1 "     50,4*5,71</t>
  </si>
  <si>
    <t>" TŠ2 "     13,2*5,94</t>
  </si>
  <si>
    <t>"  přípočet pro čerpací jímky pod šachtami "</t>
  </si>
  <si>
    <t>0,6*0,5*0,5*2</t>
  </si>
  <si>
    <t>VYRUBš21</t>
  </si>
  <si>
    <t>" odpočet vybouraných stáv. konstrukcí šachet a stok "</t>
  </si>
  <si>
    <t>" ve výkopu TŠ1 "</t>
  </si>
  <si>
    <t>" stávající dna šachet"</t>
  </si>
  <si>
    <t>-3,03*4,05*2,46</t>
  </si>
  <si>
    <t>-3,15*4,2*2,9</t>
  </si>
  <si>
    <t>" skruže šachty"</t>
  </si>
  <si>
    <t>-PI*(1,24/2)^2*2,5*2</t>
  </si>
  <si>
    <t xml:space="preserve">" stoka DN400 "         </t>
  </si>
  <si>
    <t>-PI*(0,56/2/2)^2*2,93</t>
  </si>
  <si>
    <t>" stáv. štola štola 1400/1000 "</t>
  </si>
  <si>
    <t>-1,6*2,15*4,6*0,8</t>
  </si>
  <si>
    <t>" TŠ1 - trávník "     -ORNtš</t>
  </si>
  <si>
    <t>" TŠ2 - vozovka I "     -BVOZ1tš*1,0</t>
  </si>
  <si>
    <t>" třída ražnosti I  - 70 %  "</t>
  </si>
  <si>
    <t>VYRUBš2*0,7</t>
  </si>
  <si>
    <t>144261112</t>
  </si>
  <si>
    <t>Ražení šachet svislých hl do 15 m II stupeň ražnosti suchá průřez přes 10 do 40 m2</t>
  </si>
  <si>
    <t>-1209683690</t>
  </si>
  <si>
    <t>VYRUBš2*0,3</t>
  </si>
  <si>
    <t>13340291</t>
  </si>
  <si>
    <t>Příplatek za zbudování ochranného zábradlí žebříků odpočívadel ochraného povalu z fošen aj.</t>
  </si>
  <si>
    <t>-1110145517</t>
  </si>
  <si>
    <t>" šachty TŠ1,2 "     2</t>
  </si>
  <si>
    <t>251930885</t>
  </si>
  <si>
    <t>" TŠ1 "     5,71*28,718</t>
  </si>
  <si>
    <t>" TŠ2 "     5,94*3,58*4</t>
  </si>
  <si>
    <t>-PAZtr2</t>
  </si>
  <si>
    <t>-385671505</t>
  </si>
  <si>
    <t>-872009191</t>
  </si>
  <si>
    <t>" TŠ1 "     3,8*(4,6+4,2+2,8+1,8)</t>
  </si>
  <si>
    <t>" TŠ2 "     3,8*3,0</t>
  </si>
  <si>
    <t>154067341</t>
  </si>
  <si>
    <t>Konstrukce výstroje šachet netypová dočasně suchá montáž</t>
  </si>
  <si>
    <t>1236658969</t>
  </si>
  <si>
    <t>" od celkové tonáže odečtena tonáž prvků trale zabudovaných "</t>
  </si>
  <si>
    <t>" č. profilu I č.300 "</t>
  </si>
  <si>
    <t>" TŠ1 "     14616-I300t</t>
  </si>
  <si>
    <t>" č. profilu I č.240 "</t>
  </si>
  <si>
    <t>" TŠ2 "     4018,9-I240t</t>
  </si>
  <si>
    <t>" pásovina 80/6 "</t>
  </si>
  <si>
    <t>" TŠ1+TŠ2 "     673,2+359,0-PASt</t>
  </si>
  <si>
    <t>154067342</t>
  </si>
  <si>
    <t>Konstrukce výstroje šachet netypová dočasně suchá demontáž</t>
  </si>
  <si>
    <t>944124244</t>
  </si>
  <si>
    <t>1301073211</t>
  </si>
  <si>
    <t>ocel profilová IPN, v jakosti 11 375, h=300 mm  (započítat obratovost)</t>
  </si>
  <si>
    <t>-998356682</t>
  </si>
  <si>
    <t>I300d*1,01/1000</t>
  </si>
  <si>
    <t>1301072611</t>
  </si>
  <si>
    <t>ocel profilová IPN, v jakosti 11 375, h=240 mm  (započítat obratovost)</t>
  </si>
  <si>
    <t>16346151</t>
  </si>
  <si>
    <t>I240d*1,01/1000</t>
  </si>
  <si>
    <t>1301042411</t>
  </si>
  <si>
    <t>úhelník ocelový rovnostranný, v jakosti 11 375, 60 x 60 x 6 mm  (započítat obratovost)</t>
  </si>
  <si>
    <t>-1381762582</t>
  </si>
  <si>
    <t>PASd*1,01/1000</t>
  </si>
  <si>
    <t>1540673411</t>
  </si>
  <si>
    <t>Konstrukce výstroje šachet netypová suchá trvale zabudovaná</t>
  </si>
  <si>
    <t>-1664685165</t>
  </si>
  <si>
    <t>" č. profilu I č.300 - TŠ1 "</t>
  </si>
  <si>
    <t>"pol.č.5 "     5,15*4*54,2</t>
  </si>
  <si>
    <t>"pol.č.6 "     5,50*4*54,2</t>
  </si>
  <si>
    <t>"pol.č.7-50% "     5,13*4*54,2*0,5</t>
  </si>
  <si>
    <t>"pol.č.8-50% "     4,534*4*54,2*0,5</t>
  </si>
  <si>
    <t>"pol.č.10 "     3,50*5*54,2</t>
  </si>
  <si>
    <t>" č. profilu I č.240 - TŠ2 "</t>
  </si>
  <si>
    <t>"pol.č.4 "     3,0*4*36,2</t>
  </si>
  <si>
    <t>" pásovina 80/6 - TŠ1 "</t>
  </si>
  <si>
    <t>"pol.č.11 "     1,2*64*3,74</t>
  </si>
  <si>
    <t>" pásovina 80/6 - TŠ2 "</t>
  </si>
  <si>
    <t>"pol.č.6 "     1,2*12*3,74</t>
  </si>
  <si>
    <t>13010732</t>
  </si>
  <si>
    <t>ocel profilová jakost S235JR (11 375) průřez I (IPN) 300</t>
  </si>
  <si>
    <t>1566257595</t>
  </si>
  <si>
    <t>I300t*1,01/1000</t>
  </si>
  <si>
    <t>13010726</t>
  </si>
  <si>
    <t>ocel profilová jakost S235JR (11 375) průřez I (IPN) 240</t>
  </si>
  <si>
    <t>-956811246</t>
  </si>
  <si>
    <t>I240t*1,01/1000</t>
  </si>
  <si>
    <t>13010424</t>
  </si>
  <si>
    <t>úhelník ocelový rovnostranný jakost S235JR (11 375) 60x60x6mm</t>
  </si>
  <si>
    <t>35442597</t>
  </si>
  <si>
    <t>PASt*1,01/1000</t>
  </si>
  <si>
    <t>3693161192</t>
  </si>
  <si>
    <t>Výplň volných prostor za rubem pažením šachty betonovou směsí C12/15 vč. provrtání pažnic</t>
  </si>
  <si>
    <t>1721657700</t>
  </si>
  <si>
    <t>" TŠ1 "     10,4</t>
  </si>
  <si>
    <t>" TŠ2 "     6,8</t>
  </si>
  <si>
    <t>1452880890</t>
  </si>
  <si>
    <t>24,35+196,7</t>
  </si>
  <si>
    <t>2127552191</t>
  </si>
  <si>
    <t>Trativody z drenážních trubek - příplatek za práci ve štole</t>
  </si>
  <si>
    <t>-724928165</t>
  </si>
  <si>
    <t>2131411111</t>
  </si>
  <si>
    <t>Zřízení vrstvy z geotextilie v rýze vč. vytažení na stěny</t>
  </si>
  <si>
    <t>-1788500018</t>
  </si>
  <si>
    <t>2,0*(DRENAZ+2,0)</t>
  </si>
  <si>
    <t>6931106101</t>
  </si>
  <si>
    <t>geotextilie 200 g/m2</t>
  </si>
  <si>
    <t>-761553615</t>
  </si>
  <si>
    <t>446,1*1,15 "Přepočtené koeficientem množství</t>
  </si>
  <si>
    <t>216902111</t>
  </si>
  <si>
    <t>Očištění nezapaženého dna štol</t>
  </si>
  <si>
    <t>1854510088</t>
  </si>
  <si>
    <t>ŠTOLA1*2,243</t>
  </si>
  <si>
    <t>216906111</t>
  </si>
  <si>
    <t>Očištění nezapaženého dna šachet</t>
  </si>
  <si>
    <t>474934949</t>
  </si>
  <si>
    <t>" TŠ1 "     50,4</t>
  </si>
  <si>
    <t>" TŠ2 "     13,2</t>
  </si>
  <si>
    <t>DNO1</t>
  </si>
  <si>
    <t>120</t>
  </si>
  <si>
    <t>221211112</t>
  </si>
  <si>
    <t>Vrty přenosnými kladivy D do 56 mm úklon do 90° hl do 10 m hor. II</t>
  </si>
  <si>
    <t>-1671860024</t>
  </si>
  <si>
    <t>" svorníky - šachty TŠ1, TŠ2 "</t>
  </si>
  <si>
    <t xml:space="preserve"> 2,5*2*2</t>
  </si>
  <si>
    <t>" 10% "     VRT1*0,1</t>
  </si>
  <si>
    <t>121</t>
  </si>
  <si>
    <t>221211113</t>
  </si>
  <si>
    <t>Vrty přenosnými kladivy D do 56 mm úklon do 90° hl do 10 m hor. III</t>
  </si>
  <si>
    <t>2002179836</t>
  </si>
  <si>
    <t>" 82% "     VRT1*0,82</t>
  </si>
  <si>
    <t>122</t>
  </si>
  <si>
    <t>221211114</t>
  </si>
  <si>
    <t>Vrty přenosnými kladivy D do 56 mm úklon do 90° hl do 10 m hor. IV</t>
  </si>
  <si>
    <t>-787329959</t>
  </si>
  <si>
    <t>" 8% "     VRT1*0,08</t>
  </si>
  <si>
    <t>123</t>
  </si>
  <si>
    <t>1549022121.1</t>
  </si>
  <si>
    <t>Svorníky SN25 upevněné zarážením l nad 2 do 3 m d-32mm vč. přivaření na OK M+D</t>
  </si>
  <si>
    <t>-1324013244</t>
  </si>
  <si>
    <t>2*2</t>
  </si>
  <si>
    <t>124</t>
  </si>
  <si>
    <t>3513211231</t>
  </si>
  <si>
    <t>Spodní část stok z ŽB se zvýšenými nároky na prostředí C 30/37-XC4-XA1 tl nad 150 do 300 mm otevřený výkop</t>
  </si>
  <si>
    <t>-56735132</t>
  </si>
  <si>
    <t>" monolitická stoka DN1000(175)/1500 ve výkopu u Š1 "</t>
  </si>
  <si>
    <t>0,4*DN1015ov</t>
  </si>
  <si>
    <t>125</t>
  </si>
  <si>
    <t>3523211231</t>
  </si>
  <si>
    <t>Horní část stok z ŽB se zvýšenými nároky na prostředí C 30/37-XC4-XA1 tl nad 150 do 300 mm otevřený výkop</t>
  </si>
  <si>
    <t>-1035237430</t>
  </si>
  <si>
    <t>1,243*DN1015ov</t>
  </si>
  <si>
    <t>126</t>
  </si>
  <si>
    <t>352351131</t>
  </si>
  <si>
    <t>Vnitřní bednění horní části stok světlé výšky přes 1500 do 2000 mm otevřený výkop</t>
  </si>
  <si>
    <t>497760484</t>
  </si>
  <si>
    <t>DN1015ov*(PI*1,0/2+(1,55-0,5)*2)</t>
  </si>
  <si>
    <t>127</t>
  </si>
  <si>
    <t>352352101</t>
  </si>
  <si>
    <t>Vnější bednění horní části stok bez ohledu výšku</t>
  </si>
  <si>
    <t>-1830873508</t>
  </si>
  <si>
    <t>DN1015ov*(PI*1,6/2+(1,5+0,05-0,5+0,25)*2)</t>
  </si>
  <si>
    <t>128</t>
  </si>
  <si>
    <t>3523681136</t>
  </si>
  <si>
    <t>Výztuž stok z betonářské oceli 10 425 otevřený výkop</t>
  </si>
  <si>
    <t>1126716638</t>
  </si>
  <si>
    <t>" monolitická stoka v TŠ1 "</t>
  </si>
  <si>
    <t>DN1015ov*23,48/1000</t>
  </si>
  <si>
    <t>129</t>
  </si>
  <si>
    <t>352368211</t>
  </si>
  <si>
    <t>Výztuž horní části stok otevřený výkop ze svařovaných sítí Kari</t>
  </si>
  <si>
    <t>1747024420</t>
  </si>
  <si>
    <t>DN1015ov*37,16/1000</t>
  </si>
  <si>
    <t>130</t>
  </si>
  <si>
    <t>352361111</t>
  </si>
  <si>
    <t>Výztuž horní části stok otevřený výkop z betonářské oceli 10 216</t>
  </si>
  <si>
    <t>-182879993</t>
  </si>
  <si>
    <t>DN1015ov*6,68/1000</t>
  </si>
  <si>
    <t>131</t>
  </si>
  <si>
    <t>359901212</t>
  </si>
  <si>
    <t>Monitoring stoky jakékoli výšky na stávající kanalizaci</t>
  </si>
  <si>
    <t>466948893</t>
  </si>
  <si>
    <t>" stáv. k.p. a přípojky UV "</t>
  </si>
  <si>
    <t xml:space="preserve">" prověření funkčnosti stáv. kp  "     </t>
  </si>
  <si>
    <t>(9,8*6+4,8+9,5+9,4+9,3+4,0+9,2+9,1+8,9+8,6*3+3,5+3,6+8,2*4)*2</t>
  </si>
  <si>
    <t>(8,3*2+3,0+9,0*2+9,9+10,0+10,3*2+11,0+11,3+11,6+11,7+12,4)*2</t>
  </si>
  <si>
    <t xml:space="preserve">" prověření funkčnosti stáv. pUV  "     </t>
  </si>
  <si>
    <t>(11,9+12,0+12,3+15,0+16,6+14,6*2+11,5+11,4*2+9,5)*2</t>
  </si>
  <si>
    <t>132</t>
  </si>
  <si>
    <t>3603181131</t>
  </si>
  <si>
    <t>Dno štoly z betonu prostého se zvýšenými nároky na prostředí tř. C 30/37-XC4-XA1</t>
  </si>
  <si>
    <t>1284332107</t>
  </si>
  <si>
    <t>" základová deska "</t>
  </si>
  <si>
    <t>" štola "     ŠTOLA1*0,546</t>
  </si>
  <si>
    <t>133</t>
  </si>
  <si>
    <t>3603211131</t>
  </si>
  <si>
    <t>Nosná obezdívka štol z ŽB se zvýšenými nároky na prostředí tř. C 30/37-XC4-XA1 do do 200 m suchá</t>
  </si>
  <si>
    <t>2085051609</t>
  </si>
  <si>
    <t>" ostění - stěny a klenba "</t>
  </si>
  <si>
    <t>ŠTOLA1*2,289</t>
  </si>
  <si>
    <t>134</t>
  </si>
  <si>
    <t>3603531161</t>
  </si>
  <si>
    <t>Bednění obezdívek štol l do 200 m z oceli suchá (posuvné) montáž demontáž</t>
  </si>
  <si>
    <t>-1050560679</t>
  </si>
  <si>
    <t>ŠTOLA1*(PI*1,0/2+(1,55-0,5)*2)</t>
  </si>
  <si>
    <t>135</t>
  </si>
  <si>
    <t>360351111</t>
  </si>
  <si>
    <t>Bednění obezdívek štol l do 200 m z prken suchá</t>
  </si>
  <si>
    <t>-1190647180</t>
  </si>
  <si>
    <t>" štola - čelo "</t>
  </si>
  <si>
    <t>2,835*(ŠTOLA1/6)</t>
  </si>
  <si>
    <t>136</t>
  </si>
  <si>
    <t>360352111</t>
  </si>
  <si>
    <t>Odbednění obezdívek štol l do 200 m z prken suchá</t>
  </si>
  <si>
    <t>313362631</t>
  </si>
  <si>
    <t>137</t>
  </si>
  <si>
    <t>360361111</t>
  </si>
  <si>
    <t>Výztuž obezdívky štol l do 200 m ocel 10 216 nebo 11 375 D do 12 mm suchá</t>
  </si>
  <si>
    <t>364681873</t>
  </si>
  <si>
    <t>" monolitická stoka ve štole "</t>
  </si>
  <si>
    <t>ŠTOLA1*6,68/1000</t>
  </si>
  <si>
    <t>138</t>
  </si>
  <si>
    <t>3603611251</t>
  </si>
  <si>
    <t>Výztuž obezdívky štol l do 200 m ocel 10 425 D nad 12 mm suchá</t>
  </si>
  <si>
    <t>-640153247</t>
  </si>
  <si>
    <t>ŠTOLA1*23,48/1000</t>
  </si>
  <si>
    <t>139</t>
  </si>
  <si>
    <t>3603611701</t>
  </si>
  <si>
    <t>Výztuž obezdívky štol l do 200 m KARI síť</t>
  </si>
  <si>
    <t>-1374867079</t>
  </si>
  <si>
    <t>ŠTOLA1*37,16/1000</t>
  </si>
  <si>
    <t>140</t>
  </si>
  <si>
    <t>894301101</t>
  </si>
  <si>
    <t>Bobtnavý pásek</t>
  </si>
  <si>
    <t>482245878</t>
  </si>
  <si>
    <t>" čelo stoky DN1000(175)/1500 - po 5 m + v TŠ1 "</t>
  </si>
  <si>
    <t>(1,3+1,4*2+PI*1,3/2)*(ŠTOLA1+DN1015ov)/5</t>
  </si>
  <si>
    <t>141</t>
  </si>
  <si>
    <t>8943011014</t>
  </si>
  <si>
    <t>Bobtnavý pásek - příplatek za práci ve štole</t>
  </si>
  <si>
    <t>-1055889308</t>
  </si>
  <si>
    <t>(1,3+1,4*2+PI*1,3/2)*ŠTOLA1/5</t>
  </si>
  <si>
    <t>142</t>
  </si>
  <si>
    <t>894301103</t>
  </si>
  <si>
    <t>Těsnící spárový pás</t>
  </si>
  <si>
    <t>1026088074</t>
  </si>
  <si>
    <t>(ŠTOLA1+DN1015ov)*2</t>
  </si>
  <si>
    <t>143</t>
  </si>
  <si>
    <t>8943011016</t>
  </si>
  <si>
    <t>Těsnící spárový pás příplatek za práci ve štole</t>
  </si>
  <si>
    <t>-2079792844</t>
  </si>
  <si>
    <t>ŠTOLA1*2</t>
  </si>
  <si>
    <t>144</t>
  </si>
  <si>
    <t>351311133</t>
  </si>
  <si>
    <t>Spodní část stok z betonu prostého se zvýšenými nároky na prostředí C 30/37 tl přes 300 mm otevřený výkop</t>
  </si>
  <si>
    <t>-1727190060</t>
  </si>
  <si>
    <t>" beton pod žlábkem CN II "</t>
  </si>
  <si>
    <t>" štola DN1000(175)/1500 "</t>
  </si>
  <si>
    <t>ŠTOLA1*0,204</t>
  </si>
  <si>
    <t>DN1015ov*0,204</t>
  </si>
  <si>
    <t>145</t>
  </si>
  <si>
    <t>3513111336</t>
  </si>
  <si>
    <t>Spodní část stok z betonu prostého se zvýš. nároky na prostředí C 30/37 s čedičovým kamenivem tl nad 300 mm otevřený výkop</t>
  </si>
  <si>
    <t>-1150897566</t>
  </si>
  <si>
    <t>" dobetonování bermy "</t>
  </si>
  <si>
    <t>ŠTOLA1*0,053</t>
  </si>
  <si>
    <t>DN1015ov*0,053</t>
  </si>
  <si>
    <t>146</t>
  </si>
  <si>
    <t>3513111922</t>
  </si>
  <si>
    <t>Příplatek ke zřizování spodní části stok - žlaby z betonu prostého za práci ve štole</t>
  </si>
  <si>
    <t>-1364294460</t>
  </si>
  <si>
    <t>ŠTOLA1*0,257</t>
  </si>
  <si>
    <t>147</t>
  </si>
  <si>
    <t>351351121</t>
  </si>
  <si>
    <t>Vnitřní bednění spodní části stok světlé výšky přes 1200 do 1500 mm otevřený výkop</t>
  </si>
  <si>
    <t>1576791065</t>
  </si>
  <si>
    <t>ŠTOLA1*0,25*2</t>
  </si>
  <si>
    <t>DN1015ov*0,25*2</t>
  </si>
  <si>
    <t>148</t>
  </si>
  <si>
    <t>351351192</t>
  </si>
  <si>
    <t>Příplatek za práci ve štole při zřizování vnitřního bednění spodní části stok</t>
  </si>
  <si>
    <t>-460253956</t>
  </si>
  <si>
    <t>149</t>
  </si>
  <si>
    <t>3559311181</t>
  </si>
  <si>
    <t>Žlab stokový čedičový CN II 1P     (700/1050)</t>
  </si>
  <si>
    <t>-1242391610</t>
  </si>
  <si>
    <t>" monolitická stoka DN100(175)/1500 v otevřeném výkopu "</t>
  </si>
  <si>
    <t>" délka "     6,57-3,4</t>
  </si>
  <si>
    <t>DN1015št</t>
  </si>
  <si>
    <t>150</t>
  </si>
  <si>
    <t>355931192</t>
  </si>
  <si>
    <t>Příplatek za práci ve štole při zřizování žlabů stok kameninových</t>
  </si>
  <si>
    <t>-1181112177</t>
  </si>
  <si>
    <t>151</t>
  </si>
  <si>
    <t>352231102.1</t>
  </si>
  <si>
    <t>Zdivo horní části stok tl 250 mm z cihel kanalizačních Klinker otevřený výkop</t>
  </si>
  <si>
    <t>-1622924380</t>
  </si>
  <si>
    <t>" zazdívka stoky DN1000 v Š1 "</t>
  </si>
  <si>
    <t>0,25*PI*(1,0/2)^2</t>
  </si>
  <si>
    <t>" zazdívka stoky DN1000 ve štole  "</t>
  </si>
  <si>
    <t>0,25*PI*(1,0/2)^2*2</t>
  </si>
  <si>
    <t>" zazdívka proviz. obtoku DN1000 u TŠ1  "</t>
  </si>
  <si>
    <t>" zazdívka proviz. obtoku DN600 u TŠ2  "</t>
  </si>
  <si>
    <t>0,25*PI*(0,6/2)^2*2</t>
  </si>
  <si>
    <t>152</t>
  </si>
  <si>
    <t>352231103.1</t>
  </si>
  <si>
    <t>Zdivo horní části stok tl 380 mm z cihel kanalizačních Klinker otevřený výkop</t>
  </si>
  <si>
    <t>-1621426348</t>
  </si>
  <si>
    <t>" nová stěna ve stýv. šachtě Š63431 "</t>
  </si>
  <si>
    <t>0,38*10,0</t>
  </si>
  <si>
    <t>153</t>
  </si>
  <si>
    <t>3422911311</t>
  </si>
  <si>
    <t>Ukotvení zdiva k betonovým konstrukcím plochými kotvami</t>
  </si>
  <si>
    <t>-513335669</t>
  </si>
  <si>
    <t>154</t>
  </si>
  <si>
    <t>352231192</t>
  </si>
  <si>
    <t>Příplatek za práci ve štole při zřizování horní části stok z cihel</t>
  </si>
  <si>
    <t>-1606031245</t>
  </si>
  <si>
    <t>155</t>
  </si>
  <si>
    <t>360341313</t>
  </si>
  <si>
    <t>Zajištění výrubu l přes 200 do 1000 m sucho betonem tl přes 50 do 100 mm s výztuží</t>
  </si>
  <si>
    <t>-1908666617</t>
  </si>
  <si>
    <t>" nástřik na pažnice union v místě zhoršené geologii - cca 75% "</t>
  </si>
  <si>
    <t>PAZENI1*0,75</t>
  </si>
  <si>
    <t>156</t>
  </si>
  <si>
    <t>360366121</t>
  </si>
  <si>
    <t>Výztuž stříkaného betonu svařovanou sítí l přes 200 do 1000 m suchá</t>
  </si>
  <si>
    <t>1758871560</t>
  </si>
  <si>
    <t>157</t>
  </si>
  <si>
    <t>359901111</t>
  </si>
  <si>
    <t>Vyčištění stok</t>
  </si>
  <si>
    <t>937407000</t>
  </si>
  <si>
    <t>" stoka DN600/900 "     DN69</t>
  </si>
  <si>
    <t>" stoka DN700/1050 "     DN710</t>
  </si>
  <si>
    <t>" stoka DN300 "     DN3</t>
  </si>
  <si>
    <t>" stoka DN1000(175)/1500 "     DN1015</t>
  </si>
  <si>
    <t>158</t>
  </si>
  <si>
    <t>875468159</t>
  </si>
  <si>
    <t>" dle TZ "</t>
  </si>
  <si>
    <t>" DN1000 "     0,79*8,0</t>
  </si>
  <si>
    <t>" DN600/900 "     0,41*350,0</t>
  </si>
  <si>
    <t>" DN400 "     0,126*1,1</t>
  </si>
  <si>
    <t>" provizorní propoj DN600 "     0,283*31,0</t>
  </si>
  <si>
    <t>" stáv. šachty na stoce I - dle TZ str.17 "     94,7</t>
  </si>
  <si>
    <t>" provizorné obtok z ocel. trub DN800 u TŠ1 "</t>
  </si>
  <si>
    <t>PI*(0,8/2)^2*6,0</t>
  </si>
  <si>
    <t>" provizorné obtok z ocel. trub DN600 u TŠ2 "</t>
  </si>
  <si>
    <t>PI*(0,6/2)^2*3,0</t>
  </si>
  <si>
    <t>" provizorné obtok z ocel. trub DN600 - rozšířený výkop mezi Š7-Š8 "</t>
  </si>
  <si>
    <t>PI*(0,6/2)^2*33,0</t>
  </si>
  <si>
    <t>159</t>
  </si>
  <si>
    <t>1125666304</t>
  </si>
  <si>
    <t xml:space="preserve">" nové potrubí DN 600/900 "  </t>
  </si>
  <si>
    <t>" rýha š. 1,75m "</t>
  </si>
  <si>
    <t>DN6090*(0,680+0,1*0,77*2)</t>
  </si>
  <si>
    <t>" rozšíření-  rýha š. 2,25m "</t>
  </si>
  <si>
    <t>0,77*(2,25-1,75)*(304,4-271,8-1,6/2*2)</t>
  </si>
  <si>
    <t>" trubka DN600 - provizorní obtok - odpočet "</t>
  </si>
  <si>
    <t>-PI*(0,63/2)^2*31,0</t>
  </si>
  <si>
    <t xml:space="preserve">" nové potrubí DN 700/1050 "  </t>
  </si>
  <si>
    <t>DN70105*(0,809+0,1*0,89*2)</t>
  </si>
  <si>
    <t>Celkem</t>
  </si>
  <si>
    <t>160</t>
  </si>
  <si>
    <t>-138274067</t>
  </si>
  <si>
    <t>" ve štole "</t>
  </si>
  <si>
    <t>" DN1000 "     0,59*2,243</t>
  </si>
  <si>
    <t>161</t>
  </si>
  <si>
    <t>3583251191</t>
  </si>
  <si>
    <t>Bourání šachty, stoky kompletní nebo otvorů z železobetonu - příplatek za práci ve štole</t>
  </si>
  <si>
    <t>-1793870346</t>
  </si>
  <si>
    <t>162</t>
  </si>
  <si>
    <t>1671032111</t>
  </si>
  <si>
    <t>Naložení suti v hoře</t>
  </si>
  <si>
    <t>-565799131</t>
  </si>
  <si>
    <t>163</t>
  </si>
  <si>
    <t>1633335111</t>
  </si>
  <si>
    <t>Vodorovné přemístění suti v hoře do 200 m</t>
  </si>
  <si>
    <t>-1765206577</t>
  </si>
  <si>
    <t>164</t>
  </si>
  <si>
    <t>30093180</t>
  </si>
  <si>
    <t>165</t>
  </si>
  <si>
    <t>864723514</t>
  </si>
  <si>
    <t>" stáv. šachty "</t>
  </si>
  <si>
    <t>" ve výkopu TŠ1 - vnitřní beton stávající šachty "</t>
  </si>
  <si>
    <t>0,3*(3,25*1,66+3,4*2,1)</t>
  </si>
  <si>
    <t>" skruže "</t>
  </si>
  <si>
    <t>0,12*PI*1,12*2,5*2</t>
  </si>
  <si>
    <t>" DN400 "         0,071*2,93</t>
  </si>
  <si>
    <t>" provizorní obrok DN800 u TŠ1 - vybourání okna do stáv. stoky DN1000 "</t>
  </si>
  <si>
    <t>" provizorní obrok DN600 u TŠ2 - vybourání okna do stáv. stoky DN600/900 "</t>
  </si>
  <si>
    <t>0,25*0,413</t>
  </si>
  <si>
    <t>" ve výkopu pro Š8 - vnitřní beton stávající šachty "</t>
  </si>
  <si>
    <t>0,3*1,1*1,1</t>
  </si>
  <si>
    <t>0,12*PI*1,12*2,5</t>
  </si>
  <si>
    <t>" ve výkopu pro Š9 - stoka beton DN400 "</t>
  </si>
  <si>
    <t>PI*((0,82/2)^2-(0,4/2)^2)*2,38</t>
  </si>
  <si>
    <t>" ve výkopu pro Š10 - stoka beton DN800 "</t>
  </si>
  <si>
    <t>PI*((1,1/2)^2-(0,8/2)^2)*3,64</t>
  </si>
  <si>
    <t>" stoky "</t>
  </si>
  <si>
    <t>" stoka I mezi Š7-Š8 - DN600/900 "     31,9*0,618</t>
  </si>
  <si>
    <t>" stoka I mezi NB1-Š8 - DN300 "     1,4*0,029</t>
  </si>
  <si>
    <t>166</t>
  </si>
  <si>
    <t>358325115</t>
  </si>
  <si>
    <t>Bourání stoky kompletní nebo vybourání otvorů z železobetonu plochy přes 4 m2</t>
  </si>
  <si>
    <t>-504373744</t>
  </si>
  <si>
    <t>" stávající šachty v TŠ1 "</t>
  </si>
  <si>
    <t>3,03*4,05*2,46-2,18*3,25*1,66</t>
  </si>
  <si>
    <t>3,15*4,2*2,9-2,3*3,4*2,1</t>
  </si>
  <si>
    <t>" stávající šachty v místě nové šachty Š8 "</t>
  </si>
  <si>
    <t>2,9*1,9*1,9-2,3*1,2*1,2</t>
  </si>
  <si>
    <t>167</t>
  </si>
  <si>
    <t>3583151161</t>
  </si>
  <si>
    <t>Bourání stávající stoky štoly - beton 1,02m3/mb,  ocel 1,1 t/mb</t>
  </si>
  <si>
    <t>131034864</t>
  </si>
  <si>
    <t>" štola 100/1250 "     4,6</t>
  </si>
  <si>
    <t>168</t>
  </si>
  <si>
    <t>-291015554</t>
  </si>
  <si>
    <t>169</t>
  </si>
  <si>
    <t>-1633115388</t>
  </si>
  <si>
    <t>170</t>
  </si>
  <si>
    <t>-1836858542</t>
  </si>
  <si>
    <t>199,39*6 "Přepočtené koeficientem množství</t>
  </si>
  <si>
    <t>171</t>
  </si>
  <si>
    <t>747563845</t>
  </si>
  <si>
    <t>172</t>
  </si>
  <si>
    <t>451572111</t>
  </si>
  <si>
    <t>Lože pod potrubí otevřený výkop z kameniva drobného těženého</t>
  </si>
  <si>
    <t>1999929353</t>
  </si>
  <si>
    <t>" lože stoky"</t>
  </si>
  <si>
    <t>" vejčitá prefa DN600/900 "</t>
  </si>
  <si>
    <t>0,15*1,75*(DN6090-(304,4-271,8-1,6/2*2))</t>
  </si>
  <si>
    <t>0,15*2,25*(304,4-271,8-1,6/2*2)</t>
  </si>
  <si>
    <t>" vejčitá prefa DN700/1050 "</t>
  </si>
  <si>
    <t>0,15*1,88*DN70105</t>
  </si>
  <si>
    <t>" drenáž "</t>
  </si>
  <si>
    <t>((0,15+0,2)/2-0,15)*DRENAZ</t>
  </si>
  <si>
    <t>0,06*1,2*DN300</t>
  </si>
  <si>
    <t>" Š1 "            0,2*50,4</t>
  </si>
  <si>
    <t>" Š2 "            0,2*3,58*3,58</t>
  </si>
  <si>
    <t>" Š3-6 "         0,2*3,29*3,29*4</t>
  </si>
  <si>
    <t>" Š7 "            0,2*2,98*3,38</t>
  </si>
  <si>
    <t>" Š8 "            0,2*3,18*3,38</t>
  </si>
  <si>
    <t>" Š9 "            0,2*2,38*2,68</t>
  </si>
  <si>
    <t>" Š10 "            0,2*3,98*3,83</t>
  </si>
  <si>
    <t>173</t>
  </si>
  <si>
    <t>-1806495388</t>
  </si>
  <si>
    <t>" přesun hmot "     LOZE</t>
  </si>
  <si>
    <t>174</t>
  </si>
  <si>
    <t>-1434172558</t>
  </si>
  <si>
    <t>175</t>
  </si>
  <si>
    <t>48642584</t>
  </si>
  <si>
    <t>" kamenina DN300 "           4</t>
  </si>
  <si>
    <t>176</t>
  </si>
  <si>
    <t>5922373401</t>
  </si>
  <si>
    <t xml:space="preserve">podkladek betonový pod hrdlové trouby  kameninové do DN 300 </t>
  </si>
  <si>
    <t>1515307996</t>
  </si>
  <si>
    <t>4*1,01 "Přepočtené koeficientem množství</t>
  </si>
  <si>
    <t>177</t>
  </si>
  <si>
    <t>-1638302642</t>
  </si>
  <si>
    <t>178</t>
  </si>
  <si>
    <t>59224184</t>
  </si>
  <si>
    <t>prstenec šachtový vyrovnávací betonový 625x120x40mm</t>
  </si>
  <si>
    <t>-1825072628</t>
  </si>
  <si>
    <t>179</t>
  </si>
  <si>
    <t>59224185</t>
  </si>
  <si>
    <t>prstenec šachtový vyrovnávací betonový 625x120x60mm</t>
  </si>
  <si>
    <t>-20286123</t>
  </si>
  <si>
    <t>180</t>
  </si>
  <si>
    <t>59224176</t>
  </si>
  <si>
    <t>prstenec šachtový vyrovnávací betonový 625x120x80mm</t>
  </si>
  <si>
    <t>1354871420</t>
  </si>
  <si>
    <t>181</t>
  </si>
  <si>
    <t>59224187</t>
  </si>
  <si>
    <t>prstenec šachtový vyrovnávací betonový 625x120x100mm</t>
  </si>
  <si>
    <t>1868401809</t>
  </si>
  <si>
    <t>182</t>
  </si>
  <si>
    <t>452112121</t>
  </si>
  <si>
    <t>Osazení betonových prstenců nebo rámů v do 200 mm</t>
  </si>
  <si>
    <t>-484540470</t>
  </si>
  <si>
    <t>183</t>
  </si>
  <si>
    <t>59224188</t>
  </si>
  <si>
    <t>prstenec šachtový vyrovnávací betonový 625x120x120mm</t>
  </si>
  <si>
    <t>-1817892815</t>
  </si>
  <si>
    <t>3*1,01 "Přepočtené koeficientem množství</t>
  </si>
  <si>
    <t>184</t>
  </si>
  <si>
    <t>452311131</t>
  </si>
  <si>
    <t>Podkladní desky z betonu prostého bez zvýšených nároků na prostředí tř. C 12/15 otevřený výkop</t>
  </si>
  <si>
    <t>-1357621654</t>
  </si>
  <si>
    <t>" monolitická stoka DN1000(175)/1500 v TŠ1 u Š1 "</t>
  </si>
  <si>
    <t>0,1*1,6*DN1015ov</t>
  </si>
  <si>
    <t>0,213*ŠTOLA1</t>
  </si>
  <si>
    <t>0,1*1,75*(DN6090-(304,4-271,8-1,6/2*2))</t>
  </si>
  <si>
    <t>0,1*2,25*(304,4-271,8-1,6/2*2)</t>
  </si>
  <si>
    <t>0,1*1,88*DN70105</t>
  </si>
  <si>
    <t>0,08*1,2*DN300</t>
  </si>
  <si>
    <t>" lože šachty "</t>
  </si>
  <si>
    <t>" Š1 "            0,15*50,4</t>
  </si>
  <si>
    <t>" Š2 "            0,15*3,58*3,58</t>
  </si>
  <si>
    <t>" Š3-6 "         0,15*3,29*3,29*4</t>
  </si>
  <si>
    <t>" Š7 "            0,15*2,98*3,38</t>
  </si>
  <si>
    <t>" Š8 "            0,15*3,18*3,38</t>
  </si>
  <si>
    <t>" Š9 "            0,15*2,38*2,68</t>
  </si>
  <si>
    <t>" Š10 "            0,15*3,98*3,83</t>
  </si>
  <si>
    <t>LOZE3</t>
  </si>
  <si>
    <t>185</t>
  </si>
  <si>
    <t>452311192</t>
  </si>
  <si>
    <t>Příplatek ke zřizování podkladních desek z betonu prostého za práce ve štole</t>
  </si>
  <si>
    <t>-1743785459</t>
  </si>
  <si>
    <t>186</t>
  </si>
  <si>
    <t>452313171</t>
  </si>
  <si>
    <t>Podkladní bloky z betonu prostého bez zvýšených nároků na prostředí tř. C 30/37 otevřený výkop</t>
  </si>
  <si>
    <t>-792015956</t>
  </si>
  <si>
    <t>" zhlaví šachty v nezpevněném terénu "</t>
  </si>
  <si>
    <t xml:space="preserve">" Š1+Š1a "     </t>
  </si>
  <si>
    <t>0,3*1,82*2,03*2</t>
  </si>
  <si>
    <t>0,45*1,64*1,84*2</t>
  </si>
  <si>
    <t>-0,45*PI*(0,84/2)^2*2</t>
  </si>
  <si>
    <t>-0,3*PI*(1,05/2)^2*2</t>
  </si>
  <si>
    <t>187</t>
  </si>
  <si>
    <t>452353101</t>
  </si>
  <si>
    <t>Bednění podkladních bloků otevřený výkop</t>
  </si>
  <si>
    <t>-1276166103</t>
  </si>
  <si>
    <t>0,3*(1,82+2,03)*2*2</t>
  </si>
  <si>
    <t>0,45*(1,64+1,84)*2*2</t>
  </si>
  <si>
    <t>188</t>
  </si>
  <si>
    <t>452386111</t>
  </si>
  <si>
    <t>Vyrovnávací prstence z betonu prostého tř. C 25/30 v do 100 mm</t>
  </si>
  <si>
    <t>-1768701805</t>
  </si>
  <si>
    <t xml:space="preserve">" pod poklopy šachet "     </t>
  </si>
  <si>
    <t>" Š4-Š7 "    4</t>
  </si>
  <si>
    <t>189</t>
  </si>
  <si>
    <t>566901233</t>
  </si>
  <si>
    <t>Vyspravení podkladu po překopech inženýrských sítí plochy přes 15 m2 štěrkodrtí tl. 200 mm</t>
  </si>
  <si>
    <t>-975312551</t>
  </si>
  <si>
    <t>190</t>
  </si>
  <si>
    <t>1490727108</t>
  </si>
  <si>
    <t>191</t>
  </si>
  <si>
    <t>28566203</t>
  </si>
  <si>
    <t>192</t>
  </si>
  <si>
    <t>5651351111</t>
  </si>
  <si>
    <t>-2093248073</t>
  </si>
  <si>
    <t>193</t>
  </si>
  <si>
    <t>136521238</t>
  </si>
  <si>
    <t>Úpravy povrchu, podlahy, osazení</t>
  </si>
  <si>
    <t>194</t>
  </si>
  <si>
    <t>618451011</t>
  </si>
  <si>
    <t>Vnitřní omítky stok hlazené ocelovým hladítkem při světlé výšce do 1500 mm</t>
  </si>
  <si>
    <t>-412427263</t>
  </si>
  <si>
    <t>" oprava nerovnosti dtěn štoly - cca 10% dle TZ "</t>
  </si>
  <si>
    <t>ŠTOLA1*(PI*1,0/2+(1,55-0,5)*2)*0,1</t>
  </si>
  <si>
    <t>DN1015ov*(PI*1,0/2+(1,55-0,5)*2)*0,1</t>
  </si>
  <si>
    <t>" sanace stoky 1000/1250 u Š1a v délce 2mb "</t>
  </si>
  <si>
    <t>12,0</t>
  </si>
  <si>
    <t>2*PI*(1,0/2)^2</t>
  </si>
  <si>
    <t>2*PI*(1,0/2)^2*2</t>
  </si>
  <si>
    <t>195</t>
  </si>
  <si>
    <t>6186311911</t>
  </si>
  <si>
    <t>Příplatek za omítky ve štole</t>
  </si>
  <si>
    <t>-2046009329</t>
  </si>
  <si>
    <t>196</t>
  </si>
  <si>
    <t>8224521111</t>
  </si>
  <si>
    <t>Montáž potrubí z trub vejčitých DN 600/900 vč. tmelení spáry spoje o šířce 10-23mm a otvorů pro DH úchyty (např. maltou Ergelit KS2), nátěr úchytů DH antikorózní barvou výplň místo úchytů mazaninou vč. zahlazení</t>
  </si>
  <si>
    <t>-1426536079</t>
  </si>
  <si>
    <t>" délka stoky dle výpisu materiálu "</t>
  </si>
  <si>
    <t xml:space="preserve">" délka stoky - odpočet šachet Š4-Š10 "     </t>
  </si>
  <si>
    <t>404,05-121,75</t>
  </si>
  <si>
    <t>" Š4 "     -1,89/2</t>
  </si>
  <si>
    <t>" Š5,6 "     -1,89*2</t>
  </si>
  <si>
    <t>" Š7,8 "     -1,6*2</t>
  </si>
  <si>
    <t>" Š9 "     -2,68</t>
  </si>
  <si>
    <t>" Š10 "     -0,3-0,29</t>
  </si>
  <si>
    <t xml:space="preserve">" délka potrubí - odpočet šachet Š4-Š10 "     </t>
  </si>
  <si>
    <t>" Š4 "     -1,35/2</t>
  </si>
  <si>
    <t>" Š5,6 "     -1,35*2</t>
  </si>
  <si>
    <t>" Š7,8 "     -1,0*2</t>
  </si>
  <si>
    <t>" Š9 "     -1,5</t>
  </si>
  <si>
    <t>" Š10 "     -0,0</t>
  </si>
  <si>
    <t>197</t>
  </si>
  <si>
    <t>5921050101</t>
  </si>
  <si>
    <t>Trouba vejčitá betonová TBO-Q 60/90/250   s integrovaným pryžovým těsněním a čedičovou výstelkou</t>
  </si>
  <si>
    <t>-1972319627</t>
  </si>
  <si>
    <t>DN6090p/2,5*1,01</t>
  </si>
  <si>
    <t>198</t>
  </si>
  <si>
    <t>8224721111</t>
  </si>
  <si>
    <t>Montáž potrubí z trub vejčitých DN 700/1050 vč. tmelení spáry spoje o šířce 10-23mm a otvorů pro DH úchyty (např. maltou Ergelit KS2), nátěr úchytů DH antikorózní barvou výplň místo úchytů mazaninou vč. zahlazení</t>
  </si>
  <si>
    <t>435385834</t>
  </si>
  <si>
    <t xml:space="preserve">" délka stoky - odpočet šachet Š2-Š4 "     </t>
  </si>
  <si>
    <t>121,75-24,35</t>
  </si>
  <si>
    <t>" Š2 "     -1,6/2</t>
  </si>
  <si>
    <t>" Š3 "     -1,89</t>
  </si>
  <si>
    <t xml:space="preserve">" délka potrubí - odpočet šachet Š2-Š4 "     </t>
  </si>
  <si>
    <t>" Š2 "     -1,0/2</t>
  </si>
  <si>
    <t>" Š3 "     -1,35</t>
  </si>
  <si>
    <t>199</t>
  </si>
  <si>
    <t>5922377105</t>
  </si>
  <si>
    <t>Trouba betonová vejčitá hrdlová TBO-Q  70/105/250  s integrovaným pryžovým těsněním a čedičovou výstelkou</t>
  </si>
  <si>
    <t>-43265149</t>
  </si>
  <si>
    <t>DN70105p/2,5*1,01</t>
  </si>
  <si>
    <t>200</t>
  </si>
  <si>
    <t>831372121</t>
  </si>
  <si>
    <t>Montáž potrubí z trub kameninových hrdlových s integrovaným těsněním výkop sklon do 20 % DN 300</t>
  </si>
  <si>
    <t>-498023000</t>
  </si>
  <si>
    <t>3,0</t>
  </si>
  <si>
    <t xml:space="preserve">" délka stoky - odpočet šachet (NB1-Š8) "     </t>
  </si>
  <si>
    <t>" Š8 "     -0,5-0,3</t>
  </si>
  <si>
    <t xml:space="preserve">" délka potrubí - odpočet šachet (NB1-Š8) "     </t>
  </si>
  <si>
    <t>" Š8 "     -0,5</t>
  </si>
  <si>
    <t>201</t>
  </si>
  <si>
    <t>59710711</t>
  </si>
  <si>
    <t>trouba kameninová glazovaná DN 300 dl 2,50m spojovací systém C Třída 160</t>
  </si>
  <si>
    <t>-1667542938</t>
  </si>
  <si>
    <t>DN300p*1,015</t>
  </si>
  <si>
    <t>202</t>
  </si>
  <si>
    <t>822492212</t>
  </si>
  <si>
    <t>Montáž potrubí z trub TZH s integrovaným pryžovým těsněním a čedičovou výstelkou otevřený výkop sklon do 20 % DN 1000</t>
  </si>
  <si>
    <t>933412597</t>
  </si>
  <si>
    <t>" mezi Š1-Š1a "     2,45</t>
  </si>
  <si>
    <t>203</t>
  </si>
  <si>
    <t>59222065</t>
  </si>
  <si>
    <t>trouba ŽB hrdlová s čedičovou výstelkou DN 1000 360°</t>
  </si>
  <si>
    <t>1758390918</t>
  </si>
  <si>
    <t>2,45*1,01 'Přepočtené koeficientem množství</t>
  </si>
  <si>
    <t>204</t>
  </si>
  <si>
    <t>8373141111</t>
  </si>
  <si>
    <t>Odbočka DN 150 dl. 0,4m na ŽB potrubí vč. navrtání a těsnění a dodávky trubky M+D</t>
  </si>
  <si>
    <t>1958302617</t>
  </si>
  <si>
    <t>" stoka I "     3+3+4+8+9+10+2</t>
  </si>
  <si>
    <t>" pro UV10Ast "     1</t>
  </si>
  <si>
    <t>205</t>
  </si>
  <si>
    <t>-892932404</t>
  </si>
  <si>
    <t>206</t>
  </si>
  <si>
    <t>59711852</t>
  </si>
  <si>
    <t>ucpávka kameninová glazovaná DN 150 spojovací systém F</t>
  </si>
  <si>
    <t>2087294569</t>
  </si>
  <si>
    <t>40*1,015 "Přepočtené koeficientem množství</t>
  </si>
  <si>
    <t>207</t>
  </si>
  <si>
    <t>8373541111</t>
  </si>
  <si>
    <t>Odbočka DN 200 dl. 0,4m na ŽB potrubí vč. navrtání a těsnění a dodávky trubky M+D</t>
  </si>
  <si>
    <t>698885317</t>
  </si>
  <si>
    <t>" stoka I "     1+6+11</t>
  </si>
  <si>
    <t>208</t>
  </si>
  <si>
    <t>837352221</t>
  </si>
  <si>
    <t>Montáž kameninových tvarovek jednoosých s integrovaným těsněním otevřený výkop DN 200</t>
  </si>
  <si>
    <t>-1877573696</t>
  </si>
  <si>
    <t>209</t>
  </si>
  <si>
    <t>59711854</t>
  </si>
  <si>
    <t>ucpávka kameninová glazovaná DN 200 spojovací systém C, tř.160</t>
  </si>
  <si>
    <t>-774304557</t>
  </si>
  <si>
    <t>18*1,015 "Přepočtené koeficientem množství"</t>
  </si>
  <si>
    <t>210</t>
  </si>
  <si>
    <t>8942011612</t>
  </si>
  <si>
    <t>Dno šachet tl nad 200 mm z ŽB betonu tř. C 30/37-XC2,XA1</t>
  </si>
  <si>
    <t>442208802</t>
  </si>
  <si>
    <t>" Š1 "        0,3*4,48*4,18</t>
  </si>
  <si>
    <t>" Š1a "        0,3*6,402</t>
  </si>
  <si>
    <t>" mezi Š1-Š1a pod kameninu DN100 "     0,402*3,911</t>
  </si>
  <si>
    <t>" mezi Š1 a štolou pod DN1000(175)/1500 "     0,361*6,431</t>
  </si>
  <si>
    <t>" Š2 "     0,3*1,6*2,0</t>
  </si>
  <si>
    <t>" Š7 "     0,3*2,09*1,6</t>
  </si>
  <si>
    <t>" Š8 "     0,3*2,29*1,6</t>
  </si>
  <si>
    <t>" Š9 "     0,3*2,38*2,68*1,035</t>
  </si>
  <si>
    <t>" Š10 "     0,3*3,98*3,83*1,035</t>
  </si>
  <si>
    <t>211</t>
  </si>
  <si>
    <t>8943021711</t>
  </si>
  <si>
    <t>Stěny šachet tl nad 200 mm ze ŽB tř. C 30/37-XC2,XA1</t>
  </si>
  <si>
    <t>-1729129794</t>
  </si>
  <si>
    <t>" Š1 "        2,9*(4,48*4,18-3,5*3,2)</t>
  </si>
  <si>
    <t>" Š1a "        2,9*(6,402-2,653)</t>
  </si>
  <si>
    <t>" mezi Š1-Š1a pod kameninu DN100 "     0,402*3,911*0</t>
  </si>
  <si>
    <t>" mezi Š1 a štolou pod DN1000(175)/1500 "     0,361*6,431*0</t>
  </si>
  <si>
    <t>" Š2 "     2,6*(1,6*2,0-1,0*1,4)</t>
  </si>
  <si>
    <t>" Š7 "     2,6*(2,09*1,6-1,2*1,0)</t>
  </si>
  <si>
    <t>" Š8 "     2,6*(2,29*1,6-1,4*1,0)</t>
  </si>
  <si>
    <t>" Š9 "     2,6*(2,38*2,68-1,5*1,2)*1,035</t>
  </si>
  <si>
    <t>" Š10 "     2,6*(3,98*3,83-2,8*2,65)*1,035</t>
  </si>
  <si>
    <t>212</t>
  </si>
  <si>
    <t>894502101</t>
  </si>
  <si>
    <t>Bednění stěn šachet pravoúhlých nebo vícehranných jednostranné</t>
  </si>
  <si>
    <t>873935533</t>
  </si>
  <si>
    <t>" dno - šachty "</t>
  </si>
  <si>
    <t>" Š1 "        0,3*(4,48+4,18)</t>
  </si>
  <si>
    <t>" Š1a "        0,3*(0,38+1,093+1,6+1,069+0,3*5+0,38)</t>
  </si>
  <si>
    <t>" mezi Š1-Š1a pod kameninu DN100 "     0,402*(1,842+1,82)</t>
  </si>
  <si>
    <t>" Š2 "     0,3*(1,6+2,0)*2</t>
  </si>
  <si>
    <t>" Š7 "     0,3*(2,09*2+1,6)</t>
  </si>
  <si>
    <t>" Š8 "     0,3*(2,29*2+1,6)</t>
  </si>
  <si>
    <t>" stěny - šachty "</t>
  </si>
  <si>
    <t>" Š1 "        2,9*(3,5+3,2)</t>
  </si>
  <si>
    <t>" Š1a "        2,9*(1,1+1,6)</t>
  </si>
  <si>
    <t>" Š7 "     2,6*1,0</t>
  </si>
  <si>
    <t>" Š8 "     2,6*1,0</t>
  </si>
  <si>
    <t>" Š9 "     2,6*(1,5+1,2)*2</t>
  </si>
  <si>
    <t>" Š10 "     2,6*(2,8+2,65)*2</t>
  </si>
  <si>
    <t>213</t>
  </si>
  <si>
    <t>894502201</t>
  </si>
  <si>
    <t>Bednění stěn šachet pravoúhlých nebo vícehranných oboustranné</t>
  </si>
  <si>
    <t>938533576</t>
  </si>
  <si>
    <t>" Š1 "        2,9*(4,48+4,18+3,5+3,2)</t>
  </si>
  <si>
    <t>" Š1a "        2,9*(1,0+1,6)</t>
  </si>
  <si>
    <t>" Š2 "     2,6*(1,6+2,0+1,0+1,4)*2</t>
  </si>
  <si>
    <t>" Š7 "     2,6*(2,09*2+1,6+1,2*2+1,0)</t>
  </si>
  <si>
    <t>" Š8 "     2,6*(2,29*2+1,6+1,4*21,0)</t>
  </si>
  <si>
    <t>214</t>
  </si>
  <si>
    <t>894601111</t>
  </si>
  <si>
    <t>Výztuž šachet z betonářské oceli 10 216</t>
  </si>
  <si>
    <t>1450400821</t>
  </si>
  <si>
    <t>" Š1 "     0,0037</t>
  </si>
  <si>
    <t>" Š1a "     0,0027</t>
  </si>
  <si>
    <t>" Š2 "     0,0021</t>
  </si>
  <si>
    <t>" Š7 "     0,0021</t>
  </si>
  <si>
    <t>" Š8 "     0,0021</t>
  </si>
  <si>
    <t>" Š9 "     0,0021</t>
  </si>
  <si>
    <t>" Š10 "     0,0032</t>
  </si>
  <si>
    <t>215</t>
  </si>
  <si>
    <t>894608112</t>
  </si>
  <si>
    <t>Výztuž šachet z betonářské oceli 10 505</t>
  </si>
  <si>
    <t>1423113036</t>
  </si>
  <si>
    <t>" Š1 "        0,1846+1,3464</t>
  </si>
  <si>
    <t>" Š1a "        0,4855</t>
  </si>
  <si>
    <t>" Š2 "     0,3732</t>
  </si>
  <si>
    <t>" Š7 "     0,3628</t>
  </si>
  <si>
    <t>" Š8 "     0,3642</t>
  </si>
  <si>
    <t>" Š9 "     0,4234</t>
  </si>
  <si>
    <t>" Š10 "     0,0684+1,1072</t>
  </si>
  <si>
    <t>216</t>
  </si>
  <si>
    <t>894608211</t>
  </si>
  <si>
    <t>Výztuž šachet ze svařovaných sítí typu Kari</t>
  </si>
  <si>
    <t>1555797473</t>
  </si>
  <si>
    <t>" Š1a "     0,040</t>
  </si>
  <si>
    <t>217</t>
  </si>
  <si>
    <t>894414111</t>
  </si>
  <si>
    <t>Osazení betonových nebo železobetonových dílců pro šachty skruží základových (dno)</t>
  </si>
  <si>
    <t>-592798479</t>
  </si>
  <si>
    <t>218</t>
  </si>
  <si>
    <t>5922433911</t>
  </si>
  <si>
    <t>dno betonové šachty kanalizační TBZ-Q.1 600/900-1500 OC vzor Brno s čedičovým žlábkem</t>
  </si>
  <si>
    <t>127221891</t>
  </si>
  <si>
    <t>219</t>
  </si>
  <si>
    <t>5922433921</t>
  </si>
  <si>
    <t>dno betonové šachty kanalizační TBZ-Q.1 700/1050-2000 OC vzor Brno s čedičovým žlábkem</t>
  </si>
  <si>
    <t>1271780466</t>
  </si>
  <si>
    <t>220</t>
  </si>
  <si>
    <t>894414211</t>
  </si>
  <si>
    <t>Osazení betonových nebo železobetonových dílců pro šachty desek zákrytových</t>
  </si>
  <si>
    <t>-2029187158</t>
  </si>
  <si>
    <t>221</t>
  </si>
  <si>
    <t>5921121651</t>
  </si>
  <si>
    <t>Deska přechodová TZK-Q.1 120-100/25 typ Q.1</t>
  </si>
  <si>
    <t>2008231655</t>
  </si>
  <si>
    <t>222</t>
  </si>
  <si>
    <t>5921121561</t>
  </si>
  <si>
    <t>Deska přechodováTZK-Q.1 150-100/25 typ Q.1</t>
  </si>
  <si>
    <t>1162544117</t>
  </si>
  <si>
    <t>223</t>
  </si>
  <si>
    <t>894301102</t>
  </si>
  <si>
    <t>Injektážní hadička s PU směsi</t>
  </si>
  <si>
    <t>-1626125835</t>
  </si>
  <si>
    <t>" průchod potrubí přes stěnu šachty "</t>
  </si>
  <si>
    <t>" Š1+Š1a "    17,5</t>
  </si>
  <si>
    <t>" Š2 "     7,6</t>
  </si>
  <si>
    <t>" Š7 "     6,4</t>
  </si>
  <si>
    <t>" Š8 "     7,6</t>
  </si>
  <si>
    <t>" Š9 "     7,8</t>
  </si>
  <si>
    <t>" Š10 "     6,8</t>
  </si>
  <si>
    <t>224</t>
  </si>
  <si>
    <t>-769103771</t>
  </si>
  <si>
    <t>" DN500/750 "     3,0</t>
  </si>
  <si>
    <t>" stěna/strop šachty "</t>
  </si>
  <si>
    <t>" Š1+Š1a "        22,1</t>
  </si>
  <si>
    <t>" Š2 "     6,0</t>
  </si>
  <si>
    <t>" Š7 "     5,6</t>
  </si>
  <si>
    <t>" Š8 "    6,0</t>
  </si>
  <si>
    <t>" Š9 "     6,6</t>
  </si>
  <si>
    <t>" Š10 "     12,1</t>
  </si>
  <si>
    <t>" strop/skruž "     3,7*7</t>
  </si>
  <si>
    <t>225</t>
  </si>
  <si>
    <t>-200894087</t>
  </si>
  <si>
    <t>226</t>
  </si>
  <si>
    <t>8942041611</t>
  </si>
  <si>
    <t>Žlaby šachet průřezu z betonu tvrzeného čedič. kamenivem tř. C30/37</t>
  </si>
  <si>
    <t>463611225</t>
  </si>
  <si>
    <t>" šachta Š1 "</t>
  </si>
  <si>
    <t>1,0*3,5*3,2</t>
  </si>
  <si>
    <t>-PI*(1,1/2)^2/2*(1,35+1,15)</t>
  </si>
  <si>
    <t>-PI*(1,1/2)^2/2*(3,8-1,35+3,6-1,15)/2</t>
  </si>
  <si>
    <t>" šachta Š1a "</t>
  </si>
  <si>
    <t>1,0*2,653</t>
  </si>
  <si>
    <t>-PI*(1,1/2)^2/2*1,9</t>
  </si>
  <si>
    <t>" šachta Š2 "</t>
  </si>
  <si>
    <t>1,0*(0,8*1,4-0,1198)</t>
  </si>
  <si>
    <t>" šachta Š7 "</t>
  </si>
  <si>
    <t>1,0*(0,72*1,2-0,1198)</t>
  </si>
  <si>
    <t>" šachta Š8 "</t>
  </si>
  <si>
    <t>1,0*(0,72*1,4-0,1203)</t>
  </si>
  <si>
    <t>" šachta Š9 "</t>
  </si>
  <si>
    <t>1,5*(0,72*1,2-0,1203)</t>
  </si>
  <si>
    <t>0,35*0,44*1,5</t>
  </si>
  <si>
    <t>" šachta Š10 "</t>
  </si>
  <si>
    <t>0,87*2,8*2,65</t>
  </si>
  <si>
    <t>-PI*(0,7/2)^2/2*4,0</t>
  </si>
  <si>
    <t>227</t>
  </si>
  <si>
    <t>-1248538264</t>
  </si>
  <si>
    <t>0,2*(3,8+3,6+1,0+0,92)</t>
  </si>
  <si>
    <t>1,9*0,2*2</t>
  </si>
  <si>
    <t>1,0*0,2*2</t>
  </si>
  <si>
    <t>(0,5+0,2)*1,5</t>
  </si>
  <si>
    <t>PI*0,7/2*4,0</t>
  </si>
  <si>
    <t>8941041111</t>
  </si>
  <si>
    <t>Žlaby šachet z cihel (např. Klinker)</t>
  </si>
  <si>
    <t>1607918596</t>
  </si>
  <si>
    <t>" Š10 "     0,115*1,82*4,0</t>
  </si>
  <si>
    <t>229</t>
  </si>
  <si>
    <t>3559311175</t>
  </si>
  <si>
    <t>Žlab stokový čedičový CN I 1P     (600/900)</t>
  </si>
  <si>
    <t>65699062</t>
  </si>
  <si>
    <t>" Š8 "     1,0</t>
  </si>
  <si>
    <t>" Š9 "     1,55</t>
  </si>
  <si>
    <t>230</t>
  </si>
  <si>
    <t>350544997</t>
  </si>
  <si>
    <t>" Š2 "     1,0</t>
  </si>
  <si>
    <t>" Š7 "     1,0</t>
  </si>
  <si>
    <t>231</t>
  </si>
  <si>
    <t>3559311141</t>
  </si>
  <si>
    <t>Žlaby stok půlená kamenina DN400 vč. úprav</t>
  </si>
  <si>
    <t>177554988</t>
  </si>
  <si>
    <t>" Š9 "     0,4</t>
  </si>
  <si>
    <t>232</t>
  </si>
  <si>
    <t>355931901.1</t>
  </si>
  <si>
    <t>Žlaby stok DN1000/180° - čedičová radiálni tvarovka do tmelu spárování zapravení vč. všech detailů</t>
  </si>
  <si>
    <t>163804795</t>
  </si>
  <si>
    <t>" Š1 "     3,8+3,6</t>
  </si>
  <si>
    <t>" Š1a "     1,9</t>
  </si>
  <si>
    <t>233</t>
  </si>
  <si>
    <t>894410211.1</t>
  </si>
  <si>
    <t>Osazení betonových dílců pro kanalizační šachty DN 1000 skruž rovná výšky 250 mm vymazaní spáry v místě elastomerového těsnění např. Ergelitem</t>
  </si>
  <si>
    <t>-1106289825</t>
  </si>
  <si>
    <t>234</t>
  </si>
  <si>
    <t>5921122103</t>
  </si>
  <si>
    <t>Skruž výšky 250 mm TBS-Q.1 100/25/12 PS</t>
  </si>
  <si>
    <t>1913530728</t>
  </si>
  <si>
    <t>235</t>
  </si>
  <si>
    <t>59224348</t>
  </si>
  <si>
    <t>těsnění elastomerové pro spojení šachetních dílů DN 1000</t>
  </si>
  <si>
    <t>1099642060</t>
  </si>
  <si>
    <t>236</t>
  </si>
  <si>
    <t>894410212.1</t>
  </si>
  <si>
    <t>Osazení betonových dílců pro kanalizační šachty DN 1000 skruž rovná výšky 500 mm vymazaní spáry v místě elastomerového těsnění např. Ergelitem</t>
  </si>
  <si>
    <t>1118656192</t>
  </si>
  <si>
    <t>237</t>
  </si>
  <si>
    <t>5921122113</t>
  </si>
  <si>
    <t>Skruž výšky 500 mm TBS-Q.1 100/50/12 PS</t>
  </si>
  <si>
    <t>-1799848785</t>
  </si>
  <si>
    <t>238</t>
  </si>
  <si>
    <t>1237590630</t>
  </si>
  <si>
    <t>239</t>
  </si>
  <si>
    <t>894410213.1</t>
  </si>
  <si>
    <t>Osazení betonových dílců pro kanalizační šachty DN 1000 skruž rovná výšky 1000 mm vymazaní spáry v místě elastomerového těsnění např. Ergelitem</t>
  </si>
  <si>
    <t>-646412201</t>
  </si>
  <si>
    <t>240</t>
  </si>
  <si>
    <t>5921122123</t>
  </si>
  <si>
    <t>Skruž výšky 1000 mm TBS-Q.1 100/100/12 PS</t>
  </si>
  <si>
    <t>641862687</t>
  </si>
  <si>
    <t>241</t>
  </si>
  <si>
    <t>-759778360</t>
  </si>
  <si>
    <t>242</t>
  </si>
  <si>
    <t>8944131101</t>
  </si>
  <si>
    <t>Příplatek pro osazení první skruže - vnější přibetonování skruže beton C30/37 a výplň zámku skruží tmelem průměr 60/70 mm</t>
  </si>
  <si>
    <t>-313216646</t>
  </si>
  <si>
    <t>243</t>
  </si>
  <si>
    <t>8944022111</t>
  </si>
  <si>
    <t>Osazení betonových dílců pro šachty skruží přechodových vymazaní spáry v místě elastomerového těsnění např. Ergelitem</t>
  </si>
  <si>
    <t>1325513444</t>
  </si>
  <si>
    <t>244</t>
  </si>
  <si>
    <t>5921121104</t>
  </si>
  <si>
    <t>Konus TBR-Q.1 100-63/58/12 KPS</t>
  </si>
  <si>
    <t>2022180867</t>
  </si>
  <si>
    <t>245</t>
  </si>
  <si>
    <t>1345969874</t>
  </si>
  <si>
    <t>246</t>
  </si>
  <si>
    <t>8943027101</t>
  </si>
  <si>
    <t>M+D Strop šachty Š1 prefa 4100/3800/250 s otvorem d=1000 beton C30/37-XC4-XA1 vč. armování</t>
  </si>
  <si>
    <t>-562361294</t>
  </si>
  <si>
    <t>247</t>
  </si>
  <si>
    <t>8943027111</t>
  </si>
  <si>
    <t>M+D Strop šachty Š1a prefa 1393+1400/2200/250 s otvorem d=1000 beton C30/37-XC4-XA1 vč. armování</t>
  </si>
  <si>
    <t>480172820</t>
  </si>
  <si>
    <t>248</t>
  </si>
  <si>
    <t>8943027121</t>
  </si>
  <si>
    <t>M+D Strop šachty Š2 prefa 2000/1600/250 s otvorem d=1000 beton C30/37-XC4-XA1 vč. armování</t>
  </si>
  <si>
    <t>330267347</t>
  </si>
  <si>
    <t>249</t>
  </si>
  <si>
    <t>8943027131</t>
  </si>
  <si>
    <t>M+D Strop šachty Š7 prefa 1800/1600/250 s otvorem d=1000 beton C30/37-XC4-XA1 vč. armování</t>
  </si>
  <si>
    <t>159436992</t>
  </si>
  <si>
    <t>250</t>
  </si>
  <si>
    <t>8943027141</t>
  </si>
  <si>
    <t>M+D Strop šachty Š8 prefa 2000/1600/250 s otvorem d=1000 beton C30/37-XC4-XA1 vč. armování</t>
  </si>
  <si>
    <t>1729359097</t>
  </si>
  <si>
    <t>251</t>
  </si>
  <si>
    <t>8943027151</t>
  </si>
  <si>
    <t>M+D Strop šachty Š9 prefa 2100/1800/250 s otvorem d=1000 beton C30/37-XC4-XA1 vč. armování</t>
  </si>
  <si>
    <t>1572493077</t>
  </si>
  <si>
    <t>252</t>
  </si>
  <si>
    <t>8943027161</t>
  </si>
  <si>
    <t>M+D Strop šachty Š10 prefa 3400/3250/250 s otvorem d=1000 beton C30/37-XC4-XA1 vč. armování</t>
  </si>
  <si>
    <t>136507636</t>
  </si>
  <si>
    <t>253</t>
  </si>
  <si>
    <t>899501411</t>
  </si>
  <si>
    <t>Stupadla do šachet ocelová PE povlak vidlicová s vysekáním otvoru v betonu</t>
  </si>
  <si>
    <t>1418514083</t>
  </si>
  <si>
    <t>" monolitické šachty "     57</t>
  </si>
  <si>
    <t>254</t>
  </si>
  <si>
    <t>899502411</t>
  </si>
  <si>
    <t>Stupadla do šachet ocelová PE povlak zapouštěcí kapsová s vysekáním otvoru v betonu</t>
  </si>
  <si>
    <t>744215367</t>
  </si>
  <si>
    <t>255</t>
  </si>
  <si>
    <t>899104112</t>
  </si>
  <si>
    <t>Osazení poklopů litinových nebo ocelových včetně rámů pro třídu zatížení D400, E600</t>
  </si>
  <si>
    <t>-1058674811</t>
  </si>
  <si>
    <t>256</t>
  </si>
  <si>
    <t>55243443</t>
  </si>
  <si>
    <t>poklop na vstupní šachtu DN600 litinový D400 nosnost 40t vzor BRNO</t>
  </si>
  <si>
    <t>-1115830559</t>
  </si>
  <si>
    <t>257</t>
  </si>
  <si>
    <t>-620267741</t>
  </si>
  <si>
    <t>DN300*(0,372+0,1*0,326*2)</t>
  </si>
  <si>
    <t>258</t>
  </si>
  <si>
    <t>-919643739</t>
  </si>
  <si>
    <t>" potrubí DN1000 kamenina mezi Š1 a Š1a "</t>
  </si>
  <si>
    <t>3,911*1,52</t>
  </si>
  <si>
    <t>-PI*(1,22/2)^2*1,842</t>
  </si>
  <si>
    <t>1,451*2,1*1,035</t>
  </si>
  <si>
    <t>PI*(1,22/2)^2*3,1</t>
  </si>
  <si>
    <t>259</t>
  </si>
  <si>
    <t>1172230785</t>
  </si>
  <si>
    <t>(0,402+1,52)*1,842</t>
  </si>
  <si>
    <t>260</t>
  </si>
  <si>
    <t>899103211</t>
  </si>
  <si>
    <t>Demontáž poklopů litinových nebo ocelových včetně rámů hmotnosti přes 100 do 150 kg</t>
  </si>
  <si>
    <t>-471553705</t>
  </si>
  <si>
    <t>" poklop stáv, kanal. šachet "     23</t>
  </si>
  <si>
    <t>261</t>
  </si>
  <si>
    <t>-1481728027</t>
  </si>
  <si>
    <t>262</t>
  </si>
  <si>
    <t>-1417714041</t>
  </si>
  <si>
    <t>3,45*4 "Přepočtené koeficientem množství</t>
  </si>
  <si>
    <t>263</t>
  </si>
  <si>
    <t>8713723281</t>
  </si>
  <si>
    <t>Provizorní obtok z trub ocelových DN800 montáž dodávka podložení zajištění  nastražení, zednické práce vč. všech potřebných prací</t>
  </si>
  <si>
    <t>-1477984469</t>
  </si>
  <si>
    <t>" u TŠ1 "     6,0</t>
  </si>
  <si>
    <t>264</t>
  </si>
  <si>
    <t>8713723283</t>
  </si>
  <si>
    <t>Úprava stávajícího žlábku DN800 ve stáv. šachtě Š1 z monolitického betonu dl. 3,5m</t>
  </si>
  <si>
    <t>672595078</t>
  </si>
  <si>
    <t>265</t>
  </si>
  <si>
    <t>8713723284</t>
  </si>
  <si>
    <t>Zabetonování a utěsnění ocelové trouby DN800 provizorního obtoku u TŠ1 nastrčené do vobouraného  ŽB stoky DN1000</t>
  </si>
  <si>
    <t>-460735391</t>
  </si>
  <si>
    <t>266</t>
  </si>
  <si>
    <t>8713703115</t>
  </si>
  <si>
    <t>Provizorní obtok z plastových trub DN150 montáž dodávka (několikeré použití) podložení zajištění, demnotáž odvoz přemístění nastražení, zednické práce aj.vč. všech potřebných prací</t>
  </si>
  <si>
    <t>-695714666</t>
  </si>
  <si>
    <t>" provizorní propoje - viz. TZ POV 1.6 "     50,0</t>
  </si>
  <si>
    <t>" provizorní propoje - viz. TZ POV 2.3 "     42,0</t>
  </si>
  <si>
    <t>" provizorní propoje - viz. TZ POV 2.4 "     12,0</t>
  </si>
  <si>
    <t>" provizorní propoje - viz. TZ POV 2.5 "     48,0</t>
  </si>
  <si>
    <t>267</t>
  </si>
  <si>
    <t>8713703150</t>
  </si>
  <si>
    <t>Provizorní obtok z plastových trub DN500 vč. tvarovek montáž dodávka (několikeré použití) podložení zajištění, demnotáž odvoz přemístění nastražení, zednické práce aj.vč. všech potřebných prací</t>
  </si>
  <si>
    <t>-1850363099</t>
  </si>
  <si>
    <t>" provizorní propoje - viz. TZ POV 1.2 "     30,0</t>
  </si>
  <si>
    <t>268</t>
  </si>
  <si>
    <t>8713723261</t>
  </si>
  <si>
    <t>Provizorní obtok z trub ocelových DN600 montáž dodávka podložení zajištění  nastražení, zednické práce vč. všech potřebných prací</t>
  </si>
  <si>
    <t>-276439781</t>
  </si>
  <si>
    <t>" u TŠ2 "     3,0</t>
  </si>
  <si>
    <t>" mezi Š7-Š8 "     33,0</t>
  </si>
  <si>
    <t>269</t>
  </si>
  <si>
    <t>8713723263</t>
  </si>
  <si>
    <t>Zabetonování a utěsnění ocelové trouby DN600 provizorního obtoku u TŠ2 nastrčené do vobouraného stoky DN600/900</t>
  </si>
  <si>
    <t>1432038618</t>
  </si>
  <si>
    <t>Ostatní konstrukce a práce-bourání</t>
  </si>
  <si>
    <t>270</t>
  </si>
  <si>
    <t>-1633076750</t>
  </si>
  <si>
    <t>" Š1+Š1a "     PI*(1,0+1,2)*2</t>
  </si>
  <si>
    <t>271</t>
  </si>
  <si>
    <t>58381007</t>
  </si>
  <si>
    <t>kostka štípaná dlažební žula drobná 8/10</t>
  </si>
  <si>
    <t>449649257</t>
  </si>
  <si>
    <t>13,823*0,11*1,01</t>
  </si>
  <si>
    <t>272</t>
  </si>
  <si>
    <t>953311191.1</t>
  </si>
  <si>
    <t>Ochranné dřevěné bednění plynovodu DN300 ve výkopu dl. 6m vč. zajištění plynovodu proti vychýlení a likvidace po dokončení</t>
  </si>
  <si>
    <t>-1140585106</t>
  </si>
  <si>
    <t>" šachta Š1+Š1a "     1</t>
  </si>
  <si>
    <t>273</t>
  </si>
  <si>
    <t>9982713111</t>
  </si>
  <si>
    <t>Přesun hmot pro kanalizace hloubené monolitické část ve štole  z betonu z beton trub prefa</t>
  </si>
  <si>
    <t>-320182182</t>
  </si>
  <si>
    <t>23-M</t>
  </si>
  <si>
    <t>Montáže potrubí</t>
  </si>
  <si>
    <t>274</t>
  </si>
  <si>
    <t>230200104.1</t>
  </si>
  <si>
    <t>Chránička podélně půlená DN400 dl. 6m na plyn potrubí DN300 vč. čichačky na chráničku a všech potřebných prací M+D</t>
  </si>
  <si>
    <t>1462470198</t>
  </si>
  <si>
    <t>46-M</t>
  </si>
  <si>
    <t>Zemní práce při extr.mont.pracích</t>
  </si>
  <si>
    <t>275</t>
  </si>
  <si>
    <t>460671113</t>
  </si>
  <si>
    <t>Výstražná fólie pro krytí kabelů šířky 34 cm</t>
  </si>
  <si>
    <t>-2129086441</t>
  </si>
  <si>
    <t>KABEL+POTRUBI1+POTRUBI2</t>
  </si>
  <si>
    <t>276</t>
  </si>
  <si>
    <t>460520151</t>
  </si>
  <si>
    <t>Křižovatka betonového kabelového žlabu s inženýrskými sítěmi bez zásypu</t>
  </si>
  <si>
    <t>1254977172</t>
  </si>
  <si>
    <t>ABO1</t>
  </si>
  <si>
    <t>ABO3</t>
  </si>
  <si>
    <t>1,5</t>
  </si>
  <si>
    <t>83,743</t>
  </si>
  <si>
    <t>BDLAZBA</t>
  </si>
  <si>
    <t>11,165</t>
  </si>
  <si>
    <t>BDLTRAVA</t>
  </si>
  <si>
    <t>17,853</t>
  </si>
  <si>
    <t>BLA50</t>
  </si>
  <si>
    <t>241,021</t>
  </si>
  <si>
    <t>BLOK</t>
  </si>
  <si>
    <t>16,97</t>
  </si>
  <si>
    <t>3,674</t>
  </si>
  <si>
    <t>12,144</t>
  </si>
  <si>
    <t>32 - SO 320 - KANALIZAČNÍ PŘÍPOJKY</t>
  </si>
  <si>
    <t>18,315</t>
  </si>
  <si>
    <t>4,103</t>
  </si>
  <si>
    <t>6,094</t>
  </si>
  <si>
    <t>12,276</t>
  </si>
  <si>
    <t>7,546</t>
  </si>
  <si>
    <t>15,95</t>
  </si>
  <si>
    <t>3,641</t>
  </si>
  <si>
    <t>BZAMKOVA6</t>
  </si>
  <si>
    <t>18,304</t>
  </si>
  <si>
    <t>DL30prov</t>
  </si>
  <si>
    <t>270,49</t>
  </si>
  <si>
    <t>DN100svod</t>
  </si>
  <si>
    <t>28,2</t>
  </si>
  <si>
    <t>DN125</t>
  </si>
  <si>
    <t>15,67</t>
  </si>
  <si>
    <t>DN125svod</t>
  </si>
  <si>
    <t>12,3</t>
  </si>
  <si>
    <t>178,49</t>
  </si>
  <si>
    <t>DN200</t>
  </si>
  <si>
    <t>160,63</t>
  </si>
  <si>
    <t>DN200p</t>
  </si>
  <si>
    <t>125,5</t>
  </si>
  <si>
    <t>38,5</t>
  </si>
  <si>
    <t>KOSTKAm</t>
  </si>
  <si>
    <t>46,8</t>
  </si>
  <si>
    <t>19,513</t>
  </si>
  <si>
    <t>1292,882</t>
  </si>
  <si>
    <t>7,566</t>
  </si>
  <si>
    <t>5,522</t>
  </si>
  <si>
    <t>ORNstoka</t>
  </si>
  <si>
    <t>2,044</t>
  </si>
  <si>
    <t>PAZ4</t>
  </si>
  <si>
    <t>399,693</t>
  </si>
  <si>
    <t>30,8</t>
  </si>
  <si>
    <t>PROVIZtrav</t>
  </si>
  <si>
    <t>55,22</t>
  </si>
  <si>
    <t>978,555000000001</t>
  </si>
  <si>
    <t>1398,291</t>
  </si>
  <si>
    <t>49,698</t>
  </si>
  <si>
    <t>257,063</t>
  </si>
  <si>
    <t>PSV - Práce a dodávky PSV</t>
  </si>
  <si>
    <t xml:space="preserve">    764 - Konstrukce klempířské</t>
  </si>
  <si>
    <t>766564895</t>
  </si>
  <si>
    <t>" ŠP 100mm - chodník litý asfalt "     BLA50</t>
  </si>
  <si>
    <t>" ŠP 650mm - vozovka 9 "     BVOZ9</t>
  </si>
  <si>
    <t>113107412</t>
  </si>
  <si>
    <t>Odstranění podkladu z kameniva těženého tl přes 100 do 200 mm při překopech strojně pl do 15 m2</t>
  </si>
  <si>
    <t>554308684</t>
  </si>
  <si>
    <t>277667219</t>
  </si>
  <si>
    <t>" ŠP 650mm - vozovka 9 "     BVOZ9*2</t>
  </si>
  <si>
    <t>-1659254827</t>
  </si>
  <si>
    <t>" ŠD 150mm - chodník dlažba "     BDLAZBA</t>
  </si>
  <si>
    <t>" ŠD 150mm - chodník dlažba "     BZAMKOVA6</t>
  </si>
  <si>
    <t>" ŠD 150mm - parkoviště dlažba "     BDLTRAVA</t>
  </si>
  <si>
    <t>284584946</t>
  </si>
  <si>
    <t>" ŠD 250mm - zatrav. tvárnice "     BDLTRAVA</t>
  </si>
  <si>
    <t>113107424</t>
  </si>
  <si>
    <t>Odstranění podkladu z kameniva drceného tl přes 300 do 400 mm při překopech strojně pl do 15 m2</t>
  </si>
  <si>
    <t>1499687750</t>
  </si>
  <si>
    <t>437842644</t>
  </si>
  <si>
    <t>2,0*17</t>
  </si>
  <si>
    <t>242218038</t>
  </si>
  <si>
    <t>1,5*1</t>
  </si>
  <si>
    <t>-1998312449</t>
  </si>
  <si>
    <t>-1117447416</t>
  </si>
  <si>
    <t>-1186790848</t>
  </si>
  <si>
    <t>" jedna řada "     1,2*1*(1+2)</t>
  </si>
  <si>
    <t>" dvě řady "     1,2*2*(1+5)</t>
  </si>
  <si>
    <t>" tři řady "     1,2*3*(1+4+1+2)</t>
  </si>
  <si>
    <t>979071022</t>
  </si>
  <si>
    <t>Očištění dlažebních kostek drobných se spárováním živičnou směsí nebo MC při překopech inženýrských sítí</t>
  </si>
  <si>
    <t>-216630825</t>
  </si>
  <si>
    <t>KOSTKAm*0,1</t>
  </si>
  <si>
    <t>113106121</t>
  </si>
  <si>
    <t>Rozebrání dlažeb z betonových nebo kamenných dlaždic komunikací pro pěší ručně</t>
  </si>
  <si>
    <t>752476896</t>
  </si>
  <si>
    <t xml:space="preserve">" Gajdošova 12, 22(3), 24, 56a, 58,60,62 "     </t>
  </si>
  <si>
    <t>1,1*(2,67+2,35+0,49+2,74+0,25+0,25+0,65+0,25*3)</t>
  </si>
  <si>
    <t>-1465151070</t>
  </si>
  <si>
    <t>1655897436</t>
  </si>
  <si>
    <t>" chodník "</t>
  </si>
  <si>
    <t>" Gajdošova 22(3), 24, 52 "</t>
  </si>
  <si>
    <t>1,1*(2,35+2,39+0,4+1,46+0,09+9,37+0,58)</t>
  </si>
  <si>
    <t>194088392</t>
  </si>
  <si>
    <t>1131061711</t>
  </si>
  <si>
    <t>Rozebrání dlažeb vozovek pl do 50 m2 ze zatravňovacích tvárnic s ložem z kameniva vč. očištění</t>
  </si>
  <si>
    <t>2023154625</t>
  </si>
  <si>
    <t>" Gajdošova 48, 50, 52, 54 "</t>
  </si>
  <si>
    <t>1,1*(2,42+4,82+3,15+1,09+4,75)</t>
  </si>
  <si>
    <t>113107032</t>
  </si>
  <si>
    <t>Odstranění podkladu z betonu prostého tl přes 200 do 300 mm při překopech ručně</t>
  </si>
  <si>
    <t>-879720626</t>
  </si>
  <si>
    <t>" beton žlábek + schod "</t>
  </si>
  <si>
    <t>" Gajdošova 8, 16 "</t>
  </si>
  <si>
    <t>(0,05+0,27+0,15)*1,1</t>
  </si>
  <si>
    <t>BBETON1</t>
  </si>
  <si>
    <t>919735124</t>
  </si>
  <si>
    <t>Řezání stávajícího betonového krytu hl přes 150 do 200 mm</t>
  </si>
  <si>
    <t>223081852</t>
  </si>
  <si>
    <t>" beton "</t>
  </si>
  <si>
    <t>(0,05+0,15)*2</t>
  </si>
  <si>
    <t>919735126</t>
  </si>
  <si>
    <t>Řezání stávajícího betonového krytu hl přes 250 do 300 mm</t>
  </si>
  <si>
    <t>1497751312</t>
  </si>
  <si>
    <t>" schod "</t>
  </si>
  <si>
    <t>0,27*2</t>
  </si>
  <si>
    <t>113107531</t>
  </si>
  <si>
    <t>Odstranění podkladu z betonu prostého tl přes 100 do 150 mm při překopech strojně pl přes 15 m2</t>
  </si>
  <si>
    <t>324027582</t>
  </si>
  <si>
    <t>" beton 150mm - chodník litý asfalt "     BLA50</t>
  </si>
  <si>
    <t>1323217087</t>
  </si>
  <si>
    <t xml:space="preserve">" chodník - litý asfalt tl. 50mm "     </t>
  </si>
  <si>
    <t>" Gajdošova 8 "     2*(2,89+3,19)</t>
  </si>
  <si>
    <t>" Gajdošova 12 "     2*(2,89+2,56)</t>
  </si>
  <si>
    <t>" Gajdošova 14 "     2*(4,8+2,43)</t>
  </si>
  <si>
    <t>" Gajdošova 16 "     2*(4,51+8,52)</t>
  </si>
  <si>
    <t>" Gajdošova 18,20(1) "     2*4,72</t>
  </si>
  <si>
    <t>" Gajdošova 18,20(2) "     2*4,75</t>
  </si>
  <si>
    <t>" Gajdošova 18,20(3) "     2*(4,75+1,86)</t>
  </si>
  <si>
    <t>" Gajdošova 22(1) "     2*4,85</t>
  </si>
  <si>
    <t>" Gajdošova 22(2) "     2*(4,57+2,93)</t>
  </si>
  <si>
    <t>" Gajdošova 30 "     2*(2,92+6,22)</t>
  </si>
  <si>
    <t>" Gajdošova 32 "     2*(4,85+1,71)</t>
  </si>
  <si>
    <t>" Gajdošova 38 "     2*(3,43+3,7)</t>
  </si>
  <si>
    <t>" Gajdošova 40 "     2*(5,34+8,1)</t>
  </si>
  <si>
    <t>" Gajdošova 42 "     2*(5,34+6,08)</t>
  </si>
  <si>
    <t>" Gajdošova 44 "     2*(5,36+7,12)</t>
  </si>
  <si>
    <t>" Gajdošova 46 "     2*5,48</t>
  </si>
  <si>
    <t>" Gajdošova 48 "     2*2,38</t>
  </si>
  <si>
    <t>" Gajdošova 5 "     2*(2,39+7,76)</t>
  </si>
  <si>
    <t>" Gajdošova 52 "     2*5,81</t>
  </si>
  <si>
    <t>" Gajdošova 54 "     2*(2,57+2,4+4,01)</t>
  </si>
  <si>
    <t>" Gajdošova 56 "     2*(5,75+2,06+2,75)</t>
  </si>
  <si>
    <t>" Gajdošova 56a "     2*(5,65+2,0+1,31+4,29)</t>
  </si>
  <si>
    <t>" Gajdošova 58 "     2*(6,28+2,03+5,44)</t>
  </si>
  <si>
    <t>" Gajdošova 60 "     2*(4,22+1,16+1,95+1,55)</t>
  </si>
  <si>
    <t>" Gajdošova 62 "     2*(8,67+1,93)</t>
  </si>
  <si>
    <t>-2009201885</t>
  </si>
  <si>
    <t>2062821775</t>
  </si>
  <si>
    <t>343,873*6 'Přepočtené koeficientem množství</t>
  </si>
  <si>
    <t>548989208</t>
  </si>
  <si>
    <t>1067390534</t>
  </si>
  <si>
    <t>" dlažba zámkova "     BZAMKOVA6*0,140</t>
  </si>
  <si>
    <t>" obrubník "     ABO1*0,082</t>
  </si>
  <si>
    <t>" přídlažba "     KOSTKAm*0,1*0,14</t>
  </si>
  <si>
    <t>333430336</t>
  </si>
  <si>
    <t>6,006*5 'Přepočtené koeficientem množství</t>
  </si>
  <si>
    <t>113107141</t>
  </si>
  <si>
    <t>Odstranění podkladu živičného tl 50 mm ručně</t>
  </si>
  <si>
    <t>1442087977</t>
  </si>
  <si>
    <t>" Gajdošova 8 "     1,1*(2,89+3,19)</t>
  </si>
  <si>
    <t>" Gajdošova 12 "     1,1*(2,89+2,56)</t>
  </si>
  <si>
    <t>" Gajdošova 14 "     1,1*(4,8+2,43)</t>
  </si>
  <si>
    <t>" Gajdošova 16 "     1,1*(4,51+8,52)</t>
  </si>
  <si>
    <t>" Gajdošova 18,20(1) "     1,1*4,72</t>
  </si>
  <si>
    <t>" Gajdošova 18,20(2) "     1,1*4,75</t>
  </si>
  <si>
    <t>" Gajdošova 18,20(3) "     1,1*(4,75+1,86)</t>
  </si>
  <si>
    <t>" Gajdošova 22(1) "     1,1*4,85</t>
  </si>
  <si>
    <t>" Gajdošova 22(2) "     1,1*(4,57+2,93)</t>
  </si>
  <si>
    <t>" Gajdošova 30 "     1,1*(2,92+6,22)</t>
  </si>
  <si>
    <t>" Gajdošova 32 "     1,1*(4,85+1,71)</t>
  </si>
  <si>
    <t>" Gajdošova 38 "     1,1*(3,43+3,7)</t>
  </si>
  <si>
    <t>" Gajdošova 40 "     1,1*(5,34+8,1)</t>
  </si>
  <si>
    <t>" Gajdošova 42 "     1,1*(5,34+6,08)</t>
  </si>
  <si>
    <t>" Gajdošova 44 "     1,1*(5,36+7,12)</t>
  </si>
  <si>
    <t>" Gajdošova 46 "     1,1*5,48</t>
  </si>
  <si>
    <t>" Gajdošova 48 "     1,1*2,38</t>
  </si>
  <si>
    <t>" Gajdošova 50 "     1,1*(2,39+7,76)</t>
  </si>
  <si>
    <t>" Gajdošova 52 "     1,1*5,81</t>
  </si>
  <si>
    <t>" Gajdošova 54 "     1,1*(2,57+2,4+4,01)</t>
  </si>
  <si>
    <t>" Gajdošova 56 "     1,1*(5,75+2,06+2,75)</t>
  </si>
  <si>
    <t>" Gajdošova 56a "     1,1*(5,65+2,0+1,31+4,29)</t>
  </si>
  <si>
    <t>" Gajdošova 58 "     1,1*(6,28+2,03+5,44)</t>
  </si>
  <si>
    <t>" Gajdošova 60 "     1,1*(4,22+1,16+1,95+1,55)</t>
  </si>
  <si>
    <t>" Gajdošova 62 "     1,1*(8,67+1,93)</t>
  </si>
  <si>
    <t>1368662941</t>
  </si>
  <si>
    <t>" Gajdošova 50 "     2*(2,39+7,76)</t>
  </si>
  <si>
    <t>113107443</t>
  </si>
  <si>
    <t>Odstranění podkladu živičných tl přes 100 do 150 mm při překopech strojně pl do 15 m2</t>
  </si>
  <si>
    <t>-1848049435</t>
  </si>
  <si>
    <t>-1145315466</t>
  </si>
  <si>
    <t>" Gajdošova 12, 14, 16,18,20(1)  "     1,1*(2,75*2+2,77*2)</t>
  </si>
  <si>
    <t xml:space="preserve">" Gajdošova 18,20(2+3), 22(1+2+3), 24  "     </t>
  </si>
  <si>
    <t>1,1*(2,78+2,79*2+2,77*2+2,75)</t>
  </si>
  <si>
    <t>874089294</t>
  </si>
  <si>
    <t>" Gajdošova 12, 14, 16,18,20(1)  "     2*(2,75*2+2,77*2)</t>
  </si>
  <si>
    <t>2*(2,78+2,79*2+2,77*2+2,75)</t>
  </si>
  <si>
    <t>1401705971</t>
  </si>
  <si>
    <t>" Gajdošova 8, 10  "     1,1*(2,34+1,0)</t>
  </si>
  <si>
    <t>" Gajdošova 26,28, 30 "     1,1*(1,0+2,73)</t>
  </si>
  <si>
    <t>" Gajdošova 32, 38  "     1,1*(2,74+2,8)</t>
  </si>
  <si>
    <t>" Gajdošova 40, 42, 44, 46  "     1,1*(2,77*2+2,78+2,84)</t>
  </si>
  <si>
    <t>" Gajdošova 48, 50, 52 "     1,1*(2,25*2+2,36)</t>
  </si>
  <si>
    <t>" Gajdošova 54, 56, 56a, 58  "     1,1*(2,55+4,23*2+3,49)</t>
  </si>
  <si>
    <t>" Gajdošova 60, 62 "     1,1*(2,34+0,97)</t>
  </si>
  <si>
    <t>1731151914</t>
  </si>
  <si>
    <t>" Gajdošova 8, 10  "     2*(2,34+1,0)</t>
  </si>
  <si>
    <t>" Gajdošova 26,28, 30 "     2*(1,0+2,73)</t>
  </si>
  <si>
    <t>" Gajdošova 32, 38  "     2*(2,74+2,8)</t>
  </si>
  <si>
    <t>" Gajdošova 40, 42, 44, 46  "     2*(2,77*2+2,78+2,84)</t>
  </si>
  <si>
    <t>" Gajdošova 48, 50, 52 "     2*(2,25*2+2,36)</t>
  </si>
  <si>
    <t>" Gajdošova 54, 56, 56a, 58  "     2*(2,55+4,23*2+3,49)</t>
  </si>
  <si>
    <t>" Gajdošova 60, 62 "     2*(2,34+0,97)</t>
  </si>
  <si>
    <t>-1866712729</t>
  </si>
  <si>
    <t>-1892700495</t>
  </si>
  <si>
    <t>2069771200</t>
  </si>
  <si>
    <t>105,289*6 'Přepočtené koeficientem množství</t>
  </si>
  <si>
    <t>-1169954634</t>
  </si>
  <si>
    <t>604559146</t>
  </si>
  <si>
    <t>" Gajdošova 8,12,30,38,60 "</t>
  </si>
  <si>
    <t>0,2*1,1*(1,82+1,86+2,04+1,8+1,77)</t>
  </si>
  <si>
    <t>" MJkp "     0,2*1,1*1,1*(19+2)+0,2*1,1*2,0</t>
  </si>
  <si>
    <t>1182346383</t>
  </si>
  <si>
    <t>" křížení voda "     1,1*28</t>
  </si>
  <si>
    <t>1049926696</t>
  </si>
  <si>
    <t>" křížení plyn "     1,1*28</t>
  </si>
  <si>
    <t>-198342679</t>
  </si>
  <si>
    <t>1,1*35</t>
  </si>
  <si>
    <t>-2038816177</t>
  </si>
  <si>
    <t>(VYKOP1+VYKOP2)*0,25</t>
  </si>
  <si>
    <t>352412170</t>
  </si>
  <si>
    <t>" Gajdošova 8 "</t>
  </si>
  <si>
    <t>1,1*(4,19+4,23)/2*(7,21-0,83)</t>
  </si>
  <si>
    <t>1,1*(4,30+2,2+0,65)/2*(3,19+0,05)</t>
  </si>
  <si>
    <t>" Gajdošova 10 "</t>
  </si>
  <si>
    <t>1,1*(4,55+4,21)/2*1,0</t>
  </si>
  <si>
    <t>" Gajdošova 12 "</t>
  </si>
  <si>
    <t>1,1*(4,55+3,88)/2*7,67</t>
  </si>
  <si>
    <t>1,1*(3,99+1,2+0,65)/2*(2,56+2,67)</t>
  </si>
  <si>
    <t>" Gajdošova 14 "</t>
  </si>
  <si>
    <t>1,1*(4,55+3,92)/2*7,67</t>
  </si>
  <si>
    <t>1,1*(4,02+2,5+0,65)/2*2,43</t>
  </si>
  <si>
    <t>" Gajdošova 16 "</t>
  </si>
  <si>
    <t>1,1*(4,55+4,43)/2*7,67</t>
  </si>
  <si>
    <t>1,1*(4,48+1,3+0,65)/2*8,52</t>
  </si>
  <si>
    <t>" Gajdošova 18,20(1) "</t>
  </si>
  <si>
    <t>1,1*(4,53+1,9)/2*7,62</t>
  </si>
  <si>
    <t>" Gajdošova 18,20(2) "</t>
  </si>
  <si>
    <t>1,1*(4,55+4,69)/2*7,65</t>
  </si>
  <si>
    <t>" Gajdošova 18,20(3) "</t>
  </si>
  <si>
    <t>1,1*(4,55+4,7)/2*7,66</t>
  </si>
  <si>
    <t>1,1*(4,69+3,2+0,65)/2*1,86</t>
  </si>
  <si>
    <t>" Gajdošova 22(1) "</t>
  </si>
  <si>
    <t>1,1*(4,52+1,9)/2*7,77</t>
  </si>
  <si>
    <t>" Gajdošova 22(2) "</t>
  </si>
  <si>
    <t>1,1*(4,54+4,63)/2*7,66</t>
  </si>
  <si>
    <t>1,1*(4,59+2,7+0,65)/2*2,93</t>
  </si>
  <si>
    <t>" Gajdošova 22(3) "</t>
  </si>
  <si>
    <t>1,1*(4,6+2,0)/2*7,75</t>
  </si>
  <si>
    <t>" Gajdošova 24 "</t>
  </si>
  <si>
    <t>1,1*(4,59+4,2)/2*7,77</t>
  </si>
  <si>
    <t>1,1*(4,25+2,3+0,65)/2*(0,09+2,74)</t>
  </si>
  <si>
    <t>" Gajdošova 26,28 "</t>
  </si>
  <si>
    <t>1,1*(4,56+4,16)/2*1,0</t>
  </si>
  <si>
    <t>" Gajdošova 30 "</t>
  </si>
  <si>
    <t>1,1*(4,54+3,68)/2*7,84</t>
  </si>
  <si>
    <t>1,1*(3,77+1,2+0,65)/2*6,22</t>
  </si>
  <si>
    <t>" Gajdošova 32 "</t>
  </si>
  <si>
    <t>1,1*(4,51+3,69)/2*7,88</t>
  </si>
  <si>
    <t>1,1*(3,77+2,5+0,65)/2*1,71</t>
  </si>
  <si>
    <t>" Gajdošova 38 "</t>
  </si>
  <si>
    <t>1,1*(4,46+4,19)/2*8,28</t>
  </si>
  <si>
    <t>1,1*(4,2+2,0+0,65)/2*8,28</t>
  </si>
  <si>
    <t>" Gajdošova 40 "</t>
  </si>
  <si>
    <t>1,1*(4,45+3,87)/2*8,41</t>
  </si>
  <si>
    <t>1,1*(3,95+1,2+0,65)/2*8,1</t>
  </si>
  <si>
    <t>" Gajdošova 42 "</t>
  </si>
  <si>
    <t>1,1*(4,45+3,51)/2*8,43</t>
  </si>
  <si>
    <t>1,1*(3,66+1,2+0,65)/2*6,08</t>
  </si>
  <si>
    <t>" Gajdošova 44 "</t>
  </si>
  <si>
    <t>1,1*(4,45+3,4)/2*8,43</t>
  </si>
  <si>
    <t>1,1*(3,56+1,2+0,65)/2*7,12</t>
  </si>
  <si>
    <t>" Gajdošova 46 "</t>
  </si>
  <si>
    <t>1,1*(4,44+1,8)/2*8,63</t>
  </si>
  <si>
    <t>" Gajdošova 48 "</t>
  </si>
  <si>
    <t>1,1*(4,4+1,6)/2*10,1</t>
  </si>
  <si>
    <t>" Gajdošova 50 "</t>
  </si>
  <si>
    <t>1,1*(4,37+3,49)/2*11,5</t>
  </si>
  <si>
    <t>1,1*(3,69+1,0+0,65)/2*(3,15+7,76)</t>
  </si>
  <si>
    <t>" Gajdošova 52 "</t>
  </si>
  <si>
    <t>1,1*(4,34+3,7)/2*11,89</t>
  </si>
  <si>
    <t>1,1*(3,76+1,0+0,65)/2*(0,58+1,09+5,81)</t>
  </si>
  <si>
    <t>" Gajdošova 54 "</t>
  </si>
  <si>
    <t>1,1*(4,3+3,72)/2*12,57</t>
  </si>
  <si>
    <t>1,1*(3,72+1,5+0,65)/2*4,01</t>
  </si>
  <si>
    <t>" Gajdošova 56 "</t>
  </si>
  <si>
    <t>1,1*(4,22+3,01)/2*12,43</t>
  </si>
  <si>
    <t>1,1*(3,08+1,4+0,65)/2*2,75</t>
  </si>
  <si>
    <t>" Gajdošova 56a "</t>
  </si>
  <si>
    <t>1,1*(4,23+3,31)/2*12,28</t>
  </si>
  <si>
    <t>1,1*(3,43+1,0+0,65)/2*(1,31+0,65+4,29)</t>
  </si>
  <si>
    <t>" Gajdošova 58 "</t>
  </si>
  <si>
    <t>1,1*(4,18+3,38)/2*12,19</t>
  </si>
  <si>
    <t>1,1*(3,42+1,0+0,65)/2*5,44</t>
  </si>
  <si>
    <t>" Gajdošova 60 "</t>
  </si>
  <si>
    <t>1,1*(4,18+2,7)/2*12,05</t>
  </si>
  <si>
    <t>1,1*(2,79+1,5+0,65)/2*1,55</t>
  </si>
  <si>
    <t>" Gajdošova 62 "</t>
  </si>
  <si>
    <t>1,1*(4,12+1,6)/2*11,98</t>
  </si>
  <si>
    <t>" odpočet ruční výkop "     -VYKOPR</t>
  </si>
  <si>
    <t>-PI*(0,175/2)^2*DN125</t>
  </si>
  <si>
    <t>-PI*(0,186/2)^2*DN150</t>
  </si>
  <si>
    <t>-PI*(0,242/2)^2*DN200</t>
  </si>
  <si>
    <t>-BVOZ1*1,0</t>
  </si>
  <si>
    <t>-BVOZ3*0,5</t>
  </si>
  <si>
    <t>-BVOZ4*0,8</t>
  </si>
  <si>
    <t>-BVOZ6*0,8</t>
  </si>
  <si>
    <t>-BVOZ7*0,85</t>
  </si>
  <si>
    <t>-BVOZ9*1,2</t>
  </si>
  <si>
    <t>-BDLAZBA*0,25</t>
  </si>
  <si>
    <t>-BLA50*0,29</t>
  </si>
  <si>
    <t>-BZAMKOVA6*0,25</t>
  </si>
  <si>
    <t>-BDLTRAVA*0,37</t>
  </si>
  <si>
    <t>-ORNstoka</t>
  </si>
  <si>
    <t>-751882297</t>
  </si>
  <si>
    <t>-1768278693</t>
  </si>
  <si>
    <t>1822981753</t>
  </si>
  <si>
    <t>2*(3,99+1,2+0,65)/2*(2,56+2,67)</t>
  </si>
  <si>
    <t>2*(3,77+1,2+0,65)/2*6,22</t>
  </si>
  <si>
    <t>2*(3,77+2,5+0,65)/2*1,71</t>
  </si>
  <si>
    <t>2*(3,95+1,2+0,65)/2*8,1</t>
  </si>
  <si>
    <t>2*(3,66+1,2+0,65)/2*6,08</t>
  </si>
  <si>
    <t>2*(3,56+1,2+0,65)/2*7,12</t>
  </si>
  <si>
    <t>2*(3,69+1,0+0,65)/2*(3,15+7,76)</t>
  </si>
  <si>
    <t>2*(3,76+1,0+0,65)/2*(0,58+1,09+5,81)</t>
  </si>
  <si>
    <t>2*(3,72+1,5+0,65)/2*4,01</t>
  </si>
  <si>
    <t>2*(3,08+1,4+0,65)/2*2,75</t>
  </si>
  <si>
    <t>2*(3,43+1,0+0,65)/2*(1,31+0,65+4,29)</t>
  </si>
  <si>
    <t>2*(3,42+1,0+0,65)/2*5,44</t>
  </si>
  <si>
    <t>2*(2,79+1,5+0,65)/2*1,55</t>
  </si>
  <si>
    <t>-2111224576</t>
  </si>
  <si>
    <t>151101103</t>
  </si>
  <si>
    <t>Zřízení příložného pažení a rozepření stěn rýh hl přes 4 do 8 m</t>
  </si>
  <si>
    <t>991911737</t>
  </si>
  <si>
    <t>2*(4,19+4,23)/2*(7,21-0,83)</t>
  </si>
  <si>
    <t>2*(4,30+2,2+0,65)/2*(3,19+0,05)</t>
  </si>
  <si>
    <t>2*(4,55+4,21)/2*1,0</t>
  </si>
  <si>
    <t>2*(4,55+3,88)/2*7,67</t>
  </si>
  <si>
    <t>2*(4,55+3,92)/2*7,67</t>
  </si>
  <si>
    <t>2*(4,02+2,5+0,65)/2*2,43</t>
  </si>
  <si>
    <t>2*(4,55+4,43)/2*7,67</t>
  </si>
  <si>
    <t>2*(4,48+1,3+0,65)/2*8,52</t>
  </si>
  <si>
    <t>2*(4,53+1,9)/2*7,62</t>
  </si>
  <si>
    <t>2*(4,55+4,69)/2*7,65</t>
  </si>
  <si>
    <t>2*(4,55+4,7)/2*7,66</t>
  </si>
  <si>
    <t>2*(4,69+3,2+0,65)/2*1,86</t>
  </si>
  <si>
    <t>2*(4,52+1,9)/2*7,77</t>
  </si>
  <si>
    <t>2*(4,54+4,63)/2*7,66</t>
  </si>
  <si>
    <t>2*(4,59+2,7+0,65)/2*2,93</t>
  </si>
  <si>
    <t>2*(4,6+2,0)/2*7,75</t>
  </si>
  <si>
    <t>2*(4,59+4,2)/2*7,77</t>
  </si>
  <si>
    <t>2*(4,25+2,3+0,65)/2*(0,09+2,74)</t>
  </si>
  <si>
    <t>2*(4,56+4,16)/2*1,0</t>
  </si>
  <si>
    <t>2*(4,54+3,68)/2*7,84</t>
  </si>
  <si>
    <t>2*(4,51+3,69)/2*7,88</t>
  </si>
  <si>
    <t>2*(4,46+4,19)/2*8,28</t>
  </si>
  <si>
    <t>2*(4,2+2,0+0,65)/2*8,28</t>
  </si>
  <si>
    <t>2*(4,45+3,87)/2*8,41</t>
  </si>
  <si>
    <t>2*(4,45+3,51)/2*8,43</t>
  </si>
  <si>
    <t>2*(4,45+3,4)/2*8,43</t>
  </si>
  <si>
    <t>2*(4,44+1,8)/2*8,63</t>
  </si>
  <si>
    <t>2*(4,4+1,6)/2*10,1</t>
  </si>
  <si>
    <t>2*(4,37+3,49)/2*11,5</t>
  </si>
  <si>
    <t>2*(4,34+3,7)/2*11,89</t>
  </si>
  <si>
    <t>2*(4,3+3,72)/2*12,57</t>
  </si>
  <si>
    <t>2*(4,22+3,01)/2*12,43</t>
  </si>
  <si>
    <t>2*(4,23+3,31)/2*12,28</t>
  </si>
  <si>
    <t>2*(4,18+3,38)/2*12,19</t>
  </si>
  <si>
    <t>2*(4,18+2,7)/2*12,05</t>
  </si>
  <si>
    <t>2*(4,12+1,6)/2*11,98</t>
  </si>
  <si>
    <t>" odpočet pažení do 4m "</t>
  </si>
  <si>
    <t>-PAZ4</t>
  </si>
  <si>
    <t>151101113</t>
  </si>
  <si>
    <t>Odstranění příložného pažení a rozepření stěn rýh hl přes 4 do 8 m</t>
  </si>
  <si>
    <t>-689096992</t>
  </si>
  <si>
    <t>-727279596</t>
  </si>
  <si>
    <t>" 10% "     VYKOPR*0,1</t>
  </si>
  <si>
    <t>1442590635</t>
  </si>
  <si>
    <t>" 82% "     VYKOPR*0,82</t>
  </si>
  <si>
    <t>-767443790</t>
  </si>
  <si>
    <t>" 8% "     VYKOPR*0,08</t>
  </si>
  <si>
    <t>133154103</t>
  </si>
  <si>
    <t>Hloubení šachet zapažených v hornině třídy těžitelnosti I skupiny 1 a 2 objem do 100 m3</t>
  </si>
  <si>
    <t>-1037443009</t>
  </si>
  <si>
    <t>" MJkp1-22, mimo 15 "     1,1*1,1*2,0*21</t>
  </si>
  <si>
    <t>" MJkp15 "     1,1*2,0*2,0</t>
  </si>
  <si>
    <t>-ORNmj</t>
  </si>
  <si>
    <t>133254103</t>
  </si>
  <si>
    <t>Hloubení šachet zapažených v hornině třídy těžitelnosti I skupiny 3 objem do 100 m3</t>
  </si>
  <si>
    <t>-1518270617</t>
  </si>
  <si>
    <t>133354103</t>
  </si>
  <si>
    <t>Hloubení šachet zapažených v hornině třídy těžitelnosti II skupiny 4 objem do 100 m3</t>
  </si>
  <si>
    <t>-539551641</t>
  </si>
  <si>
    <t>151101201</t>
  </si>
  <si>
    <t>Zřízení příložného pažení stěn výkopu hl do 4 m</t>
  </si>
  <si>
    <t>-1565634516</t>
  </si>
  <si>
    <t>" MJkp1-22, mimo 15 "     4*1,1*2,0*21</t>
  </si>
  <si>
    <t>" MJkp15 "     2*(1,1+2,0)*2,0</t>
  </si>
  <si>
    <t>151101211</t>
  </si>
  <si>
    <t>Odstranění příložného pažení stěn hl do 4 m</t>
  </si>
  <si>
    <t>-1871020770</t>
  </si>
  <si>
    <t>151101301</t>
  </si>
  <si>
    <t>Zřízení rozepření stěn při pažení příložném hl do 4 m</t>
  </si>
  <si>
    <t>-981242078</t>
  </si>
  <si>
    <t>" MJkp "     VYKOP2</t>
  </si>
  <si>
    <t>151101311</t>
  </si>
  <si>
    <t>Odstranění rozepření stěn při pažení příložném hl do 4 m</t>
  </si>
  <si>
    <t>1697798400</t>
  </si>
  <si>
    <t>-1274363530</t>
  </si>
  <si>
    <t>VYKOP1+VYKOP2+VYKOPR+ORNICE</t>
  </si>
  <si>
    <t>230618507</t>
  </si>
  <si>
    <t>1313573433</t>
  </si>
  <si>
    <t>1111,879+181,003</t>
  </si>
  <si>
    <t>1844859618</t>
  </si>
  <si>
    <t>-1993750521</t>
  </si>
  <si>
    <t>345318788</t>
  </si>
  <si>
    <t>" stoky "     VYKOP11</t>
  </si>
  <si>
    <t>" MJ "     VYKOP21</t>
  </si>
  <si>
    <t>" chodníky "</t>
  </si>
  <si>
    <t>-DL30prov*0,08</t>
  </si>
  <si>
    <t>-PROVIZtrav*0,12</t>
  </si>
  <si>
    <t>" ornice, tráva - MJkp "     -ORNmj</t>
  </si>
  <si>
    <t>" odpočet tělesa přípojek "</t>
  </si>
  <si>
    <t>-DN125*1,1*(0,05*2+0,34)</t>
  </si>
  <si>
    <t>-DN150*1,1*(0,05*2+0,37)</t>
  </si>
  <si>
    <t>-DN200*1,1*(0,05*2+0,425)</t>
  </si>
  <si>
    <t>-BLOK</t>
  </si>
  <si>
    <t>-441017037</t>
  </si>
  <si>
    <t>1189,488*1,1*1,05*1,8</t>
  </si>
  <si>
    <t>-1547515532</t>
  </si>
  <si>
    <t>1189,488*1,1*1,05</t>
  </si>
  <si>
    <t>-1702639323</t>
  </si>
  <si>
    <t>-106410482</t>
  </si>
  <si>
    <t>" vedle stoky "</t>
  </si>
  <si>
    <t>DN125*(0,150+0,05*0,34)</t>
  </si>
  <si>
    <t>DN150*(0,166+0,05*0,37)</t>
  </si>
  <si>
    <t>DN200*(0,201+0,05*0,425)</t>
  </si>
  <si>
    <t>-1154204312</t>
  </si>
  <si>
    <t>71,248*1,1*1,05*1,8</t>
  </si>
  <si>
    <t>-887256213</t>
  </si>
  <si>
    <t>71,248*1,1*1,05</t>
  </si>
  <si>
    <t>-342920482</t>
  </si>
  <si>
    <t>1277243047</t>
  </si>
  <si>
    <t>" zapravení - montážní jámy "     ORNmj/0,2</t>
  </si>
  <si>
    <t>1687645896</t>
  </si>
  <si>
    <t>5,522*1,6</t>
  </si>
  <si>
    <t>1898963877</t>
  </si>
  <si>
    <t>-1189725078</t>
  </si>
  <si>
    <t>502811323</t>
  </si>
  <si>
    <t>ORNmj/0,2</t>
  </si>
  <si>
    <t>-236555558</t>
  </si>
  <si>
    <t>ORNmj/0,2*2</t>
  </si>
  <si>
    <t>-2008953251</t>
  </si>
  <si>
    <t>-407905031</t>
  </si>
  <si>
    <t>802942686</t>
  </si>
  <si>
    <t>" stáv. nevytěžené přípojky DN150 "     0,0177*(14,2+29,25)</t>
  </si>
  <si>
    <t>" stáv. nevytěžené přípojky DN200 "     0,0314*(321,47)</t>
  </si>
  <si>
    <t>-500317428</t>
  </si>
  <si>
    <t>" stávající potrubí k.p. "</t>
  </si>
  <si>
    <t>DN125*0,013</t>
  </si>
  <si>
    <t>DN150*0,014</t>
  </si>
  <si>
    <t>DN200*0,018</t>
  </si>
  <si>
    <t>" stávající potrubí DN 600/900 "</t>
  </si>
  <si>
    <t>0,34*(0,3*2+0,5*7)</t>
  </si>
  <si>
    <t>-1977650569</t>
  </si>
  <si>
    <t>-137737989</t>
  </si>
  <si>
    <t>29500021</t>
  </si>
  <si>
    <t>15,374*6 "Přepočtené koeficientem množství</t>
  </si>
  <si>
    <t>-2029968748</t>
  </si>
  <si>
    <t>-1458454498</t>
  </si>
  <si>
    <t>" lože "</t>
  </si>
  <si>
    <t>0,05*1,1*(DN125+DN150+DN200)</t>
  </si>
  <si>
    <t>1147329826</t>
  </si>
  <si>
    <t>-2003918827</t>
  </si>
  <si>
    <t>4521111111</t>
  </si>
  <si>
    <t>Osazení betonových pražců otevřený výkop pl do 25000 mm2 vč. 2x klíín</t>
  </si>
  <si>
    <t>1802002725</t>
  </si>
  <si>
    <t>" domovní přípojky "</t>
  </si>
  <si>
    <t>" DN125 "     13*2</t>
  </si>
  <si>
    <t>" DN150 "     119*2</t>
  </si>
  <si>
    <t>" DN200 "     65*2</t>
  </si>
  <si>
    <t>5922372902</t>
  </si>
  <si>
    <t>podkladek pod kameninové trouby 120 x 160 x 600 mm vč. 2x klín DN150-200</t>
  </si>
  <si>
    <t>360336623</t>
  </si>
  <si>
    <t>394*1,01 "Přepočtené koeficientem množství</t>
  </si>
  <si>
    <t>-1171776451</t>
  </si>
  <si>
    <t>" kamenina v otevřeném výkopu "</t>
  </si>
  <si>
    <t>452313131</t>
  </si>
  <si>
    <t>Podkladní bloky z betonu prostého bez zvýšených nároků na prostředí tř. C 12/15 otevřený výkop</t>
  </si>
  <si>
    <t>556705627</t>
  </si>
  <si>
    <t>" obetonování napojení dešťového svodu "</t>
  </si>
  <si>
    <t>0,55*0,55*(DN100svod+DN125svod+0,6*26)</t>
  </si>
  <si>
    <t>633046521</t>
  </si>
  <si>
    <t>3*0,55*(DN100svod+DN125svod+0,6*26)</t>
  </si>
  <si>
    <t>-884182595</t>
  </si>
  <si>
    <t>BVOZ1+BVOZ2+BVOZ3+BVOZ4+BVOZ5</t>
  </si>
  <si>
    <t>BVOZ6+BVOZ7+BVOZ8+BVOZ9</t>
  </si>
  <si>
    <t>1267881742</t>
  </si>
  <si>
    <t>1140633372</t>
  </si>
  <si>
    <t>51731536</t>
  </si>
  <si>
    <t>1391682113</t>
  </si>
  <si>
    <t>596412210</t>
  </si>
  <si>
    <t>Kladení dlažby z vegetačních tvárnic pozemních komunikací tl 80 mm pl do 50 m2</t>
  </si>
  <si>
    <t>-943435812</t>
  </si>
  <si>
    <t>" provizorní "    BDLTRAVA</t>
  </si>
  <si>
    <t>596811120</t>
  </si>
  <si>
    <t>Kladení betonové dlažby komunikací pro pěší do lože z kameniva velikosti do 0,09 m2 pl do 50 m2</t>
  </si>
  <si>
    <t>-1873748056</t>
  </si>
  <si>
    <t xml:space="preserve">" provizorní chodník z dlažby 30/30 "    </t>
  </si>
  <si>
    <t>BDLAZBA+BLA50+BZAMKOVA6</t>
  </si>
  <si>
    <t>59248005</t>
  </si>
  <si>
    <t>dlažba plošná betonová chodníková 300x300x50mm přírodní</t>
  </si>
  <si>
    <t>79704432</t>
  </si>
  <si>
    <t>(DL30prov-BDLAZBA)*1,01</t>
  </si>
  <si>
    <t>831262121</t>
  </si>
  <si>
    <t>Montáž potrubí z trub kameninových hrdlových s integrovaným těsněním výkop sklon do 20 % DN 100</t>
  </si>
  <si>
    <t>-1561816575</t>
  </si>
  <si>
    <t>59710649</t>
  </si>
  <si>
    <t>trouba kameninová glazovaná DN 100 dl 1,25m spojovací systém F</t>
  </si>
  <si>
    <t>943146354</t>
  </si>
  <si>
    <t>28,2*1,015 "Přepočtené koeficientem množství</t>
  </si>
  <si>
    <t>-537227610</t>
  </si>
  <si>
    <t>" svislá část "</t>
  </si>
  <si>
    <t>831272121</t>
  </si>
  <si>
    <t>Montáž potrubí z trub kameninových hrdlových s integrovaným těsněním výkop sklon do 20 % DN 125</t>
  </si>
  <si>
    <t>1772373279</t>
  </si>
  <si>
    <t>" Gajd. 52 "     0,58+1,09+5,81</t>
  </si>
  <si>
    <t>" Gajd. 56 "     2,75</t>
  </si>
  <si>
    <t>" Gajd. 58 "     5,44</t>
  </si>
  <si>
    <t>2,2+1,4+3,2+1,4+2,7+1,4</t>
  </si>
  <si>
    <t>DN125p</t>
  </si>
  <si>
    <t>59710650</t>
  </si>
  <si>
    <t>trouba kameninová glazovaná DN 125 dl 1,25m spojovací systém F</t>
  </si>
  <si>
    <t>42129990</t>
  </si>
  <si>
    <t>27,97*1,015 "Přepočtené koeficientem množství</t>
  </si>
  <si>
    <t>1736636650</t>
  </si>
  <si>
    <t>" svislá část "    DN125svod</t>
  </si>
  <si>
    <t>" šikmá část "    DN125</t>
  </si>
  <si>
    <t>1968416124</t>
  </si>
  <si>
    <t>" délka stoky "</t>
  </si>
  <si>
    <t>" dle Výpis přípojek D-0-07 "</t>
  </si>
  <si>
    <t>7,62+7,77+7,75+8,63+10,1+11,89+12,43+12,19+11,98</t>
  </si>
  <si>
    <t>" odbočky "</t>
  </si>
  <si>
    <t>3,19+0,05+2,56+2,67+2,43+8,52+1,86+2,93</t>
  </si>
  <si>
    <t>0,09+2,74+6,22+1,71+3,7+8,1+6,08+7,12</t>
  </si>
  <si>
    <t>1,55+5,44+1,31+0,65+4,29+4,01+3,15+7,76</t>
  </si>
  <si>
    <t>" délka potrubí "</t>
  </si>
  <si>
    <t>" dle tabulky materiálu "     161,2</t>
  </si>
  <si>
    <t>DN150p</t>
  </si>
  <si>
    <t>1734599350</t>
  </si>
  <si>
    <t>161,2*1,015 "Přepočtené koeficientem množství</t>
  </si>
  <si>
    <t>-148292560</t>
  </si>
  <si>
    <t>" šikmá část "    DN150*0,7</t>
  </si>
  <si>
    <t>291374983</t>
  </si>
  <si>
    <t>831352121</t>
  </si>
  <si>
    <t>Montáž potrubí z trub kameninových hrdlových s integrovaným těsněním výkop sklon do 20 % DN 200</t>
  </si>
  <si>
    <t>1549751687</t>
  </si>
  <si>
    <t xml:space="preserve">" dle Výpis přípojek D-0-07 "     </t>
  </si>
  <si>
    <t>250,99</t>
  </si>
  <si>
    <t>-(7,62+7,77+7,75+8,63+10,1+11,89+12,43+12,19+11,98)</t>
  </si>
  <si>
    <t>59710704</t>
  </si>
  <si>
    <t>trouba kameninová glazovaná DN 200 dl 2,50m spojovací systém C Třída 240</t>
  </si>
  <si>
    <t>767142126</t>
  </si>
  <si>
    <t>DN200p*1,015</t>
  </si>
  <si>
    <t>-915557409</t>
  </si>
  <si>
    <t>" šikmá část "    DN200*0,7</t>
  </si>
  <si>
    <t>831352193</t>
  </si>
  <si>
    <t>Příplatek k montáži kameninového potrubí za napojení dvou dříků trub pomocí převlečné manžety DN 200</t>
  </si>
  <si>
    <t>1314786181</t>
  </si>
  <si>
    <t>" Gajdošova 10 "     1</t>
  </si>
  <si>
    <t>" Gajdošova 26,28 "     1</t>
  </si>
  <si>
    <t>8313521931</t>
  </si>
  <si>
    <t>Příplatek k montáži kameninového potrubí za napojení dvou dříků trub pomocí přechodové spojky DN 200</t>
  </si>
  <si>
    <t>-33043869</t>
  </si>
  <si>
    <t>837262221</t>
  </si>
  <si>
    <t>Montáž kameninových tvarovek jednoosých s integrovaným těsněním otevřený výkop DN 100</t>
  </si>
  <si>
    <t>-1174516739</t>
  </si>
  <si>
    <t>5971335210</t>
  </si>
  <si>
    <t>U kroužky DN 100</t>
  </si>
  <si>
    <t>2033501623</t>
  </si>
  <si>
    <t>20*1,015 "Přepočtené koeficientem množství</t>
  </si>
  <si>
    <t>59710980</t>
  </si>
  <si>
    <t>koleno kameninové glazované DN 100 45° spojovací systém F</t>
  </si>
  <si>
    <t>-1420209865</t>
  </si>
  <si>
    <t>837272221</t>
  </si>
  <si>
    <t>Montáž kameninových tvarovek jednoosých s integrovaným těsněním otevřený výkop DN 125</t>
  </si>
  <si>
    <t>-1116595703</t>
  </si>
  <si>
    <t>5971335212</t>
  </si>
  <si>
    <t>U kroužky DN 125</t>
  </si>
  <si>
    <t>-548915839</t>
  </si>
  <si>
    <t>6*1,015 "Přepočtené koeficientem množství</t>
  </si>
  <si>
    <t>59710981</t>
  </si>
  <si>
    <t>koleno kameninové glazované DN 125 45° spojovací systém F</t>
  </si>
  <si>
    <t>-924291100</t>
  </si>
  <si>
    <t>15*1,015 "Přepočtené koeficientem množství</t>
  </si>
  <si>
    <t>59710961</t>
  </si>
  <si>
    <t>koleno kameninové glazované DN 125 30° spojovací systém F</t>
  </si>
  <si>
    <t>42769267</t>
  </si>
  <si>
    <t>4*1,015 "Přepočtené koeficientem množství</t>
  </si>
  <si>
    <t>59710941</t>
  </si>
  <si>
    <t>koleno kameninové glazované DN 125 15° spojovací systém F</t>
  </si>
  <si>
    <t>1397024010</t>
  </si>
  <si>
    <t>59712505</t>
  </si>
  <si>
    <t>přechod kameninový glazovaný DN 100/125 pryžové/pryžové těsnění (spojovací systém F/F)</t>
  </si>
  <si>
    <t>-1733818763</t>
  </si>
  <si>
    <t>3*1,015 "Přepočtené koeficientem množství</t>
  </si>
  <si>
    <t>1573773078</t>
  </si>
  <si>
    <t>5971154001</t>
  </si>
  <si>
    <t>odbočka kameninová glazovaná jednoduchá šikmá DN150/125 L50cm spojovací systém F/F</t>
  </si>
  <si>
    <t>858735464</t>
  </si>
  <si>
    <t>1418172815</t>
  </si>
  <si>
    <t>59710944</t>
  </si>
  <si>
    <t>koleno kameninové glazované DN 150 15° spojovací systém F</t>
  </si>
  <si>
    <t>-538887806</t>
  </si>
  <si>
    <t>27*1,015 "Přepočtené koeficientem množství</t>
  </si>
  <si>
    <t>-714321236</t>
  </si>
  <si>
    <t>25*1,015 "Přepočtené koeficientem množství</t>
  </si>
  <si>
    <t>59710984</t>
  </si>
  <si>
    <t>koleno kameninové glazované DN 150 45° spojovací systém F</t>
  </si>
  <si>
    <t>-761179506</t>
  </si>
  <si>
    <t>59712507</t>
  </si>
  <si>
    <t>přechod kameninový glazovaná DN 100/150 spojovací systém F/F</t>
  </si>
  <si>
    <t>395855440</t>
  </si>
  <si>
    <t>17*1,015 "Přepočtené koeficientem množství</t>
  </si>
  <si>
    <t>59712513</t>
  </si>
  <si>
    <t>přechod kameninový glazovaný DN 125/150 pryžové/pryžové těsnění (spojovací systém F/F)</t>
  </si>
  <si>
    <t>-2047666194</t>
  </si>
  <si>
    <t>5971081201</t>
  </si>
  <si>
    <t>trouba kameninová neglazovaná zkrácená DN150mm L30</t>
  </si>
  <si>
    <t>183602440</t>
  </si>
  <si>
    <t>1*1,015 "Přepočtené koeficientem množství</t>
  </si>
  <si>
    <t>5971087201</t>
  </si>
  <si>
    <t>trouba kameninová glazovaná zkrácená DN150mm L70</t>
  </si>
  <si>
    <t>1880084418</t>
  </si>
  <si>
    <t>2*1,015 "Přepočtené koeficientem množství</t>
  </si>
  <si>
    <t>837351221</t>
  </si>
  <si>
    <t>Montáž kameninových tvarovek odbočných s integrovaným těsněním otevřený výkop DN 200</t>
  </si>
  <si>
    <t>-1115295624</t>
  </si>
  <si>
    <t>59711543</t>
  </si>
  <si>
    <t>odbočka kameninová glazovaná jednoduchá šikmá DN 200/150 pryžové těsnění (spojovací systém F/F) dl 500mm</t>
  </si>
  <si>
    <t>96975016</t>
  </si>
  <si>
    <t>-1008107184</t>
  </si>
  <si>
    <t>59710946</t>
  </si>
  <si>
    <t>koleno kameninové glazované DN 200 15° spojovací systém F tř. 160</t>
  </si>
  <si>
    <t>-921448441</t>
  </si>
  <si>
    <t>5971084301</t>
  </si>
  <si>
    <t>trouba kameninová glazovaná zkrácená DN200mm L30cm</t>
  </si>
  <si>
    <t>-1500436258</t>
  </si>
  <si>
    <t>5971087301</t>
  </si>
  <si>
    <t xml:space="preserve">trouba kameninová glazovaná zkrácená DN200mm L70cm </t>
  </si>
  <si>
    <t>641584995</t>
  </si>
  <si>
    <t>8572611316</t>
  </si>
  <si>
    <t>Montáž litinových tvarovek - lapač  střešních slavenin DN 100 vč. těsnění</t>
  </si>
  <si>
    <t>1932941928</t>
  </si>
  <si>
    <t>5524410006</t>
  </si>
  <si>
    <t>lapač střešních splavenin - DN 100 mm</t>
  </si>
  <si>
    <t>563370222</t>
  </si>
  <si>
    <t>8572811316</t>
  </si>
  <si>
    <t>Montáž litinových tvarovek - lapač  střešních slavenin DN 125 vč. těsnění</t>
  </si>
  <si>
    <t>498301436</t>
  </si>
  <si>
    <t>55244101</t>
  </si>
  <si>
    <t>lapač litinový střešních splavenin DN 125</t>
  </si>
  <si>
    <t>-1073316989</t>
  </si>
  <si>
    <t>6*1,01 "Přepočtené koeficientem množství</t>
  </si>
  <si>
    <t>1639042962</t>
  </si>
  <si>
    <t>DN125*(0,190+0,05*0,20)</t>
  </si>
  <si>
    <t>DN150*(0,204+0,05*0,23)</t>
  </si>
  <si>
    <t>DN200*(0,224+0,05*0,285)</t>
  </si>
  <si>
    <t>-129046929</t>
  </si>
  <si>
    <t>DN125*0,20</t>
  </si>
  <si>
    <t>DN200*0,285</t>
  </si>
  <si>
    <t>953312111</t>
  </si>
  <si>
    <t>Vložky do svislých dilatačních spár z fasádních polystyrénových desek tl. 10 mm</t>
  </si>
  <si>
    <t>517619946</t>
  </si>
  <si>
    <t>" obeton. potrubí  /objekt  pažení "     53,5</t>
  </si>
  <si>
    <t>-405256256</t>
  </si>
  <si>
    <t>PSV</t>
  </si>
  <si>
    <t>Práce a dodávky PSV</t>
  </si>
  <si>
    <t>764</t>
  </si>
  <si>
    <t>Konstrukce klempířské</t>
  </si>
  <si>
    <t>7644542021</t>
  </si>
  <si>
    <t>Odpadní trouby Pz kruhové DN 100 mm dl. 1,0m vč. propojení kanalizace litina</t>
  </si>
  <si>
    <t>-357623553</t>
  </si>
  <si>
    <t>7644542031</t>
  </si>
  <si>
    <t>Odpadní trouby Pz kruhové DN 125 mm dl. 1,0m vč. propojení kanalizace litina</t>
  </si>
  <si>
    <t>-1313648423</t>
  </si>
  <si>
    <t>998764101</t>
  </si>
  <si>
    <t>Přesun hmot tonážní pro konstrukce klempířské v objektech v do 6 m</t>
  </si>
  <si>
    <t>347699809</t>
  </si>
  <si>
    <t>-1864771809</t>
  </si>
  <si>
    <t>176772821</t>
  </si>
  <si>
    <t>485,784</t>
  </si>
  <si>
    <t>BLA</t>
  </si>
  <si>
    <t>79,893</t>
  </si>
  <si>
    <t>BLAmjpv</t>
  </si>
  <si>
    <t>1,96</t>
  </si>
  <si>
    <t>BLAmjv</t>
  </si>
  <si>
    <t>2,25</t>
  </si>
  <si>
    <t>BLAr60</t>
  </si>
  <si>
    <t>36,6</t>
  </si>
  <si>
    <t>41,058</t>
  </si>
  <si>
    <t>BVOZ1mj</t>
  </si>
  <si>
    <t>53,13</t>
  </si>
  <si>
    <t>33 - SO 330 - VODOVOD</t>
  </si>
  <si>
    <t>58,834</t>
  </si>
  <si>
    <t>54,879</t>
  </si>
  <si>
    <t>53,966</t>
  </si>
  <si>
    <t>60,462</t>
  </si>
  <si>
    <t>67,183</t>
  </si>
  <si>
    <t>BVOZ7mj</t>
  </si>
  <si>
    <t>52,602</t>
  </si>
  <si>
    <t>43,296</t>
  </si>
  <si>
    <t>BZAMKOVA8</t>
  </si>
  <si>
    <t>0,374</t>
  </si>
  <si>
    <t>DN100</t>
  </si>
  <si>
    <t>6,1</t>
  </si>
  <si>
    <t>DN100p</t>
  </si>
  <si>
    <t>3,7</t>
  </si>
  <si>
    <t>427</t>
  </si>
  <si>
    <t>398,65</t>
  </si>
  <si>
    <t>DN80</t>
  </si>
  <si>
    <t>DN80p</t>
  </si>
  <si>
    <t>0,8</t>
  </si>
  <si>
    <t>26,4</t>
  </si>
  <si>
    <t>51,761</t>
  </si>
  <si>
    <t>587,378</t>
  </si>
  <si>
    <t>2,492</t>
  </si>
  <si>
    <t>0,392</t>
  </si>
  <si>
    <t>ORNr</t>
  </si>
  <si>
    <t>1,98</t>
  </si>
  <si>
    <t>ORNr60</t>
  </si>
  <si>
    <t>0,12</t>
  </si>
  <si>
    <t>PAZ2</t>
  </si>
  <si>
    <t>790,097</t>
  </si>
  <si>
    <t>5,5</t>
  </si>
  <si>
    <t>4,4</t>
  </si>
  <si>
    <t>PV200zem</t>
  </si>
  <si>
    <t>PV80zem</t>
  </si>
  <si>
    <t>483,291</t>
  </si>
  <si>
    <t>948,952</t>
  </si>
  <si>
    <t>18,605</t>
  </si>
  <si>
    <t>27,306</t>
  </si>
  <si>
    <t>20,466</t>
  </si>
  <si>
    <t>31,2</t>
  </si>
  <si>
    <t>62,524</t>
  </si>
  <si>
    <t>-1701042681</t>
  </si>
  <si>
    <t>" ŠP 100mm - chodník litý asfalt "     BLA</t>
  </si>
  <si>
    <t>136941590</t>
  </si>
  <si>
    <t>19168500</t>
  </si>
  <si>
    <t>204372081</t>
  </si>
  <si>
    <t>" ŠD 150mm - chodník dlažba "     BZAMKOVA8</t>
  </si>
  <si>
    <t>-78436442</t>
  </si>
  <si>
    <t>-565222806</t>
  </si>
  <si>
    <t>-1323006565</t>
  </si>
  <si>
    <t>" vodovod IV "     2,0</t>
  </si>
  <si>
    <t>381569342</t>
  </si>
  <si>
    <t>-54065493</t>
  </si>
  <si>
    <t>" parkoviště "</t>
  </si>
  <si>
    <t>" vodovod IV "     1,1*0,34</t>
  </si>
  <si>
    <t>-405189330</t>
  </si>
  <si>
    <t>1590531957</t>
  </si>
  <si>
    <t>" beton 150mm - chodník litý asfalt "     BLA</t>
  </si>
  <si>
    <t>-36892662</t>
  </si>
  <si>
    <t xml:space="preserve">" chodník - litý asfalt "     </t>
  </si>
  <si>
    <t>" vodovod IV "     2*1,53</t>
  </si>
  <si>
    <t xml:space="preserve">" přípojky přepojené na provizorní vodovod II+III "     </t>
  </si>
  <si>
    <t>2*(18+14)</t>
  </si>
  <si>
    <t>" provizorní vodovod "     2*(0,6+2,0)*2</t>
  </si>
  <si>
    <t>" MJv-5+ MJ provizorní vodovod "     1,5*4+1,4*4</t>
  </si>
  <si>
    <t>113107532</t>
  </si>
  <si>
    <t>Odstranění podkladu z betonu prostého tl přes 150 do 300 mm při překopech strojně pl přes 15 m2</t>
  </si>
  <si>
    <t>594745241</t>
  </si>
  <si>
    <t>" SSC 180mm - parkoviště "     BZAMKOVA8</t>
  </si>
  <si>
    <t>-43351317</t>
  </si>
  <si>
    <t>" vodovod IV "     1,1+2*0,34</t>
  </si>
  <si>
    <t>-169528299</t>
  </si>
  <si>
    <t>-1155197290</t>
  </si>
  <si>
    <t>376,888*6 'Přepočtené koeficientem množství</t>
  </si>
  <si>
    <t>-1522795867</t>
  </si>
  <si>
    <t>929753517</t>
  </si>
  <si>
    <t>" dlažba zámkova "     BZAMKOVA8*0,140</t>
  </si>
  <si>
    <t>1612192670</t>
  </si>
  <si>
    <t>0,216*5 'Přepočtené koeficientem množství</t>
  </si>
  <si>
    <t>113107541</t>
  </si>
  <si>
    <t>Odstranění podkladu živičných tl 50 mm při překopech strojně pl přes 15 m2</t>
  </si>
  <si>
    <t>-1196394592</t>
  </si>
  <si>
    <t>" vodovod IV "     1,1*1,53</t>
  </si>
  <si>
    <t xml:space="preserve">" přípojky přepojené na provizorní vodovod II+III "    </t>
  </si>
  <si>
    <t>1,1*(18,0+14,0)</t>
  </si>
  <si>
    <t>" provizorní vodovod rýha 2,0m "     1,1*2,0</t>
  </si>
  <si>
    <t>" MJ provizorní vodovod "     1,4*1,4</t>
  </si>
  <si>
    <t>" provizorní vodovod rýha 0,6m "     0,6*(44,5+16,5)</t>
  </si>
  <si>
    <t>" MJv-5 vodovod "     1,5*1,5</t>
  </si>
  <si>
    <t>1460885424</t>
  </si>
  <si>
    <t>2*(18,0+14,0)</t>
  </si>
  <si>
    <t>" provizorní vodovod rýha 2,0m "     2*(1,1+2,0)*2</t>
  </si>
  <si>
    <t>" MJ provizorní vodovod "     1,4*4</t>
  </si>
  <si>
    <t>" provizorní vodovod rýha 0,6m "     2*(44,5+16,5)</t>
  </si>
  <si>
    <t>" MJv-5 vodovod "     1,5*4</t>
  </si>
  <si>
    <t>476681903</t>
  </si>
  <si>
    <t>1874364481</t>
  </si>
  <si>
    <t>" vodovod I "     1,1*48,3</t>
  </si>
  <si>
    <t>" vodovod I "     1,1*51,44</t>
  </si>
  <si>
    <t>" MJv-2 "     1,5*1,5</t>
  </si>
  <si>
    <t>411304808</t>
  </si>
  <si>
    <t>" vodovod I "     2*48,3</t>
  </si>
  <si>
    <t>" vodovod I "     2*51,44</t>
  </si>
  <si>
    <t>" MJv-2 "     1,5*4</t>
  </si>
  <si>
    <t>456113145</t>
  </si>
  <si>
    <t>" vodovod I "     1,1*35,28</t>
  </si>
  <si>
    <t>" MJv-1 "     1,5*1,5</t>
  </si>
  <si>
    <t>" vodovod I "     1,1*49,89</t>
  </si>
  <si>
    <t>" vodovod I "     1,1*49,06</t>
  </si>
  <si>
    <t>" vodovod I "     1,1*52,92</t>
  </si>
  <si>
    <t>" MJv-3"     1,5*1,5</t>
  </si>
  <si>
    <t>" vodovod I "     1,1*55,43</t>
  </si>
  <si>
    <t>" vodovod II "     1,1*3,6</t>
  </si>
  <si>
    <t>" MJv-4"     1,5*1,5</t>
  </si>
  <si>
    <t>" vodovod I "     1,1*44,32</t>
  </si>
  <si>
    <t>" vodovod III "    1,1*3,5</t>
  </si>
  <si>
    <t>" vodovod I "     1,1*39,36</t>
  </si>
  <si>
    <t>1335682133</t>
  </si>
  <si>
    <t>" vodovod I "     2*35,28</t>
  </si>
  <si>
    <t>" MJv-1 "     1,5*4</t>
  </si>
  <si>
    <t>" vodovod I "     2*49,89</t>
  </si>
  <si>
    <t>" vodovod I "     2*49,06</t>
  </si>
  <si>
    <t>" vodovod I "     2*52,92</t>
  </si>
  <si>
    <t>" MJv-3"     1,5*4</t>
  </si>
  <si>
    <t>" vodovod I "     2*55,43</t>
  </si>
  <si>
    <t>" vodovod II "     2*3,6</t>
  </si>
  <si>
    <t>" MJv-4"     1,5*4</t>
  </si>
  <si>
    <t>" vodovod I "     2*44,32</t>
  </si>
  <si>
    <t>" vodovod III "    2*3,5</t>
  </si>
  <si>
    <t>" vodovod I "     2*39,36</t>
  </si>
  <si>
    <t>231546587</t>
  </si>
  <si>
    <t>919735116</t>
  </si>
  <si>
    <t>Řezání stávajícího živičného krytu hl přes 250 do 300 mm</t>
  </si>
  <si>
    <t>1608844019</t>
  </si>
  <si>
    <t>" vozovka 4 - druhá vrstva "     49,89*2</t>
  </si>
  <si>
    <t>441336526</t>
  </si>
  <si>
    <t>-503934638</t>
  </si>
  <si>
    <t>514,615*6 'Přepočtené koeficientem množství</t>
  </si>
  <si>
    <t>1669751838</t>
  </si>
  <si>
    <t>-50483754</t>
  </si>
  <si>
    <t>" provizorní vodovod rýha 2,0m "</t>
  </si>
  <si>
    <t>0,2*1,1*(2,0+7,0)</t>
  </si>
  <si>
    <t>" MJ - provizorní vodovod "</t>
  </si>
  <si>
    <t>0,2*1,4*1,4*1</t>
  </si>
  <si>
    <t>" provizorní vodovod rýha 0,6m "</t>
  </si>
  <si>
    <t>" Gajdošova 40 "     0,2*0,6*1,0</t>
  </si>
  <si>
    <t>1935858442</t>
  </si>
  <si>
    <t>" křížení voda "     1,1*5</t>
  </si>
  <si>
    <t>337034931</t>
  </si>
  <si>
    <t>" křížení plyn "     1,1*(2+2)</t>
  </si>
  <si>
    <t>-1280601405</t>
  </si>
  <si>
    <t>" křížení KABELů "    1,1*24</t>
  </si>
  <si>
    <t>-320588605</t>
  </si>
  <si>
    <t>POTRUBI1*1,7*1,2</t>
  </si>
  <si>
    <t>1572340649</t>
  </si>
  <si>
    <t>" 6% "     VYKOPR*0,06</t>
  </si>
  <si>
    <t>-1146601669</t>
  </si>
  <si>
    <t>" 80% "     VYKOPR*0,8</t>
  </si>
  <si>
    <t>-1745485640</t>
  </si>
  <si>
    <t>" 14% "     VYKOPR*0,14</t>
  </si>
  <si>
    <t>132154204</t>
  </si>
  <si>
    <t>Hloubení zapažených rýh š do 2000 mm v hornině třídy těžitelnosti I skupiny 1 a 2 objem do 500 m3</t>
  </si>
  <si>
    <t>-1099566033</t>
  </si>
  <si>
    <t>" vodovod I "</t>
  </si>
  <si>
    <t>1,1*(2,16+2,16)/2*1,8</t>
  </si>
  <si>
    <t>1,1*(2,16+1,55)/2*(3,26-1,8)</t>
  </si>
  <si>
    <t>1,1*(1,55+1,60)/2*(5,9-3,26)</t>
  </si>
  <si>
    <t>1,1*(1,60+1,83)/2*(6,44-5,9)</t>
  </si>
  <si>
    <t>1,1*(1,83+1,89)/2*(13,46-6,44)</t>
  </si>
  <si>
    <t>1,1*(1,89+1,89)/2*(62,85-13,46)</t>
  </si>
  <si>
    <t>1,1*(1,89+1,90)/2*(119,98-62,85)</t>
  </si>
  <si>
    <t>1,1*(1,89+1,85)/2*(142,6-119,98)</t>
  </si>
  <si>
    <t>1,1*(1,85+1,94)/2*(153,45-142,6)</t>
  </si>
  <si>
    <t>1,1*(1,94+1,91)/2*(177,35-153,45)</t>
  </si>
  <si>
    <t>1,1*(1,91+1,93)/2*(184,34-177,35)</t>
  </si>
  <si>
    <t>1,1*(1,93+1,93)/2*(197,57-184,34)</t>
  </si>
  <si>
    <t>1,1*(1,93+1,91)/2*(209,62-197,57)</t>
  </si>
  <si>
    <t>1,1*(1,93+2,10)/2*(315,47-209,62)</t>
  </si>
  <si>
    <t>1,1*(2,10+2,08)/2*(321,61-315,47)</t>
  </si>
  <si>
    <t>1,1*(2,08+2,08)/2*(338,16-321,61)</t>
  </si>
  <si>
    <t>1,1*(2,08+2,12)/2*(342,33-338,16)</t>
  </si>
  <si>
    <t>1,1*(2,12+2,00)/2*(371,49-342,33)</t>
  </si>
  <si>
    <t>1,1*(2,00+2,03)/2*(386,93-371,49)</t>
  </si>
  <si>
    <t>1,1*(2,03+1,79)/2*(426,0-386,93)</t>
  </si>
  <si>
    <t>" vodovod II "</t>
  </si>
  <si>
    <t>1,1*(2,03+2,01)/2*0,8</t>
  </si>
  <si>
    <t>1,1*(2,01+1,49)/2*(3,01-0,8)</t>
  </si>
  <si>
    <t>1,1*(1,49+1,49)/2*(3,6-3,01)</t>
  </si>
  <si>
    <t>" vodovod III "</t>
  </si>
  <si>
    <t>1,1*(2,05+1,92)/2*3,5</t>
  </si>
  <si>
    <t>" vodovod IV "</t>
  </si>
  <si>
    <t>1,1*(1,74+1,74)/2*0,93</t>
  </si>
  <si>
    <t>1,1*(1,74+1,71)/2*(1,83-0,93)</t>
  </si>
  <si>
    <t>1,1*(1,71+1,71)/2*(2,0-1,83)</t>
  </si>
  <si>
    <t>" provizorní vodovod pod zemí "</t>
  </si>
  <si>
    <t>" DN200 "     1,1*1,5*2,0</t>
  </si>
  <si>
    <t>" DN80 "     1,1*1,5*7,0</t>
  </si>
  <si>
    <t>" odpočet komunikací a povrchů "</t>
  </si>
  <si>
    <t>-(BVOZ1-BVOZ1mj)*1,0</t>
  </si>
  <si>
    <t>-(BVOZ6-BVOZ6mj)*0,8</t>
  </si>
  <si>
    <t>-(BVOZ7-BVOZ7mj)*0,85</t>
  </si>
  <si>
    <t>-(BLA-BLAmjpv-BLAmjv-BLAr60)*0,29</t>
  </si>
  <si>
    <t>-BZAMKOVA8*0,25</t>
  </si>
  <si>
    <t>-ORNr</t>
  </si>
  <si>
    <t>132254204</t>
  </si>
  <si>
    <t>Hloubení zapažených rýh š do 2000 mm v hornině třídy těžitelnosti I skupiny 3 objem do 500 m3</t>
  </si>
  <si>
    <t>200324023</t>
  </si>
  <si>
    <t>132354204</t>
  </si>
  <si>
    <t>Hloubení zapažených rýh š do 2000 mm v hornině třídy těžitelnosti II skupiny 4 objem do 500 m3</t>
  </si>
  <si>
    <t>-1192955341</t>
  </si>
  <si>
    <t>1322012090</t>
  </si>
  <si>
    <t>Příplatek za vytěžení potrubí DN80-100 vč. vyčerpání a odvedení vody z potrubí</t>
  </si>
  <si>
    <t>1452169244</t>
  </si>
  <si>
    <t>" DN80 "     1,0</t>
  </si>
  <si>
    <t>" DN100 "     4,0+3,0</t>
  </si>
  <si>
    <t>1322012092</t>
  </si>
  <si>
    <t>Příplatek za vytěžení litinového potrubí do DN200 naložení vč. vyčerpání a odvedení vody z potrubí</t>
  </si>
  <si>
    <t>1176322659</t>
  </si>
  <si>
    <t>" DN125 "     2,0</t>
  </si>
  <si>
    <t>" DN150 "     1,0</t>
  </si>
  <si>
    <t>997013111</t>
  </si>
  <si>
    <t>Vnitrostaveništní doprava suti a vybouraných hmot pro budovy v do 6 m s použitím mechanizace</t>
  </si>
  <si>
    <t>-984846262</t>
  </si>
  <si>
    <t>-1513583961</t>
  </si>
  <si>
    <t>-1556498615</t>
  </si>
  <si>
    <t>0,232*6 "Přepočtené koeficientem množství</t>
  </si>
  <si>
    <t>979098191</t>
  </si>
  <si>
    <t>Poplatek za skládku (recyklaci) suti</t>
  </si>
  <si>
    <t>1037569495</t>
  </si>
  <si>
    <t>151101101</t>
  </si>
  <si>
    <t>Zřízení příložného pažení a rozepření stěn rýh hl do 2 m</t>
  </si>
  <si>
    <t>58957110</t>
  </si>
  <si>
    <t>2*(1,55+1,60)/2*(5,9-3,26)</t>
  </si>
  <si>
    <t>2*(1,60+1,83)/2*(6,44-5,9)</t>
  </si>
  <si>
    <t>2*(1,83+1,89)/2*(13,46-6,44)</t>
  </si>
  <si>
    <t>2*(1,89+1,89)/2*(62,85-13,46)</t>
  </si>
  <si>
    <t>2*(1,89+1,90)/2*(119,98-62,85)</t>
  </si>
  <si>
    <t>2*(1,89+1,85)/2*(142,6-119,98)</t>
  </si>
  <si>
    <t>2*(1,85+1,94)/2*(153,45-142,6)</t>
  </si>
  <si>
    <t>2*(1,94+1,91)/2*(177,35-153,45)</t>
  </si>
  <si>
    <t>2*(1,91+1,93)/2*(184,34-177,35)</t>
  </si>
  <si>
    <t>2*(1,93+1,93)/2*(197,57-184,34)</t>
  </si>
  <si>
    <t>2*(1,93+1,91)/2*(209,62-197,57)</t>
  </si>
  <si>
    <t>2*(1,49+1,49)/2*(3,6-3,01)</t>
  </si>
  <si>
    <t>2*(1,74+1,74)/2*0,93</t>
  </si>
  <si>
    <t>2*(1,74+1,71)/2*(1,83-0,93)</t>
  </si>
  <si>
    <t>2*(1,71+1,71)/2*(2,0-1,83)</t>
  </si>
  <si>
    <t>151101111</t>
  </si>
  <si>
    <t>Odstranění příložného pažení a rozepření stěn rýh hl do 2 m</t>
  </si>
  <si>
    <t>-164032114</t>
  </si>
  <si>
    <t>-872214385</t>
  </si>
  <si>
    <t>2*(2,16+2,16)/2*1,8</t>
  </si>
  <si>
    <t>2*(2,16+1,55)/2*(3,26-1,8)</t>
  </si>
  <si>
    <t>2*(1,93+2,10)/2*(315,47-209,62)</t>
  </si>
  <si>
    <t>2*(2,10+2,08)/2*(321,61-315,47)</t>
  </si>
  <si>
    <t>2*(2,08+2,08)/2*(338,16-321,61)</t>
  </si>
  <si>
    <t>2*(2,08+2,12)/2*(342,33-338,16)</t>
  </si>
  <si>
    <t>2*(2,12+2,00)/2*(371,49-342,33)</t>
  </si>
  <si>
    <t>2*(2,00+2,03)/2*(386,93-371,49)</t>
  </si>
  <si>
    <t>2*(2,03+1,79)/2*(426,0-386,93)</t>
  </si>
  <si>
    <t>2*(2,03+2,01)/2*0,8</t>
  </si>
  <si>
    <t>2*(2,01+1,49)/2*(3,01-0,8)</t>
  </si>
  <si>
    <t>2*(2,05+1,92)/2*3,5</t>
  </si>
  <si>
    <t>-PAZ2</t>
  </si>
  <si>
    <t>1311323325</t>
  </si>
  <si>
    <t>132154102</t>
  </si>
  <si>
    <t>Hloubení rýh zapažených š do 800 mm v hornině třídy těžitelnosti I skupiny 1 a 2 objem do 50 m3 strojně</t>
  </si>
  <si>
    <t>-594140626</t>
  </si>
  <si>
    <t>" přepojení přípojek na provizorní vodovod "</t>
  </si>
  <si>
    <t xml:space="preserve">" VP-Gajdošova 8,10,12,14,16,18-22,24,26-28,30,32,38,40,42,44 "     </t>
  </si>
  <si>
    <t>0,6*0,8*48,5</t>
  </si>
  <si>
    <t xml:space="preserve">" VP-Gajdošova 50,52,54,56,56a,58,60 "     </t>
  </si>
  <si>
    <t>0,6*0,8*16,5</t>
  </si>
  <si>
    <t>" ornice "     -ORNr60</t>
  </si>
  <si>
    <t>" chodník asfalt "    -BLAr60*0,29</t>
  </si>
  <si>
    <t>VYKOP3*0,06</t>
  </si>
  <si>
    <t>132254102</t>
  </si>
  <si>
    <t>Hloubení rýh zapažených š do 800 mm v hornině třídy těžitelnosti I skupiny 3 objem do 50 m3 strojně</t>
  </si>
  <si>
    <t>-1732614032</t>
  </si>
  <si>
    <t>" 80% "     VYKOP3*0,8</t>
  </si>
  <si>
    <t>132354102</t>
  </si>
  <si>
    <t>Hloubení rýh zapažených š do 800 mm v hornině třídy těžitelnosti II skupiny 4 objem do 50 m3 strojně</t>
  </si>
  <si>
    <t>-1187272531</t>
  </si>
  <si>
    <t>" 14% "     VYKOP3*0,14</t>
  </si>
  <si>
    <t>133154101</t>
  </si>
  <si>
    <t>Hloubení šachet zapažených v hornině třídy těžitelnosti I skupiny 1 a 2 objem do 20 m3</t>
  </si>
  <si>
    <t>-1571913697</t>
  </si>
  <si>
    <t>" MJv 1-5 "     1,5*1,5*1,8*5</t>
  </si>
  <si>
    <t>" montážní jámy pro přepojení provizorního vodovodu "</t>
  </si>
  <si>
    <t>1,4*1,4*1,8*2</t>
  </si>
  <si>
    <t>" vodovod "</t>
  </si>
  <si>
    <t>-BVOZ1mj*1,0</t>
  </si>
  <si>
    <t>-BVOZ3mj*0,5</t>
  </si>
  <si>
    <t>-BVOZ6mj*0,8</t>
  </si>
  <si>
    <t>-BVOZ7mj*0,85</t>
  </si>
  <si>
    <t>-BLAmjv*0,29</t>
  </si>
  <si>
    <t>" provizorní vodovod "</t>
  </si>
  <si>
    <t>-BLAmjpv*0,29</t>
  </si>
  <si>
    <t>VYKOP2*0,06</t>
  </si>
  <si>
    <t>133254101</t>
  </si>
  <si>
    <t>Hloubení šachet zapažených v hornině třídy těžitelnosti I skupiny 3 objem do 20 m3</t>
  </si>
  <si>
    <t>-1172974918</t>
  </si>
  <si>
    <t>" 80% "     VYKOP2*0,8</t>
  </si>
  <si>
    <t>133354101</t>
  </si>
  <si>
    <t>Hloubení šachet zapažených v hornině třídy těžitelnosti II skupiny 4 objem do 20 m3</t>
  </si>
  <si>
    <t>1143467459</t>
  </si>
  <si>
    <t>" 14% "     VYKOP2*0,14</t>
  </si>
  <si>
    <t>-297801373</t>
  </si>
  <si>
    <t>" MJv 1-5 "     4*1,5*1,8*5</t>
  </si>
  <si>
    <t>4*1,4*1,8*2</t>
  </si>
  <si>
    <t>-463436301</t>
  </si>
  <si>
    <t>88299999</t>
  </si>
  <si>
    <t>" MJv "     VYKOP2</t>
  </si>
  <si>
    <t>640020852</t>
  </si>
  <si>
    <t>-1416947620</t>
  </si>
  <si>
    <t>-856356287</t>
  </si>
  <si>
    <t>822537029</t>
  </si>
  <si>
    <t>505,145+82,233</t>
  </si>
  <si>
    <t>1030160438</t>
  </si>
  <si>
    <t>ODVOZ1*0,7</t>
  </si>
  <si>
    <t>123783330</t>
  </si>
  <si>
    <t>ODVOZ1*0,3</t>
  </si>
  <si>
    <t>306164362</t>
  </si>
  <si>
    <t>" vodovod "     VYKOP11+VYKOP31</t>
  </si>
  <si>
    <t>" odpočet  vodovodu "</t>
  </si>
  <si>
    <t>-DN80*1,1*(0,09+0,098+0,3)</t>
  </si>
  <si>
    <t>-DN100*1,1*(0,09+0,118+0,3)</t>
  </si>
  <si>
    <t>-DN150*1,1*(0,09+0,170+0,3)</t>
  </si>
  <si>
    <t>" vodovod provizorní "</t>
  </si>
  <si>
    <t>-(48,5+16,5)*0,6*(0,09+0,08+0,3)</t>
  </si>
  <si>
    <t>1801642100</t>
  </si>
  <si>
    <t>569,487*1,1*1,05*1,8</t>
  </si>
  <si>
    <t>292906934</t>
  </si>
  <si>
    <t>569,487*1,1*1,05</t>
  </si>
  <si>
    <t>-411928213</t>
  </si>
  <si>
    <t>-833783215</t>
  </si>
  <si>
    <t>(0,098+0,3)*1,1*DN80</t>
  </si>
  <si>
    <t>(0,118+0,3)*1,1*DN100</t>
  </si>
  <si>
    <t>(0,170+0,3)*1,1*DN150</t>
  </si>
  <si>
    <t>(0,08+0,3)*0,6*(48,5+16,5)</t>
  </si>
  <si>
    <t>" odpočet potrubí "</t>
  </si>
  <si>
    <t>-PI*(0,098/2)^2*DN80</t>
  </si>
  <si>
    <t>-PI*(0,118/2)^2*DN100</t>
  </si>
  <si>
    <t>-PI*(0,170/2)^2*DN150</t>
  </si>
  <si>
    <t>58331351vl</t>
  </si>
  <si>
    <t>kamenivo těžené drobné frakce 0/4</t>
  </si>
  <si>
    <t>-1247345858</t>
  </si>
  <si>
    <t>229,486*1,1*1,05*1,8</t>
  </si>
  <si>
    <t>-1450422050</t>
  </si>
  <si>
    <t>229,486*1,1*1,05</t>
  </si>
  <si>
    <t>-457594737</t>
  </si>
  <si>
    <t>430185694</t>
  </si>
  <si>
    <t>" DN100 "     3,6*0,008</t>
  </si>
  <si>
    <t>" DN125 "     396,8*0,0123</t>
  </si>
  <si>
    <t>-850570891</t>
  </si>
  <si>
    <t>" lože vodovod "</t>
  </si>
  <si>
    <t>0,1*1,1*DN80</t>
  </si>
  <si>
    <t>0,1*1,1*DN100</t>
  </si>
  <si>
    <t>0,1*1,1*DN150</t>
  </si>
  <si>
    <t>" lože vodovod provizorní "</t>
  </si>
  <si>
    <t>0,1*0,6*(48,5+16,5)</t>
  </si>
  <si>
    <t>1977007838</t>
  </si>
  <si>
    <t>394777876</t>
  </si>
  <si>
    <t>1400226302</t>
  </si>
  <si>
    <t>723876763</t>
  </si>
  <si>
    <t>1562144606</t>
  </si>
  <si>
    <t>1483984985</t>
  </si>
  <si>
    <t>2080127985</t>
  </si>
  <si>
    <t>-438918849</t>
  </si>
  <si>
    <t>2054921668</t>
  </si>
  <si>
    <t>DL30prov*1,01</t>
  </si>
  <si>
    <t>851241131</t>
  </si>
  <si>
    <t>Montáž potrubí z trub litinových hrdlových s integrovaným těsněním otevřený výkop DN 80</t>
  </si>
  <si>
    <t>-954779875</t>
  </si>
  <si>
    <t xml:space="preserve">" potrubí "  </t>
  </si>
  <si>
    <t>" SEK "     0,8*1</t>
  </si>
  <si>
    <t>552530000.1</t>
  </si>
  <si>
    <t>trouba vodovodnítvárná litina DN 80 dvoukomorové hrdlo vnitřní vystélka vnější těžká protikorozní ochrana s PE(tl.1,8-2,5mm) nebo s PU(min.tl. 700miktometrů) povlakem vč.těsnění a zámkového spoje</t>
  </si>
  <si>
    <t>-1928517302</t>
  </si>
  <si>
    <t>DN80p*1,01</t>
  </si>
  <si>
    <t>851251292</t>
  </si>
  <si>
    <t>Příplatek za krácení litinové trouby DN/OD 90</t>
  </si>
  <si>
    <t>1118587512</t>
  </si>
  <si>
    <t>" SEK "     1</t>
  </si>
  <si>
    <t>851251301.1</t>
  </si>
  <si>
    <t>Navárek přivařený na litinové potrubí DN80 speciálním drátem</t>
  </si>
  <si>
    <t>1778276455</t>
  </si>
  <si>
    <t>" SEK "     1*2</t>
  </si>
  <si>
    <t>851261131</t>
  </si>
  <si>
    <t>Montáž potrubí z trub litinových hrdlových s integrovaným těsněním otevřený výkop DN 100</t>
  </si>
  <si>
    <t>2019925890</t>
  </si>
  <si>
    <t>" vodovod I "     2,5</t>
  </si>
  <si>
    <t>" vodovod II "     3,6</t>
  </si>
  <si>
    <t>" potrubí "</t>
  </si>
  <si>
    <t>" zkrácená "     2,5</t>
  </si>
  <si>
    <t>" SEK "     0,4*3</t>
  </si>
  <si>
    <t>552530010.1</t>
  </si>
  <si>
    <t>trouba vodovodnítvárná litina DN 100 dvoukomorové hrdlo návarek vnitřní vystélka vnější těžká protikorozní ochrana s PE(tl.1,8-2,5mm) nebo s PU(min.tl. 700miktometrů) povlakem vč.těsnění a zámkového spoje</t>
  </si>
  <si>
    <t>-1118295752</t>
  </si>
  <si>
    <t>DN100p*1,01</t>
  </si>
  <si>
    <t>851261292</t>
  </si>
  <si>
    <t>Příplatek za krácení litinové trouby DN/OD 110</t>
  </si>
  <si>
    <t>2056462639</t>
  </si>
  <si>
    <t>" zkrácená "     1</t>
  </si>
  <si>
    <t>" SEK "     3</t>
  </si>
  <si>
    <t>8512612301.1</t>
  </si>
  <si>
    <t>Navárek přivařený na litinové potrubí DN100 speciálním drátem</t>
  </si>
  <si>
    <t>263835565</t>
  </si>
  <si>
    <t>" SEK "     3*2</t>
  </si>
  <si>
    <t>851311131</t>
  </si>
  <si>
    <t>Montáž potrubí z trub litinových hrdlových s integrovaným těsněním otevřený výkop DN 150</t>
  </si>
  <si>
    <t>238218055</t>
  </si>
  <si>
    <t>" vodovod I "     423,5</t>
  </si>
  <si>
    <t>" vodovod III "     3,5</t>
  </si>
  <si>
    <t>" potrubí "     48*6</t>
  </si>
  <si>
    <t>" zkrácená "</t>
  </si>
  <si>
    <t>5,9*2+5,8+5,65+5,1+4,9+4,6+4,1*2</t>
  </si>
  <si>
    <t>3,4*2+3,0*3+2,8+2,7+2,5+2,35+2,2</t>
  </si>
  <si>
    <t>2,0*3+1,8*2+1,75+1,3+1,1*2</t>
  </si>
  <si>
    <t>" SEK "     0,4*30</t>
  </si>
  <si>
    <t>" SEK "     0,6+0,7+0,75+0,8+1,0+1,15+1,4+1,45+1,55</t>
  </si>
  <si>
    <t>5525300301</t>
  </si>
  <si>
    <t>trouba vodovodnítvárná litina DN 150 dvoukomorové hrdlo návarek vnitřní vystélka vnější těžká protikorozní ochrana s PE(tl.1,8-2,5mm) nebo s PU(min.tl. 700miktometrů) povlakem vč.těsnění a zámkového spoje</t>
  </si>
  <si>
    <t>-705179759</t>
  </si>
  <si>
    <t>DN150p*1,01</t>
  </si>
  <si>
    <t>851321292</t>
  </si>
  <si>
    <t>Příplatek za krácení litinové trouby DN/OD 160</t>
  </si>
  <si>
    <t>-1705242267</t>
  </si>
  <si>
    <t>" zkrácená "     28</t>
  </si>
  <si>
    <t>" SEK "     39</t>
  </si>
  <si>
    <t>851321230.1</t>
  </si>
  <si>
    <t>Navárek přivařený na litinové potrubí DN150 speciálním drátem</t>
  </si>
  <si>
    <t>67466561</t>
  </si>
  <si>
    <t>" SEK "     39*2</t>
  </si>
  <si>
    <t>8522421221</t>
  </si>
  <si>
    <t>Montáž potrubí z trub litinových tlakových přírubových délky do 1 m otevřený výkop DN 80 (spojovací materiál nerez)</t>
  </si>
  <si>
    <t>122599407</t>
  </si>
  <si>
    <t>5525323301</t>
  </si>
  <si>
    <t>trouba přírubová litinová TP DN 80 mm délka 100 mm</t>
  </si>
  <si>
    <t>237586367</t>
  </si>
  <si>
    <t>7*1,01 "Přepočtené koeficientem množství</t>
  </si>
  <si>
    <t>857241131</t>
  </si>
  <si>
    <t>Montáž litinových tvarovek jednoosých hrdlových otevřený výkop s integrovaným těsněním DN 80</t>
  </si>
  <si>
    <t>-1284028509</t>
  </si>
  <si>
    <t>5525971002</t>
  </si>
  <si>
    <t>přesuvka hrdlová  z tvárné litiny U DN80 dvoukomorové hrdlo vč. kroužek těsnící a zámkový</t>
  </si>
  <si>
    <t>1510018774</t>
  </si>
  <si>
    <t>857243131</t>
  </si>
  <si>
    <t>Montáž litinových tvarovek odbočných hrdlových otevřený výkop s integrovaným těsněním DN 80</t>
  </si>
  <si>
    <t>752714408</t>
  </si>
  <si>
    <t>5525374001</t>
  </si>
  <si>
    <t>tvarovka hrdlová s přírubovou odbočkou z tvárné litiny MMA-kus DN 80/80 mm dvoukomorové hrdlo vč. kroužek těsnící a zámkový</t>
  </si>
  <si>
    <t>180172840</t>
  </si>
  <si>
    <t>857261131</t>
  </si>
  <si>
    <t>Montáž litinových tvarovek jednoosých hrdlových otevřený výkop s integrovaným těsněním DN 100</t>
  </si>
  <si>
    <t>-1348339878</t>
  </si>
  <si>
    <t>5525971101</t>
  </si>
  <si>
    <t>přesuvka hrdlová  z tvárné litiny U DN100 dvoukomorové hrdlo vč. kroužek těsnící a zámkový</t>
  </si>
  <si>
    <t>415166891</t>
  </si>
  <si>
    <t>857311131</t>
  </si>
  <si>
    <t>Montáž litinových tvarovek jednoosých hrdlových otevřený výkop s integrovaným těsněním DN 150</t>
  </si>
  <si>
    <t>192368135</t>
  </si>
  <si>
    <t>5525971301</t>
  </si>
  <si>
    <t>přesuvka hrdlová  z tvárné litiny U DN150 dvoukomorové hrdlo vč. kroužek těsnící a zámkový</t>
  </si>
  <si>
    <t>1194114780</t>
  </si>
  <si>
    <t>5525386301</t>
  </si>
  <si>
    <t>přechod hrdlový z tvárné litiny MMR-kus DN 150/100 mm dvoukomorové hrdlo vč. kroužek těsnící a zámkový</t>
  </si>
  <si>
    <t>-622204821</t>
  </si>
  <si>
    <t>5525390701</t>
  </si>
  <si>
    <t>koleno hrdlové z tvárné litiny MMK-kus DN 150- 11,25° dvoukomorové hrdlo vč. kroužek těsnící a zámkový</t>
  </si>
  <si>
    <t>1384058989</t>
  </si>
  <si>
    <t>5525391901</t>
  </si>
  <si>
    <t>koleno hrdlové z tvárné litiny MMK-kus DN 150-22,5° dvoukomorové hrdlo vč. kroužek těsnící a zámkový</t>
  </si>
  <si>
    <t>-1633215361</t>
  </si>
  <si>
    <t>5525394301</t>
  </si>
  <si>
    <t>koleno hrdlové z tvárné litiny MMK-kus DN 150-45° dvoukomorové hrdlo vč. kroužek těsnící a zámkový</t>
  </si>
  <si>
    <t>39448034</t>
  </si>
  <si>
    <t>8572421221</t>
  </si>
  <si>
    <t>Montáž litinových tvarovek jednoosých přírubových otevřený výkop DN 80 (spojovací materiál nerez, těsnění s kovovou vložkou)</t>
  </si>
  <si>
    <t>-10362757</t>
  </si>
  <si>
    <t>5525348901</t>
  </si>
  <si>
    <t>tvarovka přírubová litinová s hladkým koncem F-kus DN 80 mm</t>
  </si>
  <si>
    <t>-153901440</t>
  </si>
  <si>
    <t>5525368701</t>
  </si>
  <si>
    <t>příruba zaslepovací z tvárné litiny XG DN 80 mm závit 5/4"</t>
  </si>
  <si>
    <t>100703495</t>
  </si>
  <si>
    <t>8572621221</t>
  </si>
  <si>
    <t>Montáž litinových tvarovek jednoosých přírubových otevřený výkop DN 100 (spojovací materiál nerez, těsnění s kovovou vložkou)</t>
  </si>
  <si>
    <t>443480489</t>
  </si>
  <si>
    <t>5525349001</t>
  </si>
  <si>
    <t>tvarovka přírubová litinová s hladkým koncem F-kus DN 100 mm</t>
  </si>
  <si>
    <t>965375103</t>
  </si>
  <si>
    <t>8573121221</t>
  </si>
  <si>
    <t>Montáž litinových tvarovek jednoosých přírubových otevřený výkop DN 150 (spojovací materiál nerez, těsnění s kovovou vložkou)</t>
  </si>
  <si>
    <t>2104202637</t>
  </si>
  <si>
    <t>5525389501</t>
  </si>
  <si>
    <t>tvarovka přírubová s hrdlem z tvárné litiny E-kus DN150</t>
  </si>
  <si>
    <t>988595425</t>
  </si>
  <si>
    <t>5525349201</t>
  </si>
  <si>
    <t>tvarovka přírubová litinová s hladkým koncem F-kus DN 150 mm</t>
  </si>
  <si>
    <t>-1292525669</t>
  </si>
  <si>
    <t>857313131</t>
  </si>
  <si>
    <t>Montáž litinových tvarovek odbočných hrdlových otevřený výkop s integrovaným těsněním DN 150</t>
  </si>
  <si>
    <t>1993366449</t>
  </si>
  <si>
    <t>5525375601</t>
  </si>
  <si>
    <t>tvarovka hrdlová s přírubovou odbočkou z tvárné litiny MMA-kus DN 150/80 mm dvoukomorové hrdlo vč. kroužek těsnící a zámkový</t>
  </si>
  <si>
    <t>1969751715</t>
  </si>
  <si>
    <t>8573141221</t>
  </si>
  <si>
    <t>Montáž litinových tvarovek odbočných přírubových otevřený výkop DN 150 (spojovací materiál nerez, těsnění s kovovou vložkou)</t>
  </si>
  <si>
    <t>1918390326</t>
  </si>
  <si>
    <t>5525352701</t>
  </si>
  <si>
    <t>tvarovka přírubová litinová s přírubovou odbočkou T-kus DN 150/80 mm</t>
  </si>
  <si>
    <t>915367396</t>
  </si>
  <si>
    <t>5525352801</t>
  </si>
  <si>
    <t>tvarovka přírubová litinová s přírubovou odbočkou T-kus DN 150/100 mm</t>
  </si>
  <si>
    <t>-1022704128</t>
  </si>
  <si>
    <t>5525353001</t>
  </si>
  <si>
    <t>tvarovka přírubová litinová s přírubovou odbočkou T-kus DN 150/150 mm</t>
  </si>
  <si>
    <t>-1438879639</t>
  </si>
  <si>
    <t>8912471111</t>
  </si>
  <si>
    <t>Montáž hydrantů podzemních DN 80   (spojovací materiál nerez, mosaz, těsnění s kovovou vložkou)</t>
  </si>
  <si>
    <t>-896034177</t>
  </si>
  <si>
    <t>42273664</t>
  </si>
  <si>
    <t>hydrant podzemní DN 100 PN 16 dvojitý uzávěr s koulí krycí v 1250mm</t>
  </si>
  <si>
    <t>105572612</t>
  </si>
  <si>
    <t>42273665</t>
  </si>
  <si>
    <t>hydrant podzemní DN 100 PN 16 dvojitý uzávěr s koulí krycí v 1500mm</t>
  </si>
  <si>
    <t>1630854199</t>
  </si>
  <si>
    <t>8912471119</t>
  </si>
  <si>
    <t>Příplatek - hydrantová drenáž - montáž a dodávka</t>
  </si>
  <si>
    <t>3547663</t>
  </si>
  <si>
    <t>999900000000</t>
  </si>
  <si>
    <t>DRENÁŽNÍ OBAL K HYDRANTŮM</t>
  </si>
  <si>
    <t>KS</t>
  </si>
  <si>
    <t>647742922</t>
  </si>
  <si>
    <t>8912411121</t>
  </si>
  <si>
    <t>Montáž vodovodních šoupátek otevřený výkop DN 80  (spojovací materiál nerez, mosaz, těsnění s kovovou vložkou)</t>
  </si>
  <si>
    <t>-843006266</t>
  </si>
  <si>
    <t>4222439701</t>
  </si>
  <si>
    <t>šoupátko měkkkotěsnící DN80 řada 14</t>
  </si>
  <si>
    <t>1873868288</t>
  </si>
  <si>
    <t>7.5.5.1700</t>
  </si>
  <si>
    <t>zemní teleskopická souprava pro šoupě DN 65-80, rozsah 1,6-2,7 m</t>
  </si>
  <si>
    <t>ks</t>
  </si>
  <si>
    <t>1222604644</t>
  </si>
  <si>
    <t>8912611121</t>
  </si>
  <si>
    <t>Montáž vodovodních šoupátek otevřený výkop DN 100  (spojovací materiál nerez, mosaz, těsnění s kovovou vložkou)</t>
  </si>
  <si>
    <t>201899183</t>
  </si>
  <si>
    <t>4222130401</t>
  </si>
  <si>
    <t>šoupátko pitná voda měkkotěsnící šoupě řada 14 DN 100</t>
  </si>
  <si>
    <t>890297111</t>
  </si>
  <si>
    <t>7.5.6.1700</t>
  </si>
  <si>
    <t>zemní teleskopická souprava pro šoupě DN 100-150, rozsah 1,6-2,7 m</t>
  </si>
  <si>
    <t>1771314593</t>
  </si>
  <si>
    <t>8913111121</t>
  </si>
  <si>
    <t>Montáž vodovodních šoupátek otevřený výkop DN 150  (spojovací materiál nerez, mosaz, těsnění s kovovou vložkou)</t>
  </si>
  <si>
    <t>-1090406972</t>
  </si>
  <si>
    <t>4222440601</t>
  </si>
  <si>
    <t>šoupátko měkkkotěsnící DN150 řada 14</t>
  </si>
  <si>
    <t>-488093951</t>
  </si>
  <si>
    <t>1056771504</t>
  </si>
  <si>
    <t>899401112</t>
  </si>
  <si>
    <t>Osazení poklopů litinových šoupátkových</t>
  </si>
  <si>
    <t>-1540476110</t>
  </si>
  <si>
    <t>42291352</t>
  </si>
  <si>
    <t>poklop litinový šoupátkový pro zemní soupravy osazení do terénu a do vozovky</t>
  </si>
  <si>
    <t>-145405778</t>
  </si>
  <si>
    <t>899401113</t>
  </si>
  <si>
    <t>Osazení poklopů litinových hydrantových</t>
  </si>
  <si>
    <t>-1267115566</t>
  </si>
  <si>
    <t>4229145201</t>
  </si>
  <si>
    <t>poklop litinový hydrantový DN 80</t>
  </si>
  <si>
    <t>-1045105045</t>
  </si>
  <si>
    <t>8994011141</t>
  </si>
  <si>
    <t>Betonová podkladová deska pod šoupátko</t>
  </si>
  <si>
    <t>1084710889</t>
  </si>
  <si>
    <t>8994011151</t>
  </si>
  <si>
    <t>Betonová podkladová deska pod hydrant</t>
  </si>
  <si>
    <t>-1853433945</t>
  </si>
  <si>
    <t>8997131111</t>
  </si>
  <si>
    <t>Orientační tabulky</t>
  </si>
  <si>
    <t>1024617827</t>
  </si>
  <si>
    <t>9+7</t>
  </si>
  <si>
    <t>899721111</t>
  </si>
  <si>
    <t>Signalizační vodič DN do 150 mm na potrubí</t>
  </si>
  <si>
    <t>-892771263</t>
  </si>
  <si>
    <t>899722113</t>
  </si>
  <si>
    <t>Krytí potrubí z plastů výstražnou fólií z PVC 34cm</t>
  </si>
  <si>
    <t>-1686986439</t>
  </si>
  <si>
    <t>779384744</t>
  </si>
  <si>
    <t>" napojení vp "     5</t>
  </si>
  <si>
    <t>-1782199961</t>
  </si>
  <si>
    <t>378399681</t>
  </si>
  <si>
    <t>-1107528473</t>
  </si>
  <si>
    <t>-398343320</t>
  </si>
  <si>
    <t>765619447</t>
  </si>
  <si>
    <t>891211321</t>
  </si>
  <si>
    <t>Montáž vodovodních šoupátek domovní přípojky se závitovými konci PN16 otevřený výkop G 2"</t>
  </si>
  <si>
    <t>-1562812964</t>
  </si>
  <si>
    <t>" napojení vp "     15</t>
  </si>
  <si>
    <t>42223010</t>
  </si>
  <si>
    <t>šoupátko domovní přípojky litinové vnitřní/vnitřní závit PN16 2"x2"</t>
  </si>
  <si>
    <t>174156598</t>
  </si>
  <si>
    <t>7.7.3.1050</t>
  </si>
  <si>
    <t>zemní teleskopická souprava přípojková</t>
  </si>
  <si>
    <t>-1481743307</t>
  </si>
  <si>
    <t>891173111.1</t>
  </si>
  <si>
    <t>Montáž vodovodních šoupátek domovní přípojky se závitovými konci PN16 otevřený výkop G 2"1/2"</t>
  </si>
  <si>
    <t>364653546</t>
  </si>
  <si>
    <t>" napojení vp "     1</t>
  </si>
  <si>
    <t>42221556</t>
  </si>
  <si>
    <t>šoupátko domovní přípojky mosazné vnitřní/vnitřní závit PN16 6/4"x6/4"</t>
  </si>
  <si>
    <t>-929705428</t>
  </si>
  <si>
    <t>1813493592</t>
  </si>
  <si>
    <t>899401111</t>
  </si>
  <si>
    <t>Osazení poklopů litinových ventilových</t>
  </si>
  <si>
    <t>795666048</t>
  </si>
  <si>
    <t>" napojení vp "     16</t>
  </si>
  <si>
    <t>4229140201</t>
  </si>
  <si>
    <t>poklop litinový ventilový</t>
  </si>
  <si>
    <t>-1833475416</t>
  </si>
  <si>
    <t>8572629101</t>
  </si>
  <si>
    <t>Demontáž armatur - hydrant, šoupě se zemní soupravou</t>
  </si>
  <si>
    <t>-98118714</t>
  </si>
  <si>
    <t>8991012101</t>
  </si>
  <si>
    <t>Demontáž poklopů šoupátkových, hydrantových</t>
  </si>
  <si>
    <t>293409082</t>
  </si>
  <si>
    <t>89979218</t>
  </si>
  <si>
    <t>Demontáž orientačních tabulek pro šoupátka, hydranty, ventily</t>
  </si>
  <si>
    <t>-2002507668</t>
  </si>
  <si>
    <t>-1428344840</t>
  </si>
  <si>
    <t>" odvoz na místo určené investorem "     0,113</t>
  </si>
  <si>
    <t>-1127616621</t>
  </si>
  <si>
    <t>0,113*8 "Přepočtené koeficientem množství</t>
  </si>
  <si>
    <t>8712411491</t>
  </si>
  <si>
    <t>Provizorní vodovod PE 100 SDR11 HDPE DN80  potrubí vč. tvarovek, armatur, tepelná izolace potrubí, vedeno po povrchu opatřen bedněním, přejezdy vč. domontáže odvozu a likvidace materiálu</t>
  </si>
  <si>
    <t>-1803263052</t>
  </si>
  <si>
    <t xml:space="preserve">" provizorní vodovod "     </t>
  </si>
  <si>
    <t>PV80pov</t>
  </si>
  <si>
    <t>" na povrchu "     258,0+84,5</t>
  </si>
  <si>
    <t>" v zemi "     7,0+2,0</t>
  </si>
  <si>
    <t>PV80</t>
  </si>
  <si>
    <t>8712411493</t>
  </si>
  <si>
    <t>Provizorní vodovod DN25-80 - příplatek za likvidaci provizorního vodovodu v zemi</t>
  </si>
  <si>
    <t>830012039</t>
  </si>
  <si>
    <t>8713511491</t>
  </si>
  <si>
    <t>Provizorní vodovod PE 100 SDR11 HDPE DN200  potrubí vč. tvarovek, armatur, tepelná izolace potrubí, vedeno po povrchu opatřen bedněním, přejezdy vč. domontáže odvozu a likvidace materiálu</t>
  </si>
  <si>
    <t>808739442</t>
  </si>
  <si>
    <t xml:space="preserve">" provizorní vodovod "    </t>
  </si>
  <si>
    <t>PV200pov</t>
  </si>
  <si>
    <t>" na povrchu "     8,0</t>
  </si>
  <si>
    <t>" v zemi "     2,0</t>
  </si>
  <si>
    <t>PV200</t>
  </si>
  <si>
    <t>8713511493</t>
  </si>
  <si>
    <t>Provizorní vodovod DN200 - příplatek za likvidaci provizorního vodovodu v zemi</t>
  </si>
  <si>
    <t>-2139985878</t>
  </si>
  <si>
    <t>8711611411</t>
  </si>
  <si>
    <t>Provizorní přepojení přípojek vodovodu PE DN25  potrubí vč. tvarovek, armatur, tepelná izolace potrubí, přejezdy, vč. domontáže odvozu a likvidace materiálu</t>
  </si>
  <si>
    <t>1951443530</t>
  </si>
  <si>
    <t>73,5+30,0-3,0-18,0-7,0</t>
  </si>
  <si>
    <t>8711711411</t>
  </si>
  <si>
    <t>Provizorní přepojení přípojek vodovodu PE DN32  potrubí vč. tvarovek, armatur, tepelná izolace potrubí, přejezdy vč. domontáže odvozu a likvidace materiálu</t>
  </si>
  <si>
    <t>-213476535</t>
  </si>
  <si>
    <t>8712111411</t>
  </si>
  <si>
    <t>Provizorní přepojení přípojek vodovodu PE DN50  potrubí vč. tvarovek, armatur, tepelná izolace potrubí, přejezdy, vč. domontáže odvozu a likvidace materiálu</t>
  </si>
  <si>
    <t>763160372</t>
  </si>
  <si>
    <t>8712511411</t>
  </si>
  <si>
    <t>Provizorní přepojení přípojek vodovodu PE DN80  potrubí vč. tvarovek, armatur, tepelná izolace potrubí, přejezdy, vč. domontáže odvozu a likvidace materiálu</t>
  </si>
  <si>
    <t>497665394</t>
  </si>
  <si>
    <t>695109865</t>
  </si>
  <si>
    <t>73,5+30,0</t>
  </si>
  <si>
    <t>998273102</t>
  </si>
  <si>
    <t>Přesun hmot pro trubní vedení z trub litinových otevřený výkop</t>
  </si>
  <si>
    <t>-342821763</t>
  </si>
  <si>
    <t>-1887488061</t>
  </si>
  <si>
    <t>-263611155</t>
  </si>
  <si>
    <t>4,5</t>
  </si>
  <si>
    <t>54,736</t>
  </si>
  <si>
    <t>4,51</t>
  </si>
  <si>
    <t>17,49</t>
  </si>
  <si>
    <t>76,681</t>
  </si>
  <si>
    <t>4,994</t>
  </si>
  <si>
    <t>2,42</t>
  </si>
  <si>
    <t>9,933</t>
  </si>
  <si>
    <t>34 - SO 340 - VODOVODNÍ PŘÍPOJKY</t>
  </si>
  <si>
    <t>BVOZ2mj</t>
  </si>
  <si>
    <t>4,84</t>
  </si>
  <si>
    <t>2,497</t>
  </si>
  <si>
    <t>2,508</t>
  </si>
  <si>
    <t>7,447</t>
  </si>
  <si>
    <t>BVOZ5mj</t>
  </si>
  <si>
    <t>3,63</t>
  </si>
  <si>
    <t>6,292</t>
  </si>
  <si>
    <t>5,203</t>
  </si>
  <si>
    <t>14,652</t>
  </si>
  <si>
    <t>BVOZ8mj</t>
  </si>
  <si>
    <t>6,413</t>
  </si>
  <si>
    <t>87,604</t>
  </si>
  <si>
    <t>103,4</t>
  </si>
  <si>
    <t>17,651</t>
  </si>
  <si>
    <t>243,819</t>
  </si>
  <si>
    <t>1,417</t>
  </si>
  <si>
    <t>PAZ</t>
  </si>
  <si>
    <t>114,48</t>
  </si>
  <si>
    <t>PE32</t>
  </si>
  <si>
    <t>141,97</t>
  </si>
  <si>
    <t>PE40</t>
  </si>
  <si>
    <t>9,26</t>
  </si>
  <si>
    <t>PE63</t>
  </si>
  <si>
    <t>11,43</t>
  </si>
  <si>
    <t>PE90</t>
  </si>
  <si>
    <t>1,3</t>
  </si>
  <si>
    <t>1,1</t>
  </si>
  <si>
    <t>16,5</t>
  </si>
  <si>
    <t>16,061</t>
  </si>
  <si>
    <t>275,13</t>
  </si>
  <si>
    <t>25,107</t>
  </si>
  <si>
    <t>43,56</t>
  </si>
  <si>
    <t>201,234</t>
  </si>
  <si>
    <t xml:space="preserve">    722 - Zdravotechnika - vnitřní vodovod</t>
  </si>
  <si>
    <t>-171086138</t>
  </si>
  <si>
    <t>2,0*14</t>
  </si>
  <si>
    <t>758330360</t>
  </si>
  <si>
    <t>1,5*3</t>
  </si>
  <si>
    <t>709152977</t>
  </si>
  <si>
    <t>-1579405131</t>
  </si>
  <si>
    <t>306843064</t>
  </si>
  <si>
    <t>" jedna řada "     1,2*1*2</t>
  </si>
  <si>
    <t>" tři řady "     1,2*3*6</t>
  </si>
  <si>
    <t>948600011</t>
  </si>
  <si>
    <t>-228099436</t>
  </si>
  <si>
    <t xml:space="preserve">" Gajdošova 10,12, 24,56,56a,58,60 "     </t>
  </si>
  <si>
    <t>1,1*(0,69+0,46+1,95+0,25*4)</t>
  </si>
  <si>
    <t>2007091127</t>
  </si>
  <si>
    <t>1024457816</t>
  </si>
  <si>
    <t>" chodník - záková + reliefní dlažba "</t>
  </si>
  <si>
    <t>" Gajdošova 24, 52 "</t>
  </si>
  <si>
    <t>1,1*(2,35+0,4+0,4+2,68)</t>
  </si>
  <si>
    <t>-1464085978</t>
  </si>
  <si>
    <t>1326995161</t>
  </si>
  <si>
    <t>" Gajdošova 50, 52, 54 "</t>
  </si>
  <si>
    <t>1,1*(4,83+6,32+4,75)</t>
  </si>
  <si>
    <t>470459287</t>
  </si>
  <si>
    <t>1254459549</t>
  </si>
  <si>
    <t>-1267062239</t>
  </si>
  <si>
    <t>-1245321392</t>
  </si>
  <si>
    <t>-1782439711</t>
  </si>
  <si>
    <t>1673084593</t>
  </si>
  <si>
    <t>-819077407</t>
  </si>
  <si>
    <t>-1335240524</t>
  </si>
  <si>
    <t>" Gajdošova 8 "     2*2,89</t>
  </si>
  <si>
    <t>" Gajdošova 14 "     2*0,73</t>
  </si>
  <si>
    <t>" Gajdošova 16 "     2*4,78</t>
  </si>
  <si>
    <t>" Gajdošova 18,20,22 "     2*0,71</t>
  </si>
  <si>
    <t>" Gajdošova 30 "     2*4,81</t>
  </si>
  <si>
    <t>" Gajdošova 32 "     2*4,88</t>
  </si>
  <si>
    <t>" Gajdošova 38 "     2*5,19</t>
  </si>
  <si>
    <t>" Gajdošova 40 "     2*3,46</t>
  </si>
  <si>
    <t>" Gajdošova 42 "     2*5,35</t>
  </si>
  <si>
    <t>" Gajdošova 44 "     2*3,52</t>
  </si>
  <si>
    <t>" Gajdošova 50 "     2*(1,68+2,38)</t>
  </si>
  <si>
    <t>" Gajdošova 54 "     2*(2,55+2,4)</t>
  </si>
  <si>
    <t>" Gajdošova 56 "     2*(5,75+2,05)</t>
  </si>
  <si>
    <t>" Gajdošova 56a "     2*(2,9+1,54+1,29+2,01)</t>
  </si>
  <si>
    <t>" Gajdošova 58 "     2*(6,33+2,03)</t>
  </si>
  <si>
    <t>" Gajdošova 60 "     2*(2,01+1,97)</t>
  </si>
  <si>
    <t>-2059781173</t>
  </si>
  <si>
    <t>211370653</t>
  </si>
  <si>
    <t>105,175*6 'Přepočtené koeficientem množství</t>
  </si>
  <si>
    <t>1230819346</t>
  </si>
  <si>
    <t>-1384165699</t>
  </si>
  <si>
    <t>-1380241892</t>
  </si>
  <si>
    <t>3,53*5 'Přepočtené koeficientem množství</t>
  </si>
  <si>
    <t>138558370</t>
  </si>
  <si>
    <t>" Gajdošova 8 "     1,1*2,89</t>
  </si>
  <si>
    <t>" Gajdošova 14 "     1,1*0,73</t>
  </si>
  <si>
    <t>" Gajdošova 16 "     1,1*4,78</t>
  </si>
  <si>
    <t>" Gajdošova 18,20,22 "     1,1*0,71</t>
  </si>
  <si>
    <t>" Gajdošova 30 "     1,1*4,81</t>
  </si>
  <si>
    <t>" Gajdošova 32 "     1,1*4,88</t>
  </si>
  <si>
    <t>" Gajdošova 38 "     1,1*5,19</t>
  </si>
  <si>
    <t>" Gajdošova 40 "     1,1*3,46</t>
  </si>
  <si>
    <t>" Gajdošova 42 "     1,1*5,35</t>
  </si>
  <si>
    <t>" Gajdošova 44 "     1,1*3,52</t>
  </si>
  <si>
    <t>" Gajdošova 50 "     1,1*(1,68+2,38)</t>
  </si>
  <si>
    <t>" Gajdošova 54 "     1,1*(2,55+2,4)</t>
  </si>
  <si>
    <t>" Gajdošova 56 "     1,1*(5,75+2,05)</t>
  </si>
  <si>
    <t>" Gajdošova 56a "     1,1*(2,9+1,54+1,29+2,01-3,5)</t>
  </si>
  <si>
    <t>" Gajdošova 58 "     1,1*(6,33+2,03)</t>
  </si>
  <si>
    <t>" Gajdošova 60 "     1,1*(2,01+1,97)</t>
  </si>
  <si>
    <t>1462963554</t>
  </si>
  <si>
    <t>743233555</t>
  </si>
  <si>
    <t>-1213803273</t>
  </si>
  <si>
    <t>" Gajdošova 12, 14, 16,18,20,22  "     1,1*(1,15*2+1,16+1,17)</t>
  </si>
  <si>
    <t>" MJ-vp3-6 "     1,1*1,1*4</t>
  </si>
  <si>
    <t>" Gajdošova 24  "     1,1*1,17</t>
  </si>
  <si>
    <t>" MJ-vp7 "     1,1*1,1</t>
  </si>
  <si>
    <t>1141212420</t>
  </si>
  <si>
    <t>" Gajdošova 12, 14, 16,18,20,22  "     2*(1,15*2+1,16+1,17)</t>
  </si>
  <si>
    <t>" MJ-vp3-6 "     4*1,1*4</t>
  </si>
  <si>
    <t>" Gajdošova 24  "     2*1,17</t>
  </si>
  <si>
    <t>" MJ-vp7 "     1,1*4</t>
  </si>
  <si>
    <t>1428076225</t>
  </si>
  <si>
    <t>" Gajdošova 8, 10  "     1,1*(1,18+1,16)</t>
  </si>
  <si>
    <t>" MJ-vp1-2 "     1,1*1,1*2</t>
  </si>
  <si>
    <t>" Gajdošova 26+28 "     1,1*1,18</t>
  </si>
  <si>
    <t>" MJ-vp8 "     1,1*1,1</t>
  </si>
  <si>
    <t>" Gajdošova 30,32, 38  "     1,1*(1,12+1,15+1,2)</t>
  </si>
  <si>
    <t>" MJ-vp9-11"     1,1*1,1*3</t>
  </si>
  <si>
    <t>" Gajdošova 40, 42, 44  "     1,1*(1,17*2+1,18)</t>
  </si>
  <si>
    <t>" MJ-vp12-13"     1,1*1,1*2</t>
  </si>
  <si>
    <t>" Gajdošova 50, 52 "     1,1*(1,19+1,34)</t>
  </si>
  <si>
    <t>" MJ-vp14-15"     1,1*1,1*2</t>
  </si>
  <si>
    <t>" Gajdošova 54, 56, 56a, 58  "     1,1*(1,42+2,81+2,77+1,92)</t>
  </si>
  <si>
    <t>" MJ-vp16-19"     1,1*1,1*4</t>
  </si>
  <si>
    <t>BVOZ9mj</t>
  </si>
  <si>
    <t>" MJ-vp20  "     1,1*1,1</t>
  </si>
  <si>
    <t>303232360</t>
  </si>
  <si>
    <t>" Gajdošova 8, 10  "     2*(1,18+1,16)</t>
  </si>
  <si>
    <t>" Gajdošova 26+28 "     2*1,18</t>
  </si>
  <si>
    <t>" Gajdošova 30,32, 38  "     2*(1,12+1,15+1,2)</t>
  </si>
  <si>
    <t>" Gajdošova 40, 42, 44  "     2*(1,17*2+1,18)</t>
  </si>
  <si>
    <t>" Gajdošova 50, 52 "     2*(1,19+1,34)</t>
  </si>
  <si>
    <t>" Gajdošova 54, 56, 56a, 58  "     2*(1,42+2,81+2,77+1,92)</t>
  </si>
  <si>
    <t>" MJ-vp1-2 "     4*1,1*2</t>
  </si>
  <si>
    <t>" MJ-vp8 "     4*1,1</t>
  </si>
  <si>
    <t>" MJ-vp9-11"     4*1,1*3</t>
  </si>
  <si>
    <t>" MJ-vp12-13"     4*1,1*2</t>
  </si>
  <si>
    <t>" MJ-vp14-15"     4*1,1*2</t>
  </si>
  <si>
    <t>" MJ-vp16-19"     4*1,1*4</t>
  </si>
  <si>
    <t>" MJ-vp20  "     4*1,1</t>
  </si>
  <si>
    <t>113107446</t>
  </si>
  <si>
    <t>Odstranění podkladu živičných tl přes 250 do 300 mm při překopech strojně pl do 15 m2</t>
  </si>
  <si>
    <t>-1472202182</t>
  </si>
  <si>
    <t>-1621439758</t>
  </si>
  <si>
    <t>124934577</t>
  </si>
  <si>
    <t>63,674*6 'Přepočtené koeficientem množství</t>
  </si>
  <si>
    <t>1822215660</t>
  </si>
  <si>
    <t>1657263417</t>
  </si>
  <si>
    <t>" Gajdošova 8,12,26+28,40,44 "</t>
  </si>
  <si>
    <t>0,2*1,1*(1,82+0,09+0,67+1,94+1,92)</t>
  </si>
  <si>
    <t>433605191</t>
  </si>
  <si>
    <t>" křížení voda "     1,1*1</t>
  </si>
  <si>
    <t>1533326866</t>
  </si>
  <si>
    <t>" křížení plyn "     1,1*(8+7)</t>
  </si>
  <si>
    <t>445800335</t>
  </si>
  <si>
    <t>" křížení kabelů "    1,1*94</t>
  </si>
  <si>
    <t>-1600341212</t>
  </si>
  <si>
    <t>132154201</t>
  </si>
  <si>
    <t>Hloubení zapažených rýh š do 2000 mm v hornině třídy těžitelnosti I skupiny 1 a 2 objem do 20 m3</t>
  </si>
  <si>
    <t>-2135024128</t>
  </si>
  <si>
    <t>1,1*(1,83+1,6)/2*6,05</t>
  </si>
  <si>
    <t>1,1*(1,84+1,6)/2*2,0</t>
  </si>
  <si>
    <t>1,1*(1,83+1,65)/2*2,0</t>
  </si>
  <si>
    <t>1,1*(1,83+1,56)/2*2,0</t>
  </si>
  <si>
    <t>1,1*(1,81+1,5)/2*6,06</t>
  </si>
  <si>
    <t>" Gajdošova 18,20,22 "</t>
  </si>
  <si>
    <t>1,1*(1,85+1,43)/2*2,0</t>
  </si>
  <si>
    <t>1,1*(1,84+2,06)/2*6,17</t>
  </si>
  <si>
    <t>1,1*(1,9+1,53)/2*2,0</t>
  </si>
  <si>
    <t>1,1*(1,88+1,61)/2*6,23</t>
  </si>
  <si>
    <t>1,1*(1,87+2,0)/2*6,33</t>
  </si>
  <si>
    <t>1,1*(1,88+2,75)/2*6,67</t>
  </si>
  <si>
    <t>1,1*(1,91+1,96)/2*6,82</t>
  </si>
  <si>
    <t>1,1*(1,93+1,5)/2*6,83</t>
  </si>
  <si>
    <t>1,1*(1,93+1,5)/2*6,86</t>
  </si>
  <si>
    <t>1,1*(2,03+1,46)/2*10,38</t>
  </si>
  <si>
    <t>1,1*(2,05+2,3)/2*10,89</t>
  </si>
  <si>
    <t>1,1*(1,99+2,03)/2*11,39</t>
  </si>
  <si>
    <t>1,1*(1,94+1,86)/2*11,01</t>
  </si>
  <si>
    <t>1,1*(1,95+1,7)/2*(10,91-3,5)</t>
  </si>
  <si>
    <t>1,1*(1,95+1,7)/2*10,69</t>
  </si>
  <si>
    <t>1,1*(1,8+1,4)/2*4,24</t>
  </si>
  <si>
    <t>-(BVOZ2-BVOZ2mj)*0,7</t>
  </si>
  <si>
    <t>-(BVOZ5-BVOZ5mj)*0,75</t>
  </si>
  <si>
    <t>-(BVOZ8-BVOZ8mj)*0,9</t>
  </si>
  <si>
    <t>132254201</t>
  </si>
  <si>
    <t>Hloubení zapažených rýh š do 2000 mm v hornině třídy těžitelnosti I skupiny 3 objem do 20 m3</t>
  </si>
  <si>
    <t>1726815949</t>
  </si>
  <si>
    <t>132354201</t>
  </si>
  <si>
    <t>Hloubení zapažených rýh š do 2000 mm v hornině třídy těžitelnosti II skupiny 4 objem do 20 m3</t>
  </si>
  <si>
    <t>-387911098</t>
  </si>
  <si>
    <t>1417211131</t>
  </si>
  <si>
    <t>Zemní protlak vč. dodávky ocel. chráničky DN100 v hornině tř 1 až 4 vč. startovací jámy</t>
  </si>
  <si>
    <t>-1013749319</t>
  </si>
  <si>
    <t>" v.p.- Gajdošova 56a "     3,5</t>
  </si>
  <si>
    <t>1086344942</t>
  </si>
  <si>
    <t>2*(1,83+1,6)/2*6,05</t>
  </si>
  <si>
    <t>2*(1,84+1,6)/2*2,0</t>
  </si>
  <si>
    <t>2*(1,83+1,65)/2*2,0</t>
  </si>
  <si>
    <t>2*(1,83+1,56)/2*2,0</t>
  </si>
  <si>
    <t>2*(1,81+1,5)/2*6,06</t>
  </si>
  <si>
    <t>2*(1,85+1,43)/2*2,0</t>
  </si>
  <si>
    <t>2*(1,84+2,06)/2*6,17</t>
  </si>
  <si>
    <t>2*(1,9+1,53)/2*2,0</t>
  </si>
  <si>
    <t>2*(1,88+1,61)/2*6,23</t>
  </si>
  <si>
    <t>2*(1,87+2,0)/2*6,33</t>
  </si>
  <si>
    <t>2*(1,88+2,75)/2*6,67</t>
  </si>
  <si>
    <t>2*(1,91+1,96)/2*6,82</t>
  </si>
  <si>
    <t>2*(1,93+1,5)/2*6,83</t>
  </si>
  <si>
    <t>2*(1,93+1,5)/2*6,86</t>
  </si>
  <si>
    <t>2*(2,03+1,46)/2*10,38</t>
  </si>
  <si>
    <t>2*(2,05+2,3)/2*10,89</t>
  </si>
  <si>
    <t>2*(1,99+2,03)/2*11,39</t>
  </si>
  <si>
    <t>2*(1,94+1,86)/2*11,01</t>
  </si>
  <si>
    <t>2*(1,95+1,7)/2*(10,91-3,5)</t>
  </si>
  <si>
    <t>2*(1,95+1,7)/2*10,69</t>
  </si>
  <si>
    <t>2*(1,8+1,4)/2*4,24</t>
  </si>
  <si>
    <t>" odpočet pažení nad 2m "     -PAZ</t>
  </si>
  <si>
    <t>-300158848</t>
  </si>
  <si>
    <t>599894135</t>
  </si>
  <si>
    <t>-1335651794</t>
  </si>
  <si>
    <t>841234428</t>
  </si>
  <si>
    <t>" křížení  příčné a podélné inž. sítí "</t>
  </si>
  <si>
    <t>-557185344</t>
  </si>
  <si>
    <t>-298700732</t>
  </si>
  <si>
    <t>133154102</t>
  </si>
  <si>
    <t>Hloubení šachet zapažených v hornině třídy těžitelnosti I skupiny 1 a 2 objem do 50 m3</t>
  </si>
  <si>
    <t>182677364</t>
  </si>
  <si>
    <t>" MJ-vp 1-20 "     1,1*1,1*1,8*20</t>
  </si>
  <si>
    <t>-BVOZ2mj*0,7</t>
  </si>
  <si>
    <t>-BVOZ4mj*0,8</t>
  </si>
  <si>
    <t>-BVOZ5mj*0,75</t>
  </si>
  <si>
    <t>-BVOZ8mj*0,9</t>
  </si>
  <si>
    <t>133254102</t>
  </si>
  <si>
    <t>Hloubení šachet zapažených v hornině třídy těžitelnosti I skupiny 3 objem do 50 m3</t>
  </si>
  <si>
    <t>1729364467</t>
  </si>
  <si>
    <t>133354102</t>
  </si>
  <si>
    <t>Hloubení šachet zapažených v hornině třídy těžitelnosti II skupiny 4 objem do 50 m3</t>
  </si>
  <si>
    <t>1505299516</t>
  </si>
  <si>
    <t>426955163</t>
  </si>
  <si>
    <t>" MJvp1-20 "     4*1,1*1,8*20</t>
  </si>
  <si>
    <t>-479857117</t>
  </si>
  <si>
    <t>2067926763</t>
  </si>
  <si>
    <t>" MJvp "     VYKOP2</t>
  </si>
  <si>
    <t>1208825686</t>
  </si>
  <si>
    <t>-1784727293</t>
  </si>
  <si>
    <t>-1991314826</t>
  </si>
  <si>
    <t>-1954878933</t>
  </si>
  <si>
    <t>209,684+34,135</t>
  </si>
  <si>
    <t>307393671</t>
  </si>
  <si>
    <t>-1218152406</t>
  </si>
  <si>
    <t>-515909179</t>
  </si>
  <si>
    <t>" odpočet přípojek "</t>
  </si>
  <si>
    <t>-(PE32-3,5)*1,1*(0,1+0,032+0,3)</t>
  </si>
  <si>
    <t>-PE40*1,1*(0,1+0,040+0,3)</t>
  </si>
  <si>
    <t>-PE63*1,1*(0,1+0,063+0,3)</t>
  </si>
  <si>
    <t>-PE90*1,1*(0,1+0,090+0,3)</t>
  </si>
  <si>
    <t>-607449442</t>
  </si>
  <si>
    <t>216,357*1,1*1,05*1,8</t>
  </si>
  <si>
    <t>-1705979209</t>
  </si>
  <si>
    <t>216,357*1,1*1,05</t>
  </si>
  <si>
    <t>-884998245</t>
  </si>
  <si>
    <t>1151694677</t>
  </si>
  <si>
    <t>(0,032+0,3)*1,1*(PE32-3,5)</t>
  </si>
  <si>
    <t>(0,040+0,3)*1,1*PE40</t>
  </si>
  <si>
    <t>(0,063+0,3)*1,1*PE63</t>
  </si>
  <si>
    <t>(0,090+0,3)*1,1*PE90</t>
  </si>
  <si>
    <t>-PI*(0,032/2)^2*(PE32-3,5)</t>
  </si>
  <si>
    <t>-PI*(0,040/2)^2*PE40</t>
  </si>
  <si>
    <t>-PI*(0,063/2)^2*PE63</t>
  </si>
  <si>
    <t>-PI*(0,090/2)^2*PE90</t>
  </si>
  <si>
    <t>1200068140</t>
  </si>
  <si>
    <t>58,987*1,1*1,05*1,8</t>
  </si>
  <si>
    <t>314997002</t>
  </si>
  <si>
    <t>58,987*1,1*1,05</t>
  </si>
  <si>
    <t>1177675123</t>
  </si>
  <si>
    <t>1406220807</t>
  </si>
  <si>
    <t>0,1*1,1*(PE32-3,5+PE40+PE63+PE90)</t>
  </si>
  <si>
    <t>1784010292</t>
  </si>
  <si>
    <t>493296277</t>
  </si>
  <si>
    <t>-1044341526</t>
  </si>
  <si>
    <t>-494403789</t>
  </si>
  <si>
    <t>-608703570</t>
  </si>
  <si>
    <t>1367196235</t>
  </si>
  <si>
    <t>623570060</t>
  </si>
  <si>
    <t>1877709145</t>
  </si>
  <si>
    <t>328489167</t>
  </si>
  <si>
    <t>2012103353</t>
  </si>
  <si>
    <t>-1780043442</t>
  </si>
  <si>
    <t>125409000000</t>
  </si>
  <si>
    <t>JIŠTĚNÍ PROTI POSUVU 90 PN10</t>
  </si>
  <si>
    <t>223625056</t>
  </si>
  <si>
    <t>810008000216</t>
  </si>
  <si>
    <t>PŘÍRUBA VNITŘNÍ ZÁVIT 80-2''</t>
  </si>
  <si>
    <t>1102992445</t>
  </si>
  <si>
    <t>857242122</t>
  </si>
  <si>
    <t>Montáž litinových tvarovek jednoosých přírubových otevřený výkop DN 80</t>
  </si>
  <si>
    <t>2130101234</t>
  </si>
  <si>
    <t>5525396601</t>
  </si>
  <si>
    <t>koleno přírubové z tvárné litiny DN 80-11,25°</t>
  </si>
  <si>
    <t>1841194072</t>
  </si>
  <si>
    <t>871161141</t>
  </si>
  <si>
    <t>Montáž potrubí z PE100 SDR 11 otevřený výkop svařovaných na tupo D 32 x 3,0 mm</t>
  </si>
  <si>
    <t>-1588205515</t>
  </si>
  <si>
    <t>28613110</t>
  </si>
  <si>
    <t>trubka vodovodní PE100 PN 16 SDR11 32x3,0mm</t>
  </si>
  <si>
    <t>1884175493</t>
  </si>
  <si>
    <t>141,97*1,015 "Přepočtené koeficientem množství</t>
  </si>
  <si>
    <t>8711611461</t>
  </si>
  <si>
    <t>Příplatek za nasunutí do chráničky D32</t>
  </si>
  <si>
    <t>-1824029339</t>
  </si>
  <si>
    <t>" vp - Gajdošova 56a "     3,5</t>
  </si>
  <si>
    <t>871171141</t>
  </si>
  <si>
    <t>Montáž potrubí z PE100 SDR 11 otevřený výkop svařovaných na tupo D 40 x 3,7 mm</t>
  </si>
  <si>
    <t>-1546431365</t>
  </si>
  <si>
    <t>28613111</t>
  </si>
  <si>
    <t>trubka vodovodní PE100 PN 16 SDR11 40x3,7mm</t>
  </si>
  <si>
    <t>-721977128</t>
  </si>
  <si>
    <t>9,26*1,015 "Přepočtené koeficientem množství</t>
  </si>
  <si>
    <t>871211141</t>
  </si>
  <si>
    <t>Montáž potrubí z PE100 SDR 11 otevřený výkop svařovaných na tupo D 63 x 5,8 mm</t>
  </si>
  <si>
    <t>-1098711944</t>
  </si>
  <si>
    <t>28613113</t>
  </si>
  <si>
    <t>trubka vodovodní PE100 PN 16 SDR11 63x5,8mm</t>
  </si>
  <si>
    <t>1805525385</t>
  </si>
  <si>
    <t>11,43*1,015 "Přepočtené koeficientem množství</t>
  </si>
  <si>
    <t>871241141</t>
  </si>
  <si>
    <t>Montáž potrubí z PE100 SDR 11 otevřený výkop svařovaných na tupo D 90 x 8,2 mm</t>
  </si>
  <si>
    <t>-1866597561</t>
  </si>
  <si>
    <t>28613115</t>
  </si>
  <si>
    <t>trubka vodovodní PE100 PN 16 SDR11 90x8,2mm</t>
  </si>
  <si>
    <t>-1396038660</t>
  </si>
  <si>
    <t>1,3*1,015 "Přepočtené koeficientem množství</t>
  </si>
  <si>
    <t>89971218</t>
  </si>
  <si>
    <t>Orientační tabulky pro šoupátka, hydranty, ventily</t>
  </si>
  <si>
    <t>-2061238641</t>
  </si>
  <si>
    <t>899722112</t>
  </si>
  <si>
    <t>Krytí potrubí z plastů výstražnou fólií z PVC 25 cm</t>
  </si>
  <si>
    <t>1812064336</t>
  </si>
  <si>
    <t>PE32+PE40+PE63+PE90</t>
  </si>
  <si>
    <t>899911101.1</t>
  </si>
  <si>
    <t>Kluzná objímka výšky 38 mm vnějšího průměru potrubí do 25 mm</t>
  </si>
  <si>
    <t>-1559772752</t>
  </si>
  <si>
    <t>" Gajdošova 56a "    6</t>
  </si>
  <si>
    <t>899913103</t>
  </si>
  <si>
    <t>Uzavírací manžeta chráničky potrubí DN 25 x 100</t>
  </si>
  <si>
    <t>-1680839166</t>
  </si>
  <si>
    <t>" Gajdošova 56a "     2</t>
  </si>
  <si>
    <t>9710424211</t>
  </si>
  <si>
    <t>Montážní prostup pro protlak 0,3mx0,3mx0,5m zhotovení, zapravení, utěsnění</t>
  </si>
  <si>
    <t>85243061</t>
  </si>
  <si>
    <t>9710424301</t>
  </si>
  <si>
    <t>Stávající prostup - demontáž prostupu, zazdění utěsnění</t>
  </si>
  <si>
    <t>1404977568</t>
  </si>
  <si>
    <t>9710424311</t>
  </si>
  <si>
    <t>Demontáž rozvodu společné vodovodní přípojky Gajdošova 42+44</t>
  </si>
  <si>
    <t>239970431</t>
  </si>
  <si>
    <t>1001214788</t>
  </si>
  <si>
    <t>782255512</t>
  </si>
  <si>
    <t>0,105*6 "Přepočtené koeficientem množství</t>
  </si>
  <si>
    <t>-348047098</t>
  </si>
  <si>
    <t>998276101</t>
  </si>
  <si>
    <t>Přesun hmot pro trubní vedení z trub z plastických hmot otevřený výkop</t>
  </si>
  <si>
    <t>-2126437524</t>
  </si>
  <si>
    <t>722</t>
  </si>
  <si>
    <t>Zdravotechnika - vnitřní vodovod</t>
  </si>
  <si>
    <t>7221003232</t>
  </si>
  <si>
    <t>Spojka ISIFLO T100 32x32</t>
  </si>
  <si>
    <t>1355836757</t>
  </si>
  <si>
    <t>7221006363</t>
  </si>
  <si>
    <t>Spojka ISIFLO T100 63x63</t>
  </si>
  <si>
    <t>-280127857</t>
  </si>
  <si>
    <t>7221103225</t>
  </si>
  <si>
    <t>Spojka ISIFLO T110 32x1"</t>
  </si>
  <si>
    <t>-1096421773</t>
  </si>
  <si>
    <t>7221104032</t>
  </si>
  <si>
    <t>Spojka ISIFLO T110 40x11/4"</t>
  </si>
  <si>
    <t>1499486635</t>
  </si>
  <si>
    <t>7221106363</t>
  </si>
  <si>
    <t>Spojka ISIFLO T110 63x2"</t>
  </si>
  <si>
    <t>-1147234081</t>
  </si>
  <si>
    <t>7221203232</t>
  </si>
  <si>
    <t>Spojka ISIFLO T120 32x32 koleno 90°</t>
  </si>
  <si>
    <t>428678089</t>
  </si>
  <si>
    <t>7221204040</t>
  </si>
  <si>
    <t>Spojka ISIFLO T120 40x40 koleno 90°</t>
  </si>
  <si>
    <t>-229469941</t>
  </si>
  <si>
    <t>7221206363</t>
  </si>
  <si>
    <t>Spojka ISIFLO T120 63x63 koleno 90°</t>
  </si>
  <si>
    <t>1750497031</t>
  </si>
  <si>
    <t>7221213225</t>
  </si>
  <si>
    <t>Spojka ISIFLO T121  32/1" koleno 90°</t>
  </si>
  <si>
    <t>498551537</t>
  </si>
  <si>
    <t>7221216350</t>
  </si>
  <si>
    <t>Spojka ISIFLO T121  63/2" koleno 90°</t>
  </si>
  <si>
    <t>-757446707</t>
  </si>
  <si>
    <t>7221503521</t>
  </si>
  <si>
    <t>Chránička ocelová DN100 dl. do 0,5 m - nasunutí potrubí, vystředění potrubí, utěsnění pěnou</t>
  </si>
  <si>
    <t>-1475686125</t>
  </si>
  <si>
    <t>7222301031</t>
  </si>
  <si>
    <t>Kulový uzávěr DN 25</t>
  </si>
  <si>
    <t>-1855917940</t>
  </si>
  <si>
    <t>7222301041</t>
  </si>
  <si>
    <t>Kulový uzávěr DN 32</t>
  </si>
  <si>
    <t>-491858234</t>
  </si>
  <si>
    <t>7222301061</t>
  </si>
  <si>
    <t>Kulový uzávěr DN 50</t>
  </si>
  <si>
    <t>-1671556353</t>
  </si>
  <si>
    <t>31942705</t>
  </si>
  <si>
    <t>redukce mosaz 1"x3/4"</t>
  </si>
  <si>
    <t>-551756082</t>
  </si>
  <si>
    <t>31942706</t>
  </si>
  <si>
    <t>redukce mosaz 5/4"x3/4"</t>
  </si>
  <si>
    <t>308585741</t>
  </si>
  <si>
    <t>3194271101</t>
  </si>
  <si>
    <t>redukce mosaz 2" x 1"</t>
  </si>
  <si>
    <t>1111626953</t>
  </si>
  <si>
    <t>3194278301</t>
  </si>
  <si>
    <t>šroubení k vodoměrům mosaz 1"x3/4"</t>
  </si>
  <si>
    <t>-546685639</t>
  </si>
  <si>
    <t>3194278401</t>
  </si>
  <si>
    <t>šroubení k vodoměrům mosaz 5/4"x1"</t>
  </si>
  <si>
    <t>-561343838</t>
  </si>
  <si>
    <t>998722101</t>
  </si>
  <si>
    <t>Přesun hmot tonážní pro vnitřní vodovod v objektech v do 6 m</t>
  </si>
  <si>
    <t>-1657025357</t>
  </si>
  <si>
    <t>-1512988579</t>
  </si>
  <si>
    <t>-191265937</t>
  </si>
  <si>
    <t>5,846</t>
  </si>
  <si>
    <t>1,903</t>
  </si>
  <si>
    <t>BVOZ1TŠ1</t>
  </si>
  <si>
    <t>11,3</t>
  </si>
  <si>
    <t>14,8</t>
  </si>
  <si>
    <t>I160</t>
  </si>
  <si>
    <t>883,8</t>
  </si>
  <si>
    <t>35 - SO 350 - PŘELOŽKA VODOVODU DN200 (ul. Bubeníčkova)</t>
  </si>
  <si>
    <t>1,828</t>
  </si>
  <si>
    <t>OCEL1</t>
  </si>
  <si>
    <t>1063,3</t>
  </si>
  <si>
    <t>30,555</t>
  </si>
  <si>
    <t>1,718</t>
  </si>
  <si>
    <t>PAS806</t>
  </si>
  <si>
    <t>179,5</t>
  </si>
  <si>
    <t>PAZ1</t>
  </si>
  <si>
    <t>28,169</t>
  </si>
  <si>
    <t>17,18</t>
  </si>
  <si>
    <t>17,2</t>
  </si>
  <si>
    <t>19,47</t>
  </si>
  <si>
    <t>11,167</t>
  </si>
  <si>
    <t>17,013</t>
  </si>
  <si>
    <t>136067815</t>
  </si>
  <si>
    <t>1834835143</t>
  </si>
  <si>
    <t>34824681</t>
  </si>
  <si>
    <t>-1099343741</t>
  </si>
  <si>
    <t>0,164*5 'Přepočtené koeficientem množství</t>
  </si>
  <si>
    <t>113107411</t>
  </si>
  <si>
    <t>Odstranění podkladu z kameniva těženého tl do 100 mm při překopech strojně pl do 15 m2</t>
  </si>
  <si>
    <t>1523371726</t>
  </si>
  <si>
    <t>113107413</t>
  </si>
  <si>
    <t>Odstranění podkladu z kameniva těženého tl přes 200 do 300 mm při překopech strojně pl do 15 m2</t>
  </si>
  <si>
    <t>327608904</t>
  </si>
  <si>
    <t>113107423</t>
  </si>
  <si>
    <t>Odstranění podkladu z kameniva drceného tl přes 200 do 300 mm při překopech strojně pl do 15 m2</t>
  </si>
  <si>
    <t>1428054375</t>
  </si>
  <si>
    <t>113107431</t>
  </si>
  <si>
    <t>Odstranění podkladu z betonu prostého tl přes 100 do 150 mm při překopech strojně pl do 15 m2</t>
  </si>
  <si>
    <t>-926319386</t>
  </si>
  <si>
    <t>984408658</t>
  </si>
  <si>
    <t>" TŠ1V "     2*(2,52+2,32)</t>
  </si>
  <si>
    <t>-93699581</t>
  </si>
  <si>
    <t>-2023551392</t>
  </si>
  <si>
    <t>6,866*6 'Přepočtené koeficientem množství</t>
  </si>
  <si>
    <t>1722530588</t>
  </si>
  <si>
    <t>113107441</t>
  </si>
  <si>
    <t>Odstranění podkladu živičných tl do 50 mm při překopech strojně pl do 15 m2</t>
  </si>
  <si>
    <t>857925978</t>
  </si>
  <si>
    <t>1,1*(9,54-7,81)</t>
  </si>
  <si>
    <t>-841617627</t>
  </si>
  <si>
    <t>1,1+2*(9,54-7,81)</t>
  </si>
  <si>
    <t>113107445</t>
  </si>
  <si>
    <t>Odstranění podkladu živičných tl přes 200 do 250 mm při překopech strojně pl do 15 m2</t>
  </si>
  <si>
    <t>-723200780</t>
  </si>
  <si>
    <t>" TŠ1V "     2,52*2,32</t>
  </si>
  <si>
    <t>-64648004</t>
  </si>
  <si>
    <t>-1249056537</t>
  </si>
  <si>
    <t>-1055696202</t>
  </si>
  <si>
    <t>6,991*6 'Přepočtené koeficientem množství</t>
  </si>
  <si>
    <t>1215295864</t>
  </si>
  <si>
    <t>194403722</t>
  </si>
  <si>
    <t>0,2*1,1*7,81</t>
  </si>
  <si>
    <t>1882897187</t>
  </si>
  <si>
    <t>" šachta Š1 "     1,1*4,3*1,0</t>
  </si>
  <si>
    <t>-897951468</t>
  </si>
  <si>
    <t>" přeložka vodovod "</t>
  </si>
  <si>
    <t>1,1*(1,80+1,86)/2*0,75</t>
  </si>
  <si>
    <t>1,1*(1,86+1,59)/2*(1,51-0,75)</t>
  </si>
  <si>
    <t>1,1*(1,59+2,15)/2*(9,54-1,51)</t>
  </si>
  <si>
    <t>-BLA*0,29</t>
  </si>
  <si>
    <t>-ORNICE</t>
  </si>
  <si>
    <t>1108213419</t>
  </si>
  <si>
    <t>-41042784</t>
  </si>
  <si>
    <t>570776507</t>
  </si>
  <si>
    <t>2*(1,80+1,86)/2*0,75</t>
  </si>
  <si>
    <t>2*(1,86+1,59)/2*(1,51-0,75)</t>
  </si>
  <si>
    <t>2*(1,59+2,15)/2*(9,54-1,51)/2</t>
  </si>
  <si>
    <t>-281961883</t>
  </si>
  <si>
    <t>1256656223</t>
  </si>
  <si>
    <t>1562875143</t>
  </si>
  <si>
    <t>-185423417</t>
  </si>
  <si>
    <t>" těžní jámy "</t>
  </si>
  <si>
    <t>" TŠ1V "     2,91*2,52*2,32</t>
  </si>
  <si>
    <t>-BVOZ1TŠ1*1,0</t>
  </si>
  <si>
    <t>-1304497847</t>
  </si>
  <si>
    <t>858512847</t>
  </si>
  <si>
    <t>2091491646</t>
  </si>
  <si>
    <t>" TŠ1V "     2,91*(2,52+2,32)*2</t>
  </si>
  <si>
    <t>PAZ1*0,85</t>
  </si>
  <si>
    <t>154075421</t>
  </si>
  <si>
    <t>Pažení výrubu šachty ocelové pažnice do 1 roku mokrá</t>
  </si>
  <si>
    <t>845880233</t>
  </si>
  <si>
    <t>PAZ1*0,15</t>
  </si>
  <si>
    <t>434348814</t>
  </si>
  <si>
    <t>154075521</t>
  </si>
  <si>
    <t>Odpažení výrubu šachty ocelové pažnice mokrá</t>
  </si>
  <si>
    <t>1613811020</t>
  </si>
  <si>
    <t>883899329</t>
  </si>
  <si>
    <t>" TŠ1V "</t>
  </si>
  <si>
    <t>" I.160 "    883,8</t>
  </si>
  <si>
    <t>" pás 80/6 "    179,5</t>
  </si>
  <si>
    <t>OCEL1*0,85</t>
  </si>
  <si>
    <t>154077341</t>
  </si>
  <si>
    <t>Konstrukce výstroje šachet netypová dočasně mokrá montáž</t>
  </si>
  <si>
    <t>1144391754</t>
  </si>
  <si>
    <t>OCEL1*0,15</t>
  </si>
  <si>
    <t>1301071801</t>
  </si>
  <si>
    <t>ocel profilová IPN, v jakosti 11 375, h=160 mm  (započítat obratovost)</t>
  </si>
  <si>
    <t>530896714</t>
  </si>
  <si>
    <t>I160*1,01/1000</t>
  </si>
  <si>
    <t>1301026801</t>
  </si>
  <si>
    <t>tyč ocelová plochá, v jakosti 11 375, 80 x 6  mm  (započítat obratovost)</t>
  </si>
  <si>
    <t>588008205</t>
  </si>
  <si>
    <t>PAS806*1,01/1000</t>
  </si>
  <si>
    <t>1382343139</t>
  </si>
  <si>
    <t>154077342</t>
  </si>
  <si>
    <t>Konstrukce výstroje šachet netypová dočasně mokrá demontáž</t>
  </si>
  <si>
    <t>-1339076686</t>
  </si>
  <si>
    <t>-1351326933</t>
  </si>
  <si>
    <t>1821229397</t>
  </si>
  <si>
    <t>2,91*(2,52+2,32)*2*0,1*0,15</t>
  </si>
  <si>
    <t>141721218</t>
  </si>
  <si>
    <t>Řízený zemní protlak délky do 50 m hl do 6 m se zatažením potrubí průměru vrtu přes 280 do 315 mm v hornině třídy těžitelnosti I a II skupiny 1 až 4</t>
  </si>
  <si>
    <t>1109034760</t>
  </si>
  <si>
    <t>14011112</t>
  </si>
  <si>
    <t>trubka ocelová bezešvá hladká jakost 11 353 324x8,0mm</t>
  </si>
  <si>
    <t>759013395</t>
  </si>
  <si>
    <t>5,7*1,03 "Přepočtené koeficientem množství</t>
  </si>
  <si>
    <t>115837354</t>
  </si>
  <si>
    <t>VYKOP1+VYKOP2+ORNICE</t>
  </si>
  <si>
    <t>" zemina z protlaku "    PI*(0,324/2)^2*5,7</t>
  </si>
  <si>
    <t>-36531241</t>
  </si>
  <si>
    <t>464950146</t>
  </si>
  <si>
    <t>26,277+4,278</t>
  </si>
  <si>
    <t>2145618324</t>
  </si>
  <si>
    <t>-1152359629</t>
  </si>
  <si>
    <t>1525489721</t>
  </si>
  <si>
    <t>" vodovod "     VYKOP11</t>
  </si>
  <si>
    <t>" TŠ "     VYKOP21</t>
  </si>
  <si>
    <t>" chodníky provizorní "</t>
  </si>
  <si>
    <t>" osetí "</t>
  </si>
  <si>
    <t>-DN200*1,1*(0,09+0,170+0,3)</t>
  </si>
  <si>
    <t>361583866</t>
  </si>
  <si>
    <t>25,898*1,1*1,05*1,8</t>
  </si>
  <si>
    <t>1688123499</t>
  </si>
  <si>
    <t>25,898*1,1*1,05</t>
  </si>
  <si>
    <t>1405282572</t>
  </si>
  <si>
    <t>2075240338</t>
  </si>
  <si>
    <t>(0,16+0,3)*1,1*DN200</t>
  </si>
  <si>
    <t>-PI*(0,160/2)^2*DN200</t>
  </si>
  <si>
    <t>-1608863141</t>
  </si>
  <si>
    <t>5,491*1,1*1,05*1,8</t>
  </si>
  <si>
    <t>-403209352</t>
  </si>
  <si>
    <t>5,491*1,1*1,05</t>
  </si>
  <si>
    <t>-1309654865</t>
  </si>
  <si>
    <t>746861339</t>
  </si>
  <si>
    <t>-1999209408</t>
  </si>
  <si>
    <t>1,718*1,6</t>
  </si>
  <si>
    <t>1185245475</t>
  </si>
  <si>
    <t>845416610</t>
  </si>
  <si>
    <t>-876035449</t>
  </si>
  <si>
    <t>-439303996</t>
  </si>
  <si>
    <t>-400581655</t>
  </si>
  <si>
    <t>-986801942</t>
  </si>
  <si>
    <t>" vodovod "     0,1*1,1*DN200</t>
  </si>
  <si>
    <t>" TŠ "     0,1*2,52*2,32</t>
  </si>
  <si>
    <t>-1575238927</t>
  </si>
  <si>
    <t>417135430</t>
  </si>
  <si>
    <t>2043721557</t>
  </si>
  <si>
    <t>566901133</t>
  </si>
  <si>
    <t>Vyspravení podkladu po překopech inženýrských sítí plochy do 15 m2 štěrkodrtí tl. 200 mm</t>
  </si>
  <si>
    <t>1582094889</t>
  </si>
  <si>
    <t>1355832988</t>
  </si>
  <si>
    <t>-1323181363</t>
  </si>
  <si>
    <t>5651351111.1</t>
  </si>
  <si>
    <t>Vyspravení po překopech inž. sítí asfaltový beton vrstva podkladní ACP 16+ (obalované kamenivo OKS) tl 50 mm š do 3 m</t>
  </si>
  <si>
    <t>237349486</t>
  </si>
  <si>
    <t>-1577874261</t>
  </si>
  <si>
    <t>1366915828</t>
  </si>
  <si>
    <t>112220770</t>
  </si>
  <si>
    <t>851351131</t>
  </si>
  <si>
    <t>Montáž potrubí z trub litinových hrdlových s integrovaným těsněním otevřený výkop DN 200</t>
  </si>
  <si>
    <t>1539285899</t>
  </si>
  <si>
    <t>" přeložka v zemi "     17,0-5,7</t>
  </si>
  <si>
    <t>DN200ch</t>
  </si>
  <si>
    <t>" přeložka v chráničce "     5,7</t>
  </si>
  <si>
    <t>DN200c</t>
  </si>
  <si>
    <t>" potrubí "     2*6</t>
  </si>
  <si>
    <t>" zkrácená "  1,1</t>
  </si>
  <si>
    <t>" SEK "     0,4+0,6+0,7</t>
  </si>
  <si>
    <t>552530040.1</t>
  </si>
  <si>
    <t>trouba vodovodnítvárná litina DN 200 dvoukomorové hrdlo návarek vnitřní vystélka vnější těžká protikorozní ochrana s PE(tl.1,8-2,5mm) nebo s PU(min.tl. 700miktometrů) povlakem vč.těsnění a zámkového spoje</t>
  </si>
  <si>
    <t>1017714820</t>
  </si>
  <si>
    <t>DN200p*1,01</t>
  </si>
  <si>
    <t>851361292</t>
  </si>
  <si>
    <t>Příplatek za krácení litinové trouby DE 160</t>
  </si>
  <si>
    <t>-1102395831</t>
  </si>
  <si>
    <t>" zkrácená "  1</t>
  </si>
  <si>
    <t>851321233.1</t>
  </si>
  <si>
    <t>Navárek přivařený na litinové potrubí DN200 speciálním drátem</t>
  </si>
  <si>
    <t>-1941103342</t>
  </si>
  <si>
    <t>8513612101</t>
  </si>
  <si>
    <t>Příplatek za nasunutí potrubí DN 200 do chráničky</t>
  </si>
  <si>
    <t>1698078559</t>
  </si>
  <si>
    <t>857351131</t>
  </si>
  <si>
    <t>Montáž litinových tvarovek jednoosých hrdlových otevřený výkop s integrovaným těsněním DN 200</t>
  </si>
  <si>
    <t>-80173530</t>
  </si>
  <si>
    <t>5525971401</t>
  </si>
  <si>
    <t>přesuvka hrdlová  z tvárné litiny U DN200 dvoukomorové hrdlo vč. kroužek těsnící a zámkový</t>
  </si>
  <si>
    <t>-1022904461</t>
  </si>
  <si>
    <t>5525392001</t>
  </si>
  <si>
    <t>koleno hrdlové z tvárné litiny MMK-kus DN 200-22,5°</t>
  </si>
  <si>
    <t>407390413</t>
  </si>
  <si>
    <t>8573521221</t>
  </si>
  <si>
    <t>Montáž litinových tvarovek jednoosých přírubových otevřený výkop DN 200 (spojovací materiál nerez, těsnění s kovovou vložkou)</t>
  </si>
  <si>
    <t>385415971</t>
  </si>
  <si>
    <t>5525349301</t>
  </si>
  <si>
    <t>tvarovka přírubová litinová s hladkým koncem F-kus DN 200 mm</t>
  </si>
  <si>
    <t>1333916257</t>
  </si>
  <si>
    <t>1274164632</t>
  </si>
  <si>
    <t>-1068343780</t>
  </si>
  <si>
    <t>7.5.9.1700</t>
  </si>
  <si>
    <t>zemní teleskopická souprava pro šoupě DN 200 rozsah 1,6-2,7 m</t>
  </si>
  <si>
    <t>830865318</t>
  </si>
  <si>
    <t>8913511121</t>
  </si>
  <si>
    <t>Montáž vodovodních šoupátek otevřený výkop DN 200  (spojovací materiál nerez, mosaz, těsnění s kovovou vložkou)</t>
  </si>
  <si>
    <t>-1180772350</t>
  </si>
  <si>
    <t>4222440901</t>
  </si>
  <si>
    <t>šoupátko měkkkotěsnící DN200 řada 14</t>
  </si>
  <si>
    <t>-714502631</t>
  </si>
  <si>
    <t>-33456478</t>
  </si>
  <si>
    <t>-129228403</t>
  </si>
  <si>
    <t>-1102425835</t>
  </si>
  <si>
    <t>-2056306086</t>
  </si>
  <si>
    <t>469730804</t>
  </si>
  <si>
    <t>-1545125614</t>
  </si>
  <si>
    <t>-814180968</t>
  </si>
  <si>
    <t>899911233</t>
  </si>
  <si>
    <t>Kluzná objímka výšky 25 mm vnějšího průměru potrubí přes 221 mm do 252 mm</t>
  </si>
  <si>
    <t>1150467191</t>
  </si>
  <si>
    <t>899913161</t>
  </si>
  <si>
    <t>Uzavírací manžeta chráničky potrubí DN 200 x 300</t>
  </si>
  <si>
    <t>1132433502</t>
  </si>
  <si>
    <t>578068004</t>
  </si>
  <si>
    <t>80 - SO 800 - OBJEKTY ÚPRAVY ÚZEMÍ</t>
  </si>
  <si>
    <t>81 - SO 810 - NÁHRADNÍ VÝSADBA ZELENĚ</t>
  </si>
  <si>
    <t>D1 - Přípravné a pomocné práce</t>
  </si>
  <si>
    <t>D2 - Stromy</t>
  </si>
  <si>
    <t>D3 - Přesun hmot</t>
  </si>
  <si>
    <t>D1</t>
  </si>
  <si>
    <t>Přípravné a pomocné práce</t>
  </si>
  <si>
    <t>952776110.1</t>
  </si>
  <si>
    <t>Vyčištění přilehlých ploch (v okolí výsadeb) po stavbě, včetně odvozu a likvidace materiálu (5*4m2)</t>
  </si>
  <si>
    <t>1724965040</t>
  </si>
  <si>
    <t>4,0*5</t>
  </si>
  <si>
    <t>119005110.1</t>
  </si>
  <si>
    <t>Vytyčení inženýrských sítí před výsadbou</t>
  </si>
  <si>
    <t>1089045049</t>
  </si>
  <si>
    <t>D2</t>
  </si>
  <si>
    <t>Stromy</t>
  </si>
  <si>
    <t>183101323</t>
  </si>
  <si>
    <t>Jamky pro výsadbu s výměnou 100 % půdy zeminy skupiny 1 až 4 obj přes 2 do 3 m3 v rovině a svahu do 1:5</t>
  </si>
  <si>
    <t>-664643518</t>
  </si>
  <si>
    <t>" mocnost ideálně 1m "     3</t>
  </si>
  <si>
    <t>183101215</t>
  </si>
  <si>
    <t>Jamky pro výsadbu s výměnou 50 % půdy zeminy skupiny 1 až 4 obj přes 0,125 do 0,4 m3 v rovině a svahu do 1:5</t>
  </si>
  <si>
    <t>1145740732</t>
  </si>
  <si>
    <t>" stromy v travnaté ploše "     2</t>
  </si>
  <si>
    <t>10364101.1</t>
  </si>
  <si>
    <t>nahnojená ornice pro stromy vč. dodávky i dovozu</t>
  </si>
  <si>
    <t>-1390662140</t>
  </si>
  <si>
    <t xml:space="preserve">" pro stromy v dlažbě 3*3 m3, pro ostatní stromy 2*0,2m3 "     </t>
  </si>
  <si>
    <t>3,0*3+0,2*2</t>
  </si>
  <si>
    <t>184102115</t>
  </si>
  <si>
    <t>Výsadba dřeviny s balem D přes 0,5 do 0,6 m do jamky se zalitím v rovině a svahu do 1:5</t>
  </si>
  <si>
    <t>168036691</t>
  </si>
  <si>
    <t>" v ceně zalití dovoz vody "    5</t>
  </si>
  <si>
    <t>MAT 01</t>
  </si>
  <si>
    <t>Tilia platyphyllos (lípa velkolistá) - obv. kmene 14 - 16 cm</t>
  </si>
  <si>
    <t>1352747645</t>
  </si>
  <si>
    <t>451971112.1</t>
  </si>
  <si>
    <t>Uložení dělené geotextilie pod kořenový bal (300g/m2,100% syntetika), 1,5 m2 / ks, včetně dodávky</t>
  </si>
  <si>
    <t>150933228</t>
  </si>
  <si>
    <t>1,5*5</t>
  </si>
  <si>
    <t>185802114.1</t>
  </si>
  <si>
    <t>Hnojení půdy umělým hnojivem k jednotlivým rostlinám v rovině a svahu do 1:5 ( 7 tabl/1 strom (1tabl.-10g))</t>
  </si>
  <si>
    <t>96768926</t>
  </si>
  <si>
    <t>15*5*0,1</t>
  </si>
  <si>
    <t>MAT 02</t>
  </si>
  <si>
    <t xml:space="preserve">Dodávka hnojivé tablety k výsadbě </t>
  </si>
  <si>
    <t>1710735125</t>
  </si>
  <si>
    <t>15*5</t>
  </si>
  <si>
    <t>R</t>
  </si>
  <si>
    <t>aplikace půdního kondicioneru včetně promíchání se zeminou</t>
  </si>
  <si>
    <t>1875754042</t>
  </si>
  <si>
    <t>" zeolit "    5,0*5</t>
  </si>
  <si>
    <t>" kondicioner "     0,5*5</t>
  </si>
  <si>
    <t>MAT 03</t>
  </si>
  <si>
    <t>Zeolit</t>
  </si>
  <si>
    <t>-162671087</t>
  </si>
  <si>
    <t>5,0*5</t>
  </si>
  <si>
    <t>MAT 04</t>
  </si>
  <si>
    <t xml:space="preserve">půdní kondicioner </t>
  </si>
  <si>
    <t>1712408133</t>
  </si>
  <si>
    <t>0,5*5</t>
  </si>
  <si>
    <t>184215133</t>
  </si>
  <si>
    <t>Ukotvení kmene dřevin v rovině nebo na svahu do 1:5 třemi kůly D do 0,1 m dl přes 2 do 3 m</t>
  </si>
  <si>
    <t>-278802002</t>
  </si>
  <si>
    <t>MAT 05</t>
  </si>
  <si>
    <t>kůly a příčky</t>
  </si>
  <si>
    <t>-507052430</t>
  </si>
  <si>
    <t>MAT 06</t>
  </si>
  <si>
    <t>úvazky</t>
  </si>
  <si>
    <t>bm</t>
  </si>
  <si>
    <t>-1470229390</t>
  </si>
  <si>
    <t>184501141</t>
  </si>
  <si>
    <t>Zhotovení obalu z rákosové nebo kokosové rohože v rovině a svahu do 1:5</t>
  </si>
  <si>
    <t>-1003729534</t>
  </si>
  <si>
    <t>5*0,5</t>
  </si>
  <si>
    <t>MAT 07</t>
  </si>
  <si>
    <t>rákosová rohož šířka 180 cm</t>
  </si>
  <si>
    <t>-2142132983</t>
  </si>
  <si>
    <t>184911421.1</t>
  </si>
  <si>
    <t>Mulčování rostlin kůrou a štěrk tl do 0,1 m v rovině a svahu do 1:5</t>
  </si>
  <si>
    <t>-2136667550</t>
  </si>
  <si>
    <t>10391100.1</t>
  </si>
  <si>
    <t>kůra mulčovací jemná borka</t>
  </si>
  <si>
    <t>945329086</t>
  </si>
  <si>
    <t>0,1*2</t>
  </si>
  <si>
    <t>58337401</t>
  </si>
  <si>
    <t>kamenivo dekorační (kačírek) frakce 8/16</t>
  </si>
  <si>
    <t>1328536946</t>
  </si>
  <si>
    <t>3,4*0,05*3*1,9</t>
  </si>
  <si>
    <t>941205221.1</t>
  </si>
  <si>
    <t>Zřízení zábran proti vjezdu aut pro stromy a ochrana kmene stromů v dlažbě  (3* 2 ks kamenné zvýšené obrubníky / prahy, cca 50 cm od okraje plochy, včetně dodávky, osazení a materiálu</t>
  </si>
  <si>
    <t>750096149</t>
  </si>
  <si>
    <t>3*2</t>
  </si>
  <si>
    <t>941205231.1</t>
  </si>
  <si>
    <t>Zřízení certifikované protikořenové fólie (proti prorůstání kořenů směrem k inženýrským sítím - plynovod), včetně dodávky, uložení a materiálu (15*2,5m2)</t>
  </si>
  <si>
    <t>1173243239</t>
  </si>
  <si>
    <t>15*2,5</t>
  </si>
  <si>
    <t>184801121.1</t>
  </si>
  <si>
    <t>Následná péče 5 let</t>
  </si>
  <si>
    <t>-750533834</t>
  </si>
  <si>
    <t>D3</t>
  </si>
  <si>
    <t>998231311</t>
  </si>
  <si>
    <t>Přesun hmot pro sadovnické a krajinářské úpravy vodorovně do 5000 m</t>
  </si>
  <si>
    <t>-405345259</t>
  </si>
  <si>
    <t>99 - OSTATNÍ NÁKLADY</t>
  </si>
  <si>
    <t>0300010001</t>
  </si>
  <si>
    <t>Zařízení staveniště - zhotovení, provoz, likvidace, uvedení do původního stavu vč. přípojek a zajištění všech potřebných povolení</t>
  </si>
  <si>
    <t>-249621552</t>
  </si>
  <si>
    <t>0492030101</t>
  </si>
  <si>
    <t>Poplatek za vyřízení povolení ZS vč. inženýrské činnosti za vyřízení poplatku ZS</t>
  </si>
  <si>
    <t>-647518468</t>
  </si>
  <si>
    <t>900600004.1</t>
  </si>
  <si>
    <t>Pomoc práce - zajištění, zřízení, údržba, odstranění přechodného dopravního značení po dobu výstavby, vrácení do pův. stavu</t>
  </si>
  <si>
    <t>1025237693</t>
  </si>
  <si>
    <t>" Přechodná úprava dopravního značení a objízdných tras, včetně údržby a úprav "</t>
  </si>
  <si>
    <t>" během stavebních prací v souladu s TP66 - II.vydání  -Zásady pro označování pracovních míst na PK- "</t>
  </si>
  <si>
    <t>" a s platnými předpisy pro navrhování DZ na PK, vč. vyhlášky č. 294/2015 Sb. "</t>
  </si>
  <si>
    <t>" Stávající svislé dopravní značky se pro potřeby PDZ zachovají a dle potřeby zakryjí, upraví "</t>
  </si>
  <si>
    <t>" nebo doplní. Přechodné SDZ (značky, směrovací desky, závory, semaforová souprava, světla) "</t>
  </si>
  <si>
    <t>"  se umístí na nosičích a podkladních deskách včetně nutných přesunů dle  "</t>
  </si>
  <si>
    <t>" jednotlivých fází (etap) výstavby, dodávky, montáže, demontáže, včetně všech  "</t>
  </si>
  <si>
    <t>" potřebných povolení k uzavírce.   "</t>
  </si>
  <si>
    <t>" Včetně projednání s dotčenými orgány.   "</t>
  </si>
  <si>
    <t>" Vše v režii zhotovitele. "</t>
  </si>
  <si>
    <t>" zahrnuje veškeré náklady spojené s objednatelem požadovanými zařízeními "</t>
  </si>
  <si>
    <t>" výpočet etap "</t>
  </si>
  <si>
    <t xml:space="preserve">" etapa 0 "     </t>
  </si>
  <si>
    <t xml:space="preserve">" montáž demontáž, přprava  2x "     </t>
  </si>
  <si>
    <t xml:space="preserve">" denní pronájem, údržba (200 dní) "     </t>
  </si>
  <si>
    <t xml:space="preserve">" etapa 0-1 při větší časové rezervě "     </t>
  </si>
  <si>
    <t xml:space="preserve">" montáž demontáž, přprava  1x "     </t>
  </si>
  <si>
    <t xml:space="preserve">" denní pronájem, údržba (20 dní) "     </t>
  </si>
  <si>
    <t xml:space="preserve">" etapa 1 "     </t>
  </si>
  <si>
    <t xml:space="preserve">" montáž demontáž, přprava  3x "     </t>
  </si>
  <si>
    <t xml:space="preserve">" denní pronájem, údržba (210 dní) "     </t>
  </si>
  <si>
    <t xml:space="preserve">" etapa 2 "     </t>
  </si>
  <si>
    <t xml:space="preserve">" denní pronájem, údržba (150 dní) "     </t>
  </si>
  <si>
    <t>900600004.2</t>
  </si>
  <si>
    <t>SSZ - pomoc práce zajišť nebo zříz regulaci a ochranu dopravy</t>
  </si>
  <si>
    <t>1155205087</t>
  </si>
  <si>
    <t>" Úprava signálních plánů stávajícího SSZ po dobu uzavírek - "</t>
  </si>
  <si>
    <t>" - zahrnuje veškeré náklady a práce spojené se změnou signálních plánů SSZ. "</t>
  </si>
  <si>
    <t>" a)  úpravy světelné signalizace   "</t>
  </si>
  <si>
    <t>" b)  obnova porušených indukčních smyček   "</t>
  </si>
  <si>
    <t>" c)  odstranění stožárů SSZ v záruce vč. zpětné montáže   "</t>
  </si>
  <si>
    <t>" d)   elektromontáže a technologické zařízení pro dopravní stavby  "</t>
  </si>
  <si>
    <t xml:space="preserve">                                             " d.1)  kabel silový pro videodetektory "</t>
  </si>
  <si>
    <t xml:space="preserve">                                             " d.2  dopravní detektor "</t>
  </si>
  <si>
    <t xml:space="preserve">                                             " d.3) programování "</t>
  </si>
  <si>
    <t xml:space="preserve">                                             " d.4) ostatní - dokumentace (objížďkové plány adal.) "</t>
  </si>
  <si>
    <t>9006000042</t>
  </si>
  <si>
    <t>Aktualizace DZ... včetně projednání</t>
  </si>
  <si>
    <t>2078076118</t>
  </si>
  <si>
    <t>9006000048</t>
  </si>
  <si>
    <t>Poplatek DPmB - provizorní autobusová zastávka</t>
  </si>
  <si>
    <t>-450083888</t>
  </si>
  <si>
    <t>9006000049</t>
  </si>
  <si>
    <t>Těžké přemostění komunikace nosnost zabezpečující přejezd nákladním vozy montáž demontáž obratovost</t>
  </si>
  <si>
    <t>1998014083</t>
  </si>
  <si>
    <t>" etapa 1, stoka I + vodovod I - 1.1 převedení dopravy do protisměru "     3</t>
  </si>
  <si>
    <t>" etapa 2, stoka I + vodovod I,II,III,IV - 2.1 úprava stáv. DZ - ZMĚNA UZAVÍRKY SILNICE I/42 "     3</t>
  </si>
  <si>
    <t>" etapa 2, stoka I + vodovod I,II,III,IV - 2.5 stoka I DN600/900 (Š8-Š10), stoka II DN300 (NB1-Š8) "     2</t>
  </si>
  <si>
    <t>9006000049.1</t>
  </si>
  <si>
    <t>Těžké přemostění komunikace panelovými prefabrikáty nosnost zabezpečující přejezd nákladním vozy nad plynovodním zařízením montáž demontáž  (45m2)</t>
  </si>
  <si>
    <t>507011643</t>
  </si>
  <si>
    <t>9006000131</t>
  </si>
  <si>
    <t>Provedení revize kanalizace TV kamerou - stoky</t>
  </si>
  <si>
    <t>571247460</t>
  </si>
  <si>
    <t>" SO 310 -  provedeno 2x "     (407,5+3,0)*2</t>
  </si>
  <si>
    <t>9006000132</t>
  </si>
  <si>
    <t>Provedení revize kanalizace TV kamerou - přípojky</t>
  </si>
  <si>
    <t>140240861</t>
  </si>
  <si>
    <t xml:space="preserve">"provedeno 2x "     </t>
  </si>
  <si>
    <t>" SO 320 "     286,7*2</t>
  </si>
  <si>
    <t>" SO 120 "     114,8*2</t>
  </si>
  <si>
    <t>900600014</t>
  </si>
  <si>
    <t>Provedení veškerých zkoušek prokazující kvalitu díla  např. zkouška zhutnění</t>
  </si>
  <si>
    <t>2105625734</t>
  </si>
  <si>
    <t>900600016</t>
  </si>
  <si>
    <t>PD skutečného provedení stavby</t>
  </si>
  <si>
    <t>-1480908868</t>
  </si>
  <si>
    <t>900600019</t>
  </si>
  <si>
    <t>Zpracování geodet. zaměření DSPS pro GIS a MMB OTS</t>
  </si>
  <si>
    <t>-996635725</t>
  </si>
  <si>
    <t>900600020</t>
  </si>
  <si>
    <t>Zaměření rozsahu zásahu do komunikace v prog. EZA</t>
  </si>
  <si>
    <t>-688389685</t>
  </si>
  <si>
    <t>900600022</t>
  </si>
  <si>
    <t>Zalévání a pokos trávníků 1 rok pro přejímce dle podmínek</t>
  </si>
  <si>
    <t>483744515</t>
  </si>
  <si>
    <t>900600027</t>
  </si>
  <si>
    <t>Provozní vlivy</t>
  </si>
  <si>
    <t>1269135289</t>
  </si>
  <si>
    <t>900600028</t>
  </si>
  <si>
    <t>Náklady náhradní výsadby zeleně - provedení náhradní výsadby zeleně v rozsahu odpovídajícím hodnotě, odstraněných dřevin dle rozhodnutí, které zajištuje zhotovitel stavby vč. vyhotovení PD náhradní výsadby zeleně</t>
  </si>
  <si>
    <t>-1727082974</t>
  </si>
  <si>
    <t>900600203</t>
  </si>
  <si>
    <t>Provedení pasportizace objektů dotčených stavbou</t>
  </si>
  <si>
    <t>-1672783149</t>
  </si>
  <si>
    <t>"před zahájením stavby provedené soudním znalcem z oboru"</t>
  </si>
  <si>
    <t>"Předání"</t>
  </si>
  <si>
    <t>"2x....v tištěné podobě"</t>
  </si>
  <si>
    <t>"2x....v digitální podobě"</t>
  </si>
  <si>
    <t>900600203.2</t>
  </si>
  <si>
    <t>Provedení pasportizace celé šířky jízdního pásu silnice</t>
  </si>
  <si>
    <t>931920827</t>
  </si>
  <si>
    <t xml:space="preserve">"před zahájením stavby a repasport stejných objektů po dokončení stavby "   </t>
  </si>
  <si>
    <t>" Před zahájením stavebních prací bude provedena a zástupcem ŘSD ČR odsouhlasena "</t>
  </si>
  <si>
    <t>"pasportizace  (foto+video pasportizace) celé šířky jízdního pásu silnice I/42, "</t>
  </si>
  <si>
    <t>" v rozsahu od ulice Bubeníčkova po ulici Mikšíčkova"</t>
  </si>
  <si>
    <t>900602101</t>
  </si>
  <si>
    <t xml:space="preserve">Zimní údržba chodníků a vjezdů parkoviště v rámci technologické přestávky v délce tří měsíců - 2407 m2  </t>
  </si>
  <si>
    <t>-1539345968</t>
  </si>
  <si>
    <t>900602102</t>
  </si>
  <si>
    <t xml:space="preserve">Zimní údržba komunikace v rámci technologické přestávky v délce tří měsíců - 3775 m2   </t>
  </si>
  <si>
    <t>-37807057</t>
  </si>
  <si>
    <t>900600023</t>
  </si>
  <si>
    <t>Uvedení do původního stavu poškozené zatravněné plochy</t>
  </si>
  <si>
    <t>1359758953</t>
  </si>
  <si>
    <t>9006000231</t>
  </si>
  <si>
    <t>Obnova dotčených travnatých ploch silniční zeleně (BKOM) - 12ti měsíční údržba osetých ploch, 6x pokos, odplevelení, zálivka</t>
  </si>
  <si>
    <t>1012024682</t>
  </si>
  <si>
    <t>900600025</t>
  </si>
  <si>
    <t>Uvedení dotčených ploch do původního stavu</t>
  </si>
  <si>
    <t>968313149</t>
  </si>
  <si>
    <t>9006000291</t>
  </si>
  <si>
    <t>Zajištění vytýčení podzemních sítí dotčených stavbou projedníní vyřízení</t>
  </si>
  <si>
    <t>1085731310</t>
  </si>
  <si>
    <t>9006000292</t>
  </si>
  <si>
    <t>Aktualizace vyjádření pro vytýčení podzemních sítí dotčených stavbou projednání vyřízení</t>
  </si>
  <si>
    <t>-1119966131</t>
  </si>
  <si>
    <t>900600032</t>
  </si>
  <si>
    <t>Vícetisky projektové dokumentace pro potřeby dodavatele stavby</t>
  </si>
  <si>
    <t>75728368</t>
  </si>
  <si>
    <t>900600200</t>
  </si>
  <si>
    <t>Prove. veškerých zkoušek prokazující kvalitu díla - zásypy</t>
  </si>
  <si>
    <t>1862950897</t>
  </si>
  <si>
    <t>900600201</t>
  </si>
  <si>
    <t>Prove. veškerých zkoušek prokazující kvalitu díla SO 310 - KANALIZACE - zkouška těsnosti</t>
  </si>
  <si>
    <t>1190814147</t>
  </si>
  <si>
    <t>900600202</t>
  </si>
  <si>
    <t>Prove. veškerých zkoušek prokazující kvalitu díla SO 320 - KANALIZAČNÍ PŘÍPOJKY - zkouška těsnosti</t>
  </si>
  <si>
    <t>1261936773</t>
  </si>
  <si>
    <t>9006002031</t>
  </si>
  <si>
    <t>Prove. veškerých zkoušek prokazující kvalitu díla SO 330 - VODOVOD 1.etapa - tlakové zkoušky a desinfekce</t>
  </si>
  <si>
    <t>1600587394</t>
  </si>
  <si>
    <t>9006002032</t>
  </si>
  <si>
    <t>Prove. veškerých zkoušek prokazující kvalitu díla SO 330 - VODOVOD 2.etapa - tlakové zkoušky a desinfekce</t>
  </si>
  <si>
    <t>-2048817724</t>
  </si>
  <si>
    <t>900600205</t>
  </si>
  <si>
    <t>Prove. veškerých zkoušek prokazující kvalitu díla SO 340 - VODOVODNÍ PŘÍPOJKY - tlakové zkoušky a desinfekce</t>
  </si>
  <si>
    <t>-1533788662</t>
  </si>
  <si>
    <t>900600206</t>
  </si>
  <si>
    <t>Prove. veškerých zkoušek prokazující kvalitu díla SO 350 - PŘELOŽKA VODOVODU - zkouška těsnosti a desinfekce</t>
  </si>
  <si>
    <t>-540053357</t>
  </si>
  <si>
    <t>900600210</t>
  </si>
  <si>
    <t>Prove. veškerých zkoušek prokazující kvalitu díla SO 160 - KOMUNIKACE - ODVODNĚNÍ - přípojky UV - zkouška těsnosti</t>
  </si>
  <si>
    <t>1056564196</t>
  </si>
  <si>
    <t>SEZNAM FIGUR</t>
  </si>
  <si>
    <t>Výměra</t>
  </si>
  <si>
    <t xml:space="preserve"> 00/ 010</t>
  </si>
  <si>
    <t>Použití figury:</t>
  </si>
  <si>
    <t xml:space="preserve"> 00/ 030</t>
  </si>
  <si>
    <t xml:space="preserve"> 00/ 040</t>
  </si>
  <si>
    <t xml:space="preserve"> 00/ 050</t>
  </si>
  <si>
    <t xml:space="preserve"> 10/ 11/ 111</t>
  </si>
  <si>
    <t xml:space="preserve"> 10/ 11/ 112</t>
  </si>
  <si>
    <t xml:space="preserve"> 10/ 12</t>
  </si>
  <si>
    <t>xxOVks131</t>
  </si>
  <si>
    <t xml:space="preserve"> 30/ 31</t>
  </si>
  <si>
    <t xml:space="preserve"> 30/ 32</t>
  </si>
  <si>
    <t xml:space="preserve"> 30/ 33</t>
  </si>
  <si>
    <t xml:space="preserve"> 30/ 34</t>
  </si>
  <si>
    <t>ZASYP1_1</t>
  </si>
  <si>
    <t xml:space="preserve"> 30/ 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</si>
</sst>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27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4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/>
    <xf numFmtId="166" fontId="35" fillId="0" borderId="12" xfId="0" applyNumberFormat="1" applyFont="1" applyBorder="1" applyAlignment="1"/>
    <xf numFmtId="166" fontId="35" fillId="0" borderId="13" xfId="0" applyNumberFormat="1" applyFont="1" applyBorder="1" applyAlignment="1"/>
    <xf numFmtId="4" fontId="36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8" fillId="0" borderId="22" xfId="0" applyFont="1" applyBorder="1" applyAlignment="1" applyProtection="1">
      <alignment horizontal="center" vertical="center"/>
      <protection locked="0"/>
    </xf>
    <xf numFmtId="49" fontId="38" fillId="0" borderId="22" xfId="0" applyNumberFormat="1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center" vertical="center" wrapText="1"/>
      <protection locked="0"/>
    </xf>
    <xf numFmtId="167" fontId="38" fillId="0" borderId="22" xfId="0" applyNumberFormat="1" applyFont="1" applyBorder="1" applyAlignment="1" applyProtection="1">
      <alignment vertical="center"/>
      <protection locked="0"/>
    </xf>
    <xf numFmtId="4" fontId="38" fillId="3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  <protection locked="0"/>
    </xf>
    <xf numFmtId="0" fontId="39" fillId="0" borderId="3" xfId="0" applyFont="1" applyBorder="1" applyAlignment="1">
      <alignment vertical="center"/>
    </xf>
    <xf numFmtId="0" fontId="38" fillId="3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>
      <alignment horizontal="center"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3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0" fillId="0" borderId="16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/>
    </xf>
    <xf numFmtId="167" fontId="40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  <xf numFmtId="4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4" fontId="28" fillId="0" borderId="0" xfId="0" applyNumberFormat="1" applyFont="1" applyAlignment="1">
      <alignment horizontal="right" vertical="center"/>
    </xf>
    <xf numFmtId="0" fontId="28" fillId="0" borderId="0" xfId="0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31" fillId="0" borderId="0" xfId="0" applyFont="1" applyAlignment="1">
      <alignment horizontal="left" vertical="center" wrapText="1"/>
    </xf>
    <xf numFmtId="0" fontId="23" fillId="5" borderId="7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0" fontId="23" fillId="5" borderId="6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23" fillId="5" borderId="7" xfId="0" applyFont="1" applyFill="1" applyBorder="1" applyAlignment="1">
      <alignment horizontal="righ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3" fillId="5" borderId="8" xfId="0" applyFont="1" applyFill="1" applyBorder="1" applyAlignment="1">
      <alignment horizontal="left" vertical="center"/>
    </xf>
    <xf numFmtId="4" fontId="28" fillId="0" borderId="0" xfId="0" applyNumberFormat="1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22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17"/>
  <sheetViews>
    <sheetView showGridLines="0" tabSelected="1" topLeftCell="A73" workbookViewId="0">
      <selection activeCell="AN8" sqref="AN8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pans="1:74" s="1" customFormat="1" ht="36.950000000000003" customHeight="1">
      <c r="AR2" s="252" t="s">
        <v>5</v>
      </c>
      <c r="AS2" s="237"/>
      <c r="AT2" s="23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s="1" customFormat="1" ht="12" customHeight="1">
      <c r="B5" s="21"/>
      <c r="D5" s="25" t="s">
        <v>13</v>
      </c>
      <c r="K5" s="236" t="s">
        <v>14</v>
      </c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R5" s="21"/>
      <c r="BE5" s="233" t="s">
        <v>15</v>
      </c>
      <c r="BS5" s="18" t="s">
        <v>6</v>
      </c>
    </row>
    <row r="6" spans="1:74" s="1" customFormat="1" ht="36.950000000000003" customHeight="1">
      <c r="B6" s="21"/>
      <c r="D6" s="27" t="s">
        <v>16</v>
      </c>
      <c r="K6" s="238" t="s">
        <v>17</v>
      </c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  <c r="Y6" s="237"/>
      <c r="Z6" s="237"/>
      <c r="AA6" s="237"/>
      <c r="AB6" s="237"/>
      <c r="AC6" s="237"/>
      <c r="AD6" s="237"/>
      <c r="AE6" s="237"/>
      <c r="AF6" s="237"/>
      <c r="AG6" s="237"/>
      <c r="AH6" s="237"/>
      <c r="AI6" s="237"/>
      <c r="AJ6" s="237"/>
      <c r="AR6" s="21"/>
      <c r="BE6" s="234"/>
      <c r="BS6" s="18" t="s">
        <v>18</v>
      </c>
    </row>
    <row r="7" spans="1:74" s="1" customFormat="1" ht="12" customHeight="1">
      <c r="B7" s="21"/>
      <c r="D7" s="28" t="s">
        <v>19</v>
      </c>
      <c r="K7" s="26" t="s">
        <v>1</v>
      </c>
      <c r="AK7" s="28" t="s">
        <v>20</v>
      </c>
      <c r="AN7" s="26" t="s">
        <v>1</v>
      </c>
      <c r="AR7" s="21"/>
      <c r="BE7" s="234"/>
      <c r="BS7" s="18" t="s">
        <v>18</v>
      </c>
    </row>
    <row r="8" spans="1:74" s="1" customFormat="1" ht="12" customHeight="1">
      <c r="B8" s="21"/>
      <c r="D8" s="28" t="s">
        <v>21</v>
      </c>
      <c r="K8" s="26" t="s">
        <v>22</v>
      </c>
      <c r="AK8" s="28" t="s">
        <v>23</v>
      </c>
      <c r="AN8" s="29"/>
      <c r="AR8" s="21"/>
      <c r="BE8" s="234"/>
      <c r="BS8" s="18" t="s">
        <v>24</v>
      </c>
    </row>
    <row r="9" spans="1:74" s="1" customFormat="1" ht="14.45" customHeight="1">
      <c r="B9" s="21"/>
      <c r="AR9" s="21"/>
      <c r="BE9" s="234"/>
      <c r="BS9" s="18" t="s">
        <v>24</v>
      </c>
    </row>
    <row r="10" spans="1:74" s="1" customFormat="1" ht="12" customHeight="1">
      <c r="B10" s="21"/>
      <c r="D10" s="28" t="s">
        <v>25</v>
      </c>
      <c r="AK10" s="28" t="s">
        <v>26</v>
      </c>
      <c r="AN10" s="26" t="s">
        <v>27</v>
      </c>
      <c r="AR10" s="21"/>
      <c r="BE10" s="234"/>
      <c r="BS10" s="18" t="s">
        <v>18</v>
      </c>
    </row>
    <row r="11" spans="1:74" s="1" customFormat="1" ht="18.399999999999999" customHeight="1">
      <c r="B11" s="21"/>
      <c r="E11" s="26" t="s">
        <v>28</v>
      </c>
      <c r="AK11" s="28" t="s">
        <v>29</v>
      </c>
      <c r="AN11" s="26" t="s">
        <v>30</v>
      </c>
      <c r="AR11" s="21"/>
      <c r="BE11" s="234"/>
      <c r="BS11" s="18" t="s">
        <v>18</v>
      </c>
    </row>
    <row r="12" spans="1:74" s="1" customFormat="1" ht="6.95" customHeight="1">
      <c r="B12" s="21"/>
      <c r="AR12" s="21"/>
      <c r="BE12" s="234"/>
      <c r="BS12" s="18" t="s">
        <v>18</v>
      </c>
    </row>
    <row r="13" spans="1:74" s="1" customFormat="1" ht="12" customHeight="1">
      <c r="B13" s="21"/>
      <c r="D13" s="28" t="s">
        <v>31</v>
      </c>
      <c r="AK13" s="28" t="s">
        <v>26</v>
      </c>
      <c r="AN13" s="30" t="s">
        <v>32</v>
      </c>
      <c r="AR13" s="21"/>
      <c r="BE13" s="234"/>
      <c r="BS13" s="18" t="s">
        <v>18</v>
      </c>
    </row>
    <row r="14" spans="1:74" ht="12.75">
      <c r="B14" s="21"/>
      <c r="E14" s="239" t="s">
        <v>32</v>
      </c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  <c r="R14" s="240"/>
      <c r="S14" s="240"/>
      <c r="T14" s="240"/>
      <c r="U14" s="240"/>
      <c r="V14" s="240"/>
      <c r="W14" s="240"/>
      <c r="X14" s="240"/>
      <c r="Y14" s="240"/>
      <c r="Z14" s="240"/>
      <c r="AA14" s="240"/>
      <c r="AB14" s="240"/>
      <c r="AC14" s="240"/>
      <c r="AD14" s="240"/>
      <c r="AE14" s="240"/>
      <c r="AF14" s="240"/>
      <c r="AG14" s="240"/>
      <c r="AH14" s="240"/>
      <c r="AI14" s="240"/>
      <c r="AJ14" s="240"/>
      <c r="AK14" s="28" t="s">
        <v>29</v>
      </c>
      <c r="AN14" s="30" t="s">
        <v>32</v>
      </c>
      <c r="AR14" s="21"/>
      <c r="BE14" s="234"/>
      <c r="BS14" s="18" t="s">
        <v>18</v>
      </c>
    </row>
    <row r="15" spans="1:74" s="1" customFormat="1" ht="6.95" customHeight="1">
      <c r="B15" s="21"/>
      <c r="AR15" s="21"/>
      <c r="BE15" s="234"/>
      <c r="BS15" s="18" t="s">
        <v>3</v>
      </c>
    </row>
    <row r="16" spans="1:74" s="1" customFormat="1" ht="12" customHeight="1">
      <c r="B16" s="21"/>
      <c r="D16" s="28" t="s">
        <v>33</v>
      </c>
      <c r="AK16" s="28" t="s">
        <v>26</v>
      </c>
      <c r="AN16" s="26" t="s">
        <v>1</v>
      </c>
      <c r="AR16" s="21"/>
      <c r="BE16" s="234"/>
      <c r="BS16" s="18" t="s">
        <v>3</v>
      </c>
    </row>
    <row r="17" spans="1:71" s="1" customFormat="1" ht="18.399999999999999" customHeight="1">
      <c r="B17" s="21"/>
      <c r="E17" s="26" t="s">
        <v>34</v>
      </c>
      <c r="AK17" s="28" t="s">
        <v>29</v>
      </c>
      <c r="AN17" s="26" t="s">
        <v>1</v>
      </c>
      <c r="AR17" s="21"/>
      <c r="BE17" s="234"/>
      <c r="BS17" s="18" t="s">
        <v>35</v>
      </c>
    </row>
    <row r="18" spans="1:71" s="1" customFormat="1" ht="6.95" customHeight="1">
      <c r="B18" s="21"/>
      <c r="AR18" s="21"/>
      <c r="BE18" s="234"/>
      <c r="BS18" s="18" t="s">
        <v>24</v>
      </c>
    </row>
    <row r="19" spans="1:71" s="1" customFormat="1" ht="12" customHeight="1">
      <c r="B19" s="21"/>
      <c r="D19" s="28" t="s">
        <v>36</v>
      </c>
      <c r="AK19" s="28" t="s">
        <v>26</v>
      </c>
      <c r="AN19" s="26" t="s">
        <v>1</v>
      </c>
      <c r="AR19" s="21"/>
      <c r="BE19" s="234"/>
      <c r="BS19" s="18" t="s">
        <v>24</v>
      </c>
    </row>
    <row r="20" spans="1:71" s="1" customFormat="1" ht="18.399999999999999" customHeight="1">
      <c r="B20" s="21"/>
      <c r="E20" s="26" t="s">
        <v>37</v>
      </c>
      <c r="AK20" s="28" t="s">
        <v>29</v>
      </c>
      <c r="AN20" s="26" t="s">
        <v>1</v>
      </c>
      <c r="AR20" s="21"/>
      <c r="BE20" s="234"/>
      <c r="BS20" s="18" t="s">
        <v>35</v>
      </c>
    </row>
    <row r="21" spans="1:71" s="1" customFormat="1" ht="6.95" customHeight="1">
      <c r="B21" s="21"/>
      <c r="AR21" s="21"/>
      <c r="BE21" s="234"/>
    </row>
    <row r="22" spans="1:71" s="1" customFormat="1" ht="12" customHeight="1">
      <c r="B22" s="21"/>
      <c r="D22" s="28" t="s">
        <v>38</v>
      </c>
      <c r="AR22" s="21"/>
      <c r="BE22" s="234"/>
    </row>
    <row r="23" spans="1:71" s="1" customFormat="1" ht="83.25" customHeight="1">
      <c r="B23" s="21"/>
      <c r="E23" s="241" t="s">
        <v>39</v>
      </c>
      <c r="F23" s="241"/>
      <c r="G23" s="241"/>
      <c r="H23" s="241"/>
      <c r="I23" s="241"/>
      <c r="J23" s="241"/>
      <c r="K23" s="241"/>
      <c r="L23" s="241"/>
      <c r="M23" s="241"/>
      <c r="N23" s="241"/>
      <c r="O23" s="241"/>
      <c r="P23" s="241"/>
      <c r="Q23" s="241"/>
      <c r="R23" s="241"/>
      <c r="S23" s="241"/>
      <c r="T23" s="241"/>
      <c r="U23" s="241"/>
      <c r="V23" s="241"/>
      <c r="W23" s="241"/>
      <c r="X23" s="241"/>
      <c r="Y23" s="241"/>
      <c r="Z23" s="241"/>
      <c r="AA23" s="241"/>
      <c r="AB23" s="241"/>
      <c r="AC23" s="241"/>
      <c r="AD23" s="241"/>
      <c r="AE23" s="241"/>
      <c r="AF23" s="241"/>
      <c r="AG23" s="241"/>
      <c r="AH23" s="241"/>
      <c r="AI23" s="241"/>
      <c r="AJ23" s="241"/>
      <c r="AK23" s="241"/>
      <c r="AL23" s="241"/>
      <c r="AM23" s="241"/>
      <c r="AN23" s="241"/>
      <c r="AR23" s="21"/>
      <c r="BE23" s="234"/>
    </row>
    <row r="24" spans="1:71" s="1" customFormat="1" ht="6.95" customHeight="1">
      <c r="B24" s="21"/>
      <c r="AR24" s="21"/>
      <c r="BE24" s="234"/>
    </row>
    <row r="25" spans="1:71" s="1" customFormat="1" ht="6.95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34"/>
    </row>
    <row r="26" spans="1:71" s="2" customFormat="1" ht="25.9" customHeight="1">
      <c r="A26" s="33"/>
      <c r="B26" s="34"/>
      <c r="C26" s="33"/>
      <c r="D26" s="35" t="s">
        <v>40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42">
        <f>ROUND(AG94,0)</f>
        <v>0</v>
      </c>
      <c r="AL26" s="243"/>
      <c r="AM26" s="243"/>
      <c r="AN26" s="243"/>
      <c r="AO26" s="243"/>
      <c r="AP26" s="33"/>
      <c r="AQ26" s="33"/>
      <c r="AR26" s="34"/>
      <c r="BE26" s="234"/>
    </row>
    <row r="27" spans="1:7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4"/>
      <c r="BE27" s="234"/>
    </row>
    <row r="28" spans="1:71" s="2" customFormat="1" ht="12.75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244" t="s">
        <v>41</v>
      </c>
      <c r="M28" s="244"/>
      <c r="N28" s="244"/>
      <c r="O28" s="244"/>
      <c r="P28" s="244"/>
      <c r="Q28" s="33"/>
      <c r="R28" s="33"/>
      <c r="S28" s="33"/>
      <c r="T28" s="33"/>
      <c r="U28" s="33"/>
      <c r="V28" s="33"/>
      <c r="W28" s="244" t="s">
        <v>42</v>
      </c>
      <c r="X28" s="244"/>
      <c r="Y28" s="244"/>
      <c r="Z28" s="244"/>
      <c r="AA28" s="244"/>
      <c r="AB28" s="244"/>
      <c r="AC28" s="244"/>
      <c r="AD28" s="244"/>
      <c r="AE28" s="244"/>
      <c r="AF28" s="33"/>
      <c r="AG28" s="33"/>
      <c r="AH28" s="33"/>
      <c r="AI28" s="33"/>
      <c r="AJ28" s="33"/>
      <c r="AK28" s="244" t="s">
        <v>43</v>
      </c>
      <c r="AL28" s="244"/>
      <c r="AM28" s="244"/>
      <c r="AN28" s="244"/>
      <c r="AO28" s="244"/>
      <c r="AP28" s="33"/>
      <c r="AQ28" s="33"/>
      <c r="AR28" s="34"/>
      <c r="BE28" s="234"/>
    </row>
    <row r="29" spans="1:71" s="3" customFormat="1" ht="14.45" customHeight="1">
      <c r="B29" s="38"/>
      <c r="D29" s="28" t="s">
        <v>44</v>
      </c>
      <c r="F29" s="28" t="s">
        <v>45</v>
      </c>
      <c r="L29" s="247">
        <v>0.21</v>
      </c>
      <c r="M29" s="246"/>
      <c r="N29" s="246"/>
      <c r="O29" s="246"/>
      <c r="P29" s="246"/>
      <c r="W29" s="245">
        <f>ROUND(AZ94, 0)</f>
        <v>0</v>
      </c>
      <c r="X29" s="246"/>
      <c r="Y29" s="246"/>
      <c r="Z29" s="246"/>
      <c r="AA29" s="246"/>
      <c r="AB29" s="246"/>
      <c r="AC29" s="246"/>
      <c r="AD29" s="246"/>
      <c r="AE29" s="246"/>
      <c r="AK29" s="245">
        <f>ROUND(AV94, 0)</f>
        <v>0</v>
      </c>
      <c r="AL29" s="246"/>
      <c r="AM29" s="246"/>
      <c r="AN29" s="246"/>
      <c r="AO29" s="246"/>
      <c r="AR29" s="38"/>
      <c r="BE29" s="235"/>
    </row>
    <row r="30" spans="1:71" s="3" customFormat="1" ht="14.45" customHeight="1">
      <c r="B30" s="38"/>
      <c r="F30" s="28" t="s">
        <v>46</v>
      </c>
      <c r="L30" s="247">
        <v>0.15</v>
      </c>
      <c r="M30" s="246"/>
      <c r="N30" s="246"/>
      <c r="O30" s="246"/>
      <c r="P30" s="246"/>
      <c r="W30" s="245">
        <f>ROUND(BA94, 0)</f>
        <v>0</v>
      </c>
      <c r="X30" s="246"/>
      <c r="Y30" s="246"/>
      <c r="Z30" s="246"/>
      <c r="AA30" s="246"/>
      <c r="AB30" s="246"/>
      <c r="AC30" s="246"/>
      <c r="AD30" s="246"/>
      <c r="AE30" s="246"/>
      <c r="AK30" s="245">
        <f>ROUND(AW94, 0)</f>
        <v>0</v>
      </c>
      <c r="AL30" s="246"/>
      <c r="AM30" s="246"/>
      <c r="AN30" s="246"/>
      <c r="AO30" s="246"/>
      <c r="AR30" s="38"/>
      <c r="BE30" s="235"/>
    </row>
    <row r="31" spans="1:71" s="3" customFormat="1" ht="14.45" hidden="1" customHeight="1">
      <c r="B31" s="38"/>
      <c r="F31" s="28" t="s">
        <v>47</v>
      </c>
      <c r="L31" s="247">
        <v>0.21</v>
      </c>
      <c r="M31" s="246"/>
      <c r="N31" s="246"/>
      <c r="O31" s="246"/>
      <c r="P31" s="246"/>
      <c r="W31" s="245">
        <f>ROUND(BB94, 0)</f>
        <v>0</v>
      </c>
      <c r="X31" s="246"/>
      <c r="Y31" s="246"/>
      <c r="Z31" s="246"/>
      <c r="AA31" s="246"/>
      <c r="AB31" s="246"/>
      <c r="AC31" s="246"/>
      <c r="AD31" s="246"/>
      <c r="AE31" s="246"/>
      <c r="AK31" s="245">
        <v>0</v>
      </c>
      <c r="AL31" s="246"/>
      <c r="AM31" s="246"/>
      <c r="AN31" s="246"/>
      <c r="AO31" s="246"/>
      <c r="AR31" s="38"/>
      <c r="BE31" s="235"/>
    </row>
    <row r="32" spans="1:71" s="3" customFormat="1" ht="14.45" hidden="1" customHeight="1">
      <c r="B32" s="38"/>
      <c r="F32" s="28" t="s">
        <v>48</v>
      </c>
      <c r="L32" s="247">
        <v>0.15</v>
      </c>
      <c r="M32" s="246"/>
      <c r="N32" s="246"/>
      <c r="O32" s="246"/>
      <c r="P32" s="246"/>
      <c r="W32" s="245">
        <f>ROUND(BC94, 0)</f>
        <v>0</v>
      </c>
      <c r="X32" s="246"/>
      <c r="Y32" s="246"/>
      <c r="Z32" s="246"/>
      <c r="AA32" s="246"/>
      <c r="AB32" s="246"/>
      <c r="AC32" s="246"/>
      <c r="AD32" s="246"/>
      <c r="AE32" s="246"/>
      <c r="AK32" s="245">
        <v>0</v>
      </c>
      <c r="AL32" s="246"/>
      <c r="AM32" s="246"/>
      <c r="AN32" s="246"/>
      <c r="AO32" s="246"/>
      <c r="AR32" s="38"/>
      <c r="BE32" s="235"/>
    </row>
    <row r="33" spans="1:57" s="3" customFormat="1" ht="14.45" hidden="1" customHeight="1">
      <c r="B33" s="38"/>
      <c r="F33" s="28" t="s">
        <v>49</v>
      </c>
      <c r="L33" s="247">
        <v>0</v>
      </c>
      <c r="M33" s="246"/>
      <c r="N33" s="246"/>
      <c r="O33" s="246"/>
      <c r="P33" s="246"/>
      <c r="W33" s="245">
        <f>ROUND(BD94, 0)</f>
        <v>0</v>
      </c>
      <c r="X33" s="246"/>
      <c r="Y33" s="246"/>
      <c r="Z33" s="246"/>
      <c r="AA33" s="246"/>
      <c r="AB33" s="246"/>
      <c r="AC33" s="246"/>
      <c r="AD33" s="246"/>
      <c r="AE33" s="246"/>
      <c r="AK33" s="245">
        <v>0</v>
      </c>
      <c r="AL33" s="246"/>
      <c r="AM33" s="246"/>
      <c r="AN33" s="246"/>
      <c r="AO33" s="246"/>
      <c r="AR33" s="38"/>
      <c r="BE33" s="235"/>
    </row>
    <row r="34" spans="1:57" s="2" customFormat="1" ht="6.95" customHeight="1">
      <c r="A34" s="33"/>
      <c r="B34" s="34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4"/>
      <c r="BE34" s="234"/>
    </row>
    <row r="35" spans="1:57" s="2" customFormat="1" ht="25.9" customHeight="1">
      <c r="A35" s="33"/>
      <c r="B35" s="34"/>
      <c r="C35" s="39"/>
      <c r="D35" s="40" t="s">
        <v>50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51</v>
      </c>
      <c r="U35" s="41"/>
      <c r="V35" s="41"/>
      <c r="W35" s="41"/>
      <c r="X35" s="251" t="s">
        <v>52</v>
      </c>
      <c r="Y35" s="249"/>
      <c r="Z35" s="249"/>
      <c r="AA35" s="249"/>
      <c r="AB35" s="249"/>
      <c r="AC35" s="41"/>
      <c r="AD35" s="41"/>
      <c r="AE35" s="41"/>
      <c r="AF35" s="41"/>
      <c r="AG35" s="41"/>
      <c r="AH35" s="41"/>
      <c r="AI35" s="41"/>
      <c r="AJ35" s="41"/>
      <c r="AK35" s="248">
        <f>SUM(AK26:AK33)</f>
        <v>0</v>
      </c>
      <c r="AL35" s="249"/>
      <c r="AM35" s="249"/>
      <c r="AN35" s="249"/>
      <c r="AO35" s="250"/>
      <c r="AP35" s="39"/>
      <c r="AQ35" s="39"/>
      <c r="AR35" s="34"/>
      <c r="BE35" s="33"/>
    </row>
    <row r="36" spans="1:57" s="2" customFormat="1" ht="6.95" customHeight="1">
      <c r="A36" s="33"/>
      <c r="B36" s="34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4"/>
      <c r="BE36" s="33"/>
    </row>
    <row r="37" spans="1:57" s="2" customFormat="1" ht="14.45" customHeight="1">
      <c r="A37" s="33"/>
      <c r="B37" s="34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4"/>
      <c r="BE37" s="33"/>
    </row>
    <row r="38" spans="1:57" s="1" customFormat="1" ht="14.45" customHeight="1">
      <c r="B38" s="21"/>
      <c r="AR38" s="21"/>
    </row>
    <row r="39" spans="1:57" s="1" customFormat="1" ht="14.45" customHeight="1">
      <c r="B39" s="21"/>
      <c r="AR39" s="21"/>
    </row>
    <row r="40" spans="1:57" s="1" customFormat="1" ht="14.45" customHeight="1">
      <c r="B40" s="21"/>
      <c r="AR40" s="21"/>
    </row>
    <row r="41" spans="1:57" s="1" customFormat="1" ht="14.45" customHeight="1">
      <c r="B41" s="21"/>
      <c r="AR41" s="21"/>
    </row>
    <row r="42" spans="1:57" s="1" customFormat="1" ht="14.45" customHeight="1">
      <c r="B42" s="21"/>
      <c r="AR42" s="21"/>
    </row>
    <row r="43" spans="1:57" s="1" customFormat="1" ht="14.45" customHeight="1">
      <c r="B43" s="21"/>
      <c r="AR43" s="21"/>
    </row>
    <row r="44" spans="1:57" s="1" customFormat="1" ht="14.45" customHeight="1">
      <c r="B44" s="21"/>
      <c r="AR44" s="21"/>
    </row>
    <row r="45" spans="1:57" s="1" customFormat="1" ht="14.45" customHeight="1">
      <c r="B45" s="21"/>
      <c r="AR45" s="21"/>
    </row>
    <row r="46" spans="1:57" s="1" customFormat="1" ht="14.45" customHeight="1">
      <c r="B46" s="21"/>
      <c r="AR46" s="21"/>
    </row>
    <row r="47" spans="1:57" s="1" customFormat="1" ht="14.45" customHeight="1">
      <c r="B47" s="21"/>
      <c r="AR47" s="21"/>
    </row>
    <row r="48" spans="1:57" s="1" customFormat="1" ht="14.45" customHeight="1">
      <c r="B48" s="21"/>
      <c r="AR48" s="21"/>
    </row>
    <row r="49" spans="1:57" s="2" customFormat="1" ht="14.45" customHeight="1">
      <c r="B49" s="43"/>
      <c r="D49" s="44" t="s">
        <v>53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4" t="s">
        <v>54</v>
      </c>
      <c r="AI49" s="45"/>
      <c r="AJ49" s="45"/>
      <c r="AK49" s="45"/>
      <c r="AL49" s="45"/>
      <c r="AM49" s="45"/>
      <c r="AN49" s="45"/>
      <c r="AO49" s="45"/>
      <c r="AR49" s="43"/>
    </row>
    <row r="50" spans="1:57">
      <c r="B50" s="21"/>
      <c r="AR50" s="21"/>
    </row>
    <row r="51" spans="1:57">
      <c r="B51" s="21"/>
      <c r="AR51" s="21"/>
    </row>
    <row r="52" spans="1:57">
      <c r="B52" s="21"/>
      <c r="AR52" s="21"/>
    </row>
    <row r="53" spans="1:57">
      <c r="B53" s="21"/>
      <c r="AR53" s="21"/>
    </row>
    <row r="54" spans="1:57">
      <c r="B54" s="21"/>
      <c r="AR54" s="21"/>
    </row>
    <row r="55" spans="1:57">
      <c r="B55" s="21"/>
      <c r="AR55" s="21"/>
    </row>
    <row r="56" spans="1:57">
      <c r="B56" s="21"/>
      <c r="AR56" s="21"/>
    </row>
    <row r="57" spans="1:57">
      <c r="B57" s="21"/>
      <c r="AR57" s="21"/>
    </row>
    <row r="58" spans="1:57">
      <c r="B58" s="21"/>
      <c r="AR58" s="21"/>
    </row>
    <row r="59" spans="1:57">
      <c r="B59" s="21"/>
      <c r="AR59" s="21"/>
    </row>
    <row r="60" spans="1:57" s="2" customFormat="1" ht="12.75">
      <c r="A60" s="33"/>
      <c r="B60" s="34"/>
      <c r="C60" s="33"/>
      <c r="D60" s="46" t="s">
        <v>55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46" t="s">
        <v>56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46" t="s">
        <v>55</v>
      </c>
      <c r="AI60" s="36"/>
      <c r="AJ60" s="36"/>
      <c r="AK60" s="36"/>
      <c r="AL60" s="36"/>
      <c r="AM60" s="46" t="s">
        <v>56</v>
      </c>
      <c r="AN60" s="36"/>
      <c r="AO60" s="36"/>
      <c r="AP60" s="33"/>
      <c r="AQ60" s="33"/>
      <c r="AR60" s="34"/>
      <c r="BE60" s="33"/>
    </row>
    <row r="61" spans="1:57">
      <c r="B61" s="21"/>
      <c r="AR61" s="21"/>
    </row>
    <row r="62" spans="1:57">
      <c r="B62" s="21"/>
      <c r="AR62" s="21"/>
    </row>
    <row r="63" spans="1:57">
      <c r="B63" s="21"/>
      <c r="AR63" s="21"/>
    </row>
    <row r="64" spans="1:57" s="2" customFormat="1" ht="12.75">
      <c r="A64" s="33"/>
      <c r="B64" s="34"/>
      <c r="C64" s="33"/>
      <c r="D64" s="44" t="s">
        <v>57</v>
      </c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4" t="s">
        <v>58</v>
      </c>
      <c r="AI64" s="47"/>
      <c r="AJ64" s="47"/>
      <c r="AK64" s="47"/>
      <c r="AL64" s="47"/>
      <c r="AM64" s="47"/>
      <c r="AN64" s="47"/>
      <c r="AO64" s="47"/>
      <c r="AP64" s="33"/>
      <c r="AQ64" s="33"/>
      <c r="AR64" s="34"/>
      <c r="BE64" s="33"/>
    </row>
    <row r="65" spans="1:57">
      <c r="B65" s="21"/>
      <c r="AR65" s="21"/>
    </row>
    <row r="66" spans="1:57">
      <c r="B66" s="21"/>
      <c r="AR66" s="21"/>
    </row>
    <row r="67" spans="1:57">
      <c r="B67" s="21"/>
      <c r="AR67" s="21"/>
    </row>
    <row r="68" spans="1:57">
      <c r="B68" s="21"/>
      <c r="AR68" s="21"/>
    </row>
    <row r="69" spans="1:57">
      <c r="B69" s="21"/>
      <c r="AR69" s="21"/>
    </row>
    <row r="70" spans="1:57">
      <c r="B70" s="21"/>
      <c r="AR70" s="21"/>
    </row>
    <row r="71" spans="1:57">
      <c r="B71" s="21"/>
      <c r="AR71" s="21"/>
    </row>
    <row r="72" spans="1:57">
      <c r="B72" s="21"/>
      <c r="AR72" s="21"/>
    </row>
    <row r="73" spans="1:57">
      <c r="B73" s="21"/>
      <c r="AR73" s="21"/>
    </row>
    <row r="74" spans="1:57">
      <c r="B74" s="21"/>
      <c r="AR74" s="21"/>
    </row>
    <row r="75" spans="1:57" s="2" customFormat="1" ht="12.75">
      <c r="A75" s="33"/>
      <c r="B75" s="34"/>
      <c r="C75" s="33"/>
      <c r="D75" s="46" t="s">
        <v>55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46" t="s">
        <v>56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46" t="s">
        <v>55</v>
      </c>
      <c r="AI75" s="36"/>
      <c r="AJ75" s="36"/>
      <c r="AK75" s="36"/>
      <c r="AL75" s="36"/>
      <c r="AM75" s="46" t="s">
        <v>56</v>
      </c>
      <c r="AN75" s="36"/>
      <c r="AO75" s="36"/>
      <c r="AP75" s="33"/>
      <c r="AQ75" s="33"/>
      <c r="AR75" s="34"/>
      <c r="BE75" s="33"/>
    </row>
    <row r="76" spans="1:57" s="2" customFormat="1">
      <c r="A76" s="33"/>
      <c r="B76" s="34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4"/>
      <c r="BE76" s="33"/>
    </row>
    <row r="77" spans="1:57" s="2" customFormat="1" ht="6.9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34"/>
      <c r="BE77" s="33"/>
    </row>
    <row r="81" spans="1:9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34"/>
      <c r="BE81" s="33"/>
    </row>
    <row r="82" spans="1:91" s="2" customFormat="1" ht="24.95" customHeight="1">
      <c r="A82" s="33"/>
      <c r="B82" s="34"/>
      <c r="C82" s="22" t="s">
        <v>59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4"/>
      <c r="BE82" s="33"/>
    </row>
    <row r="83" spans="1:9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4"/>
      <c r="BE83" s="33"/>
    </row>
    <row r="84" spans="1:91" s="4" customFormat="1" ht="12" customHeight="1">
      <c r="B84" s="52"/>
      <c r="C84" s="28" t="s">
        <v>13</v>
      </c>
      <c r="L84" s="4" t="str">
        <f>K5</f>
        <v>230043</v>
      </c>
      <c r="AR84" s="52"/>
    </row>
    <row r="85" spans="1:91" s="5" customFormat="1" ht="36.950000000000003" customHeight="1">
      <c r="B85" s="53"/>
      <c r="C85" s="54" t="s">
        <v>16</v>
      </c>
      <c r="L85" s="261" t="str">
        <f>K6</f>
        <v>BRNO, GAJDOŠOVA II - REKONSTRUKCE KANALIZACE A VODOVODU (Bubeníčkova– Mikšíčkova)</v>
      </c>
      <c r="M85" s="262"/>
      <c r="N85" s="262"/>
      <c r="O85" s="262"/>
      <c r="P85" s="262"/>
      <c r="Q85" s="262"/>
      <c r="R85" s="262"/>
      <c r="S85" s="262"/>
      <c r="T85" s="262"/>
      <c r="U85" s="262"/>
      <c r="V85" s="262"/>
      <c r="W85" s="262"/>
      <c r="X85" s="262"/>
      <c r="Y85" s="262"/>
      <c r="Z85" s="262"/>
      <c r="AA85" s="262"/>
      <c r="AB85" s="262"/>
      <c r="AC85" s="262"/>
      <c r="AD85" s="262"/>
      <c r="AE85" s="262"/>
      <c r="AF85" s="262"/>
      <c r="AG85" s="262"/>
      <c r="AH85" s="262"/>
      <c r="AI85" s="262"/>
      <c r="AJ85" s="262"/>
      <c r="AR85" s="53"/>
    </row>
    <row r="86" spans="1:91" s="2" customFormat="1" ht="6.95" customHeight="1">
      <c r="A86" s="33"/>
      <c r="B86" s="34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4"/>
      <c r="BE86" s="33"/>
    </row>
    <row r="87" spans="1:91" s="2" customFormat="1" ht="12" customHeight="1">
      <c r="A87" s="33"/>
      <c r="B87" s="34"/>
      <c r="C87" s="28" t="s">
        <v>21</v>
      </c>
      <c r="D87" s="33"/>
      <c r="E87" s="33"/>
      <c r="F87" s="33"/>
      <c r="G87" s="33"/>
      <c r="H87" s="33"/>
      <c r="I87" s="33"/>
      <c r="J87" s="33"/>
      <c r="K87" s="33"/>
      <c r="L87" s="55" t="str">
        <f>IF(K8="","",K8)</f>
        <v>BRNO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8" t="s">
        <v>23</v>
      </c>
      <c r="AJ87" s="33"/>
      <c r="AK87" s="33"/>
      <c r="AL87" s="33"/>
      <c r="AM87" s="254" t="str">
        <f>IF(AN8= "","",AN8)</f>
        <v/>
      </c>
      <c r="AN87" s="254"/>
      <c r="AO87" s="33"/>
      <c r="AP87" s="33"/>
      <c r="AQ87" s="33"/>
      <c r="AR87" s="34"/>
      <c r="BE87" s="33"/>
    </row>
    <row r="88" spans="1:91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4"/>
      <c r="BE88" s="33"/>
    </row>
    <row r="89" spans="1:91" s="2" customFormat="1" ht="25.7" customHeight="1">
      <c r="A89" s="33"/>
      <c r="B89" s="34"/>
      <c r="C89" s="28" t="s">
        <v>25</v>
      </c>
      <c r="D89" s="33"/>
      <c r="E89" s="33"/>
      <c r="F89" s="33"/>
      <c r="G89" s="33"/>
      <c r="H89" s="33"/>
      <c r="I89" s="33"/>
      <c r="J89" s="33"/>
      <c r="K89" s="33"/>
      <c r="L89" s="4" t="str">
        <f>IF(E11= "","",E11)</f>
        <v>Statutární město Brno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8" t="s">
        <v>33</v>
      </c>
      <c r="AJ89" s="33"/>
      <c r="AK89" s="33"/>
      <c r="AL89" s="33"/>
      <c r="AM89" s="255" t="str">
        <f>IF(E17="","",E17)</f>
        <v>JV PROJEKT V.H. s.r.o.   Brno</v>
      </c>
      <c r="AN89" s="256"/>
      <c r="AO89" s="256"/>
      <c r="AP89" s="256"/>
      <c r="AQ89" s="33"/>
      <c r="AR89" s="34"/>
      <c r="AS89" s="257" t="s">
        <v>60</v>
      </c>
      <c r="AT89" s="258"/>
      <c r="AU89" s="57"/>
      <c r="AV89" s="57"/>
      <c r="AW89" s="57"/>
      <c r="AX89" s="57"/>
      <c r="AY89" s="57"/>
      <c r="AZ89" s="57"/>
      <c r="BA89" s="57"/>
      <c r="BB89" s="57"/>
      <c r="BC89" s="57"/>
      <c r="BD89" s="58"/>
      <c r="BE89" s="33"/>
    </row>
    <row r="90" spans="1:91" s="2" customFormat="1" ht="15.2" customHeight="1">
      <c r="A90" s="33"/>
      <c r="B90" s="34"/>
      <c r="C90" s="28" t="s">
        <v>31</v>
      </c>
      <c r="D90" s="33"/>
      <c r="E90" s="33"/>
      <c r="F90" s="33"/>
      <c r="G90" s="33"/>
      <c r="H90" s="33"/>
      <c r="I90" s="33"/>
      <c r="J90" s="33"/>
      <c r="K90" s="33"/>
      <c r="L90" s="4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8" t="s">
        <v>36</v>
      </c>
      <c r="AJ90" s="33"/>
      <c r="AK90" s="33"/>
      <c r="AL90" s="33"/>
      <c r="AM90" s="255" t="str">
        <f>IF(E20="","",E20)</f>
        <v xml:space="preserve"> </v>
      </c>
      <c r="AN90" s="256"/>
      <c r="AO90" s="256"/>
      <c r="AP90" s="256"/>
      <c r="AQ90" s="33"/>
      <c r="AR90" s="34"/>
      <c r="AS90" s="259"/>
      <c r="AT90" s="260"/>
      <c r="AU90" s="59"/>
      <c r="AV90" s="59"/>
      <c r="AW90" s="59"/>
      <c r="AX90" s="59"/>
      <c r="AY90" s="59"/>
      <c r="AZ90" s="59"/>
      <c r="BA90" s="59"/>
      <c r="BB90" s="59"/>
      <c r="BC90" s="59"/>
      <c r="BD90" s="60"/>
      <c r="BE90" s="33"/>
    </row>
    <row r="91" spans="1:91" s="2" customFormat="1" ht="10.9" customHeight="1">
      <c r="A91" s="33"/>
      <c r="B91" s="34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4"/>
      <c r="AS91" s="259"/>
      <c r="AT91" s="260"/>
      <c r="AU91" s="59"/>
      <c r="AV91" s="59"/>
      <c r="AW91" s="59"/>
      <c r="AX91" s="59"/>
      <c r="AY91" s="59"/>
      <c r="AZ91" s="59"/>
      <c r="BA91" s="59"/>
      <c r="BB91" s="59"/>
      <c r="BC91" s="59"/>
      <c r="BD91" s="60"/>
      <c r="BE91" s="33"/>
    </row>
    <row r="92" spans="1:91" s="2" customFormat="1" ht="29.25" customHeight="1">
      <c r="A92" s="33"/>
      <c r="B92" s="34"/>
      <c r="C92" s="232" t="s">
        <v>61</v>
      </c>
      <c r="D92" s="230"/>
      <c r="E92" s="230"/>
      <c r="F92" s="230"/>
      <c r="G92" s="230"/>
      <c r="H92" s="61"/>
      <c r="I92" s="229" t="s">
        <v>62</v>
      </c>
      <c r="J92" s="230"/>
      <c r="K92" s="230"/>
      <c r="L92" s="230"/>
      <c r="M92" s="230"/>
      <c r="N92" s="230"/>
      <c r="O92" s="230"/>
      <c r="P92" s="230"/>
      <c r="Q92" s="230"/>
      <c r="R92" s="230"/>
      <c r="S92" s="230"/>
      <c r="T92" s="230"/>
      <c r="U92" s="230"/>
      <c r="V92" s="230"/>
      <c r="W92" s="230"/>
      <c r="X92" s="230"/>
      <c r="Y92" s="230"/>
      <c r="Z92" s="230"/>
      <c r="AA92" s="230"/>
      <c r="AB92" s="230"/>
      <c r="AC92" s="230"/>
      <c r="AD92" s="230"/>
      <c r="AE92" s="230"/>
      <c r="AF92" s="230"/>
      <c r="AG92" s="253" t="s">
        <v>63</v>
      </c>
      <c r="AH92" s="230"/>
      <c r="AI92" s="230"/>
      <c r="AJ92" s="230"/>
      <c r="AK92" s="230"/>
      <c r="AL92" s="230"/>
      <c r="AM92" s="230"/>
      <c r="AN92" s="229" t="s">
        <v>64</v>
      </c>
      <c r="AO92" s="230"/>
      <c r="AP92" s="263"/>
      <c r="AQ92" s="62" t="s">
        <v>65</v>
      </c>
      <c r="AR92" s="34"/>
      <c r="AS92" s="63" t="s">
        <v>66</v>
      </c>
      <c r="AT92" s="64" t="s">
        <v>67</v>
      </c>
      <c r="AU92" s="64" t="s">
        <v>68</v>
      </c>
      <c r="AV92" s="64" t="s">
        <v>69</v>
      </c>
      <c r="AW92" s="64" t="s">
        <v>70</v>
      </c>
      <c r="AX92" s="64" t="s">
        <v>71</v>
      </c>
      <c r="AY92" s="64" t="s">
        <v>72</v>
      </c>
      <c r="AZ92" s="64" t="s">
        <v>73</v>
      </c>
      <c r="BA92" s="64" t="s">
        <v>74</v>
      </c>
      <c r="BB92" s="64" t="s">
        <v>75</v>
      </c>
      <c r="BC92" s="64" t="s">
        <v>76</v>
      </c>
      <c r="BD92" s="65" t="s">
        <v>77</v>
      </c>
      <c r="BE92" s="33"/>
    </row>
    <row r="93" spans="1:91" s="2" customFormat="1" ht="10.9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4"/>
      <c r="AS93" s="66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8"/>
      <c r="BE93" s="33"/>
    </row>
    <row r="94" spans="1:91" s="6" customFormat="1" ht="32.450000000000003" customHeight="1">
      <c r="B94" s="69"/>
      <c r="C94" s="70" t="s">
        <v>78</v>
      </c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265">
        <f>ROUND(AG95+AG102+AG107+AG113+AG115,0)</f>
        <v>0</v>
      </c>
      <c r="AH94" s="265"/>
      <c r="AI94" s="265"/>
      <c r="AJ94" s="265"/>
      <c r="AK94" s="265"/>
      <c r="AL94" s="265"/>
      <c r="AM94" s="265"/>
      <c r="AN94" s="266">
        <f t="shared" ref="AN94:AN115" si="0">SUM(AG94,AT94)</f>
        <v>0</v>
      </c>
      <c r="AO94" s="266"/>
      <c r="AP94" s="266"/>
      <c r="AQ94" s="73" t="s">
        <v>1</v>
      </c>
      <c r="AR94" s="69"/>
      <c r="AS94" s="74">
        <f>ROUND(AS95+AS102+AS107+AS113+AS115,0)</f>
        <v>0</v>
      </c>
      <c r="AT94" s="75">
        <f t="shared" ref="AT94:AT115" si="1">ROUND(SUM(AV94:AW94),0)</f>
        <v>0</v>
      </c>
      <c r="AU94" s="76">
        <f>ROUND(AU95+AU102+AU107+AU113+AU115,5)</f>
        <v>0</v>
      </c>
      <c r="AV94" s="75">
        <f>ROUND(AZ94*L29,0)</f>
        <v>0</v>
      </c>
      <c r="AW94" s="75">
        <f>ROUND(BA94*L30,0)</f>
        <v>0</v>
      </c>
      <c r="AX94" s="75">
        <f>ROUND(BB94*L29,0)</f>
        <v>0</v>
      </c>
      <c r="AY94" s="75">
        <f>ROUND(BC94*L30,0)</f>
        <v>0</v>
      </c>
      <c r="AZ94" s="75">
        <f>ROUND(AZ95+AZ102+AZ107+AZ113+AZ115,0)</f>
        <v>0</v>
      </c>
      <c r="BA94" s="75">
        <f>ROUND(BA95+BA102+BA107+BA113+BA115,0)</f>
        <v>0</v>
      </c>
      <c r="BB94" s="75">
        <f>ROUND(BB95+BB102+BB107+BB113+BB115,0)</f>
        <v>0</v>
      </c>
      <c r="BC94" s="75">
        <f>ROUND(BC95+BC102+BC107+BC113+BC115,0)</f>
        <v>0</v>
      </c>
      <c r="BD94" s="77">
        <f>ROUND(BD95+BD102+BD107+BD113+BD115,0)</f>
        <v>0</v>
      </c>
      <c r="BS94" s="78" t="s">
        <v>79</v>
      </c>
      <c r="BT94" s="78" t="s">
        <v>80</v>
      </c>
      <c r="BU94" s="79" t="s">
        <v>81</v>
      </c>
      <c r="BV94" s="78" t="s">
        <v>82</v>
      </c>
      <c r="BW94" s="78" t="s">
        <v>4</v>
      </c>
      <c r="BX94" s="78" t="s">
        <v>83</v>
      </c>
      <c r="CL94" s="78" t="s">
        <v>1</v>
      </c>
    </row>
    <row r="95" spans="1:91" s="7" customFormat="1" ht="24.75" customHeight="1">
      <c r="B95" s="80"/>
      <c r="C95" s="81"/>
      <c r="D95" s="231" t="s">
        <v>84</v>
      </c>
      <c r="E95" s="231"/>
      <c r="F95" s="231"/>
      <c r="G95" s="231"/>
      <c r="H95" s="231"/>
      <c r="I95" s="82"/>
      <c r="J95" s="231" t="s">
        <v>85</v>
      </c>
      <c r="K95" s="231"/>
      <c r="L95" s="231"/>
      <c r="M95" s="231"/>
      <c r="N95" s="231"/>
      <c r="O95" s="231"/>
      <c r="P95" s="231"/>
      <c r="Q95" s="231"/>
      <c r="R95" s="231"/>
      <c r="S95" s="231"/>
      <c r="T95" s="231"/>
      <c r="U95" s="231"/>
      <c r="V95" s="231"/>
      <c r="W95" s="231"/>
      <c r="X95" s="231"/>
      <c r="Y95" s="231"/>
      <c r="Z95" s="231"/>
      <c r="AA95" s="231"/>
      <c r="AB95" s="231"/>
      <c r="AC95" s="231"/>
      <c r="AD95" s="231"/>
      <c r="AE95" s="231"/>
      <c r="AF95" s="231"/>
      <c r="AG95" s="225">
        <f>ROUND(SUM(AG96:AG101),0)</f>
        <v>0</v>
      </c>
      <c r="AH95" s="226"/>
      <c r="AI95" s="226"/>
      <c r="AJ95" s="226"/>
      <c r="AK95" s="226"/>
      <c r="AL95" s="226"/>
      <c r="AM95" s="226"/>
      <c r="AN95" s="264">
        <f t="shared" si="0"/>
        <v>0</v>
      </c>
      <c r="AO95" s="226"/>
      <c r="AP95" s="226"/>
      <c r="AQ95" s="83" t="s">
        <v>86</v>
      </c>
      <c r="AR95" s="80"/>
      <c r="AS95" s="84">
        <f>ROUND(SUM(AS96:AS101),0)</f>
        <v>0</v>
      </c>
      <c r="AT95" s="85">
        <f t="shared" si="1"/>
        <v>0</v>
      </c>
      <c r="AU95" s="86">
        <f>ROUND(SUM(AU96:AU101),5)</f>
        <v>0</v>
      </c>
      <c r="AV95" s="85">
        <f>ROUND(AZ95*L29,0)</f>
        <v>0</v>
      </c>
      <c r="AW95" s="85">
        <f>ROUND(BA95*L30,0)</f>
        <v>0</v>
      </c>
      <c r="AX95" s="85">
        <f>ROUND(BB95*L29,0)</f>
        <v>0</v>
      </c>
      <c r="AY95" s="85">
        <f>ROUND(BC95*L30,0)</f>
        <v>0</v>
      </c>
      <c r="AZ95" s="85">
        <f>ROUND(SUM(AZ96:AZ101),0)</f>
        <v>0</v>
      </c>
      <c r="BA95" s="85">
        <f>ROUND(SUM(BA96:BA101),0)</f>
        <v>0</v>
      </c>
      <c r="BB95" s="85">
        <f>ROUND(SUM(BB96:BB101),0)</f>
        <v>0</v>
      </c>
      <c r="BC95" s="85">
        <f>ROUND(SUM(BC96:BC101),0)</f>
        <v>0</v>
      </c>
      <c r="BD95" s="87">
        <f>ROUND(SUM(BD96:BD101),0)</f>
        <v>0</v>
      </c>
      <c r="BS95" s="88" t="s">
        <v>79</v>
      </c>
      <c r="BT95" s="88" t="s">
        <v>24</v>
      </c>
      <c r="BU95" s="88" t="s">
        <v>81</v>
      </c>
      <c r="BV95" s="88" t="s">
        <v>82</v>
      </c>
      <c r="BW95" s="88" t="s">
        <v>87</v>
      </c>
      <c r="BX95" s="88" t="s">
        <v>4</v>
      </c>
      <c r="CL95" s="88" t="s">
        <v>1</v>
      </c>
      <c r="CM95" s="88" t="s">
        <v>88</v>
      </c>
    </row>
    <row r="96" spans="1:91" s="4" customFormat="1" ht="16.5" customHeight="1">
      <c r="A96" s="89" t="s">
        <v>89</v>
      </c>
      <c r="B96" s="52"/>
      <c r="C96" s="10"/>
      <c r="D96" s="10"/>
      <c r="E96" s="228" t="s">
        <v>90</v>
      </c>
      <c r="F96" s="228"/>
      <c r="G96" s="228"/>
      <c r="H96" s="228"/>
      <c r="I96" s="228"/>
      <c r="J96" s="10"/>
      <c r="K96" s="228" t="s">
        <v>91</v>
      </c>
      <c r="L96" s="228"/>
      <c r="M96" s="228"/>
      <c r="N96" s="228"/>
      <c r="O96" s="228"/>
      <c r="P96" s="228"/>
      <c r="Q96" s="228"/>
      <c r="R96" s="228"/>
      <c r="S96" s="228"/>
      <c r="T96" s="228"/>
      <c r="U96" s="228"/>
      <c r="V96" s="228"/>
      <c r="W96" s="228"/>
      <c r="X96" s="228"/>
      <c r="Y96" s="228"/>
      <c r="Z96" s="228"/>
      <c r="AA96" s="228"/>
      <c r="AB96" s="228"/>
      <c r="AC96" s="228"/>
      <c r="AD96" s="228"/>
      <c r="AE96" s="228"/>
      <c r="AF96" s="228"/>
      <c r="AG96" s="227">
        <f>'010 - SO 010 - ODSTRANĚNÍ...'!J32</f>
        <v>0</v>
      </c>
      <c r="AH96" s="224"/>
      <c r="AI96" s="224"/>
      <c r="AJ96" s="224"/>
      <c r="AK96" s="224"/>
      <c r="AL96" s="224"/>
      <c r="AM96" s="224"/>
      <c r="AN96" s="227">
        <f t="shared" si="0"/>
        <v>0</v>
      </c>
      <c r="AO96" s="224"/>
      <c r="AP96" s="224"/>
      <c r="AQ96" s="90" t="s">
        <v>92</v>
      </c>
      <c r="AR96" s="52"/>
      <c r="AS96" s="91">
        <v>0</v>
      </c>
      <c r="AT96" s="92">
        <f t="shared" si="1"/>
        <v>0</v>
      </c>
      <c r="AU96" s="93">
        <f>'010 - SO 010 - ODSTRANĚNÍ...'!P122</f>
        <v>0</v>
      </c>
      <c r="AV96" s="92">
        <f>'010 - SO 010 - ODSTRANĚNÍ...'!J35</f>
        <v>0</v>
      </c>
      <c r="AW96" s="92">
        <f>'010 - SO 010 - ODSTRANĚNÍ...'!J36</f>
        <v>0</v>
      </c>
      <c r="AX96" s="92">
        <f>'010 - SO 010 - ODSTRANĚNÍ...'!J37</f>
        <v>0</v>
      </c>
      <c r="AY96" s="92">
        <f>'010 - SO 010 - ODSTRANĚNÍ...'!J38</f>
        <v>0</v>
      </c>
      <c r="AZ96" s="92">
        <f>'010 - SO 010 - ODSTRANĚNÍ...'!F35</f>
        <v>0</v>
      </c>
      <c r="BA96" s="92">
        <f>'010 - SO 010 - ODSTRANĚNÍ...'!F36</f>
        <v>0</v>
      </c>
      <c r="BB96" s="92">
        <f>'010 - SO 010 - ODSTRANĚNÍ...'!F37</f>
        <v>0</v>
      </c>
      <c r="BC96" s="92">
        <f>'010 - SO 010 - ODSTRANĚNÍ...'!F38</f>
        <v>0</v>
      </c>
      <c r="BD96" s="94">
        <f>'010 - SO 010 - ODSTRANĚNÍ...'!F39</f>
        <v>0</v>
      </c>
      <c r="BT96" s="26" t="s">
        <v>88</v>
      </c>
      <c r="BV96" s="26" t="s">
        <v>82</v>
      </c>
      <c r="BW96" s="26" t="s">
        <v>93</v>
      </c>
      <c r="BX96" s="26" t="s">
        <v>87</v>
      </c>
      <c r="CL96" s="26" t="s">
        <v>1</v>
      </c>
    </row>
    <row r="97" spans="1:91" s="4" customFormat="1" ht="23.25" customHeight="1">
      <c r="A97" s="89" t="s">
        <v>89</v>
      </c>
      <c r="B97" s="52"/>
      <c r="C97" s="10"/>
      <c r="D97" s="10"/>
      <c r="E97" s="228" t="s">
        <v>94</v>
      </c>
      <c r="F97" s="228"/>
      <c r="G97" s="228"/>
      <c r="H97" s="228"/>
      <c r="I97" s="228"/>
      <c r="J97" s="10"/>
      <c r="K97" s="228" t="s">
        <v>95</v>
      </c>
      <c r="L97" s="228"/>
      <c r="M97" s="228"/>
      <c r="N97" s="228"/>
      <c r="O97" s="228"/>
      <c r="P97" s="228"/>
      <c r="Q97" s="228"/>
      <c r="R97" s="228"/>
      <c r="S97" s="228"/>
      <c r="T97" s="228"/>
      <c r="U97" s="228"/>
      <c r="V97" s="228"/>
      <c r="W97" s="228"/>
      <c r="X97" s="228"/>
      <c r="Y97" s="228"/>
      <c r="Z97" s="228"/>
      <c r="AA97" s="228"/>
      <c r="AB97" s="228"/>
      <c r="AC97" s="228"/>
      <c r="AD97" s="228"/>
      <c r="AE97" s="228"/>
      <c r="AF97" s="228"/>
      <c r="AG97" s="227">
        <f>'020 - SO 020 - DEMONTÁŽ A...'!J32</f>
        <v>0</v>
      </c>
      <c r="AH97" s="224"/>
      <c r="AI97" s="224"/>
      <c r="AJ97" s="224"/>
      <c r="AK97" s="224"/>
      <c r="AL97" s="224"/>
      <c r="AM97" s="224"/>
      <c r="AN97" s="227">
        <f t="shared" si="0"/>
        <v>0</v>
      </c>
      <c r="AO97" s="224"/>
      <c r="AP97" s="224"/>
      <c r="AQ97" s="90" t="s">
        <v>92</v>
      </c>
      <c r="AR97" s="52"/>
      <c r="AS97" s="91">
        <v>0</v>
      </c>
      <c r="AT97" s="92">
        <f t="shared" si="1"/>
        <v>0</v>
      </c>
      <c r="AU97" s="93">
        <f>'020 - SO 020 - DEMONTÁŽ A...'!P122</f>
        <v>0</v>
      </c>
      <c r="AV97" s="92">
        <f>'020 - SO 020 - DEMONTÁŽ A...'!J35</f>
        <v>0</v>
      </c>
      <c r="AW97" s="92">
        <f>'020 - SO 020 - DEMONTÁŽ A...'!J36</f>
        <v>0</v>
      </c>
      <c r="AX97" s="92">
        <f>'020 - SO 020 - DEMONTÁŽ A...'!J37</f>
        <v>0</v>
      </c>
      <c r="AY97" s="92">
        <f>'020 - SO 020 - DEMONTÁŽ A...'!J38</f>
        <v>0</v>
      </c>
      <c r="AZ97" s="92">
        <f>'020 - SO 020 - DEMONTÁŽ A...'!F35</f>
        <v>0</v>
      </c>
      <c r="BA97" s="92">
        <f>'020 - SO 020 - DEMONTÁŽ A...'!F36</f>
        <v>0</v>
      </c>
      <c r="BB97" s="92">
        <f>'020 - SO 020 - DEMONTÁŽ A...'!F37</f>
        <v>0</v>
      </c>
      <c r="BC97" s="92">
        <f>'020 - SO 020 - DEMONTÁŽ A...'!F38</f>
        <v>0</v>
      </c>
      <c r="BD97" s="94">
        <f>'020 - SO 020 - DEMONTÁŽ A...'!F39</f>
        <v>0</v>
      </c>
      <c r="BT97" s="26" t="s">
        <v>88</v>
      </c>
      <c r="BV97" s="26" t="s">
        <v>82</v>
      </c>
      <c r="BW97" s="26" t="s">
        <v>96</v>
      </c>
      <c r="BX97" s="26" t="s">
        <v>87</v>
      </c>
      <c r="CL97" s="26" t="s">
        <v>1</v>
      </c>
    </row>
    <row r="98" spans="1:91" s="4" customFormat="1" ht="23.25" customHeight="1">
      <c r="A98" s="89" t="s">
        <v>89</v>
      </c>
      <c r="B98" s="52"/>
      <c r="C98" s="10"/>
      <c r="D98" s="10"/>
      <c r="E98" s="228" t="s">
        <v>97</v>
      </c>
      <c r="F98" s="228"/>
      <c r="G98" s="228"/>
      <c r="H98" s="228"/>
      <c r="I98" s="228"/>
      <c r="J98" s="10"/>
      <c r="K98" s="228" t="s">
        <v>98</v>
      </c>
      <c r="L98" s="228"/>
      <c r="M98" s="228"/>
      <c r="N98" s="228"/>
      <c r="O98" s="228"/>
      <c r="P98" s="228"/>
      <c r="Q98" s="228"/>
      <c r="R98" s="228"/>
      <c r="S98" s="228"/>
      <c r="T98" s="228"/>
      <c r="U98" s="228"/>
      <c r="V98" s="228"/>
      <c r="W98" s="228"/>
      <c r="X98" s="228"/>
      <c r="Y98" s="228"/>
      <c r="Z98" s="228"/>
      <c r="AA98" s="228"/>
      <c r="AB98" s="228"/>
      <c r="AC98" s="228"/>
      <c r="AD98" s="228"/>
      <c r="AE98" s="228"/>
      <c r="AF98" s="228"/>
      <c r="AG98" s="227">
        <f>'030 - SO 030 - ZŘÍZENÍ PR...'!J32</f>
        <v>0</v>
      </c>
      <c r="AH98" s="224"/>
      <c r="AI98" s="224"/>
      <c r="AJ98" s="224"/>
      <c r="AK98" s="224"/>
      <c r="AL98" s="224"/>
      <c r="AM98" s="224"/>
      <c r="AN98" s="227">
        <f t="shared" si="0"/>
        <v>0</v>
      </c>
      <c r="AO98" s="224"/>
      <c r="AP98" s="224"/>
      <c r="AQ98" s="90" t="s">
        <v>92</v>
      </c>
      <c r="AR98" s="52"/>
      <c r="AS98" s="91">
        <v>0</v>
      </c>
      <c r="AT98" s="92">
        <f t="shared" si="1"/>
        <v>0</v>
      </c>
      <c r="AU98" s="93">
        <f>'030 - SO 030 - ZŘÍZENÍ PR...'!P126</f>
        <v>0</v>
      </c>
      <c r="AV98" s="92">
        <f>'030 - SO 030 - ZŘÍZENÍ PR...'!J35</f>
        <v>0</v>
      </c>
      <c r="AW98" s="92">
        <f>'030 - SO 030 - ZŘÍZENÍ PR...'!J36</f>
        <v>0</v>
      </c>
      <c r="AX98" s="92">
        <f>'030 - SO 030 - ZŘÍZENÍ PR...'!J37</f>
        <v>0</v>
      </c>
      <c r="AY98" s="92">
        <f>'030 - SO 030 - ZŘÍZENÍ PR...'!J38</f>
        <v>0</v>
      </c>
      <c r="AZ98" s="92">
        <f>'030 - SO 030 - ZŘÍZENÍ PR...'!F35</f>
        <v>0</v>
      </c>
      <c r="BA98" s="92">
        <f>'030 - SO 030 - ZŘÍZENÍ PR...'!F36</f>
        <v>0</v>
      </c>
      <c r="BB98" s="92">
        <f>'030 - SO 030 - ZŘÍZENÍ PR...'!F37</f>
        <v>0</v>
      </c>
      <c r="BC98" s="92">
        <f>'030 - SO 030 - ZŘÍZENÍ PR...'!F38</f>
        <v>0</v>
      </c>
      <c r="BD98" s="94">
        <f>'030 - SO 030 - ZŘÍZENÍ PR...'!F39</f>
        <v>0</v>
      </c>
      <c r="BT98" s="26" t="s">
        <v>88</v>
      </c>
      <c r="BV98" s="26" t="s">
        <v>82</v>
      </c>
      <c r="BW98" s="26" t="s">
        <v>99</v>
      </c>
      <c r="BX98" s="26" t="s">
        <v>87</v>
      </c>
      <c r="CL98" s="26" t="s">
        <v>1</v>
      </c>
    </row>
    <row r="99" spans="1:91" s="4" customFormat="1" ht="35.25" customHeight="1">
      <c r="A99" s="89" t="s">
        <v>89</v>
      </c>
      <c r="B99" s="52"/>
      <c r="C99" s="10"/>
      <c r="D99" s="10"/>
      <c r="E99" s="228" t="s">
        <v>100</v>
      </c>
      <c r="F99" s="228"/>
      <c r="G99" s="228"/>
      <c r="H99" s="228"/>
      <c r="I99" s="228"/>
      <c r="J99" s="10"/>
      <c r="K99" s="228" t="s">
        <v>101</v>
      </c>
      <c r="L99" s="228"/>
      <c r="M99" s="228"/>
      <c r="N99" s="228"/>
      <c r="O99" s="228"/>
      <c r="P99" s="228"/>
      <c r="Q99" s="228"/>
      <c r="R99" s="228"/>
      <c r="S99" s="228"/>
      <c r="T99" s="228"/>
      <c r="U99" s="228"/>
      <c r="V99" s="228"/>
      <c r="W99" s="228"/>
      <c r="X99" s="228"/>
      <c r="Y99" s="228"/>
      <c r="Z99" s="228"/>
      <c r="AA99" s="228"/>
      <c r="AB99" s="228"/>
      <c r="AC99" s="228"/>
      <c r="AD99" s="228"/>
      <c r="AE99" s="228"/>
      <c r="AF99" s="228"/>
      <c r="AG99" s="227">
        <f>'040 - SO 040 - PROVIZORNÍ...'!J32</f>
        <v>0</v>
      </c>
      <c r="AH99" s="224"/>
      <c r="AI99" s="224"/>
      <c r="AJ99" s="224"/>
      <c r="AK99" s="224"/>
      <c r="AL99" s="224"/>
      <c r="AM99" s="224"/>
      <c r="AN99" s="227">
        <f t="shared" si="0"/>
        <v>0</v>
      </c>
      <c r="AO99" s="224"/>
      <c r="AP99" s="224"/>
      <c r="AQ99" s="90" t="s">
        <v>92</v>
      </c>
      <c r="AR99" s="52"/>
      <c r="AS99" s="91">
        <v>0</v>
      </c>
      <c r="AT99" s="92">
        <f t="shared" si="1"/>
        <v>0</v>
      </c>
      <c r="AU99" s="93">
        <f>'040 - SO 040 - PROVIZORNÍ...'!P124</f>
        <v>0</v>
      </c>
      <c r="AV99" s="92">
        <f>'040 - SO 040 - PROVIZORNÍ...'!J35</f>
        <v>0</v>
      </c>
      <c r="AW99" s="92">
        <f>'040 - SO 040 - PROVIZORNÍ...'!J36</f>
        <v>0</v>
      </c>
      <c r="AX99" s="92">
        <f>'040 - SO 040 - PROVIZORNÍ...'!J37</f>
        <v>0</v>
      </c>
      <c r="AY99" s="92">
        <f>'040 - SO 040 - PROVIZORNÍ...'!J38</f>
        <v>0</v>
      </c>
      <c r="AZ99" s="92">
        <f>'040 - SO 040 - PROVIZORNÍ...'!F35</f>
        <v>0</v>
      </c>
      <c r="BA99" s="92">
        <f>'040 - SO 040 - PROVIZORNÍ...'!F36</f>
        <v>0</v>
      </c>
      <c r="BB99" s="92">
        <f>'040 - SO 040 - PROVIZORNÍ...'!F37</f>
        <v>0</v>
      </c>
      <c r="BC99" s="92">
        <f>'040 - SO 040 - PROVIZORNÍ...'!F38</f>
        <v>0</v>
      </c>
      <c r="BD99" s="94">
        <f>'040 - SO 040 - PROVIZORNÍ...'!F39</f>
        <v>0</v>
      </c>
      <c r="BT99" s="26" t="s">
        <v>88</v>
      </c>
      <c r="BV99" s="26" t="s">
        <v>82</v>
      </c>
      <c r="BW99" s="26" t="s">
        <v>102</v>
      </c>
      <c r="BX99" s="26" t="s">
        <v>87</v>
      </c>
      <c r="CL99" s="26" t="s">
        <v>1</v>
      </c>
    </row>
    <row r="100" spans="1:91" s="4" customFormat="1" ht="35.25" customHeight="1">
      <c r="A100" s="89" t="s">
        <v>89</v>
      </c>
      <c r="B100" s="52"/>
      <c r="C100" s="10"/>
      <c r="D100" s="10"/>
      <c r="E100" s="228" t="s">
        <v>103</v>
      </c>
      <c r="F100" s="228"/>
      <c r="G100" s="228"/>
      <c r="H100" s="228"/>
      <c r="I100" s="228"/>
      <c r="J100" s="10"/>
      <c r="K100" s="228" t="s">
        <v>104</v>
      </c>
      <c r="L100" s="228"/>
      <c r="M100" s="228"/>
      <c r="N100" s="228"/>
      <c r="O100" s="228"/>
      <c r="P100" s="228"/>
      <c r="Q100" s="228"/>
      <c r="R100" s="228"/>
      <c r="S100" s="228"/>
      <c r="T100" s="228"/>
      <c r="U100" s="228"/>
      <c r="V100" s="228"/>
      <c r="W100" s="228"/>
      <c r="X100" s="228"/>
      <c r="Y100" s="228"/>
      <c r="Z100" s="228"/>
      <c r="AA100" s="228"/>
      <c r="AB100" s="228"/>
      <c r="AC100" s="228"/>
      <c r="AD100" s="228"/>
      <c r="AE100" s="228"/>
      <c r="AF100" s="228"/>
      <c r="AG100" s="227">
        <f>'050 - SO 050 - PROVIZORNÍ...'!J32</f>
        <v>0</v>
      </c>
      <c r="AH100" s="224"/>
      <c r="AI100" s="224"/>
      <c r="AJ100" s="224"/>
      <c r="AK100" s="224"/>
      <c r="AL100" s="224"/>
      <c r="AM100" s="224"/>
      <c r="AN100" s="227">
        <f t="shared" si="0"/>
        <v>0</v>
      </c>
      <c r="AO100" s="224"/>
      <c r="AP100" s="224"/>
      <c r="AQ100" s="90" t="s">
        <v>92</v>
      </c>
      <c r="AR100" s="52"/>
      <c r="AS100" s="91">
        <v>0</v>
      </c>
      <c r="AT100" s="92">
        <f t="shared" si="1"/>
        <v>0</v>
      </c>
      <c r="AU100" s="93">
        <f>'050 - SO 050 - PROVIZORNÍ...'!P125</f>
        <v>0</v>
      </c>
      <c r="AV100" s="92">
        <f>'050 - SO 050 - PROVIZORNÍ...'!J35</f>
        <v>0</v>
      </c>
      <c r="AW100" s="92">
        <f>'050 - SO 050 - PROVIZORNÍ...'!J36</f>
        <v>0</v>
      </c>
      <c r="AX100" s="92">
        <f>'050 - SO 050 - PROVIZORNÍ...'!J37</f>
        <v>0</v>
      </c>
      <c r="AY100" s="92">
        <f>'050 - SO 050 - PROVIZORNÍ...'!J38</f>
        <v>0</v>
      </c>
      <c r="AZ100" s="92">
        <f>'050 - SO 050 - PROVIZORNÍ...'!F35</f>
        <v>0</v>
      </c>
      <c r="BA100" s="92">
        <f>'050 - SO 050 - PROVIZORNÍ...'!F36</f>
        <v>0</v>
      </c>
      <c r="BB100" s="92">
        <f>'050 - SO 050 - PROVIZORNÍ...'!F37</f>
        <v>0</v>
      </c>
      <c r="BC100" s="92">
        <f>'050 - SO 050 - PROVIZORNÍ...'!F38</f>
        <v>0</v>
      </c>
      <c r="BD100" s="94">
        <f>'050 - SO 050 - PROVIZORNÍ...'!F39</f>
        <v>0</v>
      </c>
      <c r="BT100" s="26" t="s">
        <v>88</v>
      </c>
      <c r="BV100" s="26" t="s">
        <v>82</v>
      </c>
      <c r="BW100" s="26" t="s">
        <v>105</v>
      </c>
      <c r="BX100" s="26" t="s">
        <v>87</v>
      </c>
      <c r="CL100" s="26" t="s">
        <v>1</v>
      </c>
    </row>
    <row r="101" spans="1:91" s="4" customFormat="1" ht="23.25" customHeight="1">
      <c r="A101" s="89" t="s">
        <v>89</v>
      </c>
      <c r="B101" s="52"/>
      <c r="C101" s="10"/>
      <c r="D101" s="10"/>
      <c r="E101" s="228" t="s">
        <v>106</v>
      </c>
      <c r="F101" s="228"/>
      <c r="G101" s="228"/>
      <c r="H101" s="228"/>
      <c r="I101" s="228"/>
      <c r="J101" s="10"/>
      <c r="K101" s="228" t="s">
        <v>107</v>
      </c>
      <c r="L101" s="228"/>
      <c r="M101" s="228"/>
      <c r="N101" s="228"/>
      <c r="O101" s="228"/>
      <c r="P101" s="228"/>
      <c r="Q101" s="228"/>
      <c r="R101" s="228"/>
      <c r="S101" s="228"/>
      <c r="T101" s="228"/>
      <c r="U101" s="228"/>
      <c r="V101" s="228"/>
      <c r="W101" s="228"/>
      <c r="X101" s="228"/>
      <c r="Y101" s="228"/>
      <c r="Z101" s="228"/>
      <c r="AA101" s="228"/>
      <c r="AB101" s="228"/>
      <c r="AC101" s="228"/>
      <c r="AD101" s="228"/>
      <c r="AE101" s="228"/>
      <c r="AF101" s="228"/>
      <c r="AG101" s="227">
        <f>'060 - SO 060 - PŘÍPRAVA S...'!J32</f>
        <v>0</v>
      </c>
      <c r="AH101" s="224"/>
      <c r="AI101" s="224"/>
      <c r="AJ101" s="224"/>
      <c r="AK101" s="224"/>
      <c r="AL101" s="224"/>
      <c r="AM101" s="224"/>
      <c r="AN101" s="227">
        <f t="shared" si="0"/>
        <v>0</v>
      </c>
      <c r="AO101" s="224"/>
      <c r="AP101" s="224"/>
      <c r="AQ101" s="90" t="s">
        <v>92</v>
      </c>
      <c r="AR101" s="52"/>
      <c r="AS101" s="91">
        <v>0</v>
      </c>
      <c r="AT101" s="92">
        <f t="shared" si="1"/>
        <v>0</v>
      </c>
      <c r="AU101" s="93">
        <f>'060 - SO 060 - PŘÍPRAVA S...'!P126</f>
        <v>0</v>
      </c>
      <c r="AV101" s="92">
        <f>'060 - SO 060 - PŘÍPRAVA S...'!J35</f>
        <v>0</v>
      </c>
      <c r="AW101" s="92">
        <f>'060 - SO 060 - PŘÍPRAVA S...'!J36</f>
        <v>0</v>
      </c>
      <c r="AX101" s="92">
        <f>'060 - SO 060 - PŘÍPRAVA S...'!J37</f>
        <v>0</v>
      </c>
      <c r="AY101" s="92">
        <f>'060 - SO 060 - PŘÍPRAVA S...'!J38</f>
        <v>0</v>
      </c>
      <c r="AZ101" s="92">
        <f>'060 - SO 060 - PŘÍPRAVA S...'!F35</f>
        <v>0</v>
      </c>
      <c r="BA101" s="92">
        <f>'060 - SO 060 - PŘÍPRAVA S...'!F36</f>
        <v>0</v>
      </c>
      <c r="BB101" s="92">
        <f>'060 - SO 060 - PŘÍPRAVA S...'!F37</f>
        <v>0</v>
      </c>
      <c r="BC101" s="92">
        <f>'060 - SO 060 - PŘÍPRAVA S...'!F38</f>
        <v>0</v>
      </c>
      <c r="BD101" s="94">
        <f>'060 - SO 060 - PŘÍPRAVA S...'!F39</f>
        <v>0</v>
      </c>
      <c r="BT101" s="26" t="s">
        <v>88</v>
      </c>
      <c r="BV101" s="26" t="s">
        <v>82</v>
      </c>
      <c r="BW101" s="26" t="s">
        <v>108</v>
      </c>
      <c r="BX101" s="26" t="s">
        <v>87</v>
      </c>
      <c r="CL101" s="26" t="s">
        <v>1</v>
      </c>
    </row>
    <row r="102" spans="1:91" s="7" customFormat="1" ht="24.75" customHeight="1">
      <c r="B102" s="80"/>
      <c r="C102" s="81"/>
      <c r="D102" s="231" t="s">
        <v>109</v>
      </c>
      <c r="E102" s="231"/>
      <c r="F102" s="231"/>
      <c r="G102" s="231"/>
      <c r="H102" s="231"/>
      <c r="I102" s="82"/>
      <c r="J102" s="231" t="s">
        <v>110</v>
      </c>
      <c r="K102" s="231"/>
      <c r="L102" s="231"/>
      <c r="M102" s="231"/>
      <c r="N102" s="231"/>
      <c r="O102" s="231"/>
      <c r="P102" s="231"/>
      <c r="Q102" s="231"/>
      <c r="R102" s="231"/>
      <c r="S102" s="231"/>
      <c r="T102" s="231"/>
      <c r="U102" s="231"/>
      <c r="V102" s="231"/>
      <c r="W102" s="231"/>
      <c r="X102" s="231"/>
      <c r="Y102" s="231"/>
      <c r="Z102" s="231"/>
      <c r="AA102" s="231"/>
      <c r="AB102" s="231"/>
      <c r="AC102" s="231"/>
      <c r="AD102" s="231"/>
      <c r="AE102" s="231"/>
      <c r="AF102" s="231"/>
      <c r="AG102" s="225">
        <f>ROUND(AG103+AG106,0)</f>
        <v>0</v>
      </c>
      <c r="AH102" s="226"/>
      <c r="AI102" s="226"/>
      <c r="AJ102" s="226"/>
      <c r="AK102" s="226"/>
      <c r="AL102" s="226"/>
      <c r="AM102" s="226"/>
      <c r="AN102" s="264">
        <f t="shared" si="0"/>
        <v>0</v>
      </c>
      <c r="AO102" s="226"/>
      <c r="AP102" s="226"/>
      <c r="AQ102" s="83" t="s">
        <v>86</v>
      </c>
      <c r="AR102" s="80"/>
      <c r="AS102" s="84">
        <f>ROUND(AS103+AS106,0)</f>
        <v>0</v>
      </c>
      <c r="AT102" s="85">
        <f t="shared" si="1"/>
        <v>0</v>
      </c>
      <c r="AU102" s="86">
        <f>ROUND(AU103+AU106,5)</f>
        <v>0</v>
      </c>
      <c r="AV102" s="85">
        <f>ROUND(AZ102*L29,0)</f>
        <v>0</v>
      </c>
      <c r="AW102" s="85">
        <f>ROUND(BA102*L30,0)</f>
        <v>0</v>
      </c>
      <c r="AX102" s="85">
        <f>ROUND(BB102*L29,0)</f>
        <v>0</v>
      </c>
      <c r="AY102" s="85">
        <f>ROUND(BC102*L30,0)</f>
        <v>0</v>
      </c>
      <c r="AZ102" s="85">
        <f>ROUND(AZ103+AZ106,0)</f>
        <v>0</v>
      </c>
      <c r="BA102" s="85">
        <f>ROUND(BA103+BA106,0)</f>
        <v>0</v>
      </c>
      <c r="BB102" s="85">
        <f>ROUND(BB103+BB106,0)</f>
        <v>0</v>
      </c>
      <c r="BC102" s="85">
        <f>ROUND(BC103+BC106,0)</f>
        <v>0</v>
      </c>
      <c r="BD102" s="87">
        <f>ROUND(BD103+BD106,0)</f>
        <v>0</v>
      </c>
      <c r="BS102" s="88" t="s">
        <v>79</v>
      </c>
      <c r="BT102" s="88" t="s">
        <v>24</v>
      </c>
      <c r="BU102" s="88" t="s">
        <v>81</v>
      </c>
      <c r="BV102" s="88" t="s">
        <v>82</v>
      </c>
      <c r="BW102" s="88" t="s">
        <v>111</v>
      </c>
      <c r="BX102" s="88" t="s">
        <v>4</v>
      </c>
      <c r="CL102" s="88" t="s">
        <v>1</v>
      </c>
      <c r="CM102" s="88" t="s">
        <v>88</v>
      </c>
    </row>
    <row r="103" spans="1:91" s="4" customFormat="1" ht="16.5" customHeight="1">
      <c r="B103" s="52"/>
      <c r="C103" s="10"/>
      <c r="D103" s="10"/>
      <c r="E103" s="228" t="s">
        <v>112</v>
      </c>
      <c r="F103" s="228"/>
      <c r="G103" s="228"/>
      <c r="H103" s="228"/>
      <c r="I103" s="228"/>
      <c r="J103" s="10"/>
      <c r="K103" s="228" t="s">
        <v>113</v>
      </c>
      <c r="L103" s="228"/>
      <c r="M103" s="228"/>
      <c r="N103" s="228"/>
      <c r="O103" s="228"/>
      <c r="P103" s="228"/>
      <c r="Q103" s="228"/>
      <c r="R103" s="228"/>
      <c r="S103" s="228"/>
      <c r="T103" s="228"/>
      <c r="U103" s="228"/>
      <c r="V103" s="228"/>
      <c r="W103" s="228"/>
      <c r="X103" s="228"/>
      <c r="Y103" s="228"/>
      <c r="Z103" s="228"/>
      <c r="AA103" s="228"/>
      <c r="AB103" s="228"/>
      <c r="AC103" s="228"/>
      <c r="AD103" s="228"/>
      <c r="AE103" s="228"/>
      <c r="AF103" s="228"/>
      <c r="AG103" s="223">
        <f>ROUND(SUM(AG104:AG105),0)</f>
        <v>0</v>
      </c>
      <c r="AH103" s="224"/>
      <c r="AI103" s="224"/>
      <c r="AJ103" s="224"/>
      <c r="AK103" s="224"/>
      <c r="AL103" s="224"/>
      <c r="AM103" s="224"/>
      <c r="AN103" s="227">
        <f t="shared" si="0"/>
        <v>0</v>
      </c>
      <c r="AO103" s="224"/>
      <c r="AP103" s="224"/>
      <c r="AQ103" s="90" t="s">
        <v>92</v>
      </c>
      <c r="AR103" s="52"/>
      <c r="AS103" s="91">
        <f>ROUND(SUM(AS104:AS105),0)</f>
        <v>0</v>
      </c>
      <c r="AT103" s="92">
        <f t="shared" si="1"/>
        <v>0</v>
      </c>
      <c r="AU103" s="93">
        <f>ROUND(SUM(AU104:AU105),5)</f>
        <v>0</v>
      </c>
      <c r="AV103" s="92">
        <f>ROUND(AZ103*L29,0)</f>
        <v>0</v>
      </c>
      <c r="AW103" s="92">
        <f>ROUND(BA103*L30,0)</f>
        <v>0</v>
      </c>
      <c r="AX103" s="92">
        <f>ROUND(BB103*L29,0)</f>
        <v>0</v>
      </c>
      <c r="AY103" s="92">
        <f>ROUND(BC103*L30,0)</f>
        <v>0</v>
      </c>
      <c r="AZ103" s="92">
        <f>ROUND(SUM(AZ104:AZ105),0)</f>
        <v>0</v>
      </c>
      <c r="BA103" s="92">
        <f>ROUND(SUM(BA104:BA105),0)</f>
        <v>0</v>
      </c>
      <c r="BB103" s="92">
        <f>ROUND(SUM(BB104:BB105),0)</f>
        <v>0</v>
      </c>
      <c r="BC103" s="92">
        <f>ROUND(SUM(BC104:BC105),0)</f>
        <v>0</v>
      </c>
      <c r="BD103" s="94">
        <f>ROUND(SUM(BD104:BD105),0)</f>
        <v>0</v>
      </c>
      <c r="BS103" s="26" t="s">
        <v>79</v>
      </c>
      <c r="BT103" s="26" t="s">
        <v>88</v>
      </c>
      <c r="BU103" s="26" t="s">
        <v>81</v>
      </c>
      <c r="BV103" s="26" t="s">
        <v>82</v>
      </c>
      <c r="BW103" s="26" t="s">
        <v>114</v>
      </c>
      <c r="BX103" s="26" t="s">
        <v>111</v>
      </c>
      <c r="CL103" s="26" t="s">
        <v>1</v>
      </c>
    </row>
    <row r="104" spans="1:91" s="4" customFormat="1" ht="16.5" customHeight="1">
      <c r="A104" s="89" t="s">
        <v>89</v>
      </c>
      <c r="B104" s="52"/>
      <c r="C104" s="10"/>
      <c r="D104" s="10"/>
      <c r="E104" s="10"/>
      <c r="F104" s="228" t="s">
        <v>115</v>
      </c>
      <c r="G104" s="228"/>
      <c r="H104" s="228"/>
      <c r="I104" s="228"/>
      <c r="J104" s="228"/>
      <c r="K104" s="10"/>
      <c r="L104" s="228" t="s">
        <v>116</v>
      </c>
      <c r="M104" s="228"/>
      <c r="N104" s="228"/>
      <c r="O104" s="228"/>
      <c r="P104" s="228"/>
      <c r="Q104" s="228"/>
      <c r="R104" s="228"/>
      <c r="S104" s="228"/>
      <c r="T104" s="228"/>
      <c r="U104" s="228"/>
      <c r="V104" s="228"/>
      <c r="W104" s="228"/>
      <c r="X104" s="228"/>
      <c r="Y104" s="228"/>
      <c r="Z104" s="228"/>
      <c r="AA104" s="228"/>
      <c r="AB104" s="228"/>
      <c r="AC104" s="228"/>
      <c r="AD104" s="228"/>
      <c r="AE104" s="228"/>
      <c r="AF104" s="228"/>
      <c r="AG104" s="227">
        <f>'111 - SO 110-01 - obnova ...'!J34</f>
        <v>0</v>
      </c>
      <c r="AH104" s="224"/>
      <c r="AI104" s="224"/>
      <c r="AJ104" s="224"/>
      <c r="AK104" s="224"/>
      <c r="AL104" s="224"/>
      <c r="AM104" s="224"/>
      <c r="AN104" s="227">
        <f t="shared" si="0"/>
        <v>0</v>
      </c>
      <c r="AO104" s="224"/>
      <c r="AP104" s="224"/>
      <c r="AQ104" s="90" t="s">
        <v>92</v>
      </c>
      <c r="AR104" s="52"/>
      <c r="AS104" s="91">
        <v>0</v>
      </c>
      <c r="AT104" s="92">
        <f t="shared" si="1"/>
        <v>0</v>
      </c>
      <c r="AU104" s="93">
        <f>'111 - SO 110-01 - obnova ...'!P134</f>
        <v>0</v>
      </c>
      <c r="AV104" s="92">
        <f>'111 - SO 110-01 - obnova ...'!J37</f>
        <v>0</v>
      </c>
      <c r="AW104" s="92">
        <f>'111 - SO 110-01 - obnova ...'!J38</f>
        <v>0</v>
      </c>
      <c r="AX104" s="92">
        <f>'111 - SO 110-01 - obnova ...'!J39</f>
        <v>0</v>
      </c>
      <c r="AY104" s="92">
        <f>'111 - SO 110-01 - obnova ...'!J40</f>
        <v>0</v>
      </c>
      <c r="AZ104" s="92">
        <f>'111 - SO 110-01 - obnova ...'!F37</f>
        <v>0</v>
      </c>
      <c r="BA104" s="92">
        <f>'111 - SO 110-01 - obnova ...'!F38</f>
        <v>0</v>
      </c>
      <c r="BB104" s="92">
        <f>'111 - SO 110-01 - obnova ...'!F39</f>
        <v>0</v>
      </c>
      <c r="BC104" s="92">
        <f>'111 - SO 110-01 - obnova ...'!F40</f>
        <v>0</v>
      </c>
      <c r="BD104" s="94">
        <f>'111 - SO 110-01 - obnova ...'!F41</f>
        <v>0</v>
      </c>
      <c r="BT104" s="26" t="s">
        <v>117</v>
      </c>
      <c r="BV104" s="26" t="s">
        <v>82</v>
      </c>
      <c r="BW104" s="26" t="s">
        <v>118</v>
      </c>
      <c r="BX104" s="26" t="s">
        <v>114</v>
      </c>
      <c r="CL104" s="26" t="s">
        <v>119</v>
      </c>
    </row>
    <row r="105" spans="1:91" s="4" customFormat="1" ht="23.25" customHeight="1">
      <c r="A105" s="89" t="s">
        <v>89</v>
      </c>
      <c r="B105" s="52"/>
      <c r="C105" s="10"/>
      <c r="D105" s="10"/>
      <c r="E105" s="10"/>
      <c r="F105" s="228" t="s">
        <v>120</v>
      </c>
      <c r="G105" s="228"/>
      <c r="H105" s="228"/>
      <c r="I105" s="228"/>
      <c r="J105" s="228"/>
      <c r="K105" s="10"/>
      <c r="L105" s="228" t="s">
        <v>121</v>
      </c>
      <c r="M105" s="228"/>
      <c r="N105" s="228"/>
      <c r="O105" s="228"/>
      <c r="P105" s="228"/>
      <c r="Q105" s="228"/>
      <c r="R105" s="228"/>
      <c r="S105" s="228"/>
      <c r="T105" s="228"/>
      <c r="U105" s="228"/>
      <c r="V105" s="228"/>
      <c r="W105" s="228"/>
      <c r="X105" s="228"/>
      <c r="Y105" s="228"/>
      <c r="Z105" s="228"/>
      <c r="AA105" s="228"/>
      <c r="AB105" s="228"/>
      <c r="AC105" s="228"/>
      <c r="AD105" s="228"/>
      <c r="AE105" s="228"/>
      <c r="AF105" s="228"/>
      <c r="AG105" s="227">
        <f>'112 - SO 110-02 obnova vo...'!J34</f>
        <v>0</v>
      </c>
      <c r="AH105" s="224"/>
      <c r="AI105" s="224"/>
      <c r="AJ105" s="224"/>
      <c r="AK105" s="224"/>
      <c r="AL105" s="224"/>
      <c r="AM105" s="224"/>
      <c r="AN105" s="227">
        <f t="shared" si="0"/>
        <v>0</v>
      </c>
      <c r="AO105" s="224"/>
      <c r="AP105" s="224"/>
      <c r="AQ105" s="90" t="s">
        <v>92</v>
      </c>
      <c r="AR105" s="52"/>
      <c r="AS105" s="91">
        <v>0</v>
      </c>
      <c r="AT105" s="92">
        <f t="shared" si="1"/>
        <v>0</v>
      </c>
      <c r="AU105" s="93">
        <f>'112 - SO 110-02 obnova vo...'!P130</f>
        <v>0</v>
      </c>
      <c r="AV105" s="92">
        <f>'112 - SO 110-02 obnova vo...'!J37</f>
        <v>0</v>
      </c>
      <c r="AW105" s="92">
        <f>'112 - SO 110-02 obnova vo...'!J38</f>
        <v>0</v>
      </c>
      <c r="AX105" s="92">
        <f>'112 - SO 110-02 obnova vo...'!J39</f>
        <v>0</v>
      </c>
      <c r="AY105" s="92">
        <f>'112 - SO 110-02 obnova vo...'!J40</f>
        <v>0</v>
      </c>
      <c r="AZ105" s="92">
        <f>'112 - SO 110-02 obnova vo...'!F37</f>
        <v>0</v>
      </c>
      <c r="BA105" s="92">
        <f>'112 - SO 110-02 obnova vo...'!F38</f>
        <v>0</v>
      </c>
      <c r="BB105" s="92">
        <f>'112 - SO 110-02 obnova vo...'!F39</f>
        <v>0</v>
      </c>
      <c r="BC105" s="92">
        <f>'112 - SO 110-02 obnova vo...'!F40</f>
        <v>0</v>
      </c>
      <c r="BD105" s="94">
        <f>'112 - SO 110-02 obnova vo...'!F41</f>
        <v>0</v>
      </c>
      <c r="BT105" s="26" t="s">
        <v>117</v>
      </c>
      <c r="BV105" s="26" t="s">
        <v>82</v>
      </c>
      <c r="BW105" s="26" t="s">
        <v>122</v>
      </c>
      <c r="BX105" s="26" t="s">
        <v>114</v>
      </c>
      <c r="CL105" s="26" t="s">
        <v>119</v>
      </c>
    </row>
    <row r="106" spans="1:91" s="4" customFormat="1" ht="16.5" customHeight="1">
      <c r="A106" s="89" t="s">
        <v>89</v>
      </c>
      <c r="B106" s="52"/>
      <c r="C106" s="10"/>
      <c r="D106" s="10"/>
      <c r="E106" s="228" t="s">
        <v>123</v>
      </c>
      <c r="F106" s="228"/>
      <c r="G106" s="228"/>
      <c r="H106" s="228"/>
      <c r="I106" s="228"/>
      <c r="J106" s="10"/>
      <c r="K106" s="228" t="s">
        <v>124</v>
      </c>
      <c r="L106" s="228"/>
      <c r="M106" s="228"/>
      <c r="N106" s="228"/>
      <c r="O106" s="228"/>
      <c r="P106" s="228"/>
      <c r="Q106" s="228"/>
      <c r="R106" s="228"/>
      <c r="S106" s="228"/>
      <c r="T106" s="228"/>
      <c r="U106" s="228"/>
      <c r="V106" s="228"/>
      <c r="W106" s="228"/>
      <c r="X106" s="228"/>
      <c r="Y106" s="228"/>
      <c r="Z106" s="228"/>
      <c r="AA106" s="228"/>
      <c r="AB106" s="228"/>
      <c r="AC106" s="228"/>
      <c r="AD106" s="228"/>
      <c r="AE106" s="228"/>
      <c r="AF106" s="228"/>
      <c r="AG106" s="227">
        <f>'12 - SO 120 - ODVODNĚNÍ V...'!J32</f>
        <v>0</v>
      </c>
      <c r="AH106" s="224"/>
      <c r="AI106" s="224"/>
      <c r="AJ106" s="224"/>
      <c r="AK106" s="224"/>
      <c r="AL106" s="224"/>
      <c r="AM106" s="224"/>
      <c r="AN106" s="227">
        <f t="shared" si="0"/>
        <v>0</v>
      </c>
      <c r="AO106" s="224"/>
      <c r="AP106" s="224"/>
      <c r="AQ106" s="90" t="s">
        <v>92</v>
      </c>
      <c r="AR106" s="52"/>
      <c r="AS106" s="91">
        <v>0</v>
      </c>
      <c r="AT106" s="92">
        <f t="shared" si="1"/>
        <v>0</v>
      </c>
      <c r="AU106" s="93">
        <f>'12 - SO 120 - ODVODNĚNÍ V...'!P128</f>
        <v>0</v>
      </c>
      <c r="AV106" s="92">
        <f>'12 - SO 120 - ODVODNĚNÍ V...'!J35</f>
        <v>0</v>
      </c>
      <c r="AW106" s="92">
        <f>'12 - SO 120 - ODVODNĚNÍ V...'!J36</f>
        <v>0</v>
      </c>
      <c r="AX106" s="92">
        <f>'12 - SO 120 - ODVODNĚNÍ V...'!J37</f>
        <v>0</v>
      </c>
      <c r="AY106" s="92">
        <f>'12 - SO 120 - ODVODNĚNÍ V...'!J38</f>
        <v>0</v>
      </c>
      <c r="AZ106" s="92">
        <f>'12 - SO 120 - ODVODNĚNÍ V...'!F35</f>
        <v>0</v>
      </c>
      <c r="BA106" s="92">
        <f>'12 - SO 120 - ODVODNĚNÍ V...'!F36</f>
        <v>0</v>
      </c>
      <c r="BB106" s="92">
        <f>'12 - SO 120 - ODVODNĚNÍ V...'!F37</f>
        <v>0</v>
      </c>
      <c r="BC106" s="92">
        <f>'12 - SO 120 - ODVODNĚNÍ V...'!F38</f>
        <v>0</v>
      </c>
      <c r="BD106" s="94">
        <f>'12 - SO 120 - ODVODNĚNÍ V...'!F39</f>
        <v>0</v>
      </c>
      <c r="BT106" s="26" t="s">
        <v>88</v>
      </c>
      <c r="BV106" s="26" t="s">
        <v>82</v>
      </c>
      <c r="BW106" s="26" t="s">
        <v>125</v>
      </c>
      <c r="BX106" s="26" t="s">
        <v>111</v>
      </c>
      <c r="CL106" s="26" t="s">
        <v>126</v>
      </c>
    </row>
    <row r="107" spans="1:91" s="7" customFormat="1" ht="24.75" customHeight="1">
      <c r="B107" s="80"/>
      <c r="C107" s="81"/>
      <c r="D107" s="231" t="s">
        <v>127</v>
      </c>
      <c r="E107" s="231"/>
      <c r="F107" s="231"/>
      <c r="G107" s="231"/>
      <c r="H107" s="231"/>
      <c r="I107" s="82"/>
      <c r="J107" s="231" t="s">
        <v>128</v>
      </c>
      <c r="K107" s="231"/>
      <c r="L107" s="231"/>
      <c r="M107" s="231"/>
      <c r="N107" s="231"/>
      <c r="O107" s="231"/>
      <c r="P107" s="231"/>
      <c r="Q107" s="231"/>
      <c r="R107" s="231"/>
      <c r="S107" s="231"/>
      <c r="T107" s="231"/>
      <c r="U107" s="231"/>
      <c r="V107" s="231"/>
      <c r="W107" s="231"/>
      <c r="X107" s="231"/>
      <c r="Y107" s="231"/>
      <c r="Z107" s="231"/>
      <c r="AA107" s="231"/>
      <c r="AB107" s="231"/>
      <c r="AC107" s="231"/>
      <c r="AD107" s="231"/>
      <c r="AE107" s="231"/>
      <c r="AF107" s="231"/>
      <c r="AG107" s="225">
        <f>ROUND(SUM(AG108:AG112),0)</f>
        <v>0</v>
      </c>
      <c r="AH107" s="226"/>
      <c r="AI107" s="226"/>
      <c r="AJ107" s="226"/>
      <c r="AK107" s="226"/>
      <c r="AL107" s="226"/>
      <c r="AM107" s="226"/>
      <c r="AN107" s="264">
        <f t="shared" si="0"/>
        <v>0</v>
      </c>
      <c r="AO107" s="226"/>
      <c r="AP107" s="226"/>
      <c r="AQ107" s="83" t="s">
        <v>86</v>
      </c>
      <c r="AR107" s="80"/>
      <c r="AS107" s="84">
        <f>ROUND(SUM(AS108:AS112),0)</f>
        <v>0</v>
      </c>
      <c r="AT107" s="85">
        <f t="shared" si="1"/>
        <v>0</v>
      </c>
      <c r="AU107" s="86">
        <f>ROUND(SUM(AU108:AU112),5)</f>
        <v>0</v>
      </c>
      <c r="AV107" s="85">
        <f>ROUND(AZ107*L29,0)</f>
        <v>0</v>
      </c>
      <c r="AW107" s="85">
        <f>ROUND(BA107*L30,0)</f>
        <v>0</v>
      </c>
      <c r="AX107" s="85">
        <f>ROUND(BB107*L29,0)</f>
        <v>0</v>
      </c>
      <c r="AY107" s="85">
        <f>ROUND(BC107*L30,0)</f>
        <v>0</v>
      </c>
      <c r="AZ107" s="85">
        <f>ROUND(SUM(AZ108:AZ112),0)</f>
        <v>0</v>
      </c>
      <c r="BA107" s="85">
        <f>ROUND(SUM(BA108:BA112),0)</f>
        <v>0</v>
      </c>
      <c r="BB107" s="85">
        <f>ROUND(SUM(BB108:BB112),0)</f>
        <v>0</v>
      </c>
      <c r="BC107" s="85">
        <f>ROUND(SUM(BC108:BC112),0)</f>
        <v>0</v>
      </c>
      <c r="BD107" s="87">
        <f>ROUND(SUM(BD108:BD112),0)</f>
        <v>0</v>
      </c>
      <c r="BS107" s="88" t="s">
        <v>79</v>
      </c>
      <c r="BT107" s="88" t="s">
        <v>24</v>
      </c>
      <c r="BU107" s="88" t="s">
        <v>81</v>
      </c>
      <c r="BV107" s="88" t="s">
        <v>82</v>
      </c>
      <c r="BW107" s="88" t="s">
        <v>129</v>
      </c>
      <c r="BX107" s="88" t="s">
        <v>4</v>
      </c>
      <c r="CL107" s="88" t="s">
        <v>1</v>
      </c>
      <c r="CM107" s="88" t="s">
        <v>88</v>
      </c>
    </row>
    <row r="108" spans="1:91" s="4" customFormat="1" ht="16.5" customHeight="1">
      <c r="A108" s="89" t="s">
        <v>89</v>
      </c>
      <c r="B108" s="52"/>
      <c r="C108" s="10"/>
      <c r="D108" s="10"/>
      <c r="E108" s="228" t="s">
        <v>130</v>
      </c>
      <c r="F108" s="228"/>
      <c r="G108" s="228"/>
      <c r="H108" s="228"/>
      <c r="I108" s="228"/>
      <c r="J108" s="10"/>
      <c r="K108" s="228" t="s">
        <v>131</v>
      </c>
      <c r="L108" s="228"/>
      <c r="M108" s="228"/>
      <c r="N108" s="228"/>
      <c r="O108" s="228"/>
      <c r="P108" s="228"/>
      <c r="Q108" s="228"/>
      <c r="R108" s="228"/>
      <c r="S108" s="228"/>
      <c r="T108" s="228"/>
      <c r="U108" s="228"/>
      <c r="V108" s="228"/>
      <c r="W108" s="228"/>
      <c r="X108" s="228"/>
      <c r="Y108" s="228"/>
      <c r="Z108" s="228"/>
      <c r="AA108" s="228"/>
      <c r="AB108" s="228"/>
      <c r="AC108" s="228"/>
      <c r="AD108" s="228"/>
      <c r="AE108" s="228"/>
      <c r="AF108" s="228"/>
      <c r="AG108" s="227">
        <f>'31 - SO 310 - KANALIZACE'!J32</f>
        <v>0</v>
      </c>
      <c r="AH108" s="224"/>
      <c r="AI108" s="224"/>
      <c r="AJ108" s="224"/>
      <c r="AK108" s="224"/>
      <c r="AL108" s="224"/>
      <c r="AM108" s="224"/>
      <c r="AN108" s="227">
        <f t="shared" si="0"/>
        <v>0</v>
      </c>
      <c r="AO108" s="224"/>
      <c r="AP108" s="224"/>
      <c r="AQ108" s="90" t="s">
        <v>92</v>
      </c>
      <c r="AR108" s="52"/>
      <c r="AS108" s="91">
        <v>0</v>
      </c>
      <c r="AT108" s="92">
        <f t="shared" si="1"/>
        <v>0</v>
      </c>
      <c r="AU108" s="93">
        <f>'31 - SO 310 - KANALIZACE'!P135</f>
        <v>0</v>
      </c>
      <c r="AV108" s="92">
        <f>'31 - SO 310 - KANALIZACE'!J35</f>
        <v>0</v>
      </c>
      <c r="AW108" s="92">
        <f>'31 - SO 310 - KANALIZACE'!J36</f>
        <v>0</v>
      </c>
      <c r="AX108" s="92">
        <f>'31 - SO 310 - KANALIZACE'!J37</f>
        <v>0</v>
      </c>
      <c r="AY108" s="92">
        <f>'31 - SO 310 - KANALIZACE'!J38</f>
        <v>0</v>
      </c>
      <c r="AZ108" s="92">
        <f>'31 - SO 310 - KANALIZACE'!F35</f>
        <v>0</v>
      </c>
      <c r="BA108" s="92">
        <f>'31 - SO 310 - KANALIZACE'!F36</f>
        <v>0</v>
      </c>
      <c r="BB108" s="92">
        <f>'31 - SO 310 - KANALIZACE'!F37</f>
        <v>0</v>
      </c>
      <c r="BC108" s="92">
        <f>'31 - SO 310 - KANALIZACE'!F38</f>
        <v>0</v>
      </c>
      <c r="BD108" s="94">
        <f>'31 - SO 310 - KANALIZACE'!F39</f>
        <v>0</v>
      </c>
      <c r="BT108" s="26" t="s">
        <v>88</v>
      </c>
      <c r="BV108" s="26" t="s">
        <v>82</v>
      </c>
      <c r="BW108" s="26" t="s">
        <v>132</v>
      </c>
      <c r="BX108" s="26" t="s">
        <v>129</v>
      </c>
      <c r="CL108" s="26" t="s">
        <v>126</v>
      </c>
    </row>
    <row r="109" spans="1:91" s="4" customFormat="1" ht="16.5" customHeight="1">
      <c r="A109" s="89" t="s">
        <v>89</v>
      </c>
      <c r="B109" s="52"/>
      <c r="C109" s="10"/>
      <c r="D109" s="10"/>
      <c r="E109" s="228" t="s">
        <v>133</v>
      </c>
      <c r="F109" s="228"/>
      <c r="G109" s="228"/>
      <c r="H109" s="228"/>
      <c r="I109" s="228"/>
      <c r="J109" s="10"/>
      <c r="K109" s="228" t="s">
        <v>134</v>
      </c>
      <c r="L109" s="228"/>
      <c r="M109" s="228"/>
      <c r="N109" s="228"/>
      <c r="O109" s="228"/>
      <c r="P109" s="228"/>
      <c r="Q109" s="228"/>
      <c r="R109" s="228"/>
      <c r="S109" s="228"/>
      <c r="T109" s="228"/>
      <c r="U109" s="228"/>
      <c r="V109" s="228"/>
      <c r="W109" s="228"/>
      <c r="X109" s="228"/>
      <c r="Y109" s="228"/>
      <c r="Z109" s="228"/>
      <c r="AA109" s="228"/>
      <c r="AB109" s="228"/>
      <c r="AC109" s="228"/>
      <c r="AD109" s="228"/>
      <c r="AE109" s="228"/>
      <c r="AF109" s="228"/>
      <c r="AG109" s="227">
        <f>'32 - SO 320 - KANALIZAČNÍ...'!J32</f>
        <v>0</v>
      </c>
      <c r="AH109" s="224"/>
      <c r="AI109" s="224"/>
      <c r="AJ109" s="224"/>
      <c r="AK109" s="224"/>
      <c r="AL109" s="224"/>
      <c r="AM109" s="224"/>
      <c r="AN109" s="227">
        <f t="shared" si="0"/>
        <v>0</v>
      </c>
      <c r="AO109" s="224"/>
      <c r="AP109" s="224"/>
      <c r="AQ109" s="90" t="s">
        <v>92</v>
      </c>
      <c r="AR109" s="52"/>
      <c r="AS109" s="91">
        <v>0</v>
      </c>
      <c r="AT109" s="92">
        <f t="shared" si="1"/>
        <v>0</v>
      </c>
      <c r="AU109" s="93">
        <f>'32 - SO 320 - KANALIZAČNÍ...'!P132</f>
        <v>0</v>
      </c>
      <c r="AV109" s="92">
        <f>'32 - SO 320 - KANALIZAČNÍ...'!J35</f>
        <v>0</v>
      </c>
      <c r="AW109" s="92">
        <f>'32 - SO 320 - KANALIZAČNÍ...'!J36</f>
        <v>0</v>
      </c>
      <c r="AX109" s="92">
        <f>'32 - SO 320 - KANALIZAČNÍ...'!J37</f>
        <v>0</v>
      </c>
      <c r="AY109" s="92">
        <f>'32 - SO 320 - KANALIZAČNÍ...'!J38</f>
        <v>0</v>
      </c>
      <c r="AZ109" s="92">
        <f>'32 - SO 320 - KANALIZAČNÍ...'!F35</f>
        <v>0</v>
      </c>
      <c r="BA109" s="92">
        <f>'32 - SO 320 - KANALIZAČNÍ...'!F36</f>
        <v>0</v>
      </c>
      <c r="BB109" s="92">
        <f>'32 - SO 320 - KANALIZAČNÍ...'!F37</f>
        <v>0</v>
      </c>
      <c r="BC109" s="92">
        <f>'32 - SO 320 - KANALIZAČNÍ...'!F38</f>
        <v>0</v>
      </c>
      <c r="BD109" s="94">
        <f>'32 - SO 320 - KANALIZAČNÍ...'!F39</f>
        <v>0</v>
      </c>
      <c r="BT109" s="26" t="s">
        <v>88</v>
      </c>
      <c r="BV109" s="26" t="s">
        <v>82</v>
      </c>
      <c r="BW109" s="26" t="s">
        <v>135</v>
      </c>
      <c r="BX109" s="26" t="s">
        <v>129</v>
      </c>
      <c r="CL109" s="26" t="s">
        <v>126</v>
      </c>
    </row>
    <row r="110" spans="1:91" s="4" customFormat="1" ht="16.5" customHeight="1">
      <c r="A110" s="89" t="s">
        <v>89</v>
      </c>
      <c r="B110" s="52"/>
      <c r="C110" s="10"/>
      <c r="D110" s="10"/>
      <c r="E110" s="228" t="s">
        <v>136</v>
      </c>
      <c r="F110" s="228"/>
      <c r="G110" s="228"/>
      <c r="H110" s="228"/>
      <c r="I110" s="228"/>
      <c r="J110" s="10"/>
      <c r="K110" s="228" t="s">
        <v>137</v>
      </c>
      <c r="L110" s="228"/>
      <c r="M110" s="228"/>
      <c r="N110" s="228"/>
      <c r="O110" s="228"/>
      <c r="P110" s="228"/>
      <c r="Q110" s="228"/>
      <c r="R110" s="228"/>
      <c r="S110" s="228"/>
      <c r="T110" s="228"/>
      <c r="U110" s="228"/>
      <c r="V110" s="228"/>
      <c r="W110" s="228"/>
      <c r="X110" s="228"/>
      <c r="Y110" s="228"/>
      <c r="Z110" s="228"/>
      <c r="AA110" s="228"/>
      <c r="AB110" s="228"/>
      <c r="AC110" s="228"/>
      <c r="AD110" s="228"/>
      <c r="AE110" s="228"/>
      <c r="AF110" s="228"/>
      <c r="AG110" s="227">
        <f>'33 - SO 330 - VODOVOD'!J32</f>
        <v>0</v>
      </c>
      <c r="AH110" s="224"/>
      <c r="AI110" s="224"/>
      <c r="AJ110" s="224"/>
      <c r="AK110" s="224"/>
      <c r="AL110" s="224"/>
      <c r="AM110" s="224"/>
      <c r="AN110" s="227">
        <f t="shared" si="0"/>
        <v>0</v>
      </c>
      <c r="AO110" s="224"/>
      <c r="AP110" s="224"/>
      <c r="AQ110" s="90" t="s">
        <v>92</v>
      </c>
      <c r="AR110" s="52"/>
      <c r="AS110" s="91">
        <v>0</v>
      </c>
      <c r="AT110" s="92">
        <f t="shared" si="1"/>
        <v>0</v>
      </c>
      <c r="AU110" s="93">
        <f>'33 - SO 330 - VODOVOD'!P129</f>
        <v>0</v>
      </c>
      <c r="AV110" s="92">
        <f>'33 - SO 330 - VODOVOD'!J35</f>
        <v>0</v>
      </c>
      <c r="AW110" s="92">
        <f>'33 - SO 330 - VODOVOD'!J36</f>
        <v>0</v>
      </c>
      <c r="AX110" s="92">
        <f>'33 - SO 330 - VODOVOD'!J37</f>
        <v>0</v>
      </c>
      <c r="AY110" s="92">
        <f>'33 - SO 330 - VODOVOD'!J38</f>
        <v>0</v>
      </c>
      <c r="AZ110" s="92">
        <f>'33 - SO 330 - VODOVOD'!F35</f>
        <v>0</v>
      </c>
      <c r="BA110" s="92">
        <f>'33 - SO 330 - VODOVOD'!F36</f>
        <v>0</v>
      </c>
      <c r="BB110" s="92">
        <f>'33 - SO 330 - VODOVOD'!F37</f>
        <v>0</v>
      </c>
      <c r="BC110" s="92">
        <f>'33 - SO 330 - VODOVOD'!F38</f>
        <v>0</v>
      </c>
      <c r="BD110" s="94">
        <f>'33 - SO 330 - VODOVOD'!F39</f>
        <v>0</v>
      </c>
      <c r="BT110" s="26" t="s">
        <v>88</v>
      </c>
      <c r="BV110" s="26" t="s">
        <v>82</v>
      </c>
      <c r="BW110" s="26" t="s">
        <v>138</v>
      </c>
      <c r="BX110" s="26" t="s">
        <v>129</v>
      </c>
      <c r="CL110" s="26" t="s">
        <v>139</v>
      </c>
    </row>
    <row r="111" spans="1:91" s="4" customFormat="1" ht="16.5" customHeight="1">
      <c r="A111" s="89" t="s">
        <v>89</v>
      </c>
      <c r="B111" s="52"/>
      <c r="C111" s="10"/>
      <c r="D111" s="10"/>
      <c r="E111" s="228" t="s">
        <v>140</v>
      </c>
      <c r="F111" s="228"/>
      <c r="G111" s="228"/>
      <c r="H111" s="228"/>
      <c r="I111" s="228"/>
      <c r="J111" s="10"/>
      <c r="K111" s="228" t="s">
        <v>141</v>
      </c>
      <c r="L111" s="228"/>
      <c r="M111" s="228"/>
      <c r="N111" s="228"/>
      <c r="O111" s="228"/>
      <c r="P111" s="228"/>
      <c r="Q111" s="228"/>
      <c r="R111" s="228"/>
      <c r="S111" s="228"/>
      <c r="T111" s="228"/>
      <c r="U111" s="228"/>
      <c r="V111" s="228"/>
      <c r="W111" s="228"/>
      <c r="X111" s="228"/>
      <c r="Y111" s="228"/>
      <c r="Z111" s="228"/>
      <c r="AA111" s="228"/>
      <c r="AB111" s="228"/>
      <c r="AC111" s="228"/>
      <c r="AD111" s="228"/>
      <c r="AE111" s="228"/>
      <c r="AF111" s="228"/>
      <c r="AG111" s="227">
        <f>'34 - SO 340 - VODOVODNÍ P...'!J32</f>
        <v>0</v>
      </c>
      <c r="AH111" s="224"/>
      <c r="AI111" s="224"/>
      <c r="AJ111" s="224"/>
      <c r="AK111" s="224"/>
      <c r="AL111" s="224"/>
      <c r="AM111" s="224"/>
      <c r="AN111" s="227">
        <f t="shared" si="0"/>
        <v>0</v>
      </c>
      <c r="AO111" s="224"/>
      <c r="AP111" s="224"/>
      <c r="AQ111" s="90" t="s">
        <v>92</v>
      </c>
      <c r="AR111" s="52"/>
      <c r="AS111" s="91">
        <v>0</v>
      </c>
      <c r="AT111" s="92">
        <f t="shared" si="1"/>
        <v>0</v>
      </c>
      <c r="AU111" s="93">
        <f>'34 - SO 340 - VODOVODNÍ P...'!P131</f>
        <v>0</v>
      </c>
      <c r="AV111" s="92">
        <f>'34 - SO 340 - VODOVODNÍ P...'!J35</f>
        <v>0</v>
      </c>
      <c r="AW111" s="92">
        <f>'34 - SO 340 - VODOVODNÍ P...'!J36</f>
        <v>0</v>
      </c>
      <c r="AX111" s="92">
        <f>'34 - SO 340 - VODOVODNÍ P...'!J37</f>
        <v>0</v>
      </c>
      <c r="AY111" s="92">
        <f>'34 - SO 340 - VODOVODNÍ P...'!J38</f>
        <v>0</v>
      </c>
      <c r="AZ111" s="92">
        <f>'34 - SO 340 - VODOVODNÍ P...'!F35</f>
        <v>0</v>
      </c>
      <c r="BA111" s="92">
        <f>'34 - SO 340 - VODOVODNÍ P...'!F36</f>
        <v>0</v>
      </c>
      <c r="BB111" s="92">
        <f>'34 - SO 340 - VODOVODNÍ P...'!F37</f>
        <v>0</v>
      </c>
      <c r="BC111" s="92">
        <f>'34 - SO 340 - VODOVODNÍ P...'!F38</f>
        <v>0</v>
      </c>
      <c r="BD111" s="94">
        <f>'34 - SO 340 - VODOVODNÍ P...'!F39</f>
        <v>0</v>
      </c>
      <c r="BT111" s="26" t="s">
        <v>88</v>
      </c>
      <c r="BV111" s="26" t="s">
        <v>82</v>
      </c>
      <c r="BW111" s="26" t="s">
        <v>142</v>
      </c>
      <c r="BX111" s="26" t="s">
        <v>129</v>
      </c>
      <c r="CL111" s="26" t="s">
        <v>126</v>
      </c>
    </row>
    <row r="112" spans="1:91" s="4" customFormat="1" ht="23.25" customHeight="1">
      <c r="A112" s="89" t="s">
        <v>89</v>
      </c>
      <c r="B112" s="52"/>
      <c r="C112" s="10"/>
      <c r="D112" s="10"/>
      <c r="E112" s="228" t="s">
        <v>143</v>
      </c>
      <c r="F112" s="228"/>
      <c r="G112" s="228"/>
      <c r="H112" s="228"/>
      <c r="I112" s="228"/>
      <c r="J112" s="10"/>
      <c r="K112" s="228" t="s">
        <v>144</v>
      </c>
      <c r="L112" s="228"/>
      <c r="M112" s="228"/>
      <c r="N112" s="228"/>
      <c r="O112" s="228"/>
      <c r="P112" s="228"/>
      <c r="Q112" s="228"/>
      <c r="R112" s="228"/>
      <c r="S112" s="228"/>
      <c r="T112" s="228"/>
      <c r="U112" s="228"/>
      <c r="V112" s="228"/>
      <c r="W112" s="228"/>
      <c r="X112" s="228"/>
      <c r="Y112" s="228"/>
      <c r="Z112" s="228"/>
      <c r="AA112" s="228"/>
      <c r="AB112" s="228"/>
      <c r="AC112" s="228"/>
      <c r="AD112" s="228"/>
      <c r="AE112" s="228"/>
      <c r="AF112" s="228"/>
      <c r="AG112" s="227">
        <f>'35 - SO 350 - PŘELOŽKA VO...'!J32</f>
        <v>0</v>
      </c>
      <c r="AH112" s="224"/>
      <c r="AI112" s="224"/>
      <c r="AJ112" s="224"/>
      <c r="AK112" s="224"/>
      <c r="AL112" s="224"/>
      <c r="AM112" s="224"/>
      <c r="AN112" s="227">
        <f t="shared" si="0"/>
        <v>0</v>
      </c>
      <c r="AO112" s="224"/>
      <c r="AP112" s="224"/>
      <c r="AQ112" s="90" t="s">
        <v>92</v>
      </c>
      <c r="AR112" s="52"/>
      <c r="AS112" s="91">
        <v>0</v>
      </c>
      <c r="AT112" s="92">
        <f t="shared" si="1"/>
        <v>0</v>
      </c>
      <c r="AU112" s="93">
        <f>'35 - SO 350 - PŘELOŽKA VO...'!P126</f>
        <v>0</v>
      </c>
      <c r="AV112" s="92">
        <f>'35 - SO 350 - PŘELOŽKA VO...'!J35</f>
        <v>0</v>
      </c>
      <c r="AW112" s="92">
        <f>'35 - SO 350 - PŘELOŽKA VO...'!J36</f>
        <v>0</v>
      </c>
      <c r="AX112" s="92">
        <f>'35 - SO 350 - PŘELOŽKA VO...'!J37</f>
        <v>0</v>
      </c>
      <c r="AY112" s="92">
        <f>'35 - SO 350 - PŘELOŽKA VO...'!J38</f>
        <v>0</v>
      </c>
      <c r="AZ112" s="92">
        <f>'35 - SO 350 - PŘELOŽKA VO...'!F35</f>
        <v>0</v>
      </c>
      <c r="BA112" s="92">
        <f>'35 - SO 350 - PŘELOŽKA VO...'!F36</f>
        <v>0</v>
      </c>
      <c r="BB112" s="92">
        <f>'35 - SO 350 - PŘELOŽKA VO...'!F37</f>
        <v>0</v>
      </c>
      <c r="BC112" s="92">
        <f>'35 - SO 350 - PŘELOŽKA VO...'!F38</f>
        <v>0</v>
      </c>
      <c r="BD112" s="94">
        <f>'35 - SO 350 - PŘELOŽKA VO...'!F39</f>
        <v>0</v>
      </c>
      <c r="BT112" s="26" t="s">
        <v>88</v>
      </c>
      <c r="BV112" s="26" t="s">
        <v>82</v>
      </c>
      <c r="BW112" s="26" t="s">
        <v>145</v>
      </c>
      <c r="BX112" s="26" t="s">
        <v>129</v>
      </c>
      <c r="CL112" s="26" t="s">
        <v>139</v>
      </c>
    </row>
    <row r="113" spans="1:91" s="7" customFormat="1" ht="16.5" customHeight="1">
      <c r="B113" s="80"/>
      <c r="C113" s="81"/>
      <c r="D113" s="231" t="s">
        <v>146</v>
      </c>
      <c r="E113" s="231"/>
      <c r="F113" s="231"/>
      <c r="G113" s="231"/>
      <c r="H113" s="231"/>
      <c r="I113" s="82"/>
      <c r="J113" s="231" t="s">
        <v>147</v>
      </c>
      <c r="K113" s="231"/>
      <c r="L113" s="231"/>
      <c r="M113" s="231"/>
      <c r="N113" s="231"/>
      <c r="O113" s="231"/>
      <c r="P113" s="231"/>
      <c r="Q113" s="231"/>
      <c r="R113" s="231"/>
      <c r="S113" s="231"/>
      <c r="T113" s="231"/>
      <c r="U113" s="231"/>
      <c r="V113" s="231"/>
      <c r="W113" s="231"/>
      <c r="X113" s="231"/>
      <c r="Y113" s="231"/>
      <c r="Z113" s="231"/>
      <c r="AA113" s="231"/>
      <c r="AB113" s="231"/>
      <c r="AC113" s="231"/>
      <c r="AD113" s="231"/>
      <c r="AE113" s="231"/>
      <c r="AF113" s="231"/>
      <c r="AG113" s="225">
        <f>ROUND(AG114,0)</f>
        <v>0</v>
      </c>
      <c r="AH113" s="226"/>
      <c r="AI113" s="226"/>
      <c r="AJ113" s="226"/>
      <c r="AK113" s="226"/>
      <c r="AL113" s="226"/>
      <c r="AM113" s="226"/>
      <c r="AN113" s="264">
        <f t="shared" si="0"/>
        <v>0</v>
      </c>
      <c r="AO113" s="226"/>
      <c r="AP113" s="226"/>
      <c r="AQ113" s="83" t="s">
        <v>86</v>
      </c>
      <c r="AR113" s="80"/>
      <c r="AS113" s="84">
        <f>ROUND(AS114,0)</f>
        <v>0</v>
      </c>
      <c r="AT113" s="85">
        <f t="shared" si="1"/>
        <v>0</v>
      </c>
      <c r="AU113" s="86">
        <f>ROUND(AU114,5)</f>
        <v>0</v>
      </c>
      <c r="AV113" s="85">
        <f>ROUND(AZ113*L29,0)</f>
        <v>0</v>
      </c>
      <c r="AW113" s="85">
        <f>ROUND(BA113*L30,0)</f>
        <v>0</v>
      </c>
      <c r="AX113" s="85">
        <f>ROUND(BB113*L29,0)</f>
        <v>0</v>
      </c>
      <c r="AY113" s="85">
        <f>ROUND(BC113*L30,0)</f>
        <v>0</v>
      </c>
      <c r="AZ113" s="85">
        <f>ROUND(AZ114,0)</f>
        <v>0</v>
      </c>
      <c r="BA113" s="85">
        <f>ROUND(BA114,0)</f>
        <v>0</v>
      </c>
      <c r="BB113" s="85">
        <f>ROUND(BB114,0)</f>
        <v>0</v>
      </c>
      <c r="BC113" s="85">
        <f>ROUND(BC114,0)</f>
        <v>0</v>
      </c>
      <c r="BD113" s="87">
        <f>ROUND(BD114,0)</f>
        <v>0</v>
      </c>
      <c r="BS113" s="88" t="s">
        <v>79</v>
      </c>
      <c r="BT113" s="88" t="s">
        <v>24</v>
      </c>
      <c r="BU113" s="88" t="s">
        <v>81</v>
      </c>
      <c r="BV113" s="88" t="s">
        <v>82</v>
      </c>
      <c r="BW113" s="88" t="s">
        <v>148</v>
      </c>
      <c r="BX113" s="88" t="s">
        <v>4</v>
      </c>
      <c r="CL113" s="88" t="s">
        <v>1</v>
      </c>
      <c r="CM113" s="88" t="s">
        <v>88</v>
      </c>
    </row>
    <row r="114" spans="1:91" s="4" customFormat="1" ht="23.25" customHeight="1">
      <c r="A114" s="89" t="s">
        <v>89</v>
      </c>
      <c r="B114" s="52"/>
      <c r="C114" s="10"/>
      <c r="D114" s="10"/>
      <c r="E114" s="228" t="s">
        <v>149</v>
      </c>
      <c r="F114" s="228"/>
      <c r="G114" s="228"/>
      <c r="H114" s="228"/>
      <c r="I114" s="228"/>
      <c r="J114" s="10"/>
      <c r="K114" s="228" t="s">
        <v>150</v>
      </c>
      <c r="L114" s="228"/>
      <c r="M114" s="228"/>
      <c r="N114" s="228"/>
      <c r="O114" s="228"/>
      <c r="P114" s="228"/>
      <c r="Q114" s="228"/>
      <c r="R114" s="228"/>
      <c r="S114" s="228"/>
      <c r="T114" s="228"/>
      <c r="U114" s="228"/>
      <c r="V114" s="228"/>
      <c r="W114" s="228"/>
      <c r="X114" s="228"/>
      <c r="Y114" s="228"/>
      <c r="Z114" s="228"/>
      <c r="AA114" s="228"/>
      <c r="AB114" s="228"/>
      <c r="AC114" s="228"/>
      <c r="AD114" s="228"/>
      <c r="AE114" s="228"/>
      <c r="AF114" s="228"/>
      <c r="AG114" s="227">
        <f>'81 - SO 810 - NÁHRADNÍ VÝ...'!J32</f>
        <v>0</v>
      </c>
      <c r="AH114" s="224"/>
      <c r="AI114" s="224"/>
      <c r="AJ114" s="224"/>
      <c r="AK114" s="224"/>
      <c r="AL114" s="224"/>
      <c r="AM114" s="224"/>
      <c r="AN114" s="227">
        <f t="shared" si="0"/>
        <v>0</v>
      </c>
      <c r="AO114" s="224"/>
      <c r="AP114" s="224"/>
      <c r="AQ114" s="90" t="s">
        <v>92</v>
      </c>
      <c r="AR114" s="52"/>
      <c r="AS114" s="91">
        <v>0</v>
      </c>
      <c r="AT114" s="92">
        <f t="shared" si="1"/>
        <v>0</v>
      </c>
      <c r="AU114" s="93">
        <f>'81 - SO 810 - NÁHRADNÍ VÝ...'!P123</f>
        <v>0</v>
      </c>
      <c r="AV114" s="92">
        <f>'81 - SO 810 - NÁHRADNÍ VÝ...'!J35</f>
        <v>0</v>
      </c>
      <c r="AW114" s="92">
        <f>'81 - SO 810 - NÁHRADNÍ VÝ...'!J36</f>
        <v>0</v>
      </c>
      <c r="AX114" s="92">
        <f>'81 - SO 810 - NÁHRADNÍ VÝ...'!J37</f>
        <v>0</v>
      </c>
      <c r="AY114" s="92">
        <f>'81 - SO 810 - NÁHRADNÍ VÝ...'!J38</f>
        <v>0</v>
      </c>
      <c r="AZ114" s="92">
        <f>'81 - SO 810 - NÁHRADNÍ VÝ...'!F35</f>
        <v>0</v>
      </c>
      <c r="BA114" s="92">
        <f>'81 - SO 810 - NÁHRADNÍ VÝ...'!F36</f>
        <v>0</v>
      </c>
      <c r="BB114" s="92">
        <f>'81 - SO 810 - NÁHRADNÍ VÝ...'!F37</f>
        <v>0</v>
      </c>
      <c r="BC114" s="92">
        <f>'81 - SO 810 - NÁHRADNÍ VÝ...'!F38</f>
        <v>0</v>
      </c>
      <c r="BD114" s="94">
        <f>'81 - SO 810 - NÁHRADNÍ VÝ...'!F39</f>
        <v>0</v>
      </c>
      <c r="BT114" s="26" t="s">
        <v>88</v>
      </c>
      <c r="BV114" s="26" t="s">
        <v>82</v>
      </c>
      <c r="BW114" s="26" t="s">
        <v>151</v>
      </c>
      <c r="BX114" s="26" t="s">
        <v>148</v>
      </c>
      <c r="CL114" s="26" t="s">
        <v>152</v>
      </c>
    </row>
    <row r="115" spans="1:91" s="7" customFormat="1" ht="16.5" customHeight="1">
      <c r="A115" s="89" t="s">
        <v>89</v>
      </c>
      <c r="B115" s="80"/>
      <c r="C115" s="81"/>
      <c r="D115" s="231" t="s">
        <v>153</v>
      </c>
      <c r="E115" s="231"/>
      <c r="F115" s="231"/>
      <c r="G115" s="231"/>
      <c r="H115" s="231"/>
      <c r="I115" s="82"/>
      <c r="J115" s="231" t="s">
        <v>154</v>
      </c>
      <c r="K115" s="231"/>
      <c r="L115" s="231"/>
      <c r="M115" s="231"/>
      <c r="N115" s="231"/>
      <c r="O115" s="231"/>
      <c r="P115" s="231"/>
      <c r="Q115" s="231"/>
      <c r="R115" s="231"/>
      <c r="S115" s="231"/>
      <c r="T115" s="231"/>
      <c r="U115" s="231"/>
      <c r="V115" s="231"/>
      <c r="W115" s="231"/>
      <c r="X115" s="231"/>
      <c r="Y115" s="231"/>
      <c r="Z115" s="231"/>
      <c r="AA115" s="231"/>
      <c r="AB115" s="231"/>
      <c r="AC115" s="231"/>
      <c r="AD115" s="231"/>
      <c r="AE115" s="231"/>
      <c r="AF115" s="231"/>
      <c r="AG115" s="264">
        <f>'99 - OSTATNÍ NÁKLADY'!J30</f>
        <v>0</v>
      </c>
      <c r="AH115" s="226"/>
      <c r="AI115" s="226"/>
      <c r="AJ115" s="226"/>
      <c r="AK115" s="226"/>
      <c r="AL115" s="226"/>
      <c r="AM115" s="226"/>
      <c r="AN115" s="264">
        <f t="shared" si="0"/>
        <v>0</v>
      </c>
      <c r="AO115" s="226"/>
      <c r="AP115" s="226"/>
      <c r="AQ115" s="83" t="s">
        <v>86</v>
      </c>
      <c r="AR115" s="80"/>
      <c r="AS115" s="95">
        <v>0</v>
      </c>
      <c r="AT115" s="96">
        <f t="shared" si="1"/>
        <v>0</v>
      </c>
      <c r="AU115" s="97">
        <f>'99 - OSTATNÍ NÁKLADY'!P118</f>
        <v>0</v>
      </c>
      <c r="AV115" s="96">
        <f>'99 - OSTATNÍ NÁKLADY'!J33</f>
        <v>0</v>
      </c>
      <c r="AW115" s="96">
        <f>'99 - OSTATNÍ NÁKLADY'!J34</f>
        <v>0</v>
      </c>
      <c r="AX115" s="96">
        <f>'99 - OSTATNÍ NÁKLADY'!J35</f>
        <v>0</v>
      </c>
      <c r="AY115" s="96">
        <f>'99 - OSTATNÍ NÁKLADY'!J36</f>
        <v>0</v>
      </c>
      <c r="AZ115" s="96">
        <f>'99 - OSTATNÍ NÁKLADY'!F33</f>
        <v>0</v>
      </c>
      <c r="BA115" s="96">
        <f>'99 - OSTATNÍ NÁKLADY'!F34</f>
        <v>0</v>
      </c>
      <c r="BB115" s="96">
        <f>'99 - OSTATNÍ NÁKLADY'!F35</f>
        <v>0</v>
      </c>
      <c r="BC115" s="96">
        <f>'99 - OSTATNÍ NÁKLADY'!F36</f>
        <v>0</v>
      </c>
      <c r="BD115" s="98">
        <f>'99 - OSTATNÍ NÁKLADY'!F37</f>
        <v>0</v>
      </c>
      <c r="BT115" s="88" t="s">
        <v>24</v>
      </c>
      <c r="BV115" s="88" t="s">
        <v>82</v>
      </c>
      <c r="BW115" s="88" t="s">
        <v>155</v>
      </c>
      <c r="BX115" s="88" t="s">
        <v>4</v>
      </c>
      <c r="CL115" s="88" t="s">
        <v>1</v>
      </c>
      <c r="CM115" s="88" t="s">
        <v>88</v>
      </c>
    </row>
    <row r="116" spans="1:91" s="2" customFormat="1" ht="30" customHeight="1">
      <c r="A116" s="33"/>
      <c r="B116" s="34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4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</row>
    <row r="117" spans="1:91" s="2" customFormat="1" ht="6.95" customHeight="1">
      <c r="A117" s="33"/>
      <c r="B117" s="48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/>
      <c r="AC117" s="49"/>
      <c r="AD117" s="49"/>
      <c r="AE117" s="49"/>
      <c r="AF117" s="49"/>
      <c r="AG117" s="49"/>
      <c r="AH117" s="49"/>
      <c r="AI117" s="49"/>
      <c r="AJ117" s="49"/>
      <c r="AK117" s="49"/>
      <c r="AL117" s="49"/>
      <c r="AM117" s="49"/>
      <c r="AN117" s="49"/>
      <c r="AO117" s="49"/>
      <c r="AP117" s="49"/>
      <c r="AQ117" s="49"/>
      <c r="AR117" s="34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</row>
  </sheetData>
  <mergeCells count="122">
    <mergeCell ref="AN115:AP115"/>
    <mergeCell ref="AG115:AM115"/>
    <mergeCell ref="AG94:AM94"/>
    <mergeCell ref="AN94:AP94"/>
    <mergeCell ref="AN110:AP110"/>
    <mergeCell ref="AG110:AM110"/>
    <mergeCell ref="AN111:AP111"/>
    <mergeCell ref="AG111:AM111"/>
    <mergeCell ref="AN112:AP112"/>
    <mergeCell ref="AG112:AM112"/>
    <mergeCell ref="AN113:AP113"/>
    <mergeCell ref="AG113:AM113"/>
    <mergeCell ref="AN114:AP114"/>
    <mergeCell ref="AG114:AM114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N109:AP109"/>
    <mergeCell ref="AG109:AM109"/>
    <mergeCell ref="AN104:AP104"/>
    <mergeCell ref="AN103:AP103"/>
    <mergeCell ref="AN97:AP97"/>
    <mergeCell ref="AN92:AP92"/>
    <mergeCell ref="AN101:AP101"/>
    <mergeCell ref="AN100:AP100"/>
    <mergeCell ref="AN99:AP99"/>
    <mergeCell ref="AN95:AP95"/>
    <mergeCell ref="AN96:AP96"/>
    <mergeCell ref="AN102:AP102"/>
    <mergeCell ref="AN98:AP98"/>
    <mergeCell ref="AK32:AO32"/>
    <mergeCell ref="L33:P33"/>
    <mergeCell ref="AK33:AO33"/>
    <mergeCell ref="W33:AE33"/>
    <mergeCell ref="AK35:AO35"/>
    <mergeCell ref="X35:AB35"/>
    <mergeCell ref="AR2:BE2"/>
    <mergeCell ref="AG101:AM101"/>
    <mergeCell ref="AG97:AM97"/>
    <mergeCell ref="AG92:AM92"/>
    <mergeCell ref="AG95:AM95"/>
    <mergeCell ref="AG100:AM100"/>
    <mergeCell ref="AG99:AM99"/>
    <mergeCell ref="AG96:AM96"/>
    <mergeCell ref="AG98:AM98"/>
    <mergeCell ref="AM87:AN87"/>
    <mergeCell ref="AM89:AP89"/>
    <mergeCell ref="AM90:AP90"/>
    <mergeCell ref="AS89:AT91"/>
    <mergeCell ref="L85:AJ85"/>
    <mergeCell ref="E114:I114"/>
    <mergeCell ref="K114:AF114"/>
    <mergeCell ref="D115:H115"/>
    <mergeCell ref="J115:AF115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E109:I109"/>
    <mergeCell ref="K109:AF109"/>
    <mergeCell ref="E110:I110"/>
    <mergeCell ref="K110:AF110"/>
    <mergeCell ref="E111:I111"/>
    <mergeCell ref="K111:AF111"/>
    <mergeCell ref="E112:I112"/>
    <mergeCell ref="K112:AF112"/>
    <mergeCell ref="D113:H113"/>
    <mergeCell ref="J113:AF113"/>
    <mergeCell ref="L104:AF104"/>
    <mergeCell ref="F105:J105"/>
    <mergeCell ref="L105:AF105"/>
    <mergeCell ref="E106:I106"/>
    <mergeCell ref="K106:AF106"/>
    <mergeCell ref="D107:H107"/>
    <mergeCell ref="J107:AF107"/>
    <mergeCell ref="E108:I108"/>
    <mergeCell ref="K108:AF108"/>
    <mergeCell ref="AG103:AM103"/>
    <mergeCell ref="AG102:AM102"/>
    <mergeCell ref="AG104:AM104"/>
    <mergeCell ref="E103:I103"/>
    <mergeCell ref="F104:J104"/>
    <mergeCell ref="I92:AF92"/>
    <mergeCell ref="J102:AF102"/>
    <mergeCell ref="J95:AF95"/>
    <mergeCell ref="K101:AF101"/>
    <mergeCell ref="K100:AF100"/>
    <mergeCell ref="K97:AF97"/>
    <mergeCell ref="K99:AF99"/>
    <mergeCell ref="K103:AF103"/>
    <mergeCell ref="K96:AF96"/>
    <mergeCell ref="K98:AF98"/>
    <mergeCell ref="C92:G92"/>
    <mergeCell ref="D102:H102"/>
    <mergeCell ref="D95:H95"/>
    <mergeCell ref="E100:I100"/>
    <mergeCell ref="E96:I96"/>
    <mergeCell ref="E98:I98"/>
    <mergeCell ref="E99:I99"/>
    <mergeCell ref="E97:I97"/>
    <mergeCell ref="E101:I101"/>
  </mergeCells>
  <hyperlinks>
    <hyperlink ref="A96" location="'010 - SO 010 - ODSTRANĚNÍ...'!C2" display="/"/>
    <hyperlink ref="A97" location="'020 - SO 020 - DEMONTÁŽ A...'!C2" display="/"/>
    <hyperlink ref="A98" location="'030 - SO 030 - ZŘÍZENÍ PR...'!C2" display="/"/>
    <hyperlink ref="A99" location="'040 - SO 040 - PROVIZORNÍ...'!C2" display="/"/>
    <hyperlink ref="A100" location="'050 - SO 050 - PROVIZORNÍ...'!C2" display="/"/>
    <hyperlink ref="A101" location="'060 - SO 060 - PŘÍPRAVA S...'!C2" display="/"/>
    <hyperlink ref="A104" location="'111 - SO 110-01 - obnova ...'!C2" display="/"/>
    <hyperlink ref="A105" location="'112 - SO 110-02 obnova vo...'!C2" display="/"/>
    <hyperlink ref="A106" location="'12 - SO 120 - ODVODNĚNÍ V...'!C2" display="/"/>
    <hyperlink ref="A108" location="'31 - SO 310 - KANALIZACE'!C2" display="/"/>
    <hyperlink ref="A109" location="'32 - SO 320 - KANALIZAČNÍ...'!C2" display="/"/>
    <hyperlink ref="A110" location="'33 - SO 330 - VODOVOD'!C2" display="/"/>
    <hyperlink ref="A111" location="'34 - SO 340 - VODOVODNÍ P...'!C2" display="/"/>
    <hyperlink ref="A112" location="'35 - SO 350 - PŘELOŽKA VO...'!C2" display="/"/>
    <hyperlink ref="A114" location="'81 - SO 810 - NÁHRADNÍ VÝ...'!C2" display="/"/>
    <hyperlink ref="A115" location="'99 - OSTATNÍ NÁKLADY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6"/>
  <sheetViews>
    <sheetView showGridLines="0" workbookViewId="0">
      <selection activeCell="I125" sqref="I12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52" t="s">
        <v>5</v>
      </c>
      <c r="M2" s="237"/>
      <c r="N2" s="237"/>
      <c r="O2" s="237"/>
      <c r="P2" s="237"/>
      <c r="Q2" s="237"/>
      <c r="R2" s="237"/>
      <c r="S2" s="237"/>
      <c r="T2" s="237"/>
      <c r="U2" s="237"/>
      <c r="V2" s="237"/>
      <c r="AT2" s="18" t="s">
        <v>93</v>
      </c>
      <c r="AZ2" s="99" t="s">
        <v>156</v>
      </c>
      <c r="BA2" s="99" t="s">
        <v>1</v>
      </c>
      <c r="BB2" s="99" t="s">
        <v>1</v>
      </c>
      <c r="BC2" s="99" t="s">
        <v>157</v>
      </c>
      <c r="BD2" s="99" t="s">
        <v>88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88</v>
      </c>
    </row>
    <row r="4" spans="1:56" s="1" customFormat="1" ht="24.95" customHeight="1">
      <c r="B4" s="21"/>
      <c r="D4" s="22" t="s">
        <v>158</v>
      </c>
      <c r="L4" s="21"/>
      <c r="M4" s="100" t="s">
        <v>10</v>
      </c>
      <c r="AT4" s="18" t="s">
        <v>3</v>
      </c>
    </row>
    <row r="5" spans="1:56" s="1" customFormat="1" ht="6.95" customHeight="1">
      <c r="B5" s="21"/>
      <c r="L5" s="21"/>
    </row>
    <row r="6" spans="1:56" s="1" customFormat="1" ht="12" customHeight="1">
      <c r="B6" s="21"/>
      <c r="D6" s="28" t="s">
        <v>16</v>
      </c>
      <c r="L6" s="21"/>
    </row>
    <row r="7" spans="1:56" s="1" customFormat="1" ht="16.5" customHeight="1">
      <c r="B7" s="21"/>
      <c r="E7" s="268" t="str">
        <f>'Rekapitulace stavby'!K6</f>
        <v>BRNO, GAJDOŠOVA II - REKONSTRUKCE KANALIZACE A VODOVODU (Bubeníčkova– Mikšíčkova)</v>
      </c>
      <c r="F7" s="269"/>
      <c r="G7" s="269"/>
      <c r="H7" s="269"/>
      <c r="L7" s="21"/>
    </row>
    <row r="8" spans="1:56" s="1" customFormat="1" ht="12" customHeight="1">
      <c r="B8" s="21"/>
      <c r="D8" s="28" t="s">
        <v>159</v>
      </c>
      <c r="L8" s="21"/>
    </row>
    <row r="9" spans="1:56" s="2" customFormat="1" ht="16.5" customHeight="1">
      <c r="A9" s="33"/>
      <c r="B9" s="34"/>
      <c r="C9" s="33"/>
      <c r="D9" s="33"/>
      <c r="E9" s="268" t="s">
        <v>160</v>
      </c>
      <c r="F9" s="267"/>
      <c r="G9" s="267"/>
      <c r="H9" s="267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56" s="2" customFormat="1" ht="12" customHeight="1">
      <c r="A10" s="33"/>
      <c r="B10" s="34"/>
      <c r="C10" s="33"/>
      <c r="D10" s="28" t="s">
        <v>161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56" s="2" customFormat="1" ht="16.5" customHeight="1">
      <c r="A11" s="33"/>
      <c r="B11" s="34"/>
      <c r="C11" s="33"/>
      <c r="D11" s="33"/>
      <c r="E11" s="261" t="s">
        <v>162</v>
      </c>
      <c r="F11" s="267"/>
      <c r="G11" s="267"/>
      <c r="H11" s="267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5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56" s="2" customFormat="1" ht="12" customHeight="1">
      <c r="A13" s="33"/>
      <c r="B13" s="34"/>
      <c r="C13" s="33"/>
      <c r="D13" s="28" t="s">
        <v>19</v>
      </c>
      <c r="E13" s="33"/>
      <c r="F13" s="26" t="s">
        <v>1</v>
      </c>
      <c r="G13" s="33"/>
      <c r="H13" s="33"/>
      <c r="I13" s="28" t="s">
        <v>20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56" s="2" customFormat="1" ht="12" customHeight="1">
      <c r="A14" s="33"/>
      <c r="B14" s="34"/>
      <c r="C14" s="33"/>
      <c r="D14" s="28" t="s">
        <v>21</v>
      </c>
      <c r="E14" s="33"/>
      <c r="F14" s="26" t="s">
        <v>22</v>
      </c>
      <c r="G14" s="33"/>
      <c r="H14" s="33"/>
      <c r="I14" s="28" t="s">
        <v>23</v>
      </c>
      <c r="J14" s="56"/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5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56" s="2" customFormat="1" ht="12" customHeight="1">
      <c r="A16" s="33"/>
      <c r="B16" s="34"/>
      <c r="C16" s="33"/>
      <c r="D16" s="28" t="s">
        <v>25</v>
      </c>
      <c r="E16" s="33"/>
      <c r="F16" s="33"/>
      <c r="G16" s="33"/>
      <c r="H16" s="33"/>
      <c r="I16" s="28" t="s">
        <v>26</v>
      </c>
      <c r="J16" s="26" t="s">
        <v>27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">
        <v>28</v>
      </c>
      <c r="F17" s="33"/>
      <c r="G17" s="33"/>
      <c r="H17" s="33"/>
      <c r="I17" s="28" t="s">
        <v>29</v>
      </c>
      <c r="J17" s="26" t="s">
        <v>30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31</v>
      </c>
      <c r="E19" s="33"/>
      <c r="F19" s="33"/>
      <c r="G19" s="33"/>
      <c r="H19" s="33"/>
      <c r="I19" s="28" t="s">
        <v>26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70" t="str">
        <f>'Rekapitulace stavby'!E14</f>
        <v>Vyplň údaj</v>
      </c>
      <c r="F20" s="236"/>
      <c r="G20" s="236"/>
      <c r="H20" s="236"/>
      <c r="I20" s="28" t="s">
        <v>29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33</v>
      </c>
      <c r="E22" s="33"/>
      <c r="F22" s="33"/>
      <c r="G22" s="33"/>
      <c r="H22" s="33"/>
      <c r="I22" s="28" t="s">
        <v>26</v>
      </c>
      <c r="J22" s="26" t="s">
        <v>1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34</v>
      </c>
      <c r="F23" s="33"/>
      <c r="G23" s="33"/>
      <c r="H23" s="33"/>
      <c r="I23" s="28" t="s">
        <v>29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36</v>
      </c>
      <c r="E25" s="33"/>
      <c r="F25" s="33"/>
      <c r="G25" s="33"/>
      <c r="H25" s="33"/>
      <c r="I25" s="28" t="s">
        <v>26</v>
      </c>
      <c r="J25" s="26" t="str">
        <f>IF('Rekapitulace stavby'!AN19="","",'Rekapitulace stavby'!AN19)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tr">
        <f>IF('Rekapitulace stavby'!E20="","",'Rekapitulace stavby'!E20)</f>
        <v xml:space="preserve"> </v>
      </c>
      <c r="F26" s="33"/>
      <c r="G26" s="33"/>
      <c r="H26" s="33"/>
      <c r="I26" s="28" t="s">
        <v>29</v>
      </c>
      <c r="J26" s="26" t="str">
        <f>IF('Rekapitulace stavby'!AN20="","",'Rekapitulace stavby'!AN20)</f>
        <v/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38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1"/>
      <c r="B29" s="102"/>
      <c r="C29" s="101"/>
      <c r="D29" s="101"/>
      <c r="E29" s="241" t="s">
        <v>1</v>
      </c>
      <c r="F29" s="241"/>
      <c r="G29" s="241"/>
      <c r="H29" s="241"/>
      <c r="I29" s="101"/>
      <c r="J29" s="101"/>
      <c r="K29" s="101"/>
      <c r="L29" s="103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4" t="s">
        <v>40</v>
      </c>
      <c r="E32" s="33"/>
      <c r="F32" s="33"/>
      <c r="G32" s="33"/>
      <c r="H32" s="33"/>
      <c r="I32" s="33"/>
      <c r="J32" s="72">
        <f>ROUND(J122, 0)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42</v>
      </c>
      <c r="G34" s="33"/>
      <c r="H34" s="33"/>
      <c r="I34" s="37" t="s">
        <v>41</v>
      </c>
      <c r="J34" s="37" t="s">
        <v>43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05" t="s">
        <v>44</v>
      </c>
      <c r="E35" s="28" t="s">
        <v>45</v>
      </c>
      <c r="F35" s="106">
        <f>ROUND((SUM(BE122:BE155)),  0)</f>
        <v>0</v>
      </c>
      <c r="G35" s="33"/>
      <c r="H35" s="33"/>
      <c r="I35" s="107">
        <v>0.21</v>
      </c>
      <c r="J35" s="106">
        <f>ROUND(((SUM(BE122:BE155))*I35),  0)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8" t="s">
        <v>46</v>
      </c>
      <c r="F36" s="106">
        <f>ROUND((SUM(BF122:BF155)),  0)</f>
        <v>0</v>
      </c>
      <c r="G36" s="33"/>
      <c r="H36" s="33"/>
      <c r="I36" s="107">
        <v>0.15</v>
      </c>
      <c r="J36" s="106">
        <f>ROUND(((SUM(BF122:BF155))*I36),  0)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47</v>
      </c>
      <c r="F37" s="106">
        <f>ROUND((SUM(BG122:BG155)),  0)</f>
        <v>0</v>
      </c>
      <c r="G37" s="33"/>
      <c r="H37" s="33"/>
      <c r="I37" s="107">
        <v>0.21</v>
      </c>
      <c r="J37" s="106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48</v>
      </c>
      <c r="F38" s="106">
        <f>ROUND((SUM(BH122:BH155)),  0)</f>
        <v>0</v>
      </c>
      <c r="G38" s="33"/>
      <c r="H38" s="33"/>
      <c r="I38" s="107">
        <v>0.15</v>
      </c>
      <c r="J38" s="106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49</v>
      </c>
      <c r="F39" s="106">
        <f>ROUND((SUM(BI122:BI155)),  0)</f>
        <v>0</v>
      </c>
      <c r="G39" s="33"/>
      <c r="H39" s="33"/>
      <c r="I39" s="107">
        <v>0</v>
      </c>
      <c r="J39" s="106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08"/>
      <c r="D41" s="109" t="s">
        <v>50</v>
      </c>
      <c r="E41" s="61"/>
      <c r="F41" s="61"/>
      <c r="G41" s="110" t="s">
        <v>51</v>
      </c>
      <c r="H41" s="111" t="s">
        <v>52</v>
      </c>
      <c r="I41" s="61"/>
      <c r="J41" s="112">
        <f>SUM(J32:J39)</f>
        <v>0</v>
      </c>
      <c r="K41" s="113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53</v>
      </c>
      <c r="E50" s="45"/>
      <c r="F50" s="45"/>
      <c r="G50" s="44" t="s">
        <v>54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55</v>
      </c>
      <c r="E61" s="36"/>
      <c r="F61" s="114" t="s">
        <v>56</v>
      </c>
      <c r="G61" s="46" t="s">
        <v>55</v>
      </c>
      <c r="H61" s="36"/>
      <c r="I61" s="36"/>
      <c r="J61" s="115" t="s">
        <v>56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57</v>
      </c>
      <c r="E65" s="47"/>
      <c r="F65" s="47"/>
      <c r="G65" s="44" t="s">
        <v>58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55</v>
      </c>
      <c r="E76" s="36"/>
      <c r="F76" s="114" t="s">
        <v>56</v>
      </c>
      <c r="G76" s="46" t="s">
        <v>55</v>
      </c>
      <c r="H76" s="36"/>
      <c r="I76" s="36"/>
      <c r="J76" s="115" t="s">
        <v>56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163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68" t="str">
        <f>E7</f>
        <v>BRNO, GAJDOŠOVA II - REKONSTRUKCE KANALIZACE A VODOVODU (Bubeníčkova– Mikšíčkova)</v>
      </c>
      <c r="F85" s="269"/>
      <c r="G85" s="269"/>
      <c r="H85" s="269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159</v>
      </c>
      <c r="L86" s="21"/>
    </row>
    <row r="87" spans="1:31" s="2" customFormat="1" ht="16.5" customHeight="1">
      <c r="A87" s="33"/>
      <c r="B87" s="34"/>
      <c r="C87" s="33"/>
      <c r="D87" s="33"/>
      <c r="E87" s="268" t="s">
        <v>160</v>
      </c>
      <c r="F87" s="267"/>
      <c r="G87" s="267"/>
      <c r="H87" s="267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161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61" t="str">
        <f>E11</f>
        <v>010 - SO 010 - ODSTRANĚNÍ DŘEVIN</v>
      </c>
      <c r="F89" s="267"/>
      <c r="G89" s="267"/>
      <c r="H89" s="267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21</v>
      </c>
      <c r="D91" s="33"/>
      <c r="E91" s="33"/>
      <c r="F91" s="26" t="str">
        <f>F14</f>
        <v>BRNO</v>
      </c>
      <c r="G91" s="33"/>
      <c r="H91" s="33"/>
      <c r="I91" s="28" t="s">
        <v>23</v>
      </c>
      <c r="J91" s="56" t="str">
        <f>IF(J14="","",J14)</f>
        <v/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25.7" customHeight="1">
      <c r="A93" s="33"/>
      <c r="B93" s="34"/>
      <c r="C93" s="28" t="s">
        <v>25</v>
      </c>
      <c r="D93" s="33"/>
      <c r="E93" s="33"/>
      <c r="F93" s="26" t="str">
        <f>E17</f>
        <v>Statutární město Brno</v>
      </c>
      <c r="G93" s="33"/>
      <c r="H93" s="33"/>
      <c r="I93" s="28" t="s">
        <v>33</v>
      </c>
      <c r="J93" s="31" t="str">
        <f>E23</f>
        <v>JV PROJEKT V.H. s.r.o.   Brno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31</v>
      </c>
      <c r="D94" s="33"/>
      <c r="E94" s="33"/>
      <c r="F94" s="26" t="str">
        <f>IF(E20="","",E20)</f>
        <v>Vyplň údaj</v>
      </c>
      <c r="G94" s="33"/>
      <c r="H94" s="33"/>
      <c r="I94" s="28" t="s">
        <v>36</v>
      </c>
      <c r="J94" s="31" t="str">
        <f>E26</f>
        <v xml:space="preserve"> 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6" t="s">
        <v>164</v>
      </c>
      <c r="D96" s="108"/>
      <c r="E96" s="108"/>
      <c r="F96" s="108"/>
      <c r="G96" s="108"/>
      <c r="H96" s="108"/>
      <c r="I96" s="108"/>
      <c r="J96" s="117" t="s">
        <v>165</v>
      </c>
      <c r="K96" s="108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18" t="s">
        <v>166</v>
      </c>
      <c r="D98" s="33"/>
      <c r="E98" s="33"/>
      <c r="F98" s="33"/>
      <c r="G98" s="33"/>
      <c r="H98" s="33"/>
      <c r="I98" s="33"/>
      <c r="J98" s="72">
        <f>J122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167</v>
      </c>
    </row>
    <row r="99" spans="1:47" s="9" customFormat="1" ht="24.95" customHeight="1">
      <c r="B99" s="119"/>
      <c r="D99" s="120" t="s">
        <v>168</v>
      </c>
      <c r="E99" s="121"/>
      <c r="F99" s="121"/>
      <c r="G99" s="121"/>
      <c r="H99" s="121"/>
      <c r="I99" s="121"/>
      <c r="J99" s="122">
        <f>J123</f>
        <v>0</v>
      </c>
      <c r="L99" s="119"/>
    </row>
    <row r="100" spans="1:47" s="10" customFormat="1" ht="19.899999999999999" customHeight="1">
      <c r="B100" s="123"/>
      <c r="D100" s="124" t="s">
        <v>169</v>
      </c>
      <c r="E100" s="125"/>
      <c r="F100" s="125"/>
      <c r="G100" s="125"/>
      <c r="H100" s="125"/>
      <c r="I100" s="125"/>
      <c r="J100" s="126">
        <f>J124</f>
        <v>0</v>
      </c>
      <c r="L100" s="123"/>
    </row>
    <row r="101" spans="1:47" s="2" customFormat="1" ht="21.75" customHeight="1">
      <c r="A101" s="33"/>
      <c r="B101" s="34"/>
      <c r="C101" s="33"/>
      <c r="D101" s="33"/>
      <c r="E101" s="33"/>
      <c r="F101" s="33"/>
      <c r="G101" s="33"/>
      <c r="H101" s="33"/>
      <c r="I101" s="33"/>
      <c r="J101" s="33"/>
      <c r="K101" s="33"/>
      <c r="L101" s="4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</row>
    <row r="102" spans="1:47" s="2" customFormat="1" ht="6.95" customHeight="1">
      <c r="A102" s="33"/>
      <c r="B102" s="48"/>
      <c r="C102" s="49"/>
      <c r="D102" s="49"/>
      <c r="E102" s="49"/>
      <c r="F102" s="49"/>
      <c r="G102" s="49"/>
      <c r="H102" s="49"/>
      <c r="I102" s="49"/>
      <c r="J102" s="49"/>
      <c r="K102" s="49"/>
      <c r="L102" s="4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6" spans="1:47" s="2" customFormat="1" ht="6.95" customHeight="1">
      <c r="A106" s="33"/>
      <c r="B106" s="50"/>
      <c r="C106" s="51"/>
      <c r="D106" s="51"/>
      <c r="E106" s="51"/>
      <c r="F106" s="51"/>
      <c r="G106" s="51"/>
      <c r="H106" s="51"/>
      <c r="I106" s="51"/>
      <c r="J106" s="51"/>
      <c r="K106" s="51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47" s="2" customFormat="1" ht="24.95" customHeight="1">
      <c r="A107" s="33"/>
      <c r="B107" s="34"/>
      <c r="C107" s="22" t="s">
        <v>170</v>
      </c>
      <c r="D107" s="33"/>
      <c r="E107" s="33"/>
      <c r="F107" s="33"/>
      <c r="G107" s="33"/>
      <c r="H107" s="33"/>
      <c r="I107" s="33"/>
      <c r="J107" s="33"/>
      <c r="K107" s="33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47" s="2" customFormat="1" ht="6.95" customHeight="1">
      <c r="A108" s="33"/>
      <c r="B108" s="34"/>
      <c r="C108" s="33"/>
      <c r="D108" s="33"/>
      <c r="E108" s="33"/>
      <c r="F108" s="33"/>
      <c r="G108" s="33"/>
      <c r="H108" s="33"/>
      <c r="I108" s="33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47" s="2" customFormat="1" ht="12" customHeight="1">
      <c r="A109" s="33"/>
      <c r="B109" s="34"/>
      <c r="C109" s="28" t="s">
        <v>16</v>
      </c>
      <c r="D109" s="33"/>
      <c r="E109" s="33"/>
      <c r="F109" s="33"/>
      <c r="G109" s="33"/>
      <c r="H109" s="33"/>
      <c r="I109" s="33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47" s="2" customFormat="1" ht="16.5" customHeight="1">
      <c r="A110" s="33"/>
      <c r="B110" s="34"/>
      <c r="C110" s="33"/>
      <c r="D110" s="33"/>
      <c r="E110" s="268" t="str">
        <f>E7</f>
        <v>BRNO, GAJDOŠOVA II - REKONSTRUKCE KANALIZACE A VODOVODU (Bubeníčkova– Mikšíčkova)</v>
      </c>
      <c r="F110" s="269"/>
      <c r="G110" s="269"/>
      <c r="H110" s="269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1" customFormat="1" ht="12" customHeight="1">
      <c r="B111" s="21"/>
      <c r="C111" s="28" t="s">
        <v>159</v>
      </c>
      <c r="L111" s="21"/>
    </row>
    <row r="112" spans="1:47" s="2" customFormat="1" ht="16.5" customHeight="1">
      <c r="A112" s="33"/>
      <c r="B112" s="34"/>
      <c r="C112" s="33"/>
      <c r="D112" s="33"/>
      <c r="E112" s="268" t="s">
        <v>160</v>
      </c>
      <c r="F112" s="267"/>
      <c r="G112" s="267"/>
      <c r="H112" s="267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2" customHeight="1">
      <c r="A113" s="33"/>
      <c r="B113" s="34"/>
      <c r="C113" s="28" t="s">
        <v>161</v>
      </c>
      <c r="D113" s="33"/>
      <c r="E113" s="33"/>
      <c r="F113" s="33"/>
      <c r="G113" s="33"/>
      <c r="H113" s="33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6.5" customHeight="1">
      <c r="A114" s="33"/>
      <c r="B114" s="34"/>
      <c r="C114" s="33"/>
      <c r="D114" s="33"/>
      <c r="E114" s="261" t="str">
        <f>E11</f>
        <v>010 - SO 010 - ODSTRANĚNÍ DŘEVIN</v>
      </c>
      <c r="F114" s="267"/>
      <c r="G114" s="267"/>
      <c r="H114" s="267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6.95" customHeight="1">
      <c r="A115" s="33"/>
      <c r="B115" s="34"/>
      <c r="C115" s="33"/>
      <c r="D115" s="33"/>
      <c r="E115" s="33"/>
      <c r="F115" s="33"/>
      <c r="G115" s="33"/>
      <c r="H115" s="33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2" customHeight="1">
      <c r="A116" s="33"/>
      <c r="B116" s="34"/>
      <c r="C116" s="28" t="s">
        <v>21</v>
      </c>
      <c r="D116" s="33"/>
      <c r="E116" s="33"/>
      <c r="F116" s="26" t="str">
        <f>F14</f>
        <v>BRNO</v>
      </c>
      <c r="G116" s="33"/>
      <c r="H116" s="33"/>
      <c r="I116" s="28" t="s">
        <v>23</v>
      </c>
      <c r="J116" s="56" t="str">
        <f>IF(J14="","",J14)</f>
        <v/>
      </c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6.95" customHeight="1">
      <c r="A117" s="33"/>
      <c r="B117" s="34"/>
      <c r="C117" s="33"/>
      <c r="D117" s="33"/>
      <c r="E117" s="33"/>
      <c r="F117" s="33"/>
      <c r="G117" s="33"/>
      <c r="H117" s="33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25.7" customHeight="1">
      <c r="A118" s="33"/>
      <c r="B118" s="34"/>
      <c r="C118" s="28" t="s">
        <v>25</v>
      </c>
      <c r="D118" s="33"/>
      <c r="E118" s="33"/>
      <c r="F118" s="26" t="str">
        <f>E17</f>
        <v>Statutární město Brno</v>
      </c>
      <c r="G118" s="33"/>
      <c r="H118" s="33"/>
      <c r="I118" s="28" t="s">
        <v>33</v>
      </c>
      <c r="J118" s="31" t="str">
        <f>E23</f>
        <v>JV PROJEKT V.H. s.r.o.   Brno</v>
      </c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5.2" customHeight="1">
      <c r="A119" s="33"/>
      <c r="B119" s="34"/>
      <c r="C119" s="28" t="s">
        <v>31</v>
      </c>
      <c r="D119" s="33"/>
      <c r="E119" s="33"/>
      <c r="F119" s="26" t="str">
        <f>IF(E20="","",E20)</f>
        <v>Vyplň údaj</v>
      </c>
      <c r="G119" s="33"/>
      <c r="H119" s="33"/>
      <c r="I119" s="28" t="s">
        <v>36</v>
      </c>
      <c r="J119" s="31" t="str">
        <f>E26</f>
        <v xml:space="preserve"> </v>
      </c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0.35" customHeight="1">
      <c r="A120" s="33"/>
      <c r="B120" s="34"/>
      <c r="C120" s="33"/>
      <c r="D120" s="33"/>
      <c r="E120" s="33"/>
      <c r="F120" s="33"/>
      <c r="G120" s="33"/>
      <c r="H120" s="33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11" customFormat="1" ht="29.25" customHeight="1">
      <c r="A121" s="127"/>
      <c r="B121" s="128"/>
      <c r="C121" s="129" t="s">
        <v>171</v>
      </c>
      <c r="D121" s="130" t="s">
        <v>65</v>
      </c>
      <c r="E121" s="130" t="s">
        <v>61</v>
      </c>
      <c r="F121" s="130" t="s">
        <v>62</v>
      </c>
      <c r="G121" s="130" t="s">
        <v>172</v>
      </c>
      <c r="H121" s="130" t="s">
        <v>173</v>
      </c>
      <c r="I121" s="130" t="s">
        <v>174</v>
      </c>
      <c r="J121" s="130" t="s">
        <v>165</v>
      </c>
      <c r="K121" s="131" t="s">
        <v>175</v>
      </c>
      <c r="L121" s="132"/>
      <c r="M121" s="63" t="s">
        <v>1</v>
      </c>
      <c r="N121" s="64" t="s">
        <v>44</v>
      </c>
      <c r="O121" s="64" t="s">
        <v>176</v>
      </c>
      <c r="P121" s="64" t="s">
        <v>177</v>
      </c>
      <c r="Q121" s="64" t="s">
        <v>178</v>
      </c>
      <c r="R121" s="64" t="s">
        <v>179</v>
      </c>
      <c r="S121" s="64" t="s">
        <v>180</v>
      </c>
      <c r="T121" s="65" t="s">
        <v>181</v>
      </c>
      <c r="U121" s="127"/>
      <c r="V121" s="127"/>
      <c r="W121" s="127"/>
      <c r="X121" s="127"/>
      <c r="Y121" s="127"/>
      <c r="Z121" s="127"/>
      <c r="AA121" s="127"/>
      <c r="AB121" s="127"/>
      <c r="AC121" s="127"/>
      <c r="AD121" s="127"/>
      <c r="AE121" s="127"/>
    </row>
    <row r="122" spans="1:65" s="2" customFormat="1" ht="22.9" customHeight="1">
      <c r="A122" s="33"/>
      <c r="B122" s="34"/>
      <c r="C122" s="70" t="s">
        <v>182</v>
      </c>
      <c r="D122" s="33"/>
      <c r="E122" s="33"/>
      <c r="F122" s="33"/>
      <c r="G122" s="33"/>
      <c r="H122" s="33"/>
      <c r="I122" s="33"/>
      <c r="J122" s="133">
        <f>BK122</f>
        <v>0</v>
      </c>
      <c r="K122" s="33"/>
      <c r="L122" s="34"/>
      <c r="M122" s="66"/>
      <c r="N122" s="57"/>
      <c r="O122" s="67"/>
      <c r="P122" s="134">
        <f>P123</f>
        <v>0</v>
      </c>
      <c r="Q122" s="67"/>
      <c r="R122" s="134">
        <f>R123</f>
        <v>0</v>
      </c>
      <c r="S122" s="67"/>
      <c r="T122" s="135">
        <f>T123</f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T122" s="18" t="s">
        <v>79</v>
      </c>
      <c r="AU122" s="18" t="s">
        <v>167</v>
      </c>
      <c r="BK122" s="136">
        <f>BK123</f>
        <v>0</v>
      </c>
    </row>
    <row r="123" spans="1:65" s="12" customFormat="1" ht="25.9" customHeight="1">
      <c r="B123" s="137"/>
      <c r="D123" s="138" t="s">
        <v>79</v>
      </c>
      <c r="E123" s="139" t="s">
        <v>183</v>
      </c>
      <c r="F123" s="139" t="s">
        <v>184</v>
      </c>
      <c r="I123" s="140"/>
      <c r="J123" s="141">
        <f>BK123</f>
        <v>0</v>
      </c>
      <c r="L123" s="137"/>
      <c r="M123" s="142"/>
      <c r="N123" s="143"/>
      <c r="O123" s="143"/>
      <c r="P123" s="144">
        <f>P124</f>
        <v>0</v>
      </c>
      <c r="Q123" s="143"/>
      <c r="R123" s="144">
        <f>R124</f>
        <v>0</v>
      </c>
      <c r="S123" s="143"/>
      <c r="T123" s="145">
        <f>T124</f>
        <v>0</v>
      </c>
      <c r="AR123" s="138" t="s">
        <v>24</v>
      </c>
      <c r="AT123" s="146" t="s">
        <v>79</v>
      </c>
      <c r="AU123" s="146" t="s">
        <v>80</v>
      </c>
      <c r="AY123" s="138" t="s">
        <v>185</v>
      </c>
      <c r="BK123" s="147">
        <f>BK124</f>
        <v>0</v>
      </c>
    </row>
    <row r="124" spans="1:65" s="12" customFormat="1" ht="22.9" customHeight="1">
      <c r="B124" s="137"/>
      <c r="D124" s="138" t="s">
        <v>79</v>
      </c>
      <c r="E124" s="148" t="s">
        <v>24</v>
      </c>
      <c r="F124" s="148" t="s">
        <v>186</v>
      </c>
      <c r="I124" s="140"/>
      <c r="J124" s="149">
        <f>BK124</f>
        <v>0</v>
      </c>
      <c r="L124" s="137"/>
      <c r="M124" s="142"/>
      <c r="N124" s="143"/>
      <c r="O124" s="143"/>
      <c r="P124" s="144">
        <f>SUM(P125:P155)</f>
        <v>0</v>
      </c>
      <c r="Q124" s="143"/>
      <c r="R124" s="144">
        <f>SUM(R125:R155)</f>
        <v>0</v>
      </c>
      <c r="S124" s="143"/>
      <c r="T124" s="145">
        <f>SUM(T125:T155)</f>
        <v>0</v>
      </c>
      <c r="AR124" s="138" t="s">
        <v>24</v>
      </c>
      <c r="AT124" s="146" t="s">
        <v>79</v>
      </c>
      <c r="AU124" s="146" t="s">
        <v>24</v>
      </c>
      <c r="AY124" s="138" t="s">
        <v>185</v>
      </c>
      <c r="BK124" s="147">
        <f>SUM(BK125:BK155)</f>
        <v>0</v>
      </c>
    </row>
    <row r="125" spans="1:65" s="2" customFormat="1" ht="16.5" customHeight="1">
      <c r="A125" s="33"/>
      <c r="B125" s="150"/>
      <c r="C125" s="151" t="s">
        <v>24</v>
      </c>
      <c r="D125" s="151" t="s">
        <v>187</v>
      </c>
      <c r="E125" s="152" t="s">
        <v>188</v>
      </c>
      <c r="F125" s="153" t="s">
        <v>189</v>
      </c>
      <c r="G125" s="154" t="s">
        <v>190</v>
      </c>
      <c r="H125" s="155">
        <v>5</v>
      </c>
      <c r="I125" s="156"/>
      <c r="J125" s="157">
        <f>ROUND(I125*H125,2)</f>
        <v>0</v>
      </c>
      <c r="K125" s="153" t="s">
        <v>191</v>
      </c>
      <c r="L125" s="34"/>
      <c r="M125" s="158" t="s">
        <v>1</v>
      </c>
      <c r="N125" s="159" t="s">
        <v>45</v>
      </c>
      <c r="O125" s="59"/>
      <c r="P125" s="160">
        <f>O125*H125</f>
        <v>0</v>
      </c>
      <c r="Q125" s="160">
        <v>0</v>
      </c>
      <c r="R125" s="160">
        <f>Q125*H125</f>
        <v>0</v>
      </c>
      <c r="S125" s="160">
        <v>0</v>
      </c>
      <c r="T125" s="161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62" t="s">
        <v>192</v>
      </c>
      <c r="AT125" s="162" t="s">
        <v>187</v>
      </c>
      <c r="AU125" s="162" t="s">
        <v>88</v>
      </c>
      <c r="AY125" s="18" t="s">
        <v>185</v>
      </c>
      <c r="BE125" s="163">
        <f>IF(N125="základní",J125,0)</f>
        <v>0</v>
      </c>
      <c r="BF125" s="163">
        <f>IF(N125="snížená",J125,0)</f>
        <v>0</v>
      </c>
      <c r="BG125" s="163">
        <f>IF(N125="zákl. přenesená",J125,0)</f>
        <v>0</v>
      </c>
      <c r="BH125" s="163">
        <f>IF(N125="sníž. přenesená",J125,0)</f>
        <v>0</v>
      </c>
      <c r="BI125" s="163">
        <f>IF(N125="nulová",J125,0)</f>
        <v>0</v>
      </c>
      <c r="BJ125" s="18" t="s">
        <v>24</v>
      </c>
      <c r="BK125" s="163">
        <f>ROUND(I125*H125,2)</f>
        <v>0</v>
      </c>
      <c r="BL125" s="18" t="s">
        <v>192</v>
      </c>
      <c r="BM125" s="162" t="s">
        <v>193</v>
      </c>
    </row>
    <row r="126" spans="1:65" s="13" customFormat="1">
      <c r="B126" s="164"/>
      <c r="D126" s="165" t="s">
        <v>194</v>
      </c>
      <c r="E126" s="166" t="s">
        <v>1</v>
      </c>
      <c r="F126" s="167" t="s">
        <v>157</v>
      </c>
      <c r="H126" s="168">
        <v>5</v>
      </c>
      <c r="I126" s="169"/>
      <c r="L126" s="164"/>
      <c r="M126" s="170"/>
      <c r="N126" s="171"/>
      <c r="O126" s="171"/>
      <c r="P126" s="171"/>
      <c r="Q126" s="171"/>
      <c r="R126" s="171"/>
      <c r="S126" s="171"/>
      <c r="T126" s="172"/>
      <c r="AT126" s="166" t="s">
        <v>194</v>
      </c>
      <c r="AU126" s="166" t="s">
        <v>88</v>
      </c>
      <c r="AV126" s="13" t="s">
        <v>88</v>
      </c>
      <c r="AW126" s="13" t="s">
        <v>35</v>
      </c>
      <c r="AX126" s="13" t="s">
        <v>80</v>
      </c>
      <c r="AY126" s="166" t="s">
        <v>185</v>
      </c>
    </row>
    <row r="127" spans="1:65" s="14" customFormat="1">
      <c r="B127" s="173"/>
      <c r="D127" s="165" t="s">
        <v>194</v>
      </c>
      <c r="E127" s="174" t="s">
        <v>156</v>
      </c>
      <c r="F127" s="175" t="s">
        <v>195</v>
      </c>
      <c r="H127" s="176">
        <v>5</v>
      </c>
      <c r="I127" s="177"/>
      <c r="L127" s="173"/>
      <c r="M127" s="178"/>
      <c r="N127" s="179"/>
      <c r="O127" s="179"/>
      <c r="P127" s="179"/>
      <c r="Q127" s="179"/>
      <c r="R127" s="179"/>
      <c r="S127" s="179"/>
      <c r="T127" s="180"/>
      <c r="AT127" s="174" t="s">
        <v>194</v>
      </c>
      <c r="AU127" s="174" t="s">
        <v>88</v>
      </c>
      <c r="AV127" s="14" t="s">
        <v>192</v>
      </c>
      <c r="AW127" s="14" t="s">
        <v>35</v>
      </c>
      <c r="AX127" s="14" t="s">
        <v>24</v>
      </c>
      <c r="AY127" s="174" t="s">
        <v>185</v>
      </c>
    </row>
    <row r="128" spans="1:65" s="2" customFormat="1" ht="21.75" customHeight="1">
      <c r="A128" s="33"/>
      <c r="B128" s="150"/>
      <c r="C128" s="151" t="s">
        <v>88</v>
      </c>
      <c r="D128" s="151" t="s">
        <v>187</v>
      </c>
      <c r="E128" s="152" t="s">
        <v>196</v>
      </c>
      <c r="F128" s="153" t="s">
        <v>197</v>
      </c>
      <c r="G128" s="154" t="s">
        <v>190</v>
      </c>
      <c r="H128" s="155">
        <v>5</v>
      </c>
      <c r="I128" s="156"/>
      <c r="J128" s="157">
        <f>ROUND(I128*H128,2)</f>
        <v>0</v>
      </c>
      <c r="K128" s="153" t="s">
        <v>191</v>
      </c>
      <c r="L128" s="34"/>
      <c r="M128" s="158" t="s">
        <v>1</v>
      </c>
      <c r="N128" s="159" t="s">
        <v>45</v>
      </c>
      <c r="O128" s="59"/>
      <c r="P128" s="160">
        <f>O128*H128</f>
        <v>0</v>
      </c>
      <c r="Q128" s="160">
        <v>0</v>
      </c>
      <c r="R128" s="160">
        <f>Q128*H128</f>
        <v>0</v>
      </c>
      <c r="S128" s="160">
        <v>0</v>
      </c>
      <c r="T128" s="161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62" t="s">
        <v>192</v>
      </c>
      <c r="AT128" s="162" t="s">
        <v>187</v>
      </c>
      <c r="AU128" s="162" t="s">
        <v>88</v>
      </c>
      <c r="AY128" s="18" t="s">
        <v>185</v>
      </c>
      <c r="BE128" s="163">
        <f>IF(N128="základní",J128,0)</f>
        <v>0</v>
      </c>
      <c r="BF128" s="163">
        <f>IF(N128="snížená",J128,0)</f>
        <v>0</v>
      </c>
      <c r="BG128" s="163">
        <f>IF(N128="zákl. přenesená",J128,0)</f>
        <v>0</v>
      </c>
      <c r="BH128" s="163">
        <f>IF(N128="sníž. přenesená",J128,0)</f>
        <v>0</v>
      </c>
      <c r="BI128" s="163">
        <f>IF(N128="nulová",J128,0)</f>
        <v>0</v>
      </c>
      <c r="BJ128" s="18" t="s">
        <v>24</v>
      </c>
      <c r="BK128" s="163">
        <f>ROUND(I128*H128,2)</f>
        <v>0</v>
      </c>
      <c r="BL128" s="18" t="s">
        <v>192</v>
      </c>
      <c r="BM128" s="162" t="s">
        <v>198</v>
      </c>
    </row>
    <row r="129" spans="1:65" s="13" customFormat="1">
      <c r="B129" s="164"/>
      <c r="D129" s="165" t="s">
        <v>194</v>
      </c>
      <c r="E129" s="166" t="s">
        <v>1</v>
      </c>
      <c r="F129" s="167" t="s">
        <v>156</v>
      </c>
      <c r="H129" s="168">
        <v>5</v>
      </c>
      <c r="I129" s="169"/>
      <c r="L129" s="164"/>
      <c r="M129" s="170"/>
      <c r="N129" s="171"/>
      <c r="O129" s="171"/>
      <c r="P129" s="171"/>
      <c r="Q129" s="171"/>
      <c r="R129" s="171"/>
      <c r="S129" s="171"/>
      <c r="T129" s="172"/>
      <c r="AT129" s="166" t="s">
        <v>194</v>
      </c>
      <c r="AU129" s="166" t="s">
        <v>88</v>
      </c>
      <c r="AV129" s="13" t="s">
        <v>88</v>
      </c>
      <c r="AW129" s="13" t="s">
        <v>35</v>
      </c>
      <c r="AX129" s="13" t="s">
        <v>24</v>
      </c>
      <c r="AY129" s="166" t="s">
        <v>185</v>
      </c>
    </row>
    <row r="130" spans="1:65" s="2" customFormat="1" ht="16.5" customHeight="1">
      <c r="A130" s="33"/>
      <c r="B130" s="150"/>
      <c r="C130" s="151" t="s">
        <v>117</v>
      </c>
      <c r="D130" s="151" t="s">
        <v>187</v>
      </c>
      <c r="E130" s="152" t="s">
        <v>199</v>
      </c>
      <c r="F130" s="153" t="s">
        <v>200</v>
      </c>
      <c r="G130" s="154" t="s">
        <v>190</v>
      </c>
      <c r="H130" s="155">
        <v>5</v>
      </c>
      <c r="I130" s="156"/>
      <c r="J130" s="157">
        <f>ROUND(I130*H130,2)</f>
        <v>0</v>
      </c>
      <c r="K130" s="153" t="s">
        <v>191</v>
      </c>
      <c r="L130" s="34"/>
      <c r="M130" s="158" t="s">
        <v>1</v>
      </c>
      <c r="N130" s="159" t="s">
        <v>45</v>
      </c>
      <c r="O130" s="59"/>
      <c r="P130" s="160">
        <f>O130*H130</f>
        <v>0</v>
      </c>
      <c r="Q130" s="160">
        <v>0</v>
      </c>
      <c r="R130" s="160">
        <f>Q130*H130</f>
        <v>0</v>
      </c>
      <c r="S130" s="160">
        <v>0</v>
      </c>
      <c r="T130" s="161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62" t="s">
        <v>192</v>
      </c>
      <c r="AT130" s="162" t="s">
        <v>187</v>
      </c>
      <c r="AU130" s="162" t="s">
        <v>88</v>
      </c>
      <c r="AY130" s="18" t="s">
        <v>185</v>
      </c>
      <c r="BE130" s="163">
        <f>IF(N130="základní",J130,0)</f>
        <v>0</v>
      </c>
      <c r="BF130" s="163">
        <f>IF(N130="snížená",J130,0)</f>
        <v>0</v>
      </c>
      <c r="BG130" s="163">
        <f>IF(N130="zákl. přenesená",J130,0)</f>
        <v>0</v>
      </c>
      <c r="BH130" s="163">
        <f>IF(N130="sníž. přenesená",J130,0)</f>
        <v>0</v>
      </c>
      <c r="BI130" s="163">
        <f>IF(N130="nulová",J130,0)</f>
        <v>0</v>
      </c>
      <c r="BJ130" s="18" t="s">
        <v>24</v>
      </c>
      <c r="BK130" s="163">
        <f>ROUND(I130*H130,2)</f>
        <v>0</v>
      </c>
      <c r="BL130" s="18" t="s">
        <v>192</v>
      </c>
      <c r="BM130" s="162" t="s">
        <v>201</v>
      </c>
    </row>
    <row r="131" spans="1:65" s="13" customFormat="1">
      <c r="B131" s="164"/>
      <c r="D131" s="165" t="s">
        <v>194</v>
      </c>
      <c r="E131" s="166" t="s">
        <v>1</v>
      </c>
      <c r="F131" s="167" t="s">
        <v>156</v>
      </c>
      <c r="H131" s="168">
        <v>5</v>
      </c>
      <c r="I131" s="169"/>
      <c r="L131" s="164"/>
      <c r="M131" s="170"/>
      <c r="N131" s="171"/>
      <c r="O131" s="171"/>
      <c r="P131" s="171"/>
      <c r="Q131" s="171"/>
      <c r="R131" s="171"/>
      <c r="S131" s="171"/>
      <c r="T131" s="172"/>
      <c r="AT131" s="166" t="s">
        <v>194</v>
      </c>
      <c r="AU131" s="166" t="s">
        <v>88</v>
      </c>
      <c r="AV131" s="13" t="s">
        <v>88</v>
      </c>
      <c r="AW131" s="13" t="s">
        <v>35</v>
      </c>
      <c r="AX131" s="13" t="s">
        <v>24</v>
      </c>
      <c r="AY131" s="166" t="s">
        <v>185</v>
      </c>
    </row>
    <row r="132" spans="1:65" s="2" customFormat="1" ht="16.5" customHeight="1">
      <c r="A132" s="33"/>
      <c r="B132" s="150"/>
      <c r="C132" s="151" t="s">
        <v>192</v>
      </c>
      <c r="D132" s="151" t="s">
        <v>187</v>
      </c>
      <c r="E132" s="152" t="s">
        <v>202</v>
      </c>
      <c r="F132" s="153" t="s">
        <v>203</v>
      </c>
      <c r="G132" s="154" t="s">
        <v>190</v>
      </c>
      <c r="H132" s="155">
        <v>5</v>
      </c>
      <c r="I132" s="156"/>
      <c r="J132" s="157">
        <f>ROUND(I132*H132,2)</f>
        <v>0</v>
      </c>
      <c r="K132" s="153" t="s">
        <v>191</v>
      </c>
      <c r="L132" s="34"/>
      <c r="M132" s="158" t="s">
        <v>1</v>
      </c>
      <c r="N132" s="159" t="s">
        <v>45</v>
      </c>
      <c r="O132" s="59"/>
      <c r="P132" s="160">
        <f>O132*H132</f>
        <v>0</v>
      </c>
      <c r="Q132" s="160">
        <v>0</v>
      </c>
      <c r="R132" s="160">
        <f>Q132*H132</f>
        <v>0</v>
      </c>
      <c r="S132" s="160">
        <v>0</v>
      </c>
      <c r="T132" s="161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62" t="s">
        <v>192</v>
      </c>
      <c r="AT132" s="162" t="s">
        <v>187</v>
      </c>
      <c r="AU132" s="162" t="s">
        <v>88</v>
      </c>
      <c r="AY132" s="18" t="s">
        <v>185</v>
      </c>
      <c r="BE132" s="163">
        <f>IF(N132="základní",J132,0)</f>
        <v>0</v>
      </c>
      <c r="BF132" s="163">
        <f>IF(N132="snížená",J132,0)</f>
        <v>0</v>
      </c>
      <c r="BG132" s="163">
        <f>IF(N132="zákl. přenesená",J132,0)</f>
        <v>0</v>
      </c>
      <c r="BH132" s="163">
        <f>IF(N132="sníž. přenesená",J132,0)</f>
        <v>0</v>
      </c>
      <c r="BI132" s="163">
        <f>IF(N132="nulová",J132,0)</f>
        <v>0</v>
      </c>
      <c r="BJ132" s="18" t="s">
        <v>24</v>
      </c>
      <c r="BK132" s="163">
        <f>ROUND(I132*H132,2)</f>
        <v>0</v>
      </c>
      <c r="BL132" s="18" t="s">
        <v>192</v>
      </c>
      <c r="BM132" s="162" t="s">
        <v>204</v>
      </c>
    </row>
    <row r="133" spans="1:65" s="13" customFormat="1">
      <c r="B133" s="164"/>
      <c r="D133" s="165" t="s">
        <v>194</v>
      </c>
      <c r="E133" s="166" t="s">
        <v>1</v>
      </c>
      <c r="F133" s="167" t="s">
        <v>156</v>
      </c>
      <c r="H133" s="168">
        <v>5</v>
      </c>
      <c r="I133" s="169"/>
      <c r="L133" s="164"/>
      <c r="M133" s="170"/>
      <c r="N133" s="171"/>
      <c r="O133" s="171"/>
      <c r="P133" s="171"/>
      <c r="Q133" s="171"/>
      <c r="R133" s="171"/>
      <c r="S133" s="171"/>
      <c r="T133" s="172"/>
      <c r="AT133" s="166" t="s">
        <v>194</v>
      </c>
      <c r="AU133" s="166" t="s">
        <v>88</v>
      </c>
      <c r="AV133" s="13" t="s">
        <v>88</v>
      </c>
      <c r="AW133" s="13" t="s">
        <v>35</v>
      </c>
      <c r="AX133" s="13" t="s">
        <v>24</v>
      </c>
      <c r="AY133" s="166" t="s">
        <v>185</v>
      </c>
    </row>
    <row r="134" spans="1:65" s="2" customFormat="1" ht="16.5" customHeight="1">
      <c r="A134" s="33"/>
      <c r="B134" s="150"/>
      <c r="C134" s="151" t="s">
        <v>157</v>
      </c>
      <c r="D134" s="151" t="s">
        <v>187</v>
      </c>
      <c r="E134" s="152" t="s">
        <v>205</v>
      </c>
      <c r="F134" s="153" t="s">
        <v>206</v>
      </c>
      <c r="G134" s="154" t="s">
        <v>190</v>
      </c>
      <c r="H134" s="155">
        <v>5</v>
      </c>
      <c r="I134" s="156"/>
      <c r="J134" s="157">
        <f>ROUND(I134*H134,2)</f>
        <v>0</v>
      </c>
      <c r="K134" s="153" t="s">
        <v>191</v>
      </c>
      <c r="L134" s="34"/>
      <c r="M134" s="158" t="s">
        <v>1</v>
      </c>
      <c r="N134" s="159" t="s">
        <v>45</v>
      </c>
      <c r="O134" s="59"/>
      <c r="P134" s="160">
        <f>O134*H134</f>
        <v>0</v>
      </c>
      <c r="Q134" s="160">
        <v>0</v>
      </c>
      <c r="R134" s="160">
        <f>Q134*H134</f>
        <v>0</v>
      </c>
      <c r="S134" s="160">
        <v>0</v>
      </c>
      <c r="T134" s="161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62" t="s">
        <v>192</v>
      </c>
      <c r="AT134" s="162" t="s">
        <v>187</v>
      </c>
      <c r="AU134" s="162" t="s">
        <v>88</v>
      </c>
      <c r="AY134" s="18" t="s">
        <v>185</v>
      </c>
      <c r="BE134" s="163">
        <f>IF(N134="základní",J134,0)</f>
        <v>0</v>
      </c>
      <c r="BF134" s="163">
        <f>IF(N134="snížená",J134,0)</f>
        <v>0</v>
      </c>
      <c r="BG134" s="163">
        <f>IF(N134="zákl. přenesená",J134,0)</f>
        <v>0</v>
      </c>
      <c r="BH134" s="163">
        <f>IF(N134="sníž. přenesená",J134,0)</f>
        <v>0</v>
      </c>
      <c r="BI134" s="163">
        <f>IF(N134="nulová",J134,0)</f>
        <v>0</v>
      </c>
      <c r="BJ134" s="18" t="s">
        <v>24</v>
      </c>
      <c r="BK134" s="163">
        <f>ROUND(I134*H134,2)</f>
        <v>0</v>
      </c>
      <c r="BL134" s="18" t="s">
        <v>192</v>
      </c>
      <c r="BM134" s="162" t="s">
        <v>207</v>
      </c>
    </row>
    <row r="135" spans="1:65" s="13" customFormat="1">
      <c r="B135" s="164"/>
      <c r="D135" s="165" t="s">
        <v>194</v>
      </c>
      <c r="E135" s="166" t="s">
        <v>1</v>
      </c>
      <c r="F135" s="167" t="s">
        <v>156</v>
      </c>
      <c r="H135" s="168">
        <v>5</v>
      </c>
      <c r="I135" s="169"/>
      <c r="L135" s="164"/>
      <c r="M135" s="170"/>
      <c r="N135" s="171"/>
      <c r="O135" s="171"/>
      <c r="P135" s="171"/>
      <c r="Q135" s="171"/>
      <c r="R135" s="171"/>
      <c r="S135" s="171"/>
      <c r="T135" s="172"/>
      <c r="AT135" s="166" t="s">
        <v>194</v>
      </c>
      <c r="AU135" s="166" t="s">
        <v>88</v>
      </c>
      <c r="AV135" s="13" t="s">
        <v>88</v>
      </c>
      <c r="AW135" s="13" t="s">
        <v>35</v>
      </c>
      <c r="AX135" s="13" t="s">
        <v>24</v>
      </c>
      <c r="AY135" s="166" t="s">
        <v>185</v>
      </c>
    </row>
    <row r="136" spans="1:65" s="2" customFormat="1" ht="21.75" customHeight="1">
      <c r="A136" s="33"/>
      <c r="B136" s="150"/>
      <c r="C136" s="151" t="s">
        <v>208</v>
      </c>
      <c r="D136" s="151" t="s">
        <v>187</v>
      </c>
      <c r="E136" s="152" t="s">
        <v>209</v>
      </c>
      <c r="F136" s="153" t="s">
        <v>210</v>
      </c>
      <c r="G136" s="154" t="s">
        <v>190</v>
      </c>
      <c r="H136" s="155">
        <v>45</v>
      </c>
      <c r="I136" s="156"/>
      <c r="J136" s="157">
        <f>ROUND(I136*H136,2)</f>
        <v>0</v>
      </c>
      <c r="K136" s="153" t="s">
        <v>191</v>
      </c>
      <c r="L136" s="34"/>
      <c r="M136" s="158" t="s">
        <v>1</v>
      </c>
      <c r="N136" s="159" t="s">
        <v>45</v>
      </c>
      <c r="O136" s="59"/>
      <c r="P136" s="160">
        <f>O136*H136</f>
        <v>0</v>
      </c>
      <c r="Q136" s="160">
        <v>0</v>
      </c>
      <c r="R136" s="160">
        <f>Q136*H136</f>
        <v>0</v>
      </c>
      <c r="S136" s="160">
        <v>0</v>
      </c>
      <c r="T136" s="161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62" t="s">
        <v>192</v>
      </c>
      <c r="AT136" s="162" t="s">
        <v>187</v>
      </c>
      <c r="AU136" s="162" t="s">
        <v>88</v>
      </c>
      <c r="AY136" s="18" t="s">
        <v>185</v>
      </c>
      <c r="BE136" s="163">
        <f>IF(N136="základní",J136,0)</f>
        <v>0</v>
      </c>
      <c r="BF136" s="163">
        <f>IF(N136="snížená",J136,0)</f>
        <v>0</v>
      </c>
      <c r="BG136" s="163">
        <f>IF(N136="zákl. přenesená",J136,0)</f>
        <v>0</v>
      </c>
      <c r="BH136" s="163">
        <f>IF(N136="sníž. přenesená",J136,0)</f>
        <v>0</v>
      </c>
      <c r="BI136" s="163">
        <f>IF(N136="nulová",J136,0)</f>
        <v>0</v>
      </c>
      <c r="BJ136" s="18" t="s">
        <v>24</v>
      </c>
      <c r="BK136" s="163">
        <f>ROUND(I136*H136,2)</f>
        <v>0</v>
      </c>
      <c r="BL136" s="18" t="s">
        <v>192</v>
      </c>
      <c r="BM136" s="162" t="s">
        <v>211</v>
      </c>
    </row>
    <row r="137" spans="1:65" s="13" customFormat="1">
      <c r="B137" s="164"/>
      <c r="D137" s="165" t="s">
        <v>194</v>
      </c>
      <c r="E137" s="166" t="s">
        <v>1</v>
      </c>
      <c r="F137" s="167" t="s">
        <v>212</v>
      </c>
      <c r="H137" s="168">
        <v>45</v>
      </c>
      <c r="I137" s="169"/>
      <c r="L137" s="164"/>
      <c r="M137" s="170"/>
      <c r="N137" s="171"/>
      <c r="O137" s="171"/>
      <c r="P137" s="171"/>
      <c r="Q137" s="171"/>
      <c r="R137" s="171"/>
      <c r="S137" s="171"/>
      <c r="T137" s="172"/>
      <c r="AT137" s="166" t="s">
        <v>194</v>
      </c>
      <c r="AU137" s="166" t="s">
        <v>88</v>
      </c>
      <c r="AV137" s="13" t="s">
        <v>88</v>
      </c>
      <c r="AW137" s="13" t="s">
        <v>35</v>
      </c>
      <c r="AX137" s="13" t="s">
        <v>24</v>
      </c>
      <c r="AY137" s="166" t="s">
        <v>185</v>
      </c>
    </row>
    <row r="138" spans="1:65" s="2" customFormat="1" ht="21.75" customHeight="1">
      <c r="A138" s="33"/>
      <c r="B138" s="150"/>
      <c r="C138" s="151" t="s">
        <v>213</v>
      </c>
      <c r="D138" s="151" t="s">
        <v>187</v>
      </c>
      <c r="E138" s="152" t="s">
        <v>214</v>
      </c>
      <c r="F138" s="153" t="s">
        <v>215</v>
      </c>
      <c r="G138" s="154" t="s">
        <v>190</v>
      </c>
      <c r="H138" s="155">
        <v>45</v>
      </c>
      <c r="I138" s="156"/>
      <c r="J138" s="157">
        <f>ROUND(I138*H138,2)</f>
        <v>0</v>
      </c>
      <c r="K138" s="153" t="s">
        <v>191</v>
      </c>
      <c r="L138" s="34"/>
      <c r="M138" s="158" t="s">
        <v>1</v>
      </c>
      <c r="N138" s="159" t="s">
        <v>45</v>
      </c>
      <c r="O138" s="59"/>
      <c r="P138" s="160">
        <f>O138*H138</f>
        <v>0</v>
      </c>
      <c r="Q138" s="160">
        <v>0</v>
      </c>
      <c r="R138" s="160">
        <f>Q138*H138</f>
        <v>0</v>
      </c>
      <c r="S138" s="160">
        <v>0</v>
      </c>
      <c r="T138" s="161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2" t="s">
        <v>192</v>
      </c>
      <c r="AT138" s="162" t="s">
        <v>187</v>
      </c>
      <c r="AU138" s="162" t="s">
        <v>88</v>
      </c>
      <c r="AY138" s="18" t="s">
        <v>185</v>
      </c>
      <c r="BE138" s="163">
        <f>IF(N138="základní",J138,0)</f>
        <v>0</v>
      </c>
      <c r="BF138" s="163">
        <f>IF(N138="snížená",J138,0)</f>
        <v>0</v>
      </c>
      <c r="BG138" s="163">
        <f>IF(N138="zákl. přenesená",J138,0)</f>
        <v>0</v>
      </c>
      <c r="BH138" s="163">
        <f>IF(N138="sníž. přenesená",J138,0)</f>
        <v>0</v>
      </c>
      <c r="BI138" s="163">
        <f>IF(N138="nulová",J138,0)</f>
        <v>0</v>
      </c>
      <c r="BJ138" s="18" t="s">
        <v>24</v>
      </c>
      <c r="BK138" s="163">
        <f>ROUND(I138*H138,2)</f>
        <v>0</v>
      </c>
      <c r="BL138" s="18" t="s">
        <v>192</v>
      </c>
      <c r="BM138" s="162" t="s">
        <v>216</v>
      </c>
    </row>
    <row r="139" spans="1:65" s="13" customFormat="1">
      <c r="B139" s="164"/>
      <c r="D139" s="165" t="s">
        <v>194</v>
      </c>
      <c r="E139" s="166" t="s">
        <v>1</v>
      </c>
      <c r="F139" s="167" t="s">
        <v>212</v>
      </c>
      <c r="H139" s="168">
        <v>45</v>
      </c>
      <c r="I139" s="169"/>
      <c r="L139" s="164"/>
      <c r="M139" s="170"/>
      <c r="N139" s="171"/>
      <c r="O139" s="171"/>
      <c r="P139" s="171"/>
      <c r="Q139" s="171"/>
      <c r="R139" s="171"/>
      <c r="S139" s="171"/>
      <c r="T139" s="172"/>
      <c r="AT139" s="166" t="s">
        <v>194</v>
      </c>
      <c r="AU139" s="166" t="s">
        <v>88</v>
      </c>
      <c r="AV139" s="13" t="s">
        <v>88</v>
      </c>
      <c r="AW139" s="13" t="s">
        <v>35</v>
      </c>
      <c r="AX139" s="13" t="s">
        <v>24</v>
      </c>
      <c r="AY139" s="166" t="s">
        <v>185</v>
      </c>
    </row>
    <row r="140" spans="1:65" s="2" customFormat="1" ht="16.5" customHeight="1">
      <c r="A140" s="33"/>
      <c r="B140" s="150"/>
      <c r="C140" s="151" t="s">
        <v>217</v>
      </c>
      <c r="D140" s="151" t="s">
        <v>187</v>
      </c>
      <c r="E140" s="152" t="s">
        <v>218</v>
      </c>
      <c r="F140" s="153" t="s">
        <v>219</v>
      </c>
      <c r="G140" s="154" t="s">
        <v>190</v>
      </c>
      <c r="H140" s="155">
        <v>45</v>
      </c>
      <c r="I140" s="156"/>
      <c r="J140" s="157">
        <f>ROUND(I140*H140,2)</f>
        <v>0</v>
      </c>
      <c r="K140" s="153" t="s">
        <v>191</v>
      </c>
      <c r="L140" s="34"/>
      <c r="M140" s="158" t="s">
        <v>1</v>
      </c>
      <c r="N140" s="159" t="s">
        <v>45</v>
      </c>
      <c r="O140" s="59"/>
      <c r="P140" s="160">
        <f>O140*H140</f>
        <v>0</v>
      </c>
      <c r="Q140" s="160">
        <v>0</v>
      </c>
      <c r="R140" s="160">
        <f>Q140*H140</f>
        <v>0</v>
      </c>
      <c r="S140" s="160">
        <v>0</v>
      </c>
      <c r="T140" s="161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2" t="s">
        <v>192</v>
      </c>
      <c r="AT140" s="162" t="s">
        <v>187</v>
      </c>
      <c r="AU140" s="162" t="s">
        <v>88</v>
      </c>
      <c r="AY140" s="18" t="s">
        <v>185</v>
      </c>
      <c r="BE140" s="163">
        <f>IF(N140="základní",J140,0)</f>
        <v>0</v>
      </c>
      <c r="BF140" s="163">
        <f>IF(N140="snížená",J140,0)</f>
        <v>0</v>
      </c>
      <c r="BG140" s="163">
        <f>IF(N140="zákl. přenesená",J140,0)</f>
        <v>0</v>
      </c>
      <c r="BH140" s="163">
        <f>IF(N140="sníž. přenesená",J140,0)</f>
        <v>0</v>
      </c>
      <c r="BI140" s="163">
        <f>IF(N140="nulová",J140,0)</f>
        <v>0</v>
      </c>
      <c r="BJ140" s="18" t="s">
        <v>24</v>
      </c>
      <c r="BK140" s="163">
        <f>ROUND(I140*H140,2)</f>
        <v>0</v>
      </c>
      <c r="BL140" s="18" t="s">
        <v>192</v>
      </c>
      <c r="BM140" s="162" t="s">
        <v>220</v>
      </c>
    </row>
    <row r="141" spans="1:65" s="13" customFormat="1">
      <c r="B141" s="164"/>
      <c r="D141" s="165" t="s">
        <v>194</v>
      </c>
      <c r="E141" s="166" t="s">
        <v>1</v>
      </c>
      <c r="F141" s="167" t="s">
        <v>212</v>
      </c>
      <c r="H141" s="168">
        <v>45</v>
      </c>
      <c r="I141" s="169"/>
      <c r="L141" s="164"/>
      <c r="M141" s="170"/>
      <c r="N141" s="171"/>
      <c r="O141" s="171"/>
      <c r="P141" s="171"/>
      <c r="Q141" s="171"/>
      <c r="R141" s="171"/>
      <c r="S141" s="171"/>
      <c r="T141" s="172"/>
      <c r="AT141" s="166" t="s">
        <v>194</v>
      </c>
      <c r="AU141" s="166" t="s">
        <v>88</v>
      </c>
      <c r="AV141" s="13" t="s">
        <v>88</v>
      </c>
      <c r="AW141" s="13" t="s">
        <v>35</v>
      </c>
      <c r="AX141" s="13" t="s">
        <v>24</v>
      </c>
      <c r="AY141" s="166" t="s">
        <v>185</v>
      </c>
    </row>
    <row r="142" spans="1:65" s="2" customFormat="1" ht="16.5" customHeight="1">
      <c r="A142" s="33"/>
      <c r="B142" s="150"/>
      <c r="C142" s="151" t="s">
        <v>221</v>
      </c>
      <c r="D142" s="151" t="s">
        <v>187</v>
      </c>
      <c r="E142" s="152" t="s">
        <v>222</v>
      </c>
      <c r="F142" s="153" t="s">
        <v>223</v>
      </c>
      <c r="G142" s="154" t="s">
        <v>190</v>
      </c>
      <c r="H142" s="155">
        <v>5</v>
      </c>
      <c r="I142" s="156"/>
      <c r="J142" s="157">
        <f>ROUND(I142*H142,2)</f>
        <v>0</v>
      </c>
      <c r="K142" s="153" t="s">
        <v>224</v>
      </c>
      <c r="L142" s="34"/>
      <c r="M142" s="158" t="s">
        <v>1</v>
      </c>
      <c r="N142" s="159" t="s">
        <v>45</v>
      </c>
      <c r="O142" s="59"/>
      <c r="P142" s="160">
        <f>O142*H142</f>
        <v>0</v>
      </c>
      <c r="Q142" s="160">
        <v>0</v>
      </c>
      <c r="R142" s="160">
        <f>Q142*H142</f>
        <v>0</v>
      </c>
      <c r="S142" s="160">
        <v>0</v>
      </c>
      <c r="T142" s="161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2" t="s">
        <v>192</v>
      </c>
      <c r="AT142" s="162" t="s">
        <v>187</v>
      </c>
      <c r="AU142" s="162" t="s">
        <v>88</v>
      </c>
      <c r="AY142" s="18" t="s">
        <v>185</v>
      </c>
      <c r="BE142" s="163">
        <f>IF(N142="základní",J142,0)</f>
        <v>0</v>
      </c>
      <c r="BF142" s="163">
        <f>IF(N142="snížená",J142,0)</f>
        <v>0</v>
      </c>
      <c r="BG142" s="163">
        <f>IF(N142="zákl. přenesená",J142,0)</f>
        <v>0</v>
      </c>
      <c r="BH142" s="163">
        <f>IF(N142="sníž. přenesená",J142,0)</f>
        <v>0</v>
      </c>
      <c r="BI142" s="163">
        <f>IF(N142="nulová",J142,0)</f>
        <v>0</v>
      </c>
      <c r="BJ142" s="18" t="s">
        <v>24</v>
      </c>
      <c r="BK142" s="163">
        <f>ROUND(I142*H142,2)</f>
        <v>0</v>
      </c>
      <c r="BL142" s="18" t="s">
        <v>192</v>
      </c>
      <c r="BM142" s="162" t="s">
        <v>225</v>
      </c>
    </row>
    <row r="143" spans="1:65" s="13" customFormat="1">
      <c r="B143" s="164"/>
      <c r="D143" s="165" t="s">
        <v>194</v>
      </c>
      <c r="E143" s="166" t="s">
        <v>1</v>
      </c>
      <c r="F143" s="167" t="s">
        <v>156</v>
      </c>
      <c r="H143" s="168">
        <v>5</v>
      </c>
      <c r="I143" s="169"/>
      <c r="L143" s="164"/>
      <c r="M143" s="170"/>
      <c r="N143" s="171"/>
      <c r="O143" s="171"/>
      <c r="P143" s="171"/>
      <c r="Q143" s="171"/>
      <c r="R143" s="171"/>
      <c r="S143" s="171"/>
      <c r="T143" s="172"/>
      <c r="AT143" s="166" t="s">
        <v>194</v>
      </c>
      <c r="AU143" s="166" t="s">
        <v>88</v>
      </c>
      <c r="AV143" s="13" t="s">
        <v>88</v>
      </c>
      <c r="AW143" s="13" t="s">
        <v>35</v>
      </c>
      <c r="AX143" s="13" t="s">
        <v>24</v>
      </c>
      <c r="AY143" s="166" t="s">
        <v>185</v>
      </c>
    </row>
    <row r="144" spans="1:65" s="2" customFormat="1" ht="16.5" customHeight="1">
      <c r="A144" s="33"/>
      <c r="B144" s="150"/>
      <c r="C144" s="151" t="s">
        <v>109</v>
      </c>
      <c r="D144" s="151" t="s">
        <v>187</v>
      </c>
      <c r="E144" s="152" t="s">
        <v>226</v>
      </c>
      <c r="F144" s="153" t="s">
        <v>227</v>
      </c>
      <c r="G144" s="154" t="s">
        <v>228</v>
      </c>
      <c r="H144" s="155">
        <v>6.05</v>
      </c>
      <c r="I144" s="156"/>
      <c r="J144" s="157">
        <f>ROUND(I144*H144,2)</f>
        <v>0</v>
      </c>
      <c r="K144" s="153" t="s">
        <v>191</v>
      </c>
      <c r="L144" s="34"/>
      <c r="M144" s="158" t="s">
        <v>1</v>
      </c>
      <c r="N144" s="159" t="s">
        <v>45</v>
      </c>
      <c r="O144" s="59"/>
      <c r="P144" s="160">
        <f>O144*H144</f>
        <v>0</v>
      </c>
      <c r="Q144" s="160">
        <v>0</v>
      </c>
      <c r="R144" s="160">
        <f>Q144*H144</f>
        <v>0</v>
      </c>
      <c r="S144" s="160">
        <v>0</v>
      </c>
      <c r="T144" s="161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2" t="s">
        <v>192</v>
      </c>
      <c r="AT144" s="162" t="s">
        <v>187</v>
      </c>
      <c r="AU144" s="162" t="s">
        <v>88</v>
      </c>
      <c r="AY144" s="18" t="s">
        <v>185</v>
      </c>
      <c r="BE144" s="163">
        <f>IF(N144="základní",J144,0)</f>
        <v>0</v>
      </c>
      <c r="BF144" s="163">
        <f>IF(N144="snížená",J144,0)</f>
        <v>0</v>
      </c>
      <c r="BG144" s="163">
        <f>IF(N144="zákl. přenesená",J144,0)</f>
        <v>0</v>
      </c>
      <c r="BH144" s="163">
        <f>IF(N144="sníž. přenesená",J144,0)</f>
        <v>0</v>
      </c>
      <c r="BI144" s="163">
        <f>IF(N144="nulová",J144,0)</f>
        <v>0</v>
      </c>
      <c r="BJ144" s="18" t="s">
        <v>24</v>
      </c>
      <c r="BK144" s="163">
        <f>ROUND(I144*H144,2)</f>
        <v>0</v>
      </c>
      <c r="BL144" s="18" t="s">
        <v>192</v>
      </c>
      <c r="BM144" s="162" t="s">
        <v>229</v>
      </c>
    </row>
    <row r="145" spans="1:65" s="13" customFormat="1">
      <c r="B145" s="164"/>
      <c r="D145" s="165" t="s">
        <v>194</v>
      </c>
      <c r="E145" s="166" t="s">
        <v>1</v>
      </c>
      <c r="F145" s="167" t="s">
        <v>230</v>
      </c>
      <c r="H145" s="168">
        <v>6.05</v>
      </c>
      <c r="I145" s="169"/>
      <c r="L145" s="164"/>
      <c r="M145" s="170"/>
      <c r="N145" s="171"/>
      <c r="O145" s="171"/>
      <c r="P145" s="171"/>
      <c r="Q145" s="171"/>
      <c r="R145" s="171"/>
      <c r="S145" s="171"/>
      <c r="T145" s="172"/>
      <c r="AT145" s="166" t="s">
        <v>194</v>
      </c>
      <c r="AU145" s="166" t="s">
        <v>88</v>
      </c>
      <c r="AV145" s="13" t="s">
        <v>88</v>
      </c>
      <c r="AW145" s="13" t="s">
        <v>35</v>
      </c>
      <c r="AX145" s="13" t="s">
        <v>24</v>
      </c>
      <c r="AY145" s="166" t="s">
        <v>185</v>
      </c>
    </row>
    <row r="146" spans="1:65" s="2" customFormat="1" ht="16.5" customHeight="1">
      <c r="A146" s="33"/>
      <c r="B146" s="150"/>
      <c r="C146" s="181" t="s">
        <v>112</v>
      </c>
      <c r="D146" s="181" t="s">
        <v>231</v>
      </c>
      <c r="E146" s="182" t="s">
        <v>232</v>
      </c>
      <c r="F146" s="183" t="s">
        <v>233</v>
      </c>
      <c r="G146" s="184" t="s">
        <v>234</v>
      </c>
      <c r="H146" s="185">
        <v>10.164</v>
      </c>
      <c r="I146" s="186"/>
      <c r="J146" s="187">
        <f>ROUND(I146*H146,2)</f>
        <v>0</v>
      </c>
      <c r="K146" s="183" t="s">
        <v>191</v>
      </c>
      <c r="L146" s="188"/>
      <c r="M146" s="189" t="s">
        <v>1</v>
      </c>
      <c r="N146" s="190" t="s">
        <v>45</v>
      </c>
      <c r="O146" s="59"/>
      <c r="P146" s="160">
        <f>O146*H146</f>
        <v>0</v>
      </c>
      <c r="Q146" s="160">
        <v>0</v>
      </c>
      <c r="R146" s="160">
        <f>Q146*H146</f>
        <v>0</v>
      </c>
      <c r="S146" s="160">
        <v>0</v>
      </c>
      <c r="T146" s="161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2" t="s">
        <v>217</v>
      </c>
      <c r="AT146" s="162" t="s">
        <v>231</v>
      </c>
      <c r="AU146" s="162" t="s">
        <v>88</v>
      </c>
      <c r="AY146" s="18" t="s">
        <v>185</v>
      </c>
      <c r="BE146" s="163">
        <f>IF(N146="základní",J146,0)</f>
        <v>0</v>
      </c>
      <c r="BF146" s="163">
        <f>IF(N146="snížená",J146,0)</f>
        <v>0</v>
      </c>
      <c r="BG146" s="163">
        <f>IF(N146="zákl. přenesená",J146,0)</f>
        <v>0</v>
      </c>
      <c r="BH146" s="163">
        <f>IF(N146="sníž. přenesená",J146,0)</f>
        <v>0</v>
      </c>
      <c r="BI146" s="163">
        <f>IF(N146="nulová",J146,0)</f>
        <v>0</v>
      </c>
      <c r="BJ146" s="18" t="s">
        <v>24</v>
      </c>
      <c r="BK146" s="163">
        <f>ROUND(I146*H146,2)</f>
        <v>0</v>
      </c>
      <c r="BL146" s="18" t="s">
        <v>192</v>
      </c>
      <c r="BM146" s="162" t="s">
        <v>235</v>
      </c>
    </row>
    <row r="147" spans="1:65" s="13" customFormat="1">
      <c r="B147" s="164"/>
      <c r="D147" s="165" t="s">
        <v>194</v>
      </c>
      <c r="E147" s="166" t="s">
        <v>1</v>
      </c>
      <c r="F147" s="167" t="s">
        <v>236</v>
      </c>
      <c r="H147" s="168">
        <v>10.164</v>
      </c>
      <c r="I147" s="169"/>
      <c r="L147" s="164"/>
      <c r="M147" s="170"/>
      <c r="N147" s="171"/>
      <c r="O147" s="171"/>
      <c r="P147" s="171"/>
      <c r="Q147" s="171"/>
      <c r="R147" s="171"/>
      <c r="S147" s="171"/>
      <c r="T147" s="172"/>
      <c r="AT147" s="166" t="s">
        <v>194</v>
      </c>
      <c r="AU147" s="166" t="s">
        <v>88</v>
      </c>
      <c r="AV147" s="13" t="s">
        <v>88</v>
      </c>
      <c r="AW147" s="13" t="s">
        <v>35</v>
      </c>
      <c r="AX147" s="13" t="s">
        <v>80</v>
      </c>
      <c r="AY147" s="166" t="s">
        <v>185</v>
      </c>
    </row>
    <row r="148" spans="1:65" s="14" customFormat="1">
      <c r="B148" s="173"/>
      <c r="D148" s="165" t="s">
        <v>194</v>
      </c>
      <c r="E148" s="174" t="s">
        <v>1</v>
      </c>
      <c r="F148" s="175" t="s">
        <v>195</v>
      </c>
      <c r="H148" s="176">
        <v>10.164</v>
      </c>
      <c r="I148" s="177"/>
      <c r="L148" s="173"/>
      <c r="M148" s="178"/>
      <c r="N148" s="179"/>
      <c r="O148" s="179"/>
      <c r="P148" s="179"/>
      <c r="Q148" s="179"/>
      <c r="R148" s="179"/>
      <c r="S148" s="179"/>
      <c r="T148" s="180"/>
      <c r="AT148" s="174" t="s">
        <v>194</v>
      </c>
      <c r="AU148" s="174" t="s">
        <v>88</v>
      </c>
      <c r="AV148" s="14" t="s">
        <v>192</v>
      </c>
      <c r="AW148" s="14" t="s">
        <v>35</v>
      </c>
      <c r="AX148" s="14" t="s">
        <v>24</v>
      </c>
      <c r="AY148" s="174" t="s">
        <v>185</v>
      </c>
    </row>
    <row r="149" spans="1:65" s="2" customFormat="1" ht="16.5" customHeight="1">
      <c r="A149" s="33"/>
      <c r="B149" s="150"/>
      <c r="C149" s="151" t="s">
        <v>123</v>
      </c>
      <c r="D149" s="151" t="s">
        <v>187</v>
      </c>
      <c r="E149" s="152" t="s">
        <v>237</v>
      </c>
      <c r="F149" s="153" t="s">
        <v>238</v>
      </c>
      <c r="G149" s="154" t="s">
        <v>228</v>
      </c>
      <c r="H149" s="155">
        <v>6.3529999999999998</v>
      </c>
      <c r="I149" s="156"/>
      <c r="J149" s="157">
        <f>ROUND(I149*H149,2)</f>
        <v>0</v>
      </c>
      <c r="K149" s="153" t="s">
        <v>191</v>
      </c>
      <c r="L149" s="34"/>
      <c r="M149" s="158" t="s">
        <v>1</v>
      </c>
      <c r="N149" s="159" t="s">
        <v>45</v>
      </c>
      <c r="O149" s="59"/>
      <c r="P149" s="160">
        <f>O149*H149</f>
        <v>0</v>
      </c>
      <c r="Q149" s="160">
        <v>0</v>
      </c>
      <c r="R149" s="160">
        <f>Q149*H149</f>
        <v>0</v>
      </c>
      <c r="S149" s="160">
        <v>0</v>
      </c>
      <c r="T149" s="161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2" t="s">
        <v>192</v>
      </c>
      <c r="AT149" s="162" t="s">
        <v>187</v>
      </c>
      <c r="AU149" s="162" t="s">
        <v>88</v>
      </c>
      <c r="AY149" s="18" t="s">
        <v>185</v>
      </c>
      <c r="BE149" s="163">
        <f>IF(N149="základní",J149,0)</f>
        <v>0</v>
      </c>
      <c r="BF149" s="163">
        <f>IF(N149="snížená",J149,0)</f>
        <v>0</v>
      </c>
      <c r="BG149" s="163">
        <f>IF(N149="zákl. přenesená",J149,0)</f>
        <v>0</v>
      </c>
      <c r="BH149" s="163">
        <f>IF(N149="sníž. přenesená",J149,0)</f>
        <v>0</v>
      </c>
      <c r="BI149" s="163">
        <f>IF(N149="nulová",J149,0)</f>
        <v>0</v>
      </c>
      <c r="BJ149" s="18" t="s">
        <v>24</v>
      </c>
      <c r="BK149" s="163">
        <f>ROUND(I149*H149,2)</f>
        <v>0</v>
      </c>
      <c r="BL149" s="18" t="s">
        <v>192</v>
      </c>
      <c r="BM149" s="162" t="s">
        <v>239</v>
      </c>
    </row>
    <row r="150" spans="1:65" s="13" customFormat="1">
      <c r="B150" s="164"/>
      <c r="D150" s="165" t="s">
        <v>194</v>
      </c>
      <c r="E150" s="166" t="s">
        <v>1</v>
      </c>
      <c r="F150" s="167" t="s">
        <v>240</v>
      </c>
      <c r="H150" s="168">
        <v>6.3529999999999998</v>
      </c>
      <c r="I150" s="169"/>
      <c r="L150" s="164"/>
      <c r="M150" s="170"/>
      <c r="N150" s="171"/>
      <c r="O150" s="171"/>
      <c r="P150" s="171"/>
      <c r="Q150" s="171"/>
      <c r="R150" s="171"/>
      <c r="S150" s="171"/>
      <c r="T150" s="172"/>
      <c r="AT150" s="166" t="s">
        <v>194</v>
      </c>
      <c r="AU150" s="166" t="s">
        <v>88</v>
      </c>
      <c r="AV150" s="13" t="s">
        <v>88</v>
      </c>
      <c r="AW150" s="13" t="s">
        <v>35</v>
      </c>
      <c r="AX150" s="13" t="s">
        <v>80</v>
      </c>
      <c r="AY150" s="166" t="s">
        <v>185</v>
      </c>
    </row>
    <row r="151" spans="1:65" s="14" customFormat="1">
      <c r="B151" s="173"/>
      <c r="D151" s="165" t="s">
        <v>194</v>
      </c>
      <c r="E151" s="174" t="s">
        <v>1</v>
      </c>
      <c r="F151" s="175" t="s">
        <v>195</v>
      </c>
      <c r="H151" s="176">
        <v>6.3529999999999998</v>
      </c>
      <c r="I151" s="177"/>
      <c r="L151" s="173"/>
      <c r="M151" s="178"/>
      <c r="N151" s="179"/>
      <c r="O151" s="179"/>
      <c r="P151" s="179"/>
      <c r="Q151" s="179"/>
      <c r="R151" s="179"/>
      <c r="S151" s="179"/>
      <c r="T151" s="180"/>
      <c r="AT151" s="174" t="s">
        <v>194</v>
      </c>
      <c r="AU151" s="174" t="s">
        <v>88</v>
      </c>
      <c r="AV151" s="14" t="s">
        <v>192</v>
      </c>
      <c r="AW151" s="14" t="s">
        <v>35</v>
      </c>
      <c r="AX151" s="14" t="s">
        <v>24</v>
      </c>
      <c r="AY151" s="174" t="s">
        <v>185</v>
      </c>
    </row>
    <row r="152" spans="1:65" s="2" customFormat="1" ht="21.75" customHeight="1">
      <c r="A152" s="33"/>
      <c r="B152" s="150"/>
      <c r="C152" s="151" t="s">
        <v>241</v>
      </c>
      <c r="D152" s="151" t="s">
        <v>187</v>
      </c>
      <c r="E152" s="152" t="s">
        <v>242</v>
      </c>
      <c r="F152" s="153" t="s">
        <v>243</v>
      </c>
      <c r="G152" s="154" t="s">
        <v>228</v>
      </c>
      <c r="H152" s="155">
        <v>6.3529999999999998</v>
      </c>
      <c r="I152" s="156"/>
      <c r="J152" s="157">
        <f>ROUND(I152*H152,2)</f>
        <v>0</v>
      </c>
      <c r="K152" s="153" t="s">
        <v>191</v>
      </c>
      <c r="L152" s="34"/>
      <c r="M152" s="158" t="s">
        <v>1</v>
      </c>
      <c r="N152" s="159" t="s">
        <v>45</v>
      </c>
      <c r="O152" s="59"/>
      <c r="P152" s="160">
        <f>O152*H152</f>
        <v>0</v>
      </c>
      <c r="Q152" s="160">
        <v>0</v>
      </c>
      <c r="R152" s="160">
        <f>Q152*H152</f>
        <v>0</v>
      </c>
      <c r="S152" s="160">
        <v>0</v>
      </c>
      <c r="T152" s="161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62" t="s">
        <v>192</v>
      </c>
      <c r="AT152" s="162" t="s">
        <v>187</v>
      </c>
      <c r="AU152" s="162" t="s">
        <v>88</v>
      </c>
      <c r="AY152" s="18" t="s">
        <v>185</v>
      </c>
      <c r="BE152" s="163">
        <f>IF(N152="základní",J152,0)</f>
        <v>0</v>
      </c>
      <c r="BF152" s="163">
        <f>IF(N152="snížená",J152,0)</f>
        <v>0</v>
      </c>
      <c r="BG152" s="163">
        <f>IF(N152="zákl. přenesená",J152,0)</f>
        <v>0</v>
      </c>
      <c r="BH152" s="163">
        <f>IF(N152="sníž. přenesená",J152,0)</f>
        <v>0</v>
      </c>
      <c r="BI152" s="163">
        <f>IF(N152="nulová",J152,0)</f>
        <v>0</v>
      </c>
      <c r="BJ152" s="18" t="s">
        <v>24</v>
      </c>
      <c r="BK152" s="163">
        <f>ROUND(I152*H152,2)</f>
        <v>0</v>
      </c>
      <c r="BL152" s="18" t="s">
        <v>192</v>
      </c>
      <c r="BM152" s="162" t="s">
        <v>244</v>
      </c>
    </row>
    <row r="153" spans="1:65" s="13" customFormat="1">
      <c r="B153" s="164"/>
      <c r="D153" s="165" t="s">
        <v>194</v>
      </c>
      <c r="E153" s="166" t="s">
        <v>1</v>
      </c>
      <c r="F153" s="167" t="s">
        <v>245</v>
      </c>
      <c r="H153" s="168">
        <v>6.3529999999999998</v>
      </c>
      <c r="I153" s="169"/>
      <c r="L153" s="164"/>
      <c r="M153" s="170"/>
      <c r="N153" s="171"/>
      <c r="O153" s="171"/>
      <c r="P153" s="171"/>
      <c r="Q153" s="171"/>
      <c r="R153" s="171"/>
      <c r="S153" s="171"/>
      <c r="T153" s="172"/>
      <c r="AT153" s="166" t="s">
        <v>194</v>
      </c>
      <c r="AU153" s="166" t="s">
        <v>88</v>
      </c>
      <c r="AV153" s="13" t="s">
        <v>88</v>
      </c>
      <c r="AW153" s="13" t="s">
        <v>35</v>
      </c>
      <c r="AX153" s="13" t="s">
        <v>24</v>
      </c>
      <c r="AY153" s="166" t="s">
        <v>185</v>
      </c>
    </row>
    <row r="154" spans="1:65" s="2" customFormat="1" ht="24.2" customHeight="1">
      <c r="A154" s="33"/>
      <c r="B154" s="150"/>
      <c r="C154" s="151" t="s">
        <v>246</v>
      </c>
      <c r="D154" s="151" t="s">
        <v>187</v>
      </c>
      <c r="E154" s="152" t="s">
        <v>247</v>
      </c>
      <c r="F154" s="153" t="s">
        <v>248</v>
      </c>
      <c r="G154" s="154" t="s">
        <v>228</v>
      </c>
      <c r="H154" s="155">
        <v>6.3529999999999998</v>
      </c>
      <c r="I154" s="156"/>
      <c r="J154" s="157">
        <f>ROUND(I154*H154,2)</f>
        <v>0</v>
      </c>
      <c r="K154" s="153" t="s">
        <v>191</v>
      </c>
      <c r="L154" s="34"/>
      <c r="M154" s="158" t="s">
        <v>1</v>
      </c>
      <c r="N154" s="159" t="s">
        <v>45</v>
      </c>
      <c r="O154" s="59"/>
      <c r="P154" s="160">
        <f>O154*H154</f>
        <v>0</v>
      </c>
      <c r="Q154" s="160">
        <v>0</v>
      </c>
      <c r="R154" s="160">
        <f>Q154*H154</f>
        <v>0</v>
      </c>
      <c r="S154" s="160">
        <v>0</v>
      </c>
      <c r="T154" s="161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62" t="s">
        <v>192</v>
      </c>
      <c r="AT154" s="162" t="s">
        <v>187</v>
      </c>
      <c r="AU154" s="162" t="s">
        <v>88</v>
      </c>
      <c r="AY154" s="18" t="s">
        <v>185</v>
      </c>
      <c r="BE154" s="163">
        <f>IF(N154="základní",J154,0)</f>
        <v>0</v>
      </c>
      <c r="BF154" s="163">
        <f>IF(N154="snížená",J154,0)</f>
        <v>0</v>
      </c>
      <c r="BG154" s="163">
        <f>IF(N154="zákl. přenesená",J154,0)</f>
        <v>0</v>
      </c>
      <c r="BH154" s="163">
        <f>IF(N154="sníž. přenesená",J154,0)</f>
        <v>0</v>
      </c>
      <c r="BI154" s="163">
        <f>IF(N154="nulová",J154,0)</f>
        <v>0</v>
      </c>
      <c r="BJ154" s="18" t="s">
        <v>24</v>
      </c>
      <c r="BK154" s="163">
        <f>ROUND(I154*H154,2)</f>
        <v>0</v>
      </c>
      <c r="BL154" s="18" t="s">
        <v>192</v>
      </c>
      <c r="BM154" s="162" t="s">
        <v>249</v>
      </c>
    </row>
    <row r="155" spans="1:65" s="13" customFormat="1">
      <c r="B155" s="164"/>
      <c r="D155" s="165" t="s">
        <v>194</v>
      </c>
      <c r="E155" s="166" t="s">
        <v>1</v>
      </c>
      <c r="F155" s="167" t="s">
        <v>245</v>
      </c>
      <c r="H155" s="168">
        <v>6.3529999999999998</v>
      </c>
      <c r="I155" s="169"/>
      <c r="L155" s="164"/>
      <c r="M155" s="191"/>
      <c r="N155" s="192"/>
      <c r="O155" s="192"/>
      <c r="P155" s="192"/>
      <c r="Q155" s="192"/>
      <c r="R155" s="192"/>
      <c r="S155" s="192"/>
      <c r="T155" s="193"/>
      <c r="AT155" s="166" t="s">
        <v>194</v>
      </c>
      <c r="AU155" s="166" t="s">
        <v>88</v>
      </c>
      <c r="AV155" s="13" t="s">
        <v>88</v>
      </c>
      <c r="AW155" s="13" t="s">
        <v>35</v>
      </c>
      <c r="AX155" s="13" t="s">
        <v>24</v>
      </c>
      <c r="AY155" s="166" t="s">
        <v>185</v>
      </c>
    </row>
    <row r="156" spans="1:65" s="2" customFormat="1" ht="6.95" customHeight="1">
      <c r="A156" s="33"/>
      <c r="B156" s="48"/>
      <c r="C156" s="49"/>
      <c r="D156" s="49"/>
      <c r="E156" s="49"/>
      <c r="F156" s="49"/>
      <c r="G156" s="49"/>
      <c r="H156" s="49"/>
      <c r="I156" s="49"/>
      <c r="J156" s="49"/>
      <c r="K156" s="49"/>
      <c r="L156" s="34"/>
      <c r="M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</row>
  </sheetData>
  <autoFilter ref="C121:K155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0"/>
  <sheetViews>
    <sheetView showGridLines="0" workbookViewId="0">
      <selection activeCell="J14" sqref="J14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2" t="s">
        <v>5</v>
      </c>
      <c r="M2" s="237"/>
      <c r="N2" s="237"/>
      <c r="O2" s="237"/>
      <c r="P2" s="237"/>
      <c r="Q2" s="237"/>
      <c r="R2" s="237"/>
      <c r="S2" s="237"/>
      <c r="T2" s="237"/>
      <c r="U2" s="237"/>
      <c r="V2" s="237"/>
      <c r="AT2" s="18" t="s">
        <v>96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88</v>
      </c>
    </row>
    <row r="4" spans="1:46" s="1" customFormat="1" ht="24.95" customHeight="1">
      <c r="B4" s="21"/>
      <c r="D4" s="22" t="s">
        <v>158</v>
      </c>
      <c r="L4" s="21"/>
      <c r="M4" s="100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68" t="str">
        <f>'Rekapitulace stavby'!K6</f>
        <v>BRNO, GAJDOŠOVA II - REKONSTRUKCE KANALIZACE A VODOVODU (Bubeníčkova– Mikšíčkova)</v>
      </c>
      <c r="F7" s="269"/>
      <c r="G7" s="269"/>
      <c r="H7" s="269"/>
      <c r="L7" s="21"/>
    </row>
    <row r="8" spans="1:46" s="1" customFormat="1" ht="12" customHeight="1">
      <c r="B8" s="21"/>
      <c r="D8" s="28" t="s">
        <v>159</v>
      </c>
      <c r="L8" s="21"/>
    </row>
    <row r="9" spans="1:46" s="2" customFormat="1" ht="16.5" customHeight="1">
      <c r="A9" s="33"/>
      <c r="B9" s="34"/>
      <c r="C9" s="33"/>
      <c r="D9" s="33"/>
      <c r="E9" s="268" t="s">
        <v>160</v>
      </c>
      <c r="F9" s="267"/>
      <c r="G9" s="267"/>
      <c r="H9" s="267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161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61" t="s">
        <v>250</v>
      </c>
      <c r="F11" s="267"/>
      <c r="G11" s="267"/>
      <c r="H11" s="267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19</v>
      </c>
      <c r="E13" s="33"/>
      <c r="F13" s="26" t="s">
        <v>1</v>
      </c>
      <c r="G13" s="33"/>
      <c r="H13" s="33"/>
      <c r="I13" s="28" t="s">
        <v>20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21</v>
      </c>
      <c r="E14" s="33"/>
      <c r="F14" s="26" t="s">
        <v>22</v>
      </c>
      <c r="G14" s="33"/>
      <c r="H14" s="33"/>
      <c r="I14" s="28" t="s">
        <v>23</v>
      </c>
      <c r="J14" s="56"/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25</v>
      </c>
      <c r="E16" s="33"/>
      <c r="F16" s="33"/>
      <c r="G16" s="33"/>
      <c r="H16" s="33"/>
      <c r="I16" s="28" t="s">
        <v>26</v>
      </c>
      <c r="J16" s="26" t="s">
        <v>27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">
        <v>28</v>
      </c>
      <c r="F17" s="33"/>
      <c r="G17" s="33"/>
      <c r="H17" s="33"/>
      <c r="I17" s="28" t="s">
        <v>29</v>
      </c>
      <c r="J17" s="26" t="s">
        <v>30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31</v>
      </c>
      <c r="E19" s="33"/>
      <c r="F19" s="33"/>
      <c r="G19" s="33"/>
      <c r="H19" s="33"/>
      <c r="I19" s="28" t="s">
        <v>26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70" t="str">
        <f>'Rekapitulace stavby'!E14</f>
        <v>Vyplň údaj</v>
      </c>
      <c r="F20" s="236"/>
      <c r="G20" s="236"/>
      <c r="H20" s="236"/>
      <c r="I20" s="28" t="s">
        <v>29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33</v>
      </c>
      <c r="E22" s="33"/>
      <c r="F22" s="33"/>
      <c r="G22" s="33"/>
      <c r="H22" s="33"/>
      <c r="I22" s="28" t="s">
        <v>26</v>
      </c>
      <c r="J22" s="26" t="s">
        <v>1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34</v>
      </c>
      <c r="F23" s="33"/>
      <c r="G23" s="33"/>
      <c r="H23" s="33"/>
      <c r="I23" s="28" t="s">
        <v>29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36</v>
      </c>
      <c r="E25" s="33"/>
      <c r="F25" s="33"/>
      <c r="G25" s="33"/>
      <c r="H25" s="33"/>
      <c r="I25" s="28" t="s">
        <v>26</v>
      </c>
      <c r="J25" s="26" t="str">
        <f>IF('Rekapitulace stavby'!AN19="","",'Rekapitulace stavby'!AN19)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tr">
        <f>IF('Rekapitulace stavby'!E20="","",'Rekapitulace stavby'!E20)</f>
        <v xml:space="preserve"> </v>
      </c>
      <c r="F26" s="33"/>
      <c r="G26" s="33"/>
      <c r="H26" s="33"/>
      <c r="I26" s="28" t="s">
        <v>29</v>
      </c>
      <c r="J26" s="26" t="str">
        <f>IF('Rekapitulace stavby'!AN20="","",'Rekapitulace stavby'!AN20)</f>
        <v/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38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1"/>
      <c r="B29" s="102"/>
      <c r="C29" s="101"/>
      <c r="D29" s="101"/>
      <c r="E29" s="241" t="s">
        <v>1</v>
      </c>
      <c r="F29" s="241"/>
      <c r="G29" s="241"/>
      <c r="H29" s="241"/>
      <c r="I29" s="101"/>
      <c r="J29" s="101"/>
      <c r="K29" s="101"/>
      <c r="L29" s="103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4" t="s">
        <v>40</v>
      </c>
      <c r="E32" s="33"/>
      <c r="F32" s="33"/>
      <c r="G32" s="33"/>
      <c r="H32" s="33"/>
      <c r="I32" s="33"/>
      <c r="J32" s="72">
        <f>ROUND(J122, 0)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42</v>
      </c>
      <c r="G34" s="33"/>
      <c r="H34" s="33"/>
      <c r="I34" s="37" t="s">
        <v>41</v>
      </c>
      <c r="J34" s="37" t="s">
        <v>43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05" t="s">
        <v>44</v>
      </c>
      <c r="E35" s="28" t="s">
        <v>45</v>
      </c>
      <c r="F35" s="106">
        <f>ROUND((SUM(BE122:BE129)),  0)</f>
        <v>0</v>
      </c>
      <c r="G35" s="33"/>
      <c r="H35" s="33"/>
      <c r="I35" s="107">
        <v>0.21</v>
      </c>
      <c r="J35" s="106">
        <f>ROUND(((SUM(BE122:BE129))*I35),  0)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8" t="s">
        <v>46</v>
      </c>
      <c r="F36" s="106">
        <f>ROUND((SUM(BF122:BF129)),  0)</f>
        <v>0</v>
      </c>
      <c r="G36" s="33"/>
      <c r="H36" s="33"/>
      <c r="I36" s="107">
        <v>0.15</v>
      </c>
      <c r="J36" s="106">
        <f>ROUND(((SUM(BF122:BF129))*I36),  0)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47</v>
      </c>
      <c r="F37" s="106">
        <f>ROUND((SUM(BG122:BG129)),  0)</f>
        <v>0</v>
      </c>
      <c r="G37" s="33"/>
      <c r="H37" s="33"/>
      <c r="I37" s="107">
        <v>0.21</v>
      </c>
      <c r="J37" s="106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48</v>
      </c>
      <c r="F38" s="106">
        <f>ROUND((SUM(BH122:BH129)),  0)</f>
        <v>0</v>
      </c>
      <c r="G38" s="33"/>
      <c r="H38" s="33"/>
      <c r="I38" s="107">
        <v>0.15</v>
      </c>
      <c r="J38" s="106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49</v>
      </c>
      <c r="F39" s="106">
        <f>ROUND((SUM(BI122:BI129)),  0)</f>
        <v>0</v>
      </c>
      <c r="G39" s="33"/>
      <c r="H39" s="33"/>
      <c r="I39" s="107">
        <v>0</v>
      </c>
      <c r="J39" s="106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08"/>
      <c r="D41" s="109" t="s">
        <v>50</v>
      </c>
      <c r="E41" s="61"/>
      <c r="F41" s="61"/>
      <c r="G41" s="110" t="s">
        <v>51</v>
      </c>
      <c r="H41" s="111" t="s">
        <v>52</v>
      </c>
      <c r="I41" s="61"/>
      <c r="J41" s="112">
        <f>SUM(J32:J39)</f>
        <v>0</v>
      </c>
      <c r="K41" s="113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53</v>
      </c>
      <c r="E50" s="45"/>
      <c r="F50" s="45"/>
      <c r="G50" s="44" t="s">
        <v>54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55</v>
      </c>
      <c r="E61" s="36"/>
      <c r="F61" s="114" t="s">
        <v>56</v>
      </c>
      <c r="G61" s="46" t="s">
        <v>55</v>
      </c>
      <c r="H61" s="36"/>
      <c r="I61" s="36"/>
      <c r="J61" s="115" t="s">
        <v>56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57</v>
      </c>
      <c r="E65" s="47"/>
      <c r="F65" s="47"/>
      <c r="G65" s="44" t="s">
        <v>58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55</v>
      </c>
      <c r="E76" s="36"/>
      <c r="F76" s="114" t="s">
        <v>56</v>
      </c>
      <c r="G76" s="46" t="s">
        <v>55</v>
      </c>
      <c r="H76" s="36"/>
      <c r="I76" s="36"/>
      <c r="J76" s="115" t="s">
        <v>56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163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68" t="str">
        <f>E7</f>
        <v>BRNO, GAJDOŠOVA II - REKONSTRUKCE KANALIZACE A VODOVODU (Bubeníčkova– Mikšíčkova)</v>
      </c>
      <c r="F85" s="269"/>
      <c r="G85" s="269"/>
      <c r="H85" s="269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159</v>
      </c>
      <c r="L86" s="21"/>
    </row>
    <row r="87" spans="1:31" s="2" customFormat="1" ht="16.5" customHeight="1">
      <c r="A87" s="33"/>
      <c r="B87" s="34"/>
      <c r="C87" s="33"/>
      <c r="D87" s="33"/>
      <c r="E87" s="268" t="s">
        <v>160</v>
      </c>
      <c r="F87" s="267"/>
      <c r="G87" s="267"/>
      <c r="H87" s="267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161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61" t="str">
        <f>E11</f>
        <v>020 - SO 020 - DEMONTÁŽ A ZPĚTNÁ MONTÁŽ STOŽÁRŮ VO</v>
      </c>
      <c r="F89" s="267"/>
      <c r="G89" s="267"/>
      <c r="H89" s="267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21</v>
      </c>
      <c r="D91" s="33"/>
      <c r="E91" s="33"/>
      <c r="F91" s="26" t="str">
        <f>F14</f>
        <v>BRNO</v>
      </c>
      <c r="G91" s="33"/>
      <c r="H91" s="33"/>
      <c r="I91" s="28" t="s">
        <v>23</v>
      </c>
      <c r="J91" s="56" t="str">
        <f>IF(J14="","",J14)</f>
        <v/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25.7" customHeight="1">
      <c r="A93" s="33"/>
      <c r="B93" s="34"/>
      <c r="C93" s="28" t="s">
        <v>25</v>
      </c>
      <c r="D93" s="33"/>
      <c r="E93" s="33"/>
      <c r="F93" s="26" t="str">
        <f>E17</f>
        <v>Statutární město Brno</v>
      </c>
      <c r="G93" s="33"/>
      <c r="H93" s="33"/>
      <c r="I93" s="28" t="s">
        <v>33</v>
      </c>
      <c r="J93" s="31" t="str">
        <f>E23</f>
        <v>JV PROJEKT V.H. s.r.o.   Brno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31</v>
      </c>
      <c r="D94" s="33"/>
      <c r="E94" s="33"/>
      <c r="F94" s="26" t="str">
        <f>IF(E20="","",E20)</f>
        <v>Vyplň údaj</v>
      </c>
      <c r="G94" s="33"/>
      <c r="H94" s="33"/>
      <c r="I94" s="28" t="s">
        <v>36</v>
      </c>
      <c r="J94" s="31" t="str">
        <f>E26</f>
        <v xml:space="preserve"> 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6" t="s">
        <v>164</v>
      </c>
      <c r="D96" s="108"/>
      <c r="E96" s="108"/>
      <c r="F96" s="108"/>
      <c r="G96" s="108"/>
      <c r="H96" s="108"/>
      <c r="I96" s="108"/>
      <c r="J96" s="117" t="s">
        <v>165</v>
      </c>
      <c r="K96" s="108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18" t="s">
        <v>166</v>
      </c>
      <c r="D98" s="33"/>
      <c r="E98" s="33"/>
      <c r="F98" s="33"/>
      <c r="G98" s="33"/>
      <c r="H98" s="33"/>
      <c r="I98" s="33"/>
      <c r="J98" s="72">
        <f>J122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167</v>
      </c>
    </row>
    <row r="99" spans="1:47" s="9" customFormat="1" ht="24.95" customHeight="1">
      <c r="B99" s="119"/>
      <c r="D99" s="120" t="s">
        <v>251</v>
      </c>
      <c r="E99" s="121"/>
      <c r="F99" s="121"/>
      <c r="G99" s="121"/>
      <c r="H99" s="121"/>
      <c r="I99" s="121"/>
      <c r="J99" s="122">
        <f>J123</f>
        <v>0</v>
      </c>
      <c r="L99" s="119"/>
    </row>
    <row r="100" spans="1:47" s="10" customFormat="1" ht="19.899999999999999" customHeight="1">
      <c r="B100" s="123"/>
      <c r="D100" s="124" t="s">
        <v>252</v>
      </c>
      <c r="E100" s="125"/>
      <c r="F100" s="125"/>
      <c r="G100" s="125"/>
      <c r="H100" s="125"/>
      <c r="I100" s="125"/>
      <c r="J100" s="126">
        <f>J124</f>
        <v>0</v>
      </c>
      <c r="L100" s="123"/>
    </row>
    <row r="101" spans="1:47" s="2" customFormat="1" ht="21.75" customHeight="1">
      <c r="A101" s="33"/>
      <c r="B101" s="34"/>
      <c r="C101" s="33"/>
      <c r="D101" s="33"/>
      <c r="E101" s="33"/>
      <c r="F101" s="33"/>
      <c r="G101" s="33"/>
      <c r="H101" s="33"/>
      <c r="I101" s="33"/>
      <c r="J101" s="33"/>
      <c r="K101" s="33"/>
      <c r="L101" s="4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</row>
    <row r="102" spans="1:47" s="2" customFormat="1" ht="6.95" customHeight="1">
      <c r="A102" s="33"/>
      <c r="B102" s="48"/>
      <c r="C102" s="49"/>
      <c r="D102" s="49"/>
      <c r="E102" s="49"/>
      <c r="F102" s="49"/>
      <c r="G102" s="49"/>
      <c r="H102" s="49"/>
      <c r="I102" s="49"/>
      <c r="J102" s="49"/>
      <c r="K102" s="49"/>
      <c r="L102" s="4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6" spans="1:47" s="2" customFormat="1" ht="6.95" customHeight="1">
      <c r="A106" s="33"/>
      <c r="B106" s="50"/>
      <c r="C106" s="51"/>
      <c r="D106" s="51"/>
      <c r="E106" s="51"/>
      <c r="F106" s="51"/>
      <c r="G106" s="51"/>
      <c r="H106" s="51"/>
      <c r="I106" s="51"/>
      <c r="J106" s="51"/>
      <c r="K106" s="51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47" s="2" customFormat="1" ht="24.95" customHeight="1">
      <c r="A107" s="33"/>
      <c r="B107" s="34"/>
      <c r="C107" s="22" t="s">
        <v>170</v>
      </c>
      <c r="D107" s="33"/>
      <c r="E107" s="33"/>
      <c r="F107" s="33"/>
      <c r="G107" s="33"/>
      <c r="H107" s="33"/>
      <c r="I107" s="33"/>
      <c r="J107" s="33"/>
      <c r="K107" s="33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47" s="2" customFormat="1" ht="6.95" customHeight="1">
      <c r="A108" s="33"/>
      <c r="B108" s="34"/>
      <c r="C108" s="33"/>
      <c r="D108" s="33"/>
      <c r="E108" s="33"/>
      <c r="F108" s="33"/>
      <c r="G108" s="33"/>
      <c r="H108" s="33"/>
      <c r="I108" s="33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47" s="2" customFormat="1" ht="12" customHeight="1">
      <c r="A109" s="33"/>
      <c r="B109" s="34"/>
      <c r="C109" s="28" t="s">
        <v>16</v>
      </c>
      <c r="D109" s="33"/>
      <c r="E109" s="33"/>
      <c r="F109" s="33"/>
      <c r="G109" s="33"/>
      <c r="H109" s="33"/>
      <c r="I109" s="33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47" s="2" customFormat="1" ht="16.5" customHeight="1">
      <c r="A110" s="33"/>
      <c r="B110" s="34"/>
      <c r="C110" s="33"/>
      <c r="D110" s="33"/>
      <c r="E110" s="268" t="str">
        <f>E7</f>
        <v>BRNO, GAJDOŠOVA II - REKONSTRUKCE KANALIZACE A VODOVODU (Bubeníčkova– Mikšíčkova)</v>
      </c>
      <c r="F110" s="269"/>
      <c r="G110" s="269"/>
      <c r="H110" s="269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1" customFormat="1" ht="12" customHeight="1">
      <c r="B111" s="21"/>
      <c r="C111" s="28" t="s">
        <v>159</v>
      </c>
      <c r="L111" s="21"/>
    </row>
    <row r="112" spans="1:47" s="2" customFormat="1" ht="16.5" customHeight="1">
      <c r="A112" s="33"/>
      <c r="B112" s="34"/>
      <c r="C112" s="33"/>
      <c r="D112" s="33"/>
      <c r="E112" s="268" t="s">
        <v>160</v>
      </c>
      <c r="F112" s="267"/>
      <c r="G112" s="267"/>
      <c r="H112" s="267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2" customHeight="1">
      <c r="A113" s="33"/>
      <c r="B113" s="34"/>
      <c r="C113" s="28" t="s">
        <v>161</v>
      </c>
      <c r="D113" s="33"/>
      <c r="E113" s="33"/>
      <c r="F113" s="33"/>
      <c r="G113" s="33"/>
      <c r="H113" s="33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6.5" customHeight="1">
      <c r="A114" s="33"/>
      <c r="B114" s="34"/>
      <c r="C114" s="33"/>
      <c r="D114" s="33"/>
      <c r="E114" s="261" t="str">
        <f>E11</f>
        <v>020 - SO 020 - DEMONTÁŽ A ZPĚTNÁ MONTÁŽ STOŽÁRŮ VO</v>
      </c>
      <c r="F114" s="267"/>
      <c r="G114" s="267"/>
      <c r="H114" s="267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6.95" customHeight="1">
      <c r="A115" s="33"/>
      <c r="B115" s="34"/>
      <c r="C115" s="33"/>
      <c r="D115" s="33"/>
      <c r="E115" s="33"/>
      <c r="F115" s="33"/>
      <c r="G115" s="33"/>
      <c r="H115" s="33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2" customHeight="1">
      <c r="A116" s="33"/>
      <c r="B116" s="34"/>
      <c r="C116" s="28" t="s">
        <v>21</v>
      </c>
      <c r="D116" s="33"/>
      <c r="E116" s="33"/>
      <c r="F116" s="26" t="str">
        <f>F14</f>
        <v>BRNO</v>
      </c>
      <c r="G116" s="33"/>
      <c r="H116" s="33"/>
      <c r="I116" s="28" t="s">
        <v>23</v>
      </c>
      <c r="J116" s="56" t="str">
        <f>IF(J14="","",J14)</f>
        <v/>
      </c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6.95" customHeight="1">
      <c r="A117" s="33"/>
      <c r="B117" s="34"/>
      <c r="C117" s="33"/>
      <c r="D117" s="33"/>
      <c r="E117" s="33"/>
      <c r="F117" s="33"/>
      <c r="G117" s="33"/>
      <c r="H117" s="33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25.7" customHeight="1">
      <c r="A118" s="33"/>
      <c r="B118" s="34"/>
      <c r="C118" s="28" t="s">
        <v>25</v>
      </c>
      <c r="D118" s="33"/>
      <c r="E118" s="33"/>
      <c r="F118" s="26" t="str">
        <f>E17</f>
        <v>Statutární město Brno</v>
      </c>
      <c r="G118" s="33"/>
      <c r="H118" s="33"/>
      <c r="I118" s="28" t="s">
        <v>33</v>
      </c>
      <c r="J118" s="31" t="str">
        <f>E23</f>
        <v>JV PROJEKT V.H. s.r.o.   Brno</v>
      </c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5.2" customHeight="1">
      <c r="A119" s="33"/>
      <c r="B119" s="34"/>
      <c r="C119" s="28" t="s">
        <v>31</v>
      </c>
      <c r="D119" s="33"/>
      <c r="E119" s="33"/>
      <c r="F119" s="26" t="str">
        <f>IF(E20="","",E20)</f>
        <v>Vyplň údaj</v>
      </c>
      <c r="G119" s="33"/>
      <c r="H119" s="33"/>
      <c r="I119" s="28" t="s">
        <v>36</v>
      </c>
      <c r="J119" s="31" t="str">
        <f>E26</f>
        <v xml:space="preserve"> </v>
      </c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0.35" customHeight="1">
      <c r="A120" s="33"/>
      <c r="B120" s="34"/>
      <c r="C120" s="33"/>
      <c r="D120" s="33"/>
      <c r="E120" s="33"/>
      <c r="F120" s="33"/>
      <c r="G120" s="33"/>
      <c r="H120" s="33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11" customFormat="1" ht="29.25" customHeight="1">
      <c r="A121" s="127"/>
      <c r="B121" s="128"/>
      <c r="C121" s="129" t="s">
        <v>171</v>
      </c>
      <c r="D121" s="130" t="s">
        <v>65</v>
      </c>
      <c r="E121" s="130" t="s">
        <v>61</v>
      </c>
      <c r="F121" s="130" t="s">
        <v>62</v>
      </c>
      <c r="G121" s="130" t="s">
        <v>172</v>
      </c>
      <c r="H121" s="130" t="s">
        <v>173</v>
      </c>
      <c r="I121" s="130" t="s">
        <v>174</v>
      </c>
      <c r="J121" s="130" t="s">
        <v>165</v>
      </c>
      <c r="K121" s="131" t="s">
        <v>175</v>
      </c>
      <c r="L121" s="132"/>
      <c r="M121" s="63" t="s">
        <v>1</v>
      </c>
      <c r="N121" s="64" t="s">
        <v>44</v>
      </c>
      <c r="O121" s="64" t="s">
        <v>176</v>
      </c>
      <c r="P121" s="64" t="s">
        <v>177</v>
      </c>
      <c r="Q121" s="64" t="s">
        <v>178</v>
      </c>
      <c r="R121" s="64" t="s">
        <v>179</v>
      </c>
      <c r="S121" s="64" t="s">
        <v>180</v>
      </c>
      <c r="T121" s="65" t="s">
        <v>181</v>
      </c>
      <c r="U121" s="127"/>
      <c r="V121" s="127"/>
      <c r="W121" s="127"/>
      <c r="X121" s="127"/>
      <c r="Y121" s="127"/>
      <c r="Z121" s="127"/>
      <c r="AA121" s="127"/>
      <c r="AB121" s="127"/>
      <c r="AC121" s="127"/>
      <c r="AD121" s="127"/>
      <c r="AE121" s="127"/>
    </row>
    <row r="122" spans="1:65" s="2" customFormat="1" ht="22.9" customHeight="1">
      <c r="A122" s="33"/>
      <c r="B122" s="34"/>
      <c r="C122" s="70" t="s">
        <v>182</v>
      </c>
      <c r="D122" s="33"/>
      <c r="E122" s="33"/>
      <c r="F122" s="33"/>
      <c r="G122" s="33"/>
      <c r="H122" s="33"/>
      <c r="I122" s="33"/>
      <c r="J122" s="133">
        <f>BK122</f>
        <v>0</v>
      </c>
      <c r="K122" s="33"/>
      <c r="L122" s="34"/>
      <c r="M122" s="66"/>
      <c r="N122" s="57"/>
      <c r="O122" s="67"/>
      <c r="P122" s="134">
        <f>P123</f>
        <v>0</v>
      </c>
      <c r="Q122" s="67"/>
      <c r="R122" s="134">
        <f>R123</f>
        <v>0</v>
      </c>
      <c r="S122" s="67"/>
      <c r="T122" s="135">
        <f>T123</f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T122" s="18" t="s">
        <v>79</v>
      </c>
      <c r="AU122" s="18" t="s">
        <v>167</v>
      </c>
      <c r="BK122" s="136">
        <f>BK123</f>
        <v>0</v>
      </c>
    </row>
    <row r="123" spans="1:65" s="12" customFormat="1" ht="25.9" customHeight="1">
      <c r="B123" s="137"/>
      <c r="D123" s="138" t="s">
        <v>79</v>
      </c>
      <c r="E123" s="139" t="s">
        <v>231</v>
      </c>
      <c r="F123" s="139" t="s">
        <v>253</v>
      </c>
      <c r="I123" s="140"/>
      <c r="J123" s="141">
        <f>BK123</f>
        <v>0</v>
      </c>
      <c r="L123" s="137"/>
      <c r="M123" s="142"/>
      <c r="N123" s="143"/>
      <c r="O123" s="143"/>
      <c r="P123" s="144">
        <f>P124</f>
        <v>0</v>
      </c>
      <c r="Q123" s="143"/>
      <c r="R123" s="144">
        <f>R124</f>
        <v>0</v>
      </c>
      <c r="S123" s="143"/>
      <c r="T123" s="145">
        <f>T124</f>
        <v>0</v>
      </c>
      <c r="AR123" s="138" t="s">
        <v>117</v>
      </c>
      <c r="AT123" s="146" t="s">
        <v>79</v>
      </c>
      <c r="AU123" s="146" t="s">
        <v>80</v>
      </c>
      <c r="AY123" s="138" t="s">
        <v>185</v>
      </c>
      <c r="BK123" s="147">
        <f>BK124</f>
        <v>0</v>
      </c>
    </row>
    <row r="124" spans="1:65" s="12" customFormat="1" ht="22.9" customHeight="1">
      <c r="B124" s="137"/>
      <c r="D124" s="138" t="s">
        <v>79</v>
      </c>
      <c r="E124" s="148" t="s">
        <v>254</v>
      </c>
      <c r="F124" s="148" t="s">
        <v>255</v>
      </c>
      <c r="I124" s="140"/>
      <c r="J124" s="149">
        <f>BK124</f>
        <v>0</v>
      </c>
      <c r="L124" s="137"/>
      <c r="M124" s="142"/>
      <c r="N124" s="143"/>
      <c r="O124" s="143"/>
      <c r="P124" s="144">
        <f>SUM(P125:P129)</f>
        <v>0</v>
      </c>
      <c r="Q124" s="143"/>
      <c r="R124" s="144">
        <f>SUM(R125:R129)</f>
        <v>0</v>
      </c>
      <c r="S124" s="143"/>
      <c r="T124" s="145">
        <f>SUM(T125:T129)</f>
        <v>0</v>
      </c>
      <c r="AR124" s="138" t="s">
        <v>117</v>
      </c>
      <c r="AT124" s="146" t="s">
        <v>79</v>
      </c>
      <c r="AU124" s="146" t="s">
        <v>24</v>
      </c>
      <c r="AY124" s="138" t="s">
        <v>185</v>
      </c>
      <c r="BK124" s="147">
        <f>SUM(BK125:BK129)</f>
        <v>0</v>
      </c>
    </row>
    <row r="125" spans="1:65" s="2" customFormat="1" ht="24.2" customHeight="1">
      <c r="A125" s="33"/>
      <c r="B125" s="150"/>
      <c r="C125" s="151" t="s">
        <v>24</v>
      </c>
      <c r="D125" s="151" t="s">
        <v>187</v>
      </c>
      <c r="E125" s="152" t="s">
        <v>256</v>
      </c>
      <c r="F125" s="153" t="s">
        <v>257</v>
      </c>
      <c r="G125" s="154" t="s">
        <v>190</v>
      </c>
      <c r="H125" s="155">
        <v>5</v>
      </c>
      <c r="I125" s="156"/>
      <c r="J125" s="157">
        <f>ROUND(I125*H125,2)</f>
        <v>0</v>
      </c>
      <c r="K125" s="153" t="s">
        <v>224</v>
      </c>
      <c r="L125" s="34"/>
      <c r="M125" s="158" t="s">
        <v>1</v>
      </c>
      <c r="N125" s="159" t="s">
        <v>45</v>
      </c>
      <c r="O125" s="59"/>
      <c r="P125" s="160">
        <f>O125*H125</f>
        <v>0</v>
      </c>
      <c r="Q125" s="160">
        <v>0</v>
      </c>
      <c r="R125" s="160">
        <f>Q125*H125</f>
        <v>0</v>
      </c>
      <c r="S125" s="160">
        <v>0</v>
      </c>
      <c r="T125" s="161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62" t="s">
        <v>258</v>
      </c>
      <c r="AT125" s="162" t="s">
        <v>187</v>
      </c>
      <c r="AU125" s="162" t="s">
        <v>88</v>
      </c>
      <c r="AY125" s="18" t="s">
        <v>185</v>
      </c>
      <c r="BE125" s="163">
        <f>IF(N125="základní",J125,0)</f>
        <v>0</v>
      </c>
      <c r="BF125" s="163">
        <f>IF(N125="snížená",J125,0)</f>
        <v>0</v>
      </c>
      <c r="BG125" s="163">
        <f>IF(N125="zákl. přenesená",J125,0)</f>
        <v>0</v>
      </c>
      <c r="BH125" s="163">
        <f>IF(N125="sníž. přenesená",J125,0)</f>
        <v>0</v>
      </c>
      <c r="BI125" s="163">
        <f>IF(N125="nulová",J125,0)</f>
        <v>0</v>
      </c>
      <c r="BJ125" s="18" t="s">
        <v>24</v>
      </c>
      <c r="BK125" s="163">
        <f>ROUND(I125*H125,2)</f>
        <v>0</v>
      </c>
      <c r="BL125" s="18" t="s">
        <v>258</v>
      </c>
      <c r="BM125" s="162" t="s">
        <v>259</v>
      </c>
    </row>
    <row r="126" spans="1:65" s="13" customFormat="1">
      <c r="B126" s="164"/>
      <c r="D126" s="165" t="s">
        <v>194</v>
      </c>
      <c r="E126" s="166" t="s">
        <v>1</v>
      </c>
      <c r="F126" s="167" t="s">
        <v>260</v>
      </c>
      <c r="H126" s="168">
        <v>5</v>
      </c>
      <c r="I126" s="169"/>
      <c r="L126" s="164"/>
      <c r="M126" s="170"/>
      <c r="N126" s="171"/>
      <c r="O126" s="171"/>
      <c r="P126" s="171"/>
      <c r="Q126" s="171"/>
      <c r="R126" s="171"/>
      <c r="S126" s="171"/>
      <c r="T126" s="172"/>
      <c r="AT126" s="166" t="s">
        <v>194</v>
      </c>
      <c r="AU126" s="166" t="s">
        <v>88</v>
      </c>
      <c r="AV126" s="13" t="s">
        <v>88</v>
      </c>
      <c r="AW126" s="13" t="s">
        <v>35</v>
      </c>
      <c r="AX126" s="13" t="s">
        <v>24</v>
      </c>
      <c r="AY126" s="166" t="s">
        <v>185</v>
      </c>
    </row>
    <row r="127" spans="1:65" s="2" customFormat="1" ht="24.2" customHeight="1">
      <c r="A127" s="33"/>
      <c r="B127" s="150"/>
      <c r="C127" s="151" t="s">
        <v>88</v>
      </c>
      <c r="D127" s="151" t="s">
        <v>187</v>
      </c>
      <c r="E127" s="152" t="s">
        <v>261</v>
      </c>
      <c r="F127" s="153" t="s">
        <v>262</v>
      </c>
      <c r="G127" s="154" t="s">
        <v>190</v>
      </c>
      <c r="H127" s="155">
        <v>5</v>
      </c>
      <c r="I127" s="156"/>
      <c r="J127" s="157">
        <f>ROUND(I127*H127,2)</f>
        <v>0</v>
      </c>
      <c r="K127" s="153" t="s">
        <v>1</v>
      </c>
      <c r="L127" s="34"/>
      <c r="M127" s="158" t="s">
        <v>1</v>
      </c>
      <c r="N127" s="159" t="s">
        <v>45</v>
      </c>
      <c r="O127" s="59"/>
      <c r="P127" s="160">
        <f>O127*H127</f>
        <v>0</v>
      </c>
      <c r="Q127" s="160">
        <v>0</v>
      </c>
      <c r="R127" s="160">
        <f>Q127*H127</f>
        <v>0</v>
      </c>
      <c r="S127" s="160">
        <v>0</v>
      </c>
      <c r="T127" s="161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62" t="s">
        <v>258</v>
      </c>
      <c r="AT127" s="162" t="s">
        <v>187</v>
      </c>
      <c r="AU127" s="162" t="s">
        <v>88</v>
      </c>
      <c r="AY127" s="18" t="s">
        <v>185</v>
      </c>
      <c r="BE127" s="163">
        <f>IF(N127="základní",J127,0)</f>
        <v>0</v>
      </c>
      <c r="BF127" s="163">
        <f>IF(N127="snížená",J127,0)</f>
        <v>0</v>
      </c>
      <c r="BG127" s="163">
        <f>IF(N127="zákl. přenesená",J127,0)</f>
        <v>0</v>
      </c>
      <c r="BH127" s="163">
        <f>IF(N127="sníž. přenesená",J127,0)</f>
        <v>0</v>
      </c>
      <c r="BI127" s="163">
        <f>IF(N127="nulová",J127,0)</f>
        <v>0</v>
      </c>
      <c r="BJ127" s="18" t="s">
        <v>24</v>
      </c>
      <c r="BK127" s="163">
        <f>ROUND(I127*H127,2)</f>
        <v>0</v>
      </c>
      <c r="BL127" s="18" t="s">
        <v>258</v>
      </c>
      <c r="BM127" s="162" t="s">
        <v>263</v>
      </c>
    </row>
    <row r="128" spans="1:65" s="15" customFormat="1">
      <c r="B128" s="194"/>
      <c r="D128" s="165" t="s">
        <v>194</v>
      </c>
      <c r="E128" s="195" t="s">
        <v>1</v>
      </c>
      <c r="F128" s="196" t="s">
        <v>264</v>
      </c>
      <c r="H128" s="195" t="s">
        <v>1</v>
      </c>
      <c r="I128" s="197"/>
      <c r="L128" s="194"/>
      <c r="M128" s="198"/>
      <c r="N128" s="199"/>
      <c r="O128" s="199"/>
      <c r="P128" s="199"/>
      <c r="Q128" s="199"/>
      <c r="R128" s="199"/>
      <c r="S128" s="199"/>
      <c r="T128" s="200"/>
      <c r="AT128" s="195" t="s">
        <v>194</v>
      </c>
      <c r="AU128" s="195" t="s">
        <v>88</v>
      </c>
      <c r="AV128" s="15" t="s">
        <v>24</v>
      </c>
      <c r="AW128" s="15" t="s">
        <v>35</v>
      </c>
      <c r="AX128" s="15" t="s">
        <v>80</v>
      </c>
      <c r="AY128" s="195" t="s">
        <v>185</v>
      </c>
    </row>
    <row r="129" spans="1:51" s="13" customFormat="1">
      <c r="B129" s="164"/>
      <c r="D129" s="165" t="s">
        <v>194</v>
      </c>
      <c r="E129" s="166" t="s">
        <v>1</v>
      </c>
      <c r="F129" s="167" t="s">
        <v>260</v>
      </c>
      <c r="H129" s="168">
        <v>5</v>
      </c>
      <c r="I129" s="169"/>
      <c r="L129" s="164"/>
      <c r="M129" s="191"/>
      <c r="N129" s="192"/>
      <c r="O129" s="192"/>
      <c r="P129" s="192"/>
      <c r="Q129" s="192"/>
      <c r="R129" s="192"/>
      <c r="S129" s="192"/>
      <c r="T129" s="193"/>
      <c r="AT129" s="166" t="s">
        <v>194</v>
      </c>
      <c r="AU129" s="166" t="s">
        <v>88</v>
      </c>
      <c r="AV129" s="13" t="s">
        <v>88</v>
      </c>
      <c r="AW129" s="13" t="s">
        <v>35</v>
      </c>
      <c r="AX129" s="13" t="s">
        <v>24</v>
      </c>
      <c r="AY129" s="166" t="s">
        <v>185</v>
      </c>
    </row>
    <row r="130" spans="1:51" s="2" customFormat="1" ht="6.95" customHeight="1">
      <c r="A130" s="33"/>
      <c r="B130" s="48"/>
      <c r="C130" s="49"/>
      <c r="D130" s="49"/>
      <c r="E130" s="49"/>
      <c r="F130" s="49"/>
      <c r="G130" s="49"/>
      <c r="H130" s="49"/>
      <c r="I130" s="49"/>
      <c r="J130" s="49"/>
      <c r="K130" s="49"/>
      <c r="L130" s="34"/>
      <c r="M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</sheetData>
  <autoFilter ref="C121:K129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6"/>
  <sheetViews>
    <sheetView showGridLines="0" workbookViewId="0">
      <selection activeCell="J14" sqref="J14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52" t="s">
        <v>5</v>
      </c>
      <c r="M2" s="237"/>
      <c r="N2" s="237"/>
      <c r="O2" s="237"/>
      <c r="P2" s="237"/>
      <c r="Q2" s="237"/>
      <c r="R2" s="237"/>
      <c r="S2" s="237"/>
      <c r="T2" s="237"/>
      <c r="U2" s="237"/>
      <c r="V2" s="237"/>
      <c r="AT2" s="18" t="s">
        <v>99</v>
      </c>
      <c r="AZ2" s="99" t="s">
        <v>265</v>
      </c>
      <c r="BA2" s="99" t="s">
        <v>1</v>
      </c>
      <c r="BB2" s="99" t="s">
        <v>1</v>
      </c>
      <c r="BC2" s="99" t="s">
        <v>266</v>
      </c>
      <c r="BD2" s="99" t="s">
        <v>88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88</v>
      </c>
      <c r="AZ3" s="99" t="s">
        <v>267</v>
      </c>
      <c r="BA3" s="99" t="s">
        <v>1</v>
      </c>
      <c r="BB3" s="99" t="s">
        <v>1</v>
      </c>
      <c r="BC3" s="99" t="s">
        <v>268</v>
      </c>
      <c r="BD3" s="99" t="s">
        <v>88</v>
      </c>
    </row>
    <row r="4" spans="1:56" s="1" customFormat="1" ht="24.95" customHeight="1">
      <c r="B4" s="21"/>
      <c r="D4" s="22" t="s">
        <v>158</v>
      </c>
      <c r="L4" s="21"/>
      <c r="M4" s="100" t="s">
        <v>10</v>
      </c>
      <c r="AT4" s="18" t="s">
        <v>3</v>
      </c>
      <c r="AZ4" s="99" t="s">
        <v>269</v>
      </c>
      <c r="BA4" s="99" t="s">
        <v>1</v>
      </c>
      <c r="BB4" s="99" t="s">
        <v>1</v>
      </c>
      <c r="BC4" s="99" t="s">
        <v>270</v>
      </c>
      <c r="BD4" s="99" t="s">
        <v>88</v>
      </c>
    </row>
    <row r="5" spans="1:56" s="1" customFormat="1" ht="6.95" customHeight="1">
      <c r="B5" s="21"/>
      <c r="L5" s="21"/>
      <c r="AZ5" s="99" t="s">
        <v>271</v>
      </c>
      <c r="BA5" s="99" t="s">
        <v>1</v>
      </c>
      <c r="BB5" s="99" t="s">
        <v>1</v>
      </c>
      <c r="BC5" s="99" t="s">
        <v>272</v>
      </c>
      <c r="BD5" s="99" t="s">
        <v>88</v>
      </c>
    </row>
    <row r="6" spans="1:56" s="1" customFormat="1" ht="12" customHeight="1">
      <c r="B6" s="21"/>
      <c r="D6" s="28" t="s">
        <v>16</v>
      </c>
      <c r="L6" s="21"/>
    </row>
    <row r="7" spans="1:56" s="1" customFormat="1" ht="16.5" customHeight="1">
      <c r="B7" s="21"/>
      <c r="E7" s="268" t="str">
        <f>'Rekapitulace stavby'!K6</f>
        <v>BRNO, GAJDOŠOVA II - REKONSTRUKCE KANALIZACE A VODOVODU (Bubeníčkova– Mikšíčkova)</v>
      </c>
      <c r="F7" s="269"/>
      <c r="G7" s="269"/>
      <c r="H7" s="269"/>
      <c r="L7" s="21"/>
    </row>
    <row r="8" spans="1:56" s="1" customFormat="1" ht="12" customHeight="1">
      <c r="B8" s="21"/>
      <c r="D8" s="28" t="s">
        <v>159</v>
      </c>
      <c r="L8" s="21"/>
    </row>
    <row r="9" spans="1:56" s="2" customFormat="1" ht="16.5" customHeight="1">
      <c r="A9" s="33"/>
      <c r="B9" s="34"/>
      <c r="C9" s="33"/>
      <c r="D9" s="33"/>
      <c r="E9" s="268" t="s">
        <v>160</v>
      </c>
      <c r="F9" s="267"/>
      <c r="G9" s="267"/>
      <c r="H9" s="267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56" s="2" customFormat="1" ht="12" customHeight="1">
      <c r="A10" s="33"/>
      <c r="B10" s="34"/>
      <c r="C10" s="33"/>
      <c r="D10" s="28" t="s">
        <v>161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56" s="2" customFormat="1" ht="16.5" customHeight="1">
      <c r="A11" s="33"/>
      <c r="B11" s="34"/>
      <c r="C11" s="33"/>
      <c r="D11" s="33"/>
      <c r="E11" s="261" t="s">
        <v>273</v>
      </c>
      <c r="F11" s="267"/>
      <c r="G11" s="267"/>
      <c r="H11" s="267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5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56" s="2" customFormat="1" ht="12" customHeight="1">
      <c r="A13" s="33"/>
      <c r="B13" s="34"/>
      <c r="C13" s="33"/>
      <c r="D13" s="28" t="s">
        <v>19</v>
      </c>
      <c r="E13" s="33"/>
      <c r="F13" s="26" t="s">
        <v>1</v>
      </c>
      <c r="G13" s="33"/>
      <c r="H13" s="33"/>
      <c r="I13" s="28" t="s">
        <v>20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56" s="2" customFormat="1" ht="12" customHeight="1">
      <c r="A14" s="33"/>
      <c r="B14" s="34"/>
      <c r="C14" s="33"/>
      <c r="D14" s="28" t="s">
        <v>21</v>
      </c>
      <c r="E14" s="33"/>
      <c r="F14" s="26" t="s">
        <v>22</v>
      </c>
      <c r="G14" s="33"/>
      <c r="H14" s="33"/>
      <c r="I14" s="28" t="s">
        <v>23</v>
      </c>
      <c r="J14" s="56"/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5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56" s="2" customFormat="1" ht="12" customHeight="1">
      <c r="A16" s="33"/>
      <c r="B16" s="34"/>
      <c r="C16" s="33"/>
      <c r="D16" s="28" t="s">
        <v>25</v>
      </c>
      <c r="E16" s="33"/>
      <c r="F16" s="33"/>
      <c r="G16" s="33"/>
      <c r="H16" s="33"/>
      <c r="I16" s="28" t="s">
        <v>26</v>
      </c>
      <c r="J16" s="26" t="s">
        <v>27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">
        <v>28</v>
      </c>
      <c r="F17" s="33"/>
      <c r="G17" s="33"/>
      <c r="H17" s="33"/>
      <c r="I17" s="28" t="s">
        <v>29</v>
      </c>
      <c r="J17" s="26" t="s">
        <v>30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31</v>
      </c>
      <c r="E19" s="33"/>
      <c r="F19" s="33"/>
      <c r="G19" s="33"/>
      <c r="H19" s="33"/>
      <c r="I19" s="28" t="s">
        <v>26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70" t="str">
        <f>'Rekapitulace stavby'!E14</f>
        <v>Vyplň údaj</v>
      </c>
      <c r="F20" s="236"/>
      <c r="G20" s="236"/>
      <c r="H20" s="236"/>
      <c r="I20" s="28" t="s">
        <v>29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33</v>
      </c>
      <c r="E22" s="33"/>
      <c r="F22" s="33"/>
      <c r="G22" s="33"/>
      <c r="H22" s="33"/>
      <c r="I22" s="28" t="s">
        <v>26</v>
      </c>
      <c r="J22" s="26" t="s">
        <v>1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34</v>
      </c>
      <c r="F23" s="33"/>
      <c r="G23" s="33"/>
      <c r="H23" s="33"/>
      <c r="I23" s="28" t="s">
        <v>29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36</v>
      </c>
      <c r="E25" s="33"/>
      <c r="F25" s="33"/>
      <c r="G25" s="33"/>
      <c r="H25" s="33"/>
      <c r="I25" s="28" t="s">
        <v>26</v>
      </c>
      <c r="J25" s="26" t="str">
        <f>IF('Rekapitulace stavby'!AN19="","",'Rekapitulace stavby'!AN19)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tr">
        <f>IF('Rekapitulace stavby'!E20="","",'Rekapitulace stavby'!E20)</f>
        <v xml:space="preserve"> </v>
      </c>
      <c r="F26" s="33"/>
      <c r="G26" s="33"/>
      <c r="H26" s="33"/>
      <c r="I26" s="28" t="s">
        <v>29</v>
      </c>
      <c r="J26" s="26" t="str">
        <f>IF('Rekapitulace stavby'!AN20="","",'Rekapitulace stavby'!AN20)</f>
        <v/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38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1"/>
      <c r="B29" s="102"/>
      <c r="C29" s="101"/>
      <c r="D29" s="101"/>
      <c r="E29" s="241" t="s">
        <v>1</v>
      </c>
      <c r="F29" s="241"/>
      <c r="G29" s="241"/>
      <c r="H29" s="241"/>
      <c r="I29" s="101"/>
      <c r="J29" s="101"/>
      <c r="K29" s="101"/>
      <c r="L29" s="103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4" t="s">
        <v>40</v>
      </c>
      <c r="E32" s="33"/>
      <c r="F32" s="33"/>
      <c r="G32" s="33"/>
      <c r="H32" s="33"/>
      <c r="I32" s="33"/>
      <c r="J32" s="72">
        <f>ROUND(J126, 0)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42</v>
      </c>
      <c r="G34" s="33"/>
      <c r="H34" s="33"/>
      <c r="I34" s="37" t="s">
        <v>41</v>
      </c>
      <c r="J34" s="37" t="s">
        <v>43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05" t="s">
        <v>44</v>
      </c>
      <c r="E35" s="28" t="s">
        <v>45</v>
      </c>
      <c r="F35" s="106">
        <f>ROUND((SUM(BE126:BE205)),  0)</f>
        <v>0</v>
      </c>
      <c r="G35" s="33"/>
      <c r="H35" s="33"/>
      <c r="I35" s="107">
        <v>0.21</v>
      </c>
      <c r="J35" s="106">
        <f>ROUND(((SUM(BE126:BE205))*I35),  0)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8" t="s">
        <v>46</v>
      </c>
      <c r="F36" s="106">
        <f>ROUND((SUM(BF126:BF205)),  0)</f>
        <v>0</v>
      </c>
      <c r="G36" s="33"/>
      <c r="H36" s="33"/>
      <c r="I36" s="107">
        <v>0.15</v>
      </c>
      <c r="J36" s="106">
        <f>ROUND(((SUM(BF126:BF205))*I36),  0)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47</v>
      </c>
      <c r="F37" s="106">
        <f>ROUND((SUM(BG126:BG205)),  0)</f>
        <v>0</v>
      </c>
      <c r="G37" s="33"/>
      <c r="H37" s="33"/>
      <c r="I37" s="107">
        <v>0.21</v>
      </c>
      <c r="J37" s="106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48</v>
      </c>
      <c r="F38" s="106">
        <f>ROUND((SUM(BH126:BH205)),  0)</f>
        <v>0</v>
      </c>
      <c r="G38" s="33"/>
      <c r="H38" s="33"/>
      <c r="I38" s="107">
        <v>0.15</v>
      </c>
      <c r="J38" s="106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49</v>
      </c>
      <c r="F39" s="106">
        <f>ROUND((SUM(BI126:BI205)),  0)</f>
        <v>0</v>
      </c>
      <c r="G39" s="33"/>
      <c r="H39" s="33"/>
      <c r="I39" s="107">
        <v>0</v>
      </c>
      <c r="J39" s="106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08"/>
      <c r="D41" s="109" t="s">
        <v>50</v>
      </c>
      <c r="E41" s="61"/>
      <c r="F41" s="61"/>
      <c r="G41" s="110" t="s">
        <v>51</v>
      </c>
      <c r="H41" s="111" t="s">
        <v>52</v>
      </c>
      <c r="I41" s="61"/>
      <c r="J41" s="112">
        <f>SUM(J32:J39)</f>
        <v>0</v>
      </c>
      <c r="K41" s="113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53</v>
      </c>
      <c r="E50" s="45"/>
      <c r="F50" s="45"/>
      <c r="G50" s="44" t="s">
        <v>54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55</v>
      </c>
      <c r="E61" s="36"/>
      <c r="F61" s="114" t="s">
        <v>56</v>
      </c>
      <c r="G61" s="46" t="s">
        <v>55</v>
      </c>
      <c r="H61" s="36"/>
      <c r="I61" s="36"/>
      <c r="J61" s="115" t="s">
        <v>56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57</v>
      </c>
      <c r="E65" s="47"/>
      <c r="F65" s="47"/>
      <c r="G65" s="44" t="s">
        <v>58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55</v>
      </c>
      <c r="E76" s="36"/>
      <c r="F76" s="114" t="s">
        <v>56</v>
      </c>
      <c r="G76" s="46" t="s">
        <v>55</v>
      </c>
      <c r="H76" s="36"/>
      <c r="I76" s="36"/>
      <c r="J76" s="115" t="s">
        <v>56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163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68" t="str">
        <f>E7</f>
        <v>BRNO, GAJDOŠOVA II - REKONSTRUKCE KANALIZACE A VODOVODU (Bubeníčkova– Mikšíčkova)</v>
      </c>
      <c r="F85" s="269"/>
      <c r="G85" s="269"/>
      <c r="H85" s="269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159</v>
      </c>
      <c r="L86" s="21"/>
    </row>
    <row r="87" spans="1:31" s="2" customFormat="1" ht="16.5" customHeight="1">
      <c r="A87" s="33"/>
      <c r="B87" s="34"/>
      <c r="C87" s="33"/>
      <c r="D87" s="33"/>
      <c r="E87" s="268" t="s">
        <v>160</v>
      </c>
      <c r="F87" s="267"/>
      <c r="G87" s="267"/>
      <c r="H87" s="267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161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61" t="str">
        <f>E11</f>
        <v>030 - SO 030 - ZŘÍZENÍ PROVIZORNÍ ZASTÁVKY MHD</v>
      </c>
      <c r="F89" s="267"/>
      <c r="G89" s="267"/>
      <c r="H89" s="267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21</v>
      </c>
      <c r="D91" s="33"/>
      <c r="E91" s="33"/>
      <c r="F91" s="26" t="str">
        <f>F14</f>
        <v>BRNO</v>
      </c>
      <c r="G91" s="33"/>
      <c r="H91" s="33"/>
      <c r="I91" s="28" t="s">
        <v>23</v>
      </c>
      <c r="J91" s="56" t="str">
        <f>IF(J14="","",J14)</f>
        <v/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25.7" customHeight="1">
      <c r="A93" s="33"/>
      <c r="B93" s="34"/>
      <c r="C93" s="28" t="s">
        <v>25</v>
      </c>
      <c r="D93" s="33"/>
      <c r="E93" s="33"/>
      <c r="F93" s="26" t="str">
        <f>E17</f>
        <v>Statutární město Brno</v>
      </c>
      <c r="G93" s="33"/>
      <c r="H93" s="33"/>
      <c r="I93" s="28" t="s">
        <v>33</v>
      </c>
      <c r="J93" s="31" t="str">
        <f>E23</f>
        <v>JV PROJEKT V.H. s.r.o.   Brno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31</v>
      </c>
      <c r="D94" s="33"/>
      <c r="E94" s="33"/>
      <c r="F94" s="26" t="str">
        <f>IF(E20="","",E20)</f>
        <v>Vyplň údaj</v>
      </c>
      <c r="G94" s="33"/>
      <c r="H94" s="33"/>
      <c r="I94" s="28" t="s">
        <v>36</v>
      </c>
      <c r="J94" s="31" t="str">
        <f>E26</f>
        <v xml:space="preserve"> 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6" t="s">
        <v>164</v>
      </c>
      <c r="D96" s="108"/>
      <c r="E96" s="108"/>
      <c r="F96" s="108"/>
      <c r="G96" s="108"/>
      <c r="H96" s="108"/>
      <c r="I96" s="108"/>
      <c r="J96" s="117" t="s">
        <v>165</v>
      </c>
      <c r="K96" s="108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18" t="s">
        <v>166</v>
      </c>
      <c r="D98" s="33"/>
      <c r="E98" s="33"/>
      <c r="F98" s="33"/>
      <c r="G98" s="33"/>
      <c r="H98" s="33"/>
      <c r="I98" s="33"/>
      <c r="J98" s="72">
        <f>J126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167</v>
      </c>
    </row>
    <row r="99" spans="1:47" s="9" customFormat="1" ht="24.95" customHeight="1">
      <c r="B99" s="119"/>
      <c r="D99" s="120" t="s">
        <v>168</v>
      </c>
      <c r="E99" s="121"/>
      <c r="F99" s="121"/>
      <c r="G99" s="121"/>
      <c r="H99" s="121"/>
      <c r="I99" s="121"/>
      <c r="J99" s="122">
        <f>J127</f>
        <v>0</v>
      </c>
      <c r="L99" s="119"/>
    </row>
    <row r="100" spans="1:47" s="10" customFormat="1" ht="19.899999999999999" customHeight="1">
      <c r="B100" s="123"/>
      <c r="D100" s="124" t="s">
        <v>169</v>
      </c>
      <c r="E100" s="125"/>
      <c r="F100" s="125"/>
      <c r="G100" s="125"/>
      <c r="H100" s="125"/>
      <c r="I100" s="125"/>
      <c r="J100" s="126">
        <f>J128</f>
        <v>0</v>
      </c>
      <c r="L100" s="123"/>
    </row>
    <row r="101" spans="1:47" s="10" customFormat="1" ht="19.899999999999999" customHeight="1">
      <c r="B101" s="123"/>
      <c r="D101" s="124" t="s">
        <v>274</v>
      </c>
      <c r="E101" s="125"/>
      <c r="F101" s="125"/>
      <c r="G101" s="125"/>
      <c r="H101" s="125"/>
      <c r="I101" s="125"/>
      <c r="J101" s="126">
        <f>J182</f>
        <v>0</v>
      </c>
      <c r="L101" s="123"/>
    </row>
    <row r="102" spans="1:47" s="10" customFormat="1" ht="19.899999999999999" customHeight="1">
      <c r="B102" s="123"/>
      <c r="D102" s="124" t="s">
        <v>275</v>
      </c>
      <c r="E102" s="125"/>
      <c r="F102" s="125"/>
      <c r="G102" s="125"/>
      <c r="H102" s="125"/>
      <c r="I102" s="125"/>
      <c r="J102" s="126">
        <f>J187</f>
        <v>0</v>
      </c>
      <c r="L102" s="123"/>
    </row>
    <row r="103" spans="1:47" s="10" customFormat="1" ht="19.899999999999999" customHeight="1">
      <c r="B103" s="123"/>
      <c r="D103" s="124" t="s">
        <v>276</v>
      </c>
      <c r="E103" s="125"/>
      <c r="F103" s="125"/>
      <c r="G103" s="125"/>
      <c r="H103" s="125"/>
      <c r="I103" s="125"/>
      <c r="J103" s="126">
        <f>J198</f>
        <v>0</v>
      </c>
      <c r="L103" s="123"/>
    </row>
    <row r="104" spans="1:47" s="10" customFormat="1" ht="19.899999999999999" customHeight="1">
      <c r="B104" s="123"/>
      <c r="D104" s="124" t="s">
        <v>277</v>
      </c>
      <c r="E104" s="125"/>
      <c r="F104" s="125"/>
      <c r="G104" s="125"/>
      <c r="H104" s="125"/>
      <c r="I104" s="125"/>
      <c r="J104" s="126">
        <f>J204</f>
        <v>0</v>
      </c>
      <c r="L104" s="123"/>
    </row>
    <row r="105" spans="1:47" s="2" customFormat="1" ht="21.75" customHeight="1">
      <c r="A105" s="33"/>
      <c r="B105" s="34"/>
      <c r="C105" s="33"/>
      <c r="D105" s="33"/>
      <c r="E105" s="33"/>
      <c r="F105" s="33"/>
      <c r="G105" s="33"/>
      <c r="H105" s="33"/>
      <c r="I105" s="33"/>
      <c r="J105" s="33"/>
      <c r="K105" s="33"/>
      <c r="L105" s="4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47" s="2" customFormat="1" ht="6.95" customHeight="1">
      <c r="A106" s="33"/>
      <c r="B106" s="48"/>
      <c r="C106" s="49"/>
      <c r="D106" s="49"/>
      <c r="E106" s="49"/>
      <c r="F106" s="49"/>
      <c r="G106" s="49"/>
      <c r="H106" s="49"/>
      <c r="I106" s="49"/>
      <c r="J106" s="49"/>
      <c r="K106" s="49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10" spans="1:47" s="2" customFormat="1" ht="6.95" customHeight="1">
      <c r="A110" s="33"/>
      <c r="B110" s="50"/>
      <c r="C110" s="51"/>
      <c r="D110" s="51"/>
      <c r="E110" s="51"/>
      <c r="F110" s="51"/>
      <c r="G110" s="51"/>
      <c r="H110" s="51"/>
      <c r="I110" s="51"/>
      <c r="J110" s="51"/>
      <c r="K110" s="51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2" customFormat="1" ht="24.95" customHeight="1">
      <c r="A111" s="33"/>
      <c r="B111" s="34"/>
      <c r="C111" s="22" t="s">
        <v>170</v>
      </c>
      <c r="D111" s="33"/>
      <c r="E111" s="33"/>
      <c r="F111" s="33"/>
      <c r="G111" s="33"/>
      <c r="H111" s="33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2" customFormat="1" ht="6.95" customHeight="1">
      <c r="A112" s="33"/>
      <c r="B112" s="34"/>
      <c r="C112" s="33"/>
      <c r="D112" s="33"/>
      <c r="E112" s="33"/>
      <c r="F112" s="33"/>
      <c r="G112" s="33"/>
      <c r="H112" s="33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3" s="2" customFormat="1" ht="12" customHeight="1">
      <c r="A113" s="33"/>
      <c r="B113" s="34"/>
      <c r="C113" s="28" t="s">
        <v>16</v>
      </c>
      <c r="D113" s="33"/>
      <c r="E113" s="33"/>
      <c r="F113" s="33"/>
      <c r="G113" s="33"/>
      <c r="H113" s="33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3" s="2" customFormat="1" ht="16.5" customHeight="1">
      <c r="A114" s="33"/>
      <c r="B114" s="34"/>
      <c r="C114" s="33"/>
      <c r="D114" s="33"/>
      <c r="E114" s="268" t="str">
        <f>E7</f>
        <v>BRNO, GAJDOŠOVA II - REKONSTRUKCE KANALIZACE A VODOVODU (Bubeníčkova– Mikšíčkova)</v>
      </c>
      <c r="F114" s="269"/>
      <c r="G114" s="269"/>
      <c r="H114" s="269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1" customFormat="1" ht="12" customHeight="1">
      <c r="B115" s="21"/>
      <c r="C115" s="28" t="s">
        <v>159</v>
      </c>
      <c r="L115" s="21"/>
    </row>
    <row r="116" spans="1:63" s="2" customFormat="1" ht="16.5" customHeight="1">
      <c r="A116" s="33"/>
      <c r="B116" s="34"/>
      <c r="C116" s="33"/>
      <c r="D116" s="33"/>
      <c r="E116" s="268" t="s">
        <v>160</v>
      </c>
      <c r="F116" s="267"/>
      <c r="G116" s="267"/>
      <c r="H116" s="267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3" s="2" customFormat="1" ht="12" customHeight="1">
      <c r="A117" s="33"/>
      <c r="B117" s="34"/>
      <c r="C117" s="28" t="s">
        <v>161</v>
      </c>
      <c r="D117" s="33"/>
      <c r="E117" s="33"/>
      <c r="F117" s="33"/>
      <c r="G117" s="33"/>
      <c r="H117" s="33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16.5" customHeight="1">
      <c r="A118" s="33"/>
      <c r="B118" s="34"/>
      <c r="C118" s="33"/>
      <c r="D118" s="33"/>
      <c r="E118" s="261" t="str">
        <f>E11</f>
        <v>030 - SO 030 - ZŘÍZENÍ PROVIZORNÍ ZASTÁVKY MHD</v>
      </c>
      <c r="F118" s="267"/>
      <c r="G118" s="267"/>
      <c r="H118" s="267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6.95" customHeight="1">
      <c r="A119" s="33"/>
      <c r="B119" s="34"/>
      <c r="C119" s="33"/>
      <c r="D119" s="33"/>
      <c r="E119" s="33"/>
      <c r="F119" s="33"/>
      <c r="G119" s="33"/>
      <c r="H119" s="33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12" customHeight="1">
      <c r="A120" s="33"/>
      <c r="B120" s="34"/>
      <c r="C120" s="28" t="s">
        <v>21</v>
      </c>
      <c r="D120" s="33"/>
      <c r="E120" s="33"/>
      <c r="F120" s="26" t="str">
        <f>F14</f>
        <v>BRNO</v>
      </c>
      <c r="G120" s="33"/>
      <c r="H120" s="33"/>
      <c r="I120" s="28" t="s">
        <v>23</v>
      </c>
      <c r="J120" s="56" t="str">
        <f>IF(J14="","",J14)</f>
        <v/>
      </c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6.95" customHeight="1">
      <c r="A121" s="33"/>
      <c r="B121" s="34"/>
      <c r="C121" s="33"/>
      <c r="D121" s="33"/>
      <c r="E121" s="33"/>
      <c r="F121" s="33"/>
      <c r="G121" s="33"/>
      <c r="H121" s="33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25.7" customHeight="1">
      <c r="A122" s="33"/>
      <c r="B122" s="34"/>
      <c r="C122" s="28" t="s">
        <v>25</v>
      </c>
      <c r="D122" s="33"/>
      <c r="E122" s="33"/>
      <c r="F122" s="26" t="str">
        <f>E17</f>
        <v>Statutární město Brno</v>
      </c>
      <c r="G122" s="33"/>
      <c r="H122" s="33"/>
      <c r="I122" s="28" t="s">
        <v>33</v>
      </c>
      <c r="J122" s="31" t="str">
        <f>E23</f>
        <v>JV PROJEKT V.H. s.r.o.   Brno</v>
      </c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15.2" customHeight="1">
      <c r="A123" s="33"/>
      <c r="B123" s="34"/>
      <c r="C123" s="28" t="s">
        <v>31</v>
      </c>
      <c r="D123" s="33"/>
      <c r="E123" s="33"/>
      <c r="F123" s="26" t="str">
        <f>IF(E20="","",E20)</f>
        <v>Vyplň údaj</v>
      </c>
      <c r="G123" s="33"/>
      <c r="H123" s="33"/>
      <c r="I123" s="28" t="s">
        <v>36</v>
      </c>
      <c r="J123" s="31" t="str">
        <f>E26</f>
        <v xml:space="preserve"> </v>
      </c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10.35" customHeight="1">
      <c r="A124" s="33"/>
      <c r="B124" s="34"/>
      <c r="C124" s="33"/>
      <c r="D124" s="33"/>
      <c r="E124" s="33"/>
      <c r="F124" s="33"/>
      <c r="G124" s="33"/>
      <c r="H124" s="33"/>
      <c r="I124" s="33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11" customFormat="1" ht="29.25" customHeight="1">
      <c r="A125" s="127"/>
      <c r="B125" s="128"/>
      <c r="C125" s="129" t="s">
        <v>171</v>
      </c>
      <c r="D125" s="130" t="s">
        <v>65</v>
      </c>
      <c r="E125" s="130" t="s">
        <v>61</v>
      </c>
      <c r="F125" s="130" t="s">
        <v>62</v>
      </c>
      <c r="G125" s="130" t="s">
        <v>172</v>
      </c>
      <c r="H125" s="130" t="s">
        <v>173</v>
      </c>
      <c r="I125" s="130" t="s">
        <v>174</v>
      </c>
      <c r="J125" s="130" t="s">
        <v>165</v>
      </c>
      <c r="K125" s="131" t="s">
        <v>175</v>
      </c>
      <c r="L125" s="132"/>
      <c r="M125" s="63" t="s">
        <v>1</v>
      </c>
      <c r="N125" s="64" t="s">
        <v>44</v>
      </c>
      <c r="O125" s="64" t="s">
        <v>176</v>
      </c>
      <c r="P125" s="64" t="s">
        <v>177</v>
      </c>
      <c r="Q125" s="64" t="s">
        <v>178</v>
      </c>
      <c r="R125" s="64" t="s">
        <v>179</v>
      </c>
      <c r="S125" s="64" t="s">
        <v>180</v>
      </c>
      <c r="T125" s="65" t="s">
        <v>181</v>
      </c>
      <c r="U125" s="127"/>
      <c r="V125" s="127"/>
      <c r="W125" s="127"/>
      <c r="X125" s="127"/>
      <c r="Y125" s="127"/>
      <c r="Z125" s="127"/>
      <c r="AA125" s="127"/>
      <c r="AB125" s="127"/>
      <c r="AC125" s="127"/>
      <c r="AD125" s="127"/>
      <c r="AE125" s="127"/>
    </row>
    <row r="126" spans="1:63" s="2" customFormat="1" ht="22.9" customHeight="1">
      <c r="A126" s="33"/>
      <c r="B126" s="34"/>
      <c r="C126" s="70" t="s">
        <v>182</v>
      </c>
      <c r="D126" s="33"/>
      <c r="E126" s="33"/>
      <c r="F126" s="33"/>
      <c r="G126" s="33"/>
      <c r="H126" s="33"/>
      <c r="I126" s="33"/>
      <c r="J126" s="133">
        <f>BK126</f>
        <v>0</v>
      </c>
      <c r="K126" s="33"/>
      <c r="L126" s="34"/>
      <c r="M126" s="66"/>
      <c r="N126" s="57"/>
      <c r="O126" s="67"/>
      <c r="P126" s="134">
        <f>P127</f>
        <v>0</v>
      </c>
      <c r="Q126" s="67"/>
      <c r="R126" s="134">
        <f>R127</f>
        <v>19.155703900000002</v>
      </c>
      <c r="S126" s="67"/>
      <c r="T126" s="135">
        <f>T127</f>
        <v>42.15428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T126" s="18" t="s">
        <v>79</v>
      </c>
      <c r="AU126" s="18" t="s">
        <v>167</v>
      </c>
      <c r="BK126" s="136">
        <f>BK127</f>
        <v>0</v>
      </c>
    </row>
    <row r="127" spans="1:63" s="12" customFormat="1" ht="25.9" customHeight="1">
      <c r="B127" s="137"/>
      <c r="D127" s="138" t="s">
        <v>79</v>
      </c>
      <c r="E127" s="139" t="s">
        <v>183</v>
      </c>
      <c r="F127" s="139" t="s">
        <v>184</v>
      </c>
      <c r="I127" s="140"/>
      <c r="J127" s="141">
        <f>BK127</f>
        <v>0</v>
      </c>
      <c r="L127" s="137"/>
      <c r="M127" s="142"/>
      <c r="N127" s="143"/>
      <c r="O127" s="143"/>
      <c r="P127" s="144">
        <f>P128+P182+P187+P198+P204</f>
        <v>0</v>
      </c>
      <c r="Q127" s="143"/>
      <c r="R127" s="144">
        <f>R128+R182+R187+R198+R204</f>
        <v>19.155703900000002</v>
      </c>
      <c r="S127" s="143"/>
      <c r="T127" s="145">
        <f>T128+T182+T187+T198+T204</f>
        <v>42.15428</v>
      </c>
      <c r="AR127" s="138" t="s">
        <v>24</v>
      </c>
      <c r="AT127" s="146" t="s">
        <v>79</v>
      </c>
      <c r="AU127" s="146" t="s">
        <v>80</v>
      </c>
      <c r="AY127" s="138" t="s">
        <v>185</v>
      </c>
      <c r="BK127" s="147">
        <f>BK128+BK182+BK187+BK198+BK204</f>
        <v>0</v>
      </c>
    </row>
    <row r="128" spans="1:63" s="12" customFormat="1" ht="22.9" customHeight="1">
      <c r="B128" s="137"/>
      <c r="D128" s="138" t="s">
        <v>79</v>
      </c>
      <c r="E128" s="148" t="s">
        <v>24</v>
      </c>
      <c r="F128" s="148" t="s">
        <v>186</v>
      </c>
      <c r="I128" s="140"/>
      <c r="J128" s="149">
        <f>BK128</f>
        <v>0</v>
      </c>
      <c r="L128" s="137"/>
      <c r="M128" s="142"/>
      <c r="N128" s="143"/>
      <c r="O128" s="143"/>
      <c r="P128" s="144">
        <f>SUM(P129:P181)</f>
        <v>0</v>
      </c>
      <c r="Q128" s="143"/>
      <c r="R128" s="144">
        <f>SUM(R129:R181)</f>
        <v>2.6138000000000002E-2</v>
      </c>
      <c r="S128" s="143"/>
      <c r="T128" s="145">
        <f>SUM(T129:T181)</f>
        <v>42.15428</v>
      </c>
      <c r="AR128" s="138" t="s">
        <v>24</v>
      </c>
      <c r="AT128" s="146" t="s">
        <v>79</v>
      </c>
      <c r="AU128" s="146" t="s">
        <v>24</v>
      </c>
      <c r="AY128" s="138" t="s">
        <v>185</v>
      </c>
      <c r="BK128" s="147">
        <f>SUM(BK129:BK181)</f>
        <v>0</v>
      </c>
    </row>
    <row r="129" spans="1:65" s="2" customFormat="1" ht="16.5" customHeight="1">
      <c r="A129" s="33"/>
      <c r="B129" s="150"/>
      <c r="C129" s="151" t="s">
        <v>24</v>
      </c>
      <c r="D129" s="151" t="s">
        <v>187</v>
      </c>
      <c r="E129" s="152" t="s">
        <v>278</v>
      </c>
      <c r="F129" s="153" t="s">
        <v>279</v>
      </c>
      <c r="G129" s="154" t="s">
        <v>280</v>
      </c>
      <c r="H129" s="155">
        <v>25.6</v>
      </c>
      <c r="I129" s="156"/>
      <c r="J129" s="157">
        <f>ROUND(I129*H129,2)</f>
        <v>0</v>
      </c>
      <c r="K129" s="153" t="s">
        <v>191</v>
      </c>
      <c r="L129" s="34"/>
      <c r="M129" s="158" t="s">
        <v>1</v>
      </c>
      <c r="N129" s="159" t="s">
        <v>45</v>
      </c>
      <c r="O129" s="59"/>
      <c r="P129" s="160">
        <f>O129*H129</f>
        <v>0</v>
      </c>
      <c r="Q129" s="160">
        <v>0</v>
      </c>
      <c r="R129" s="160">
        <f>Q129*H129</f>
        <v>0</v>
      </c>
      <c r="S129" s="160">
        <v>0.20499999999999999</v>
      </c>
      <c r="T129" s="161">
        <f>S129*H129</f>
        <v>5.2480000000000002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62" t="s">
        <v>192</v>
      </c>
      <c r="AT129" s="162" t="s">
        <v>187</v>
      </c>
      <c r="AU129" s="162" t="s">
        <v>88</v>
      </c>
      <c r="AY129" s="18" t="s">
        <v>185</v>
      </c>
      <c r="BE129" s="163">
        <f>IF(N129="základní",J129,0)</f>
        <v>0</v>
      </c>
      <c r="BF129" s="163">
        <f>IF(N129="snížená",J129,0)</f>
        <v>0</v>
      </c>
      <c r="BG129" s="163">
        <f>IF(N129="zákl. přenesená",J129,0)</f>
        <v>0</v>
      </c>
      <c r="BH129" s="163">
        <f>IF(N129="sníž. přenesená",J129,0)</f>
        <v>0</v>
      </c>
      <c r="BI129" s="163">
        <f>IF(N129="nulová",J129,0)</f>
        <v>0</v>
      </c>
      <c r="BJ129" s="18" t="s">
        <v>24</v>
      </c>
      <c r="BK129" s="163">
        <f>ROUND(I129*H129,2)</f>
        <v>0</v>
      </c>
      <c r="BL129" s="18" t="s">
        <v>192</v>
      </c>
      <c r="BM129" s="162" t="s">
        <v>281</v>
      </c>
    </row>
    <row r="130" spans="1:65" s="13" customFormat="1">
      <c r="B130" s="164"/>
      <c r="D130" s="165" t="s">
        <v>194</v>
      </c>
      <c r="E130" s="166" t="s">
        <v>1</v>
      </c>
      <c r="F130" s="167" t="s">
        <v>282</v>
      </c>
      <c r="H130" s="168">
        <v>25.6</v>
      </c>
      <c r="I130" s="169"/>
      <c r="L130" s="164"/>
      <c r="M130" s="170"/>
      <c r="N130" s="171"/>
      <c r="O130" s="171"/>
      <c r="P130" s="171"/>
      <c r="Q130" s="171"/>
      <c r="R130" s="171"/>
      <c r="S130" s="171"/>
      <c r="T130" s="172"/>
      <c r="AT130" s="166" t="s">
        <v>194</v>
      </c>
      <c r="AU130" s="166" t="s">
        <v>88</v>
      </c>
      <c r="AV130" s="13" t="s">
        <v>88</v>
      </c>
      <c r="AW130" s="13" t="s">
        <v>35</v>
      </c>
      <c r="AX130" s="13" t="s">
        <v>80</v>
      </c>
      <c r="AY130" s="166" t="s">
        <v>185</v>
      </c>
    </row>
    <row r="131" spans="1:65" s="14" customFormat="1">
      <c r="B131" s="173"/>
      <c r="D131" s="165" t="s">
        <v>194</v>
      </c>
      <c r="E131" s="174" t="s">
        <v>265</v>
      </c>
      <c r="F131" s="175" t="s">
        <v>195</v>
      </c>
      <c r="H131" s="176">
        <v>25.6</v>
      </c>
      <c r="I131" s="177"/>
      <c r="L131" s="173"/>
      <c r="M131" s="178"/>
      <c r="N131" s="179"/>
      <c r="O131" s="179"/>
      <c r="P131" s="179"/>
      <c r="Q131" s="179"/>
      <c r="R131" s="179"/>
      <c r="S131" s="179"/>
      <c r="T131" s="180"/>
      <c r="AT131" s="174" t="s">
        <v>194</v>
      </c>
      <c r="AU131" s="174" t="s">
        <v>88</v>
      </c>
      <c r="AV131" s="14" t="s">
        <v>192</v>
      </c>
      <c r="AW131" s="14" t="s">
        <v>35</v>
      </c>
      <c r="AX131" s="14" t="s">
        <v>24</v>
      </c>
      <c r="AY131" s="174" t="s">
        <v>185</v>
      </c>
    </row>
    <row r="132" spans="1:65" s="2" customFormat="1" ht="16.5" customHeight="1">
      <c r="A132" s="33"/>
      <c r="B132" s="150"/>
      <c r="C132" s="151" t="s">
        <v>88</v>
      </c>
      <c r="D132" s="151" t="s">
        <v>187</v>
      </c>
      <c r="E132" s="152" t="s">
        <v>283</v>
      </c>
      <c r="F132" s="153" t="s">
        <v>284</v>
      </c>
      <c r="G132" s="154" t="s">
        <v>280</v>
      </c>
      <c r="H132" s="155">
        <v>25.6</v>
      </c>
      <c r="I132" s="156"/>
      <c r="J132" s="157">
        <f>ROUND(I132*H132,2)</f>
        <v>0</v>
      </c>
      <c r="K132" s="153" t="s">
        <v>191</v>
      </c>
      <c r="L132" s="34"/>
      <c r="M132" s="158" t="s">
        <v>1</v>
      </c>
      <c r="N132" s="159" t="s">
        <v>45</v>
      </c>
      <c r="O132" s="59"/>
      <c r="P132" s="160">
        <f>O132*H132</f>
        <v>0</v>
      </c>
      <c r="Q132" s="160">
        <v>0</v>
      </c>
      <c r="R132" s="160">
        <f>Q132*H132</f>
        <v>0</v>
      </c>
      <c r="S132" s="160">
        <v>0</v>
      </c>
      <c r="T132" s="161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62" t="s">
        <v>192</v>
      </c>
      <c r="AT132" s="162" t="s">
        <v>187</v>
      </c>
      <c r="AU132" s="162" t="s">
        <v>88</v>
      </c>
      <c r="AY132" s="18" t="s">
        <v>185</v>
      </c>
      <c r="BE132" s="163">
        <f>IF(N132="základní",J132,0)</f>
        <v>0</v>
      </c>
      <c r="BF132" s="163">
        <f>IF(N132="snížená",J132,0)</f>
        <v>0</v>
      </c>
      <c r="BG132" s="163">
        <f>IF(N132="zákl. přenesená",J132,0)</f>
        <v>0</v>
      </c>
      <c r="BH132" s="163">
        <f>IF(N132="sníž. přenesená",J132,0)</f>
        <v>0</v>
      </c>
      <c r="BI132" s="163">
        <f>IF(N132="nulová",J132,0)</f>
        <v>0</v>
      </c>
      <c r="BJ132" s="18" t="s">
        <v>24</v>
      </c>
      <c r="BK132" s="163">
        <f>ROUND(I132*H132,2)</f>
        <v>0</v>
      </c>
      <c r="BL132" s="18" t="s">
        <v>192</v>
      </c>
      <c r="BM132" s="162" t="s">
        <v>285</v>
      </c>
    </row>
    <row r="133" spans="1:65" s="13" customFormat="1">
      <c r="B133" s="164"/>
      <c r="D133" s="165" t="s">
        <v>194</v>
      </c>
      <c r="E133" s="166" t="s">
        <v>1</v>
      </c>
      <c r="F133" s="167" t="s">
        <v>265</v>
      </c>
      <c r="H133" s="168">
        <v>25.6</v>
      </c>
      <c r="I133" s="169"/>
      <c r="L133" s="164"/>
      <c r="M133" s="170"/>
      <c r="N133" s="171"/>
      <c r="O133" s="171"/>
      <c r="P133" s="171"/>
      <c r="Q133" s="171"/>
      <c r="R133" s="171"/>
      <c r="S133" s="171"/>
      <c r="T133" s="172"/>
      <c r="AT133" s="166" t="s">
        <v>194</v>
      </c>
      <c r="AU133" s="166" t="s">
        <v>88</v>
      </c>
      <c r="AV133" s="13" t="s">
        <v>88</v>
      </c>
      <c r="AW133" s="13" t="s">
        <v>35</v>
      </c>
      <c r="AX133" s="13" t="s">
        <v>24</v>
      </c>
      <c r="AY133" s="166" t="s">
        <v>185</v>
      </c>
    </row>
    <row r="134" spans="1:65" s="2" customFormat="1" ht="16.5" customHeight="1">
      <c r="A134" s="33"/>
      <c r="B134" s="150"/>
      <c r="C134" s="151" t="s">
        <v>117</v>
      </c>
      <c r="D134" s="151" t="s">
        <v>187</v>
      </c>
      <c r="E134" s="152" t="s">
        <v>286</v>
      </c>
      <c r="F134" s="153" t="s">
        <v>287</v>
      </c>
      <c r="G134" s="154" t="s">
        <v>288</v>
      </c>
      <c r="H134" s="155">
        <v>70.349999999999994</v>
      </c>
      <c r="I134" s="156"/>
      <c r="J134" s="157">
        <f>ROUND(I134*H134,2)</f>
        <v>0</v>
      </c>
      <c r="K134" s="153" t="s">
        <v>191</v>
      </c>
      <c r="L134" s="34"/>
      <c r="M134" s="158" t="s">
        <v>1</v>
      </c>
      <c r="N134" s="159" t="s">
        <v>45</v>
      </c>
      <c r="O134" s="59"/>
      <c r="P134" s="160">
        <f>O134*H134</f>
        <v>0</v>
      </c>
      <c r="Q134" s="160">
        <v>0</v>
      </c>
      <c r="R134" s="160">
        <f>Q134*H134</f>
        <v>0</v>
      </c>
      <c r="S134" s="160">
        <v>8.0000000000000004E-4</v>
      </c>
      <c r="T134" s="161">
        <f>S134*H134</f>
        <v>5.6279999999999997E-2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62" t="s">
        <v>192</v>
      </c>
      <c r="AT134" s="162" t="s">
        <v>187</v>
      </c>
      <c r="AU134" s="162" t="s">
        <v>88</v>
      </c>
      <c r="AY134" s="18" t="s">
        <v>185</v>
      </c>
      <c r="BE134" s="163">
        <f>IF(N134="základní",J134,0)</f>
        <v>0</v>
      </c>
      <c r="BF134" s="163">
        <f>IF(N134="snížená",J134,0)</f>
        <v>0</v>
      </c>
      <c r="BG134" s="163">
        <f>IF(N134="zákl. přenesená",J134,0)</f>
        <v>0</v>
      </c>
      <c r="BH134" s="163">
        <f>IF(N134="sníž. přenesená",J134,0)</f>
        <v>0</v>
      </c>
      <c r="BI134" s="163">
        <f>IF(N134="nulová",J134,0)</f>
        <v>0</v>
      </c>
      <c r="BJ134" s="18" t="s">
        <v>24</v>
      </c>
      <c r="BK134" s="163">
        <f>ROUND(I134*H134,2)</f>
        <v>0</v>
      </c>
      <c r="BL134" s="18" t="s">
        <v>192</v>
      </c>
      <c r="BM134" s="162" t="s">
        <v>289</v>
      </c>
    </row>
    <row r="135" spans="1:65" s="13" customFormat="1">
      <c r="B135" s="164"/>
      <c r="D135" s="165" t="s">
        <v>194</v>
      </c>
      <c r="E135" s="166" t="s">
        <v>1</v>
      </c>
      <c r="F135" s="167" t="s">
        <v>290</v>
      </c>
      <c r="H135" s="168">
        <v>70.349999999999994</v>
      </c>
      <c r="I135" s="169"/>
      <c r="L135" s="164"/>
      <c r="M135" s="170"/>
      <c r="N135" s="171"/>
      <c r="O135" s="171"/>
      <c r="P135" s="171"/>
      <c r="Q135" s="171"/>
      <c r="R135" s="171"/>
      <c r="S135" s="171"/>
      <c r="T135" s="172"/>
      <c r="AT135" s="166" t="s">
        <v>194</v>
      </c>
      <c r="AU135" s="166" t="s">
        <v>88</v>
      </c>
      <c r="AV135" s="13" t="s">
        <v>88</v>
      </c>
      <c r="AW135" s="13" t="s">
        <v>35</v>
      </c>
      <c r="AX135" s="13" t="s">
        <v>24</v>
      </c>
      <c r="AY135" s="166" t="s">
        <v>185</v>
      </c>
    </row>
    <row r="136" spans="1:65" s="2" customFormat="1" ht="16.5" customHeight="1">
      <c r="A136" s="33"/>
      <c r="B136" s="150"/>
      <c r="C136" s="151" t="s">
        <v>192</v>
      </c>
      <c r="D136" s="151" t="s">
        <v>187</v>
      </c>
      <c r="E136" s="152" t="s">
        <v>291</v>
      </c>
      <c r="F136" s="153" t="s">
        <v>292</v>
      </c>
      <c r="G136" s="154" t="s">
        <v>288</v>
      </c>
      <c r="H136" s="155">
        <v>67</v>
      </c>
      <c r="I136" s="156"/>
      <c r="J136" s="157">
        <f>ROUND(I136*H136,2)</f>
        <v>0</v>
      </c>
      <c r="K136" s="153" t="s">
        <v>191</v>
      </c>
      <c r="L136" s="34"/>
      <c r="M136" s="158" t="s">
        <v>1</v>
      </c>
      <c r="N136" s="159" t="s">
        <v>45</v>
      </c>
      <c r="O136" s="59"/>
      <c r="P136" s="160">
        <f>O136*H136</f>
        <v>0</v>
      </c>
      <c r="Q136" s="160">
        <v>0</v>
      </c>
      <c r="R136" s="160">
        <f>Q136*H136</f>
        <v>0</v>
      </c>
      <c r="S136" s="160">
        <v>0.26</v>
      </c>
      <c r="T136" s="161">
        <f>S136*H136</f>
        <v>17.420000000000002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62" t="s">
        <v>192</v>
      </c>
      <c r="AT136" s="162" t="s">
        <v>187</v>
      </c>
      <c r="AU136" s="162" t="s">
        <v>88</v>
      </c>
      <c r="AY136" s="18" t="s">
        <v>185</v>
      </c>
      <c r="BE136" s="163">
        <f>IF(N136="základní",J136,0)</f>
        <v>0</v>
      </c>
      <c r="BF136" s="163">
        <f>IF(N136="snížená",J136,0)</f>
        <v>0</v>
      </c>
      <c r="BG136" s="163">
        <f>IF(N136="zákl. přenesená",J136,0)</f>
        <v>0</v>
      </c>
      <c r="BH136" s="163">
        <f>IF(N136="sníž. přenesená",J136,0)</f>
        <v>0</v>
      </c>
      <c r="BI136" s="163">
        <f>IF(N136="nulová",J136,0)</f>
        <v>0</v>
      </c>
      <c r="BJ136" s="18" t="s">
        <v>24</v>
      </c>
      <c r="BK136" s="163">
        <f>ROUND(I136*H136,2)</f>
        <v>0</v>
      </c>
      <c r="BL136" s="18" t="s">
        <v>192</v>
      </c>
      <c r="BM136" s="162" t="s">
        <v>293</v>
      </c>
    </row>
    <row r="137" spans="1:65" s="13" customFormat="1">
      <c r="B137" s="164"/>
      <c r="D137" s="165" t="s">
        <v>194</v>
      </c>
      <c r="E137" s="166" t="s">
        <v>1</v>
      </c>
      <c r="F137" s="167" t="s">
        <v>294</v>
      </c>
      <c r="H137" s="168">
        <v>67</v>
      </c>
      <c r="I137" s="169"/>
      <c r="L137" s="164"/>
      <c r="M137" s="170"/>
      <c r="N137" s="171"/>
      <c r="O137" s="171"/>
      <c r="P137" s="171"/>
      <c r="Q137" s="171"/>
      <c r="R137" s="171"/>
      <c r="S137" s="171"/>
      <c r="T137" s="172"/>
      <c r="AT137" s="166" t="s">
        <v>194</v>
      </c>
      <c r="AU137" s="166" t="s">
        <v>88</v>
      </c>
      <c r="AV137" s="13" t="s">
        <v>88</v>
      </c>
      <c r="AW137" s="13" t="s">
        <v>35</v>
      </c>
      <c r="AX137" s="13" t="s">
        <v>24</v>
      </c>
      <c r="AY137" s="166" t="s">
        <v>185</v>
      </c>
    </row>
    <row r="138" spans="1:65" s="2" customFormat="1" ht="16.5" customHeight="1">
      <c r="A138" s="33"/>
      <c r="B138" s="150"/>
      <c r="C138" s="151" t="s">
        <v>157</v>
      </c>
      <c r="D138" s="151" t="s">
        <v>187</v>
      </c>
      <c r="E138" s="152" t="s">
        <v>295</v>
      </c>
      <c r="F138" s="153" t="s">
        <v>296</v>
      </c>
      <c r="G138" s="154" t="s">
        <v>288</v>
      </c>
      <c r="H138" s="155">
        <v>67</v>
      </c>
      <c r="I138" s="156"/>
      <c r="J138" s="157">
        <f>ROUND(I138*H138,2)</f>
        <v>0</v>
      </c>
      <c r="K138" s="153" t="s">
        <v>191</v>
      </c>
      <c r="L138" s="34"/>
      <c r="M138" s="158" t="s">
        <v>1</v>
      </c>
      <c r="N138" s="159" t="s">
        <v>45</v>
      </c>
      <c r="O138" s="59"/>
      <c r="P138" s="160">
        <f>O138*H138</f>
        <v>0</v>
      </c>
      <c r="Q138" s="160">
        <v>0</v>
      </c>
      <c r="R138" s="160">
        <f>Q138*H138</f>
        <v>0</v>
      </c>
      <c r="S138" s="160">
        <v>0</v>
      </c>
      <c r="T138" s="161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2" t="s">
        <v>192</v>
      </c>
      <c r="AT138" s="162" t="s">
        <v>187</v>
      </c>
      <c r="AU138" s="162" t="s">
        <v>88</v>
      </c>
      <c r="AY138" s="18" t="s">
        <v>185</v>
      </c>
      <c r="BE138" s="163">
        <f>IF(N138="základní",J138,0)</f>
        <v>0</v>
      </c>
      <c r="BF138" s="163">
        <f>IF(N138="snížená",J138,0)</f>
        <v>0</v>
      </c>
      <c r="BG138" s="163">
        <f>IF(N138="zákl. přenesená",J138,0)</f>
        <v>0</v>
      </c>
      <c r="BH138" s="163">
        <f>IF(N138="sníž. přenesená",J138,0)</f>
        <v>0</v>
      </c>
      <c r="BI138" s="163">
        <f>IF(N138="nulová",J138,0)</f>
        <v>0</v>
      </c>
      <c r="BJ138" s="18" t="s">
        <v>24</v>
      </c>
      <c r="BK138" s="163">
        <f>ROUND(I138*H138,2)</f>
        <v>0</v>
      </c>
      <c r="BL138" s="18" t="s">
        <v>192</v>
      </c>
      <c r="BM138" s="162" t="s">
        <v>297</v>
      </c>
    </row>
    <row r="139" spans="1:65" s="13" customFormat="1">
      <c r="B139" s="164"/>
      <c r="D139" s="165" t="s">
        <v>194</v>
      </c>
      <c r="E139" s="166" t="s">
        <v>1</v>
      </c>
      <c r="F139" s="167" t="s">
        <v>271</v>
      </c>
      <c r="H139" s="168">
        <v>67</v>
      </c>
      <c r="I139" s="169"/>
      <c r="L139" s="164"/>
      <c r="M139" s="170"/>
      <c r="N139" s="171"/>
      <c r="O139" s="171"/>
      <c r="P139" s="171"/>
      <c r="Q139" s="171"/>
      <c r="R139" s="171"/>
      <c r="S139" s="171"/>
      <c r="T139" s="172"/>
      <c r="AT139" s="166" t="s">
        <v>194</v>
      </c>
      <c r="AU139" s="166" t="s">
        <v>88</v>
      </c>
      <c r="AV139" s="13" t="s">
        <v>88</v>
      </c>
      <c r="AW139" s="13" t="s">
        <v>35</v>
      </c>
      <c r="AX139" s="13" t="s">
        <v>24</v>
      </c>
      <c r="AY139" s="166" t="s">
        <v>185</v>
      </c>
    </row>
    <row r="140" spans="1:65" s="2" customFormat="1" ht="16.5" customHeight="1">
      <c r="A140" s="33"/>
      <c r="B140" s="150"/>
      <c r="C140" s="151" t="s">
        <v>208</v>
      </c>
      <c r="D140" s="151" t="s">
        <v>187</v>
      </c>
      <c r="E140" s="152" t="s">
        <v>298</v>
      </c>
      <c r="F140" s="153" t="s">
        <v>299</v>
      </c>
      <c r="G140" s="154" t="s">
        <v>288</v>
      </c>
      <c r="H140" s="155">
        <v>67</v>
      </c>
      <c r="I140" s="156"/>
      <c r="J140" s="157">
        <f>ROUND(I140*H140,2)</f>
        <v>0</v>
      </c>
      <c r="K140" s="153" t="s">
        <v>191</v>
      </c>
      <c r="L140" s="34"/>
      <c r="M140" s="158" t="s">
        <v>1</v>
      </c>
      <c r="N140" s="159" t="s">
        <v>45</v>
      </c>
      <c r="O140" s="59"/>
      <c r="P140" s="160">
        <f>O140*H140</f>
        <v>0</v>
      </c>
      <c r="Q140" s="160">
        <v>0</v>
      </c>
      <c r="R140" s="160">
        <f>Q140*H140</f>
        <v>0</v>
      </c>
      <c r="S140" s="160">
        <v>0.28999999999999998</v>
      </c>
      <c r="T140" s="161">
        <f>S140*H140</f>
        <v>19.43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2" t="s">
        <v>192</v>
      </c>
      <c r="AT140" s="162" t="s">
        <v>187</v>
      </c>
      <c r="AU140" s="162" t="s">
        <v>88</v>
      </c>
      <c r="AY140" s="18" t="s">
        <v>185</v>
      </c>
      <c r="BE140" s="163">
        <f>IF(N140="základní",J140,0)</f>
        <v>0</v>
      </c>
      <c r="BF140" s="163">
        <f>IF(N140="snížená",J140,0)</f>
        <v>0</v>
      </c>
      <c r="BG140" s="163">
        <f>IF(N140="zákl. přenesená",J140,0)</f>
        <v>0</v>
      </c>
      <c r="BH140" s="163">
        <f>IF(N140="sníž. přenesená",J140,0)</f>
        <v>0</v>
      </c>
      <c r="BI140" s="163">
        <f>IF(N140="nulová",J140,0)</f>
        <v>0</v>
      </c>
      <c r="BJ140" s="18" t="s">
        <v>24</v>
      </c>
      <c r="BK140" s="163">
        <f>ROUND(I140*H140,2)</f>
        <v>0</v>
      </c>
      <c r="BL140" s="18" t="s">
        <v>192</v>
      </c>
      <c r="BM140" s="162" t="s">
        <v>300</v>
      </c>
    </row>
    <row r="141" spans="1:65" s="13" customFormat="1">
      <c r="B141" s="164"/>
      <c r="D141" s="165" t="s">
        <v>194</v>
      </c>
      <c r="E141" s="166" t="s">
        <v>1</v>
      </c>
      <c r="F141" s="167" t="s">
        <v>301</v>
      </c>
      <c r="H141" s="168">
        <v>67</v>
      </c>
      <c r="I141" s="169"/>
      <c r="L141" s="164"/>
      <c r="M141" s="170"/>
      <c r="N141" s="171"/>
      <c r="O141" s="171"/>
      <c r="P141" s="171"/>
      <c r="Q141" s="171"/>
      <c r="R141" s="171"/>
      <c r="S141" s="171"/>
      <c r="T141" s="172"/>
      <c r="AT141" s="166" t="s">
        <v>194</v>
      </c>
      <c r="AU141" s="166" t="s">
        <v>88</v>
      </c>
      <c r="AV141" s="13" t="s">
        <v>88</v>
      </c>
      <c r="AW141" s="13" t="s">
        <v>35</v>
      </c>
      <c r="AX141" s="13" t="s">
        <v>24</v>
      </c>
      <c r="AY141" s="166" t="s">
        <v>185</v>
      </c>
    </row>
    <row r="142" spans="1:65" s="2" customFormat="1" ht="16.5" customHeight="1">
      <c r="A142" s="33"/>
      <c r="B142" s="150"/>
      <c r="C142" s="151" t="s">
        <v>213</v>
      </c>
      <c r="D142" s="151" t="s">
        <v>187</v>
      </c>
      <c r="E142" s="152" t="s">
        <v>302</v>
      </c>
      <c r="F142" s="153" t="s">
        <v>303</v>
      </c>
      <c r="G142" s="154" t="s">
        <v>234</v>
      </c>
      <c r="H142" s="155">
        <v>30.675000000000001</v>
      </c>
      <c r="I142" s="156"/>
      <c r="J142" s="157">
        <f>ROUND(I142*H142,2)</f>
        <v>0</v>
      </c>
      <c r="K142" s="153" t="s">
        <v>191</v>
      </c>
      <c r="L142" s="34"/>
      <c r="M142" s="158" t="s">
        <v>1</v>
      </c>
      <c r="N142" s="159" t="s">
        <v>45</v>
      </c>
      <c r="O142" s="59"/>
      <c r="P142" s="160">
        <f>O142*H142</f>
        <v>0</v>
      </c>
      <c r="Q142" s="160">
        <v>0</v>
      </c>
      <c r="R142" s="160">
        <f>Q142*H142</f>
        <v>0</v>
      </c>
      <c r="S142" s="160">
        <v>0</v>
      </c>
      <c r="T142" s="161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2" t="s">
        <v>192</v>
      </c>
      <c r="AT142" s="162" t="s">
        <v>187</v>
      </c>
      <c r="AU142" s="162" t="s">
        <v>88</v>
      </c>
      <c r="AY142" s="18" t="s">
        <v>185</v>
      </c>
      <c r="BE142" s="163">
        <f>IF(N142="základní",J142,0)</f>
        <v>0</v>
      </c>
      <c r="BF142" s="163">
        <f>IF(N142="snížená",J142,0)</f>
        <v>0</v>
      </c>
      <c r="BG142" s="163">
        <f>IF(N142="zákl. přenesená",J142,0)</f>
        <v>0</v>
      </c>
      <c r="BH142" s="163">
        <f>IF(N142="sníž. přenesená",J142,0)</f>
        <v>0</v>
      </c>
      <c r="BI142" s="163">
        <f>IF(N142="nulová",J142,0)</f>
        <v>0</v>
      </c>
      <c r="BJ142" s="18" t="s">
        <v>24</v>
      </c>
      <c r="BK142" s="163">
        <f>ROUND(I142*H142,2)</f>
        <v>0</v>
      </c>
      <c r="BL142" s="18" t="s">
        <v>192</v>
      </c>
      <c r="BM142" s="162" t="s">
        <v>304</v>
      </c>
    </row>
    <row r="143" spans="1:65" s="2" customFormat="1" ht="16.5" customHeight="1">
      <c r="A143" s="33"/>
      <c r="B143" s="150"/>
      <c r="C143" s="151" t="s">
        <v>217</v>
      </c>
      <c r="D143" s="151" t="s">
        <v>187</v>
      </c>
      <c r="E143" s="152" t="s">
        <v>305</v>
      </c>
      <c r="F143" s="153" t="s">
        <v>306</v>
      </c>
      <c r="G143" s="154" t="s">
        <v>234</v>
      </c>
      <c r="H143" s="155">
        <v>184.05</v>
      </c>
      <c r="I143" s="156"/>
      <c r="J143" s="157">
        <f>ROUND(I143*H143,2)</f>
        <v>0</v>
      </c>
      <c r="K143" s="153" t="s">
        <v>191</v>
      </c>
      <c r="L143" s="34"/>
      <c r="M143" s="158" t="s">
        <v>1</v>
      </c>
      <c r="N143" s="159" t="s">
        <v>45</v>
      </c>
      <c r="O143" s="59"/>
      <c r="P143" s="160">
        <f>O143*H143</f>
        <v>0</v>
      </c>
      <c r="Q143" s="160">
        <v>0</v>
      </c>
      <c r="R143" s="160">
        <f>Q143*H143</f>
        <v>0</v>
      </c>
      <c r="S143" s="160">
        <v>0</v>
      </c>
      <c r="T143" s="161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2" t="s">
        <v>192</v>
      </c>
      <c r="AT143" s="162" t="s">
        <v>187</v>
      </c>
      <c r="AU143" s="162" t="s">
        <v>88</v>
      </c>
      <c r="AY143" s="18" t="s">
        <v>185</v>
      </c>
      <c r="BE143" s="163">
        <f>IF(N143="základní",J143,0)</f>
        <v>0</v>
      </c>
      <c r="BF143" s="163">
        <f>IF(N143="snížená",J143,0)</f>
        <v>0</v>
      </c>
      <c r="BG143" s="163">
        <f>IF(N143="zákl. přenesená",J143,0)</f>
        <v>0</v>
      </c>
      <c r="BH143" s="163">
        <f>IF(N143="sníž. přenesená",J143,0)</f>
        <v>0</v>
      </c>
      <c r="BI143" s="163">
        <f>IF(N143="nulová",J143,0)</f>
        <v>0</v>
      </c>
      <c r="BJ143" s="18" t="s">
        <v>24</v>
      </c>
      <c r="BK143" s="163">
        <f>ROUND(I143*H143,2)</f>
        <v>0</v>
      </c>
      <c r="BL143" s="18" t="s">
        <v>192</v>
      </c>
      <c r="BM143" s="162" t="s">
        <v>307</v>
      </c>
    </row>
    <row r="144" spans="1:65" s="13" customFormat="1">
      <c r="B144" s="164"/>
      <c r="D144" s="165" t="s">
        <v>194</v>
      </c>
      <c r="E144" s="166" t="s">
        <v>1</v>
      </c>
      <c r="F144" s="167" t="s">
        <v>308</v>
      </c>
      <c r="H144" s="168">
        <v>184.05</v>
      </c>
      <c r="I144" s="169"/>
      <c r="L144" s="164"/>
      <c r="M144" s="170"/>
      <c r="N144" s="171"/>
      <c r="O144" s="171"/>
      <c r="P144" s="171"/>
      <c r="Q144" s="171"/>
      <c r="R144" s="171"/>
      <c r="S144" s="171"/>
      <c r="T144" s="172"/>
      <c r="AT144" s="166" t="s">
        <v>194</v>
      </c>
      <c r="AU144" s="166" t="s">
        <v>88</v>
      </c>
      <c r="AV144" s="13" t="s">
        <v>88</v>
      </c>
      <c r="AW144" s="13" t="s">
        <v>35</v>
      </c>
      <c r="AX144" s="13" t="s">
        <v>24</v>
      </c>
      <c r="AY144" s="166" t="s">
        <v>185</v>
      </c>
    </row>
    <row r="145" spans="1:65" s="2" customFormat="1" ht="16.5" customHeight="1">
      <c r="A145" s="33"/>
      <c r="B145" s="150"/>
      <c r="C145" s="151" t="s">
        <v>221</v>
      </c>
      <c r="D145" s="151" t="s">
        <v>187</v>
      </c>
      <c r="E145" s="152" t="s">
        <v>309</v>
      </c>
      <c r="F145" s="153" t="s">
        <v>310</v>
      </c>
      <c r="G145" s="154" t="s">
        <v>234</v>
      </c>
      <c r="H145" s="155">
        <v>30.675000000000001</v>
      </c>
      <c r="I145" s="156"/>
      <c r="J145" s="157">
        <f>ROUND(I145*H145,2)</f>
        <v>0</v>
      </c>
      <c r="K145" s="153" t="s">
        <v>224</v>
      </c>
      <c r="L145" s="34"/>
      <c r="M145" s="158" t="s">
        <v>1</v>
      </c>
      <c r="N145" s="159" t="s">
        <v>45</v>
      </c>
      <c r="O145" s="59"/>
      <c r="P145" s="160">
        <f>O145*H145</f>
        <v>0</v>
      </c>
      <c r="Q145" s="160">
        <v>0</v>
      </c>
      <c r="R145" s="160">
        <f>Q145*H145</f>
        <v>0</v>
      </c>
      <c r="S145" s="160">
        <v>0</v>
      </c>
      <c r="T145" s="161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2" t="s">
        <v>192</v>
      </c>
      <c r="AT145" s="162" t="s">
        <v>187</v>
      </c>
      <c r="AU145" s="162" t="s">
        <v>88</v>
      </c>
      <c r="AY145" s="18" t="s">
        <v>185</v>
      </c>
      <c r="BE145" s="163">
        <f>IF(N145="základní",J145,0)</f>
        <v>0</v>
      </c>
      <c r="BF145" s="163">
        <f>IF(N145="snížená",J145,0)</f>
        <v>0</v>
      </c>
      <c r="BG145" s="163">
        <f>IF(N145="zákl. přenesená",J145,0)</f>
        <v>0</v>
      </c>
      <c r="BH145" s="163">
        <f>IF(N145="sníž. přenesená",J145,0)</f>
        <v>0</v>
      </c>
      <c r="BI145" s="163">
        <f>IF(N145="nulová",J145,0)</f>
        <v>0</v>
      </c>
      <c r="BJ145" s="18" t="s">
        <v>24</v>
      </c>
      <c r="BK145" s="163">
        <f>ROUND(I145*H145,2)</f>
        <v>0</v>
      </c>
      <c r="BL145" s="18" t="s">
        <v>192</v>
      </c>
      <c r="BM145" s="162" t="s">
        <v>311</v>
      </c>
    </row>
    <row r="146" spans="1:65" s="2" customFormat="1" ht="16.5" customHeight="1">
      <c r="A146" s="33"/>
      <c r="B146" s="150"/>
      <c r="C146" s="151" t="s">
        <v>109</v>
      </c>
      <c r="D146" s="151" t="s">
        <v>187</v>
      </c>
      <c r="E146" s="152" t="s">
        <v>312</v>
      </c>
      <c r="F146" s="153" t="s">
        <v>313</v>
      </c>
      <c r="G146" s="154" t="s">
        <v>234</v>
      </c>
      <c r="H146" s="155">
        <v>11.478999999999999</v>
      </c>
      <c r="I146" s="156"/>
      <c r="J146" s="157">
        <f>ROUND(I146*H146,2)</f>
        <v>0</v>
      </c>
      <c r="K146" s="153" t="s">
        <v>191</v>
      </c>
      <c r="L146" s="34"/>
      <c r="M146" s="158" t="s">
        <v>1</v>
      </c>
      <c r="N146" s="159" t="s">
        <v>45</v>
      </c>
      <c r="O146" s="59"/>
      <c r="P146" s="160">
        <f>O146*H146</f>
        <v>0</v>
      </c>
      <c r="Q146" s="160">
        <v>0</v>
      </c>
      <c r="R146" s="160">
        <f>Q146*H146</f>
        <v>0</v>
      </c>
      <c r="S146" s="160">
        <v>0</v>
      </c>
      <c r="T146" s="161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2" t="s">
        <v>192</v>
      </c>
      <c r="AT146" s="162" t="s">
        <v>187</v>
      </c>
      <c r="AU146" s="162" t="s">
        <v>88</v>
      </c>
      <c r="AY146" s="18" t="s">
        <v>185</v>
      </c>
      <c r="BE146" s="163">
        <f>IF(N146="základní",J146,0)</f>
        <v>0</v>
      </c>
      <c r="BF146" s="163">
        <f>IF(N146="snížená",J146,0)</f>
        <v>0</v>
      </c>
      <c r="BG146" s="163">
        <f>IF(N146="zákl. přenesená",J146,0)</f>
        <v>0</v>
      </c>
      <c r="BH146" s="163">
        <f>IF(N146="sníž. přenesená",J146,0)</f>
        <v>0</v>
      </c>
      <c r="BI146" s="163">
        <f>IF(N146="nulová",J146,0)</f>
        <v>0</v>
      </c>
      <c r="BJ146" s="18" t="s">
        <v>24</v>
      </c>
      <c r="BK146" s="163">
        <f>ROUND(I146*H146,2)</f>
        <v>0</v>
      </c>
      <c r="BL146" s="18" t="s">
        <v>192</v>
      </c>
      <c r="BM146" s="162" t="s">
        <v>314</v>
      </c>
    </row>
    <row r="147" spans="1:65" s="15" customFormat="1">
      <c r="B147" s="194"/>
      <c r="D147" s="165" t="s">
        <v>194</v>
      </c>
      <c r="E147" s="195" t="s">
        <v>1</v>
      </c>
      <c r="F147" s="196" t="s">
        <v>315</v>
      </c>
      <c r="H147" s="195" t="s">
        <v>1</v>
      </c>
      <c r="I147" s="197"/>
      <c r="L147" s="194"/>
      <c r="M147" s="198"/>
      <c r="N147" s="199"/>
      <c r="O147" s="199"/>
      <c r="P147" s="199"/>
      <c r="Q147" s="199"/>
      <c r="R147" s="199"/>
      <c r="S147" s="199"/>
      <c r="T147" s="200"/>
      <c r="AT147" s="195" t="s">
        <v>194</v>
      </c>
      <c r="AU147" s="195" t="s">
        <v>88</v>
      </c>
      <c r="AV147" s="15" t="s">
        <v>24</v>
      </c>
      <c r="AW147" s="15" t="s">
        <v>35</v>
      </c>
      <c r="AX147" s="15" t="s">
        <v>80</v>
      </c>
      <c r="AY147" s="195" t="s">
        <v>185</v>
      </c>
    </row>
    <row r="148" spans="1:65" s="13" customFormat="1">
      <c r="B148" s="164"/>
      <c r="D148" s="165" t="s">
        <v>194</v>
      </c>
      <c r="E148" s="166" t="s">
        <v>1</v>
      </c>
      <c r="F148" s="167" t="s">
        <v>316</v>
      </c>
      <c r="H148" s="168">
        <v>9.3800000000000008</v>
      </c>
      <c r="I148" s="169"/>
      <c r="L148" s="164"/>
      <c r="M148" s="170"/>
      <c r="N148" s="171"/>
      <c r="O148" s="171"/>
      <c r="P148" s="171"/>
      <c r="Q148" s="171"/>
      <c r="R148" s="171"/>
      <c r="S148" s="171"/>
      <c r="T148" s="172"/>
      <c r="AT148" s="166" t="s">
        <v>194</v>
      </c>
      <c r="AU148" s="166" t="s">
        <v>88</v>
      </c>
      <c r="AV148" s="13" t="s">
        <v>88</v>
      </c>
      <c r="AW148" s="13" t="s">
        <v>35</v>
      </c>
      <c r="AX148" s="13" t="s">
        <v>80</v>
      </c>
      <c r="AY148" s="166" t="s">
        <v>185</v>
      </c>
    </row>
    <row r="149" spans="1:65" s="13" customFormat="1">
      <c r="B149" s="164"/>
      <c r="D149" s="165" t="s">
        <v>194</v>
      </c>
      <c r="E149" s="166" t="s">
        <v>1</v>
      </c>
      <c r="F149" s="167" t="s">
        <v>317</v>
      </c>
      <c r="H149" s="168">
        <v>2.0990000000000002</v>
      </c>
      <c r="I149" s="169"/>
      <c r="L149" s="164"/>
      <c r="M149" s="170"/>
      <c r="N149" s="171"/>
      <c r="O149" s="171"/>
      <c r="P149" s="171"/>
      <c r="Q149" s="171"/>
      <c r="R149" s="171"/>
      <c r="S149" s="171"/>
      <c r="T149" s="172"/>
      <c r="AT149" s="166" t="s">
        <v>194</v>
      </c>
      <c r="AU149" s="166" t="s">
        <v>88</v>
      </c>
      <c r="AV149" s="13" t="s">
        <v>88</v>
      </c>
      <c r="AW149" s="13" t="s">
        <v>35</v>
      </c>
      <c r="AX149" s="13" t="s">
        <v>80</v>
      </c>
      <c r="AY149" s="166" t="s">
        <v>185</v>
      </c>
    </row>
    <row r="150" spans="1:65" s="14" customFormat="1">
      <c r="B150" s="173"/>
      <c r="D150" s="165" t="s">
        <v>194</v>
      </c>
      <c r="E150" s="174" t="s">
        <v>1</v>
      </c>
      <c r="F150" s="175" t="s">
        <v>195</v>
      </c>
      <c r="H150" s="176">
        <v>11.479000000000001</v>
      </c>
      <c r="I150" s="177"/>
      <c r="L150" s="173"/>
      <c r="M150" s="178"/>
      <c r="N150" s="179"/>
      <c r="O150" s="179"/>
      <c r="P150" s="179"/>
      <c r="Q150" s="179"/>
      <c r="R150" s="179"/>
      <c r="S150" s="179"/>
      <c r="T150" s="180"/>
      <c r="AT150" s="174" t="s">
        <v>194</v>
      </c>
      <c r="AU150" s="174" t="s">
        <v>88</v>
      </c>
      <c r="AV150" s="14" t="s">
        <v>192</v>
      </c>
      <c r="AW150" s="14" t="s">
        <v>35</v>
      </c>
      <c r="AX150" s="14" t="s">
        <v>24</v>
      </c>
      <c r="AY150" s="174" t="s">
        <v>185</v>
      </c>
    </row>
    <row r="151" spans="1:65" s="2" customFormat="1" ht="16.5" customHeight="1">
      <c r="A151" s="33"/>
      <c r="B151" s="150"/>
      <c r="C151" s="151" t="s">
        <v>112</v>
      </c>
      <c r="D151" s="151" t="s">
        <v>187</v>
      </c>
      <c r="E151" s="152" t="s">
        <v>318</v>
      </c>
      <c r="F151" s="153" t="s">
        <v>319</v>
      </c>
      <c r="G151" s="154" t="s">
        <v>234</v>
      </c>
      <c r="H151" s="155">
        <v>57.395000000000003</v>
      </c>
      <c r="I151" s="156"/>
      <c r="J151" s="157">
        <f>ROUND(I151*H151,2)</f>
        <v>0</v>
      </c>
      <c r="K151" s="153" t="s">
        <v>191</v>
      </c>
      <c r="L151" s="34"/>
      <c r="M151" s="158" t="s">
        <v>1</v>
      </c>
      <c r="N151" s="159" t="s">
        <v>45</v>
      </c>
      <c r="O151" s="59"/>
      <c r="P151" s="160">
        <f>O151*H151</f>
        <v>0</v>
      </c>
      <c r="Q151" s="160">
        <v>0</v>
      </c>
      <c r="R151" s="160">
        <f>Q151*H151</f>
        <v>0</v>
      </c>
      <c r="S151" s="160">
        <v>0</v>
      </c>
      <c r="T151" s="161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2" t="s">
        <v>192</v>
      </c>
      <c r="AT151" s="162" t="s">
        <v>187</v>
      </c>
      <c r="AU151" s="162" t="s">
        <v>88</v>
      </c>
      <c r="AY151" s="18" t="s">
        <v>185</v>
      </c>
      <c r="BE151" s="163">
        <f>IF(N151="základní",J151,0)</f>
        <v>0</v>
      </c>
      <c r="BF151" s="163">
        <f>IF(N151="snížená",J151,0)</f>
        <v>0</v>
      </c>
      <c r="BG151" s="163">
        <f>IF(N151="zákl. přenesená",J151,0)</f>
        <v>0</v>
      </c>
      <c r="BH151" s="163">
        <f>IF(N151="sníž. přenesená",J151,0)</f>
        <v>0</v>
      </c>
      <c r="BI151" s="163">
        <f>IF(N151="nulová",J151,0)</f>
        <v>0</v>
      </c>
      <c r="BJ151" s="18" t="s">
        <v>24</v>
      </c>
      <c r="BK151" s="163">
        <f>ROUND(I151*H151,2)</f>
        <v>0</v>
      </c>
      <c r="BL151" s="18" t="s">
        <v>192</v>
      </c>
      <c r="BM151" s="162" t="s">
        <v>320</v>
      </c>
    </row>
    <row r="152" spans="1:65" s="13" customFormat="1">
      <c r="B152" s="164"/>
      <c r="D152" s="165" t="s">
        <v>194</v>
      </c>
      <c r="E152" s="166" t="s">
        <v>1</v>
      </c>
      <c r="F152" s="167" t="s">
        <v>321</v>
      </c>
      <c r="H152" s="168">
        <v>57.395000000000003</v>
      </c>
      <c r="I152" s="169"/>
      <c r="L152" s="164"/>
      <c r="M152" s="170"/>
      <c r="N152" s="171"/>
      <c r="O152" s="171"/>
      <c r="P152" s="171"/>
      <c r="Q152" s="171"/>
      <c r="R152" s="171"/>
      <c r="S152" s="171"/>
      <c r="T152" s="172"/>
      <c r="AT152" s="166" t="s">
        <v>194</v>
      </c>
      <c r="AU152" s="166" t="s">
        <v>88</v>
      </c>
      <c r="AV152" s="13" t="s">
        <v>88</v>
      </c>
      <c r="AW152" s="13" t="s">
        <v>35</v>
      </c>
      <c r="AX152" s="13" t="s">
        <v>24</v>
      </c>
      <c r="AY152" s="166" t="s">
        <v>185</v>
      </c>
    </row>
    <row r="153" spans="1:65" s="2" customFormat="1" ht="16.5" customHeight="1">
      <c r="A153" s="33"/>
      <c r="B153" s="150"/>
      <c r="C153" s="151" t="s">
        <v>123</v>
      </c>
      <c r="D153" s="151" t="s">
        <v>187</v>
      </c>
      <c r="E153" s="152" t="s">
        <v>322</v>
      </c>
      <c r="F153" s="153" t="s">
        <v>323</v>
      </c>
      <c r="G153" s="154" t="s">
        <v>288</v>
      </c>
      <c r="H153" s="155">
        <v>74.680000000000007</v>
      </c>
      <c r="I153" s="156"/>
      <c r="J153" s="157">
        <f>ROUND(I153*H153,2)</f>
        <v>0</v>
      </c>
      <c r="K153" s="153" t="s">
        <v>191</v>
      </c>
      <c r="L153" s="34"/>
      <c r="M153" s="158" t="s">
        <v>1</v>
      </c>
      <c r="N153" s="159" t="s">
        <v>45</v>
      </c>
      <c r="O153" s="59"/>
      <c r="P153" s="160">
        <f>O153*H153</f>
        <v>0</v>
      </c>
      <c r="Q153" s="160">
        <v>0</v>
      </c>
      <c r="R153" s="160">
        <f>Q153*H153</f>
        <v>0</v>
      </c>
      <c r="S153" s="160">
        <v>0</v>
      </c>
      <c r="T153" s="161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2" t="s">
        <v>192</v>
      </c>
      <c r="AT153" s="162" t="s">
        <v>187</v>
      </c>
      <c r="AU153" s="162" t="s">
        <v>88</v>
      </c>
      <c r="AY153" s="18" t="s">
        <v>185</v>
      </c>
      <c r="BE153" s="163">
        <f>IF(N153="základní",J153,0)</f>
        <v>0</v>
      </c>
      <c r="BF153" s="163">
        <f>IF(N153="snížená",J153,0)</f>
        <v>0</v>
      </c>
      <c r="BG153" s="163">
        <f>IF(N153="zákl. přenesená",J153,0)</f>
        <v>0</v>
      </c>
      <c r="BH153" s="163">
        <f>IF(N153="sníž. přenesená",J153,0)</f>
        <v>0</v>
      </c>
      <c r="BI153" s="163">
        <f>IF(N153="nulová",J153,0)</f>
        <v>0</v>
      </c>
      <c r="BJ153" s="18" t="s">
        <v>24</v>
      </c>
      <c r="BK153" s="163">
        <f>ROUND(I153*H153,2)</f>
        <v>0</v>
      </c>
      <c r="BL153" s="18" t="s">
        <v>192</v>
      </c>
      <c r="BM153" s="162" t="s">
        <v>324</v>
      </c>
    </row>
    <row r="154" spans="1:65" s="13" customFormat="1">
      <c r="B154" s="164"/>
      <c r="D154" s="165" t="s">
        <v>194</v>
      </c>
      <c r="E154" s="166" t="s">
        <v>1</v>
      </c>
      <c r="F154" s="167" t="s">
        <v>325</v>
      </c>
      <c r="H154" s="168">
        <v>74.680000000000007</v>
      </c>
      <c r="I154" s="169"/>
      <c r="L154" s="164"/>
      <c r="M154" s="170"/>
      <c r="N154" s="171"/>
      <c r="O154" s="171"/>
      <c r="P154" s="171"/>
      <c r="Q154" s="171"/>
      <c r="R154" s="171"/>
      <c r="S154" s="171"/>
      <c r="T154" s="172"/>
      <c r="AT154" s="166" t="s">
        <v>194</v>
      </c>
      <c r="AU154" s="166" t="s">
        <v>88</v>
      </c>
      <c r="AV154" s="13" t="s">
        <v>88</v>
      </c>
      <c r="AW154" s="13" t="s">
        <v>35</v>
      </c>
      <c r="AX154" s="13" t="s">
        <v>80</v>
      </c>
      <c r="AY154" s="166" t="s">
        <v>185</v>
      </c>
    </row>
    <row r="155" spans="1:65" s="14" customFormat="1">
      <c r="B155" s="173"/>
      <c r="D155" s="165" t="s">
        <v>194</v>
      </c>
      <c r="E155" s="174" t="s">
        <v>267</v>
      </c>
      <c r="F155" s="175" t="s">
        <v>195</v>
      </c>
      <c r="H155" s="176">
        <v>74.680000000000007</v>
      </c>
      <c r="I155" s="177"/>
      <c r="L155" s="173"/>
      <c r="M155" s="178"/>
      <c r="N155" s="179"/>
      <c r="O155" s="179"/>
      <c r="P155" s="179"/>
      <c r="Q155" s="179"/>
      <c r="R155" s="179"/>
      <c r="S155" s="179"/>
      <c r="T155" s="180"/>
      <c r="AT155" s="174" t="s">
        <v>194</v>
      </c>
      <c r="AU155" s="174" t="s">
        <v>88</v>
      </c>
      <c r="AV155" s="14" t="s">
        <v>192</v>
      </c>
      <c r="AW155" s="14" t="s">
        <v>35</v>
      </c>
      <c r="AX155" s="14" t="s">
        <v>24</v>
      </c>
      <c r="AY155" s="174" t="s">
        <v>185</v>
      </c>
    </row>
    <row r="156" spans="1:65" s="2" customFormat="1" ht="21.75" customHeight="1">
      <c r="A156" s="33"/>
      <c r="B156" s="150"/>
      <c r="C156" s="151" t="s">
        <v>241</v>
      </c>
      <c r="D156" s="151" t="s">
        <v>187</v>
      </c>
      <c r="E156" s="152" t="s">
        <v>326</v>
      </c>
      <c r="F156" s="153" t="s">
        <v>327</v>
      </c>
      <c r="G156" s="154" t="s">
        <v>228</v>
      </c>
      <c r="H156" s="155">
        <v>14.936</v>
      </c>
      <c r="I156" s="156"/>
      <c r="J156" s="157">
        <f>ROUND(I156*H156,2)</f>
        <v>0</v>
      </c>
      <c r="K156" s="153" t="s">
        <v>191</v>
      </c>
      <c r="L156" s="34"/>
      <c r="M156" s="158" t="s">
        <v>1</v>
      </c>
      <c r="N156" s="159" t="s">
        <v>45</v>
      </c>
      <c r="O156" s="59"/>
      <c r="P156" s="160">
        <f>O156*H156</f>
        <v>0</v>
      </c>
      <c r="Q156" s="160">
        <v>0</v>
      </c>
      <c r="R156" s="160">
        <f>Q156*H156</f>
        <v>0</v>
      </c>
      <c r="S156" s="160">
        <v>0</v>
      </c>
      <c r="T156" s="161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2" t="s">
        <v>192</v>
      </c>
      <c r="AT156" s="162" t="s">
        <v>187</v>
      </c>
      <c r="AU156" s="162" t="s">
        <v>88</v>
      </c>
      <c r="AY156" s="18" t="s">
        <v>185</v>
      </c>
      <c r="BE156" s="163">
        <f>IF(N156="základní",J156,0)</f>
        <v>0</v>
      </c>
      <c r="BF156" s="163">
        <f>IF(N156="snížená",J156,0)</f>
        <v>0</v>
      </c>
      <c r="BG156" s="163">
        <f>IF(N156="zákl. přenesená",J156,0)</f>
        <v>0</v>
      </c>
      <c r="BH156" s="163">
        <f>IF(N156="sníž. přenesená",J156,0)</f>
        <v>0</v>
      </c>
      <c r="BI156" s="163">
        <f>IF(N156="nulová",J156,0)</f>
        <v>0</v>
      </c>
      <c r="BJ156" s="18" t="s">
        <v>24</v>
      </c>
      <c r="BK156" s="163">
        <f>ROUND(I156*H156,2)</f>
        <v>0</v>
      </c>
      <c r="BL156" s="18" t="s">
        <v>192</v>
      </c>
      <c r="BM156" s="162" t="s">
        <v>328</v>
      </c>
    </row>
    <row r="157" spans="1:65" s="13" customFormat="1">
      <c r="B157" s="164"/>
      <c r="D157" s="165" t="s">
        <v>194</v>
      </c>
      <c r="E157" s="166" t="s">
        <v>1</v>
      </c>
      <c r="F157" s="167" t="s">
        <v>329</v>
      </c>
      <c r="H157" s="168">
        <v>14.936</v>
      </c>
      <c r="I157" s="169"/>
      <c r="L157" s="164"/>
      <c r="M157" s="170"/>
      <c r="N157" s="171"/>
      <c r="O157" s="171"/>
      <c r="P157" s="171"/>
      <c r="Q157" s="171"/>
      <c r="R157" s="171"/>
      <c r="S157" s="171"/>
      <c r="T157" s="172"/>
      <c r="AT157" s="166" t="s">
        <v>194</v>
      </c>
      <c r="AU157" s="166" t="s">
        <v>88</v>
      </c>
      <c r="AV157" s="13" t="s">
        <v>88</v>
      </c>
      <c r="AW157" s="13" t="s">
        <v>35</v>
      </c>
      <c r="AX157" s="13" t="s">
        <v>80</v>
      </c>
      <c r="AY157" s="166" t="s">
        <v>185</v>
      </c>
    </row>
    <row r="158" spans="1:65" s="14" customFormat="1">
      <c r="B158" s="173"/>
      <c r="D158" s="165" t="s">
        <v>194</v>
      </c>
      <c r="E158" s="174" t="s">
        <v>1</v>
      </c>
      <c r="F158" s="175" t="s">
        <v>195</v>
      </c>
      <c r="H158" s="176">
        <v>14.936</v>
      </c>
      <c r="I158" s="177"/>
      <c r="L158" s="173"/>
      <c r="M158" s="178"/>
      <c r="N158" s="179"/>
      <c r="O158" s="179"/>
      <c r="P158" s="179"/>
      <c r="Q158" s="179"/>
      <c r="R158" s="179"/>
      <c r="S158" s="179"/>
      <c r="T158" s="180"/>
      <c r="AT158" s="174" t="s">
        <v>194</v>
      </c>
      <c r="AU158" s="174" t="s">
        <v>88</v>
      </c>
      <c r="AV158" s="14" t="s">
        <v>192</v>
      </c>
      <c r="AW158" s="14" t="s">
        <v>35</v>
      </c>
      <c r="AX158" s="14" t="s">
        <v>24</v>
      </c>
      <c r="AY158" s="174" t="s">
        <v>185</v>
      </c>
    </row>
    <row r="159" spans="1:65" s="2" customFormat="1" ht="16.5" customHeight="1">
      <c r="A159" s="33"/>
      <c r="B159" s="150"/>
      <c r="C159" s="151" t="s">
        <v>246</v>
      </c>
      <c r="D159" s="151" t="s">
        <v>187</v>
      </c>
      <c r="E159" s="152" t="s">
        <v>330</v>
      </c>
      <c r="F159" s="153" t="s">
        <v>331</v>
      </c>
      <c r="G159" s="154" t="s">
        <v>228</v>
      </c>
      <c r="H159" s="155">
        <v>14.936</v>
      </c>
      <c r="I159" s="156"/>
      <c r="J159" s="157">
        <f>ROUND(I159*H159,2)</f>
        <v>0</v>
      </c>
      <c r="K159" s="153" t="s">
        <v>191</v>
      </c>
      <c r="L159" s="34"/>
      <c r="M159" s="158" t="s">
        <v>1</v>
      </c>
      <c r="N159" s="159" t="s">
        <v>45</v>
      </c>
      <c r="O159" s="59"/>
      <c r="P159" s="160">
        <f>O159*H159</f>
        <v>0</v>
      </c>
      <c r="Q159" s="160">
        <v>0</v>
      </c>
      <c r="R159" s="160">
        <f>Q159*H159</f>
        <v>0</v>
      </c>
      <c r="S159" s="160">
        <v>0</v>
      </c>
      <c r="T159" s="161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62" t="s">
        <v>192</v>
      </c>
      <c r="AT159" s="162" t="s">
        <v>187</v>
      </c>
      <c r="AU159" s="162" t="s">
        <v>88</v>
      </c>
      <c r="AY159" s="18" t="s">
        <v>185</v>
      </c>
      <c r="BE159" s="163">
        <f>IF(N159="základní",J159,0)</f>
        <v>0</v>
      </c>
      <c r="BF159" s="163">
        <f>IF(N159="snížená",J159,0)</f>
        <v>0</v>
      </c>
      <c r="BG159" s="163">
        <f>IF(N159="zákl. přenesená",J159,0)</f>
        <v>0</v>
      </c>
      <c r="BH159" s="163">
        <f>IF(N159="sníž. přenesená",J159,0)</f>
        <v>0</v>
      </c>
      <c r="BI159" s="163">
        <f>IF(N159="nulová",J159,0)</f>
        <v>0</v>
      </c>
      <c r="BJ159" s="18" t="s">
        <v>24</v>
      </c>
      <c r="BK159" s="163">
        <f>ROUND(I159*H159,2)</f>
        <v>0</v>
      </c>
      <c r="BL159" s="18" t="s">
        <v>192</v>
      </c>
      <c r="BM159" s="162" t="s">
        <v>332</v>
      </c>
    </row>
    <row r="160" spans="1:65" s="13" customFormat="1">
      <c r="B160" s="164"/>
      <c r="D160" s="165" t="s">
        <v>194</v>
      </c>
      <c r="E160" s="166" t="s">
        <v>1</v>
      </c>
      <c r="F160" s="167" t="s">
        <v>333</v>
      </c>
      <c r="H160" s="168">
        <v>14.936</v>
      </c>
      <c r="I160" s="169"/>
      <c r="L160" s="164"/>
      <c r="M160" s="170"/>
      <c r="N160" s="171"/>
      <c r="O160" s="171"/>
      <c r="P160" s="171"/>
      <c r="Q160" s="171"/>
      <c r="R160" s="171"/>
      <c r="S160" s="171"/>
      <c r="T160" s="172"/>
      <c r="AT160" s="166" t="s">
        <v>194</v>
      </c>
      <c r="AU160" s="166" t="s">
        <v>88</v>
      </c>
      <c r="AV160" s="13" t="s">
        <v>88</v>
      </c>
      <c r="AW160" s="13" t="s">
        <v>35</v>
      </c>
      <c r="AX160" s="13" t="s">
        <v>24</v>
      </c>
      <c r="AY160" s="166" t="s">
        <v>185</v>
      </c>
    </row>
    <row r="161" spans="1:65" s="2" customFormat="1" ht="16.5" customHeight="1">
      <c r="A161" s="33"/>
      <c r="B161" s="150"/>
      <c r="C161" s="151" t="s">
        <v>8</v>
      </c>
      <c r="D161" s="151" t="s">
        <v>187</v>
      </c>
      <c r="E161" s="152" t="s">
        <v>334</v>
      </c>
      <c r="F161" s="153" t="s">
        <v>335</v>
      </c>
      <c r="G161" s="154" t="s">
        <v>228</v>
      </c>
      <c r="H161" s="155">
        <v>14.936</v>
      </c>
      <c r="I161" s="156"/>
      <c r="J161" s="157">
        <f>ROUND(I161*H161,2)</f>
        <v>0</v>
      </c>
      <c r="K161" s="153" t="s">
        <v>1</v>
      </c>
      <c r="L161" s="34"/>
      <c r="M161" s="158" t="s">
        <v>1</v>
      </c>
      <c r="N161" s="159" t="s">
        <v>45</v>
      </c>
      <c r="O161" s="59"/>
      <c r="P161" s="160">
        <f>O161*H161</f>
        <v>0</v>
      </c>
      <c r="Q161" s="160">
        <v>0</v>
      </c>
      <c r="R161" s="160">
        <f>Q161*H161</f>
        <v>0</v>
      </c>
      <c r="S161" s="160">
        <v>0</v>
      </c>
      <c r="T161" s="161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62" t="s">
        <v>192</v>
      </c>
      <c r="AT161" s="162" t="s">
        <v>187</v>
      </c>
      <c r="AU161" s="162" t="s">
        <v>88</v>
      </c>
      <c r="AY161" s="18" t="s">
        <v>185</v>
      </c>
      <c r="BE161" s="163">
        <f>IF(N161="základní",J161,0)</f>
        <v>0</v>
      </c>
      <c r="BF161" s="163">
        <f>IF(N161="snížená",J161,0)</f>
        <v>0</v>
      </c>
      <c r="BG161" s="163">
        <f>IF(N161="zákl. přenesená",J161,0)</f>
        <v>0</v>
      </c>
      <c r="BH161" s="163">
        <f>IF(N161="sníž. přenesená",J161,0)</f>
        <v>0</v>
      </c>
      <c r="BI161" s="163">
        <f>IF(N161="nulová",J161,0)</f>
        <v>0</v>
      </c>
      <c r="BJ161" s="18" t="s">
        <v>24</v>
      </c>
      <c r="BK161" s="163">
        <f>ROUND(I161*H161,2)</f>
        <v>0</v>
      </c>
      <c r="BL161" s="18" t="s">
        <v>192</v>
      </c>
      <c r="BM161" s="162" t="s">
        <v>336</v>
      </c>
    </row>
    <row r="162" spans="1:65" s="13" customFormat="1">
      <c r="B162" s="164"/>
      <c r="D162" s="165" t="s">
        <v>194</v>
      </c>
      <c r="E162" s="166" t="s">
        <v>1</v>
      </c>
      <c r="F162" s="167" t="s">
        <v>333</v>
      </c>
      <c r="H162" s="168">
        <v>14.936</v>
      </c>
      <c r="I162" s="169"/>
      <c r="L162" s="164"/>
      <c r="M162" s="170"/>
      <c r="N162" s="171"/>
      <c r="O162" s="171"/>
      <c r="P162" s="171"/>
      <c r="Q162" s="171"/>
      <c r="R162" s="171"/>
      <c r="S162" s="171"/>
      <c r="T162" s="172"/>
      <c r="AT162" s="166" t="s">
        <v>194</v>
      </c>
      <c r="AU162" s="166" t="s">
        <v>88</v>
      </c>
      <c r="AV162" s="13" t="s">
        <v>88</v>
      </c>
      <c r="AW162" s="13" t="s">
        <v>35</v>
      </c>
      <c r="AX162" s="13" t="s">
        <v>24</v>
      </c>
      <c r="AY162" s="166" t="s">
        <v>185</v>
      </c>
    </row>
    <row r="163" spans="1:65" s="2" customFormat="1" ht="16.5" customHeight="1">
      <c r="A163" s="33"/>
      <c r="B163" s="150"/>
      <c r="C163" s="151" t="s">
        <v>337</v>
      </c>
      <c r="D163" s="151" t="s">
        <v>187</v>
      </c>
      <c r="E163" s="152" t="s">
        <v>338</v>
      </c>
      <c r="F163" s="153" t="s">
        <v>339</v>
      </c>
      <c r="G163" s="154" t="s">
        <v>288</v>
      </c>
      <c r="H163" s="155">
        <v>373.4</v>
      </c>
      <c r="I163" s="156"/>
      <c r="J163" s="157">
        <f>ROUND(I163*H163,2)</f>
        <v>0</v>
      </c>
      <c r="K163" s="153" t="s">
        <v>191</v>
      </c>
      <c r="L163" s="34"/>
      <c r="M163" s="158" t="s">
        <v>1</v>
      </c>
      <c r="N163" s="159" t="s">
        <v>45</v>
      </c>
      <c r="O163" s="59"/>
      <c r="P163" s="160">
        <f>O163*H163</f>
        <v>0</v>
      </c>
      <c r="Q163" s="160">
        <v>0</v>
      </c>
      <c r="R163" s="160">
        <f>Q163*H163</f>
        <v>0</v>
      </c>
      <c r="S163" s="160">
        <v>0</v>
      </c>
      <c r="T163" s="161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62" t="s">
        <v>192</v>
      </c>
      <c r="AT163" s="162" t="s">
        <v>187</v>
      </c>
      <c r="AU163" s="162" t="s">
        <v>88</v>
      </c>
      <c r="AY163" s="18" t="s">
        <v>185</v>
      </c>
      <c r="BE163" s="163">
        <f>IF(N163="základní",J163,0)</f>
        <v>0</v>
      </c>
      <c r="BF163" s="163">
        <f>IF(N163="snížená",J163,0)</f>
        <v>0</v>
      </c>
      <c r="BG163" s="163">
        <f>IF(N163="zákl. přenesená",J163,0)</f>
        <v>0</v>
      </c>
      <c r="BH163" s="163">
        <f>IF(N163="sníž. přenesená",J163,0)</f>
        <v>0</v>
      </c>
      <c r="BI163" s="163">
        <f>IF(N163="nulová",J163,0)</f>
        <v>0</v>
      </c>
      <c r="BJ163" s="18" t="s">
        <v>24</v>
      </c>
      <c r="BK163" s="163">
        <f>ROUND(I163*H163,2)</f>
        <v>0</v>
      </c>
      <c r="BL163" s="18" t="s">
        <v>192</v>
      </c>
      <c r="BM163" s="162" t="s">
        <v>340</v>
      </c>
    </row>
    <row r="164" spans="1:65" s="13" customFormat="1">
      <c r="B164" s="164"/>
      <c r="D164" s="165" t="s">
        <v>194</v>
      </c>
      <c r="E164" s="166" t="s">
        <v>1</v>
      </c>
      <c r="F164" s="167" t="s">
        <v>341</v>
      </c>
      <c r="H164" s="168">
        <v>373.4</v>
      </c>
      <c r="I164" s="169"/>
      <c r="L164" s="164"/>
      <c r="M164" s="170"/>
      <c r="N164" s="171"/>
      <c r="O164" s="171"/>
      <c r="P164" s="171"/>
      <c r="Q164" s="171"/>
      <c r="R164" s="171"/>
      <c r="S164" s="171"/>
      <c r="T164" s="172"/>
      <c r="AT164" s="166" t="s">
        <v>194</v>
      </c>
      <c r="AU164" s="166" t="s">
        <v>88</v>
      </c>
      <c r="AV164" s="13" t="s">
        <v>88</v>
      </c>
      <c r="AW164" s="13" t="s">
        <v>35</v>
      </c>
      <c r="AX164" s="13" t="s">
        <v>24</v>
      </c>
      <c r="AY164" s="166" t="s">
        <v>185</v>
      </c>
    </row>
    <row r="165" spans="1:65" s="2" customFormat="1" ht="16.5" customHeight="1">
      <c r="A165" s="33"/>
      <c r="B165" s="150"/>
      <c r="C165" s="181" t="s">
        <v>342</v>
      </c>
      <c r="D165" s="181" t="s">
        <v>231</v>
      </c>
      <c r="E165" s="182" t="s">
        <v>343</v>
      </c>
      <c r="F165" s="183" t="s">
        <v>344</v>
      </c>
      <c r="G165" s="184" t="s">
        <v>234</v>
      </c>
      <c r="H165" s="185">
        <v>119.488</v>
      </c>
      <c r="I165" s="186"/>
      <c r="J165" s="187">
        <f>ROUND(I165*H165,2)</f>
        <v>0</v>
      </c>
      <c r="K165" s="183" t="s">
        <v>191</v>
      </c>
      <c r="L165" s="188"/>
      <c r="M165" s="189" t="s">
        <v>1</v>
      </c>
      <c r="N165" s="190" t="s">
        <v>45</v>
      </c>
      <c r="O165" s="59"/>
      <c r="P165" s="160">
        <f>O165*H165</f>
        <v>0</v>
      </c>
      <c r="Q165" s="160">
        <v>0</v>
      </c>
      <c r="R165" s="160">
        <f>Q165*H165</f>
        <v>0</v>
      </c>
      <c r="S165" s="160">
        <v>0</v>
      </c>
      <c r="T165" s="161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62" t="s">
        <v>217</v>
      </c>
      <c r="AT165" s="162" t="s">
        <v>231</v>
      </c>
      <c r="AU165" s="162" t="s">
        <v>88</v>
      </c>
      <c r="AY165" s="18" t="s">
        <v>185</v>
      </c>
      <c r="BE165" s="163">
        <f>IF(N165="základní",J165,0)</f>
        <v>0</v>
      </c>
      <c r="BF165" s="163">
        <f>IF(N165="snížená",J165,0)</f>
        <v>0</v>
      </c>
      <c r="BG165" s="163">
        <f>IF(N165="zákl. přenesená",J165,0)</f>
        <v>0</v>
      </c>
      <c r="BH165" s="163">
        <f>IF(N165="sníž. přenesená",J165,0)</f>
        <v>0</v>
      </c>
      <c r="BI165" s="163">
        <f>IF(N165="nulová",J165,0)</f>
        <v>0</v>
      </c>
      <c r="BJ165" s="18" t="s">
        <v>24</v>
      </c>
      <c r="BK165" s="163">
        <f>ROUND(I165*H165,2)</f>
        <v>0</v>
      </c>
      <c r="BL165" s="18" t="s">
        <v>192</v>
      </c>
      <c r="BM165" s="162" t="s">
        <v>345</v>
      </c>
    </row>
    <row r="166" spans="1:65" s="13" customFormat="1">
      <c r="B166" s="164"/>
      <c r="D166" s="165" t="s">
        <v>194</v>
      </c>
      <c r="E166" s="166" t="s">
        <v>1</v>
      </c>
      <c r="F166" s="167" t="s">
        <v>346</v>
      </c>
      <c r="H166" s="168">
        <v>119.488</v>
      </c>
      <c r="I166" s="169"/>
      <c r="L166" s="164"/>
      <c r="M166" s="170"/>
      <c r="N166" s="171"/>
      <c r="O166" s="171"/>
      <c r="P166" s="171"/>
      <c r="Q166" s="171"/>
      <c r="R166" s="171"/>
      <c r="S166" s="171"/>
      <c r="T166" s="172"/>
      <c r="AT166" s="166" t="s">
        <v>194</v>
      </c>
      <c r="AU166" s="166" t="s">
        <v>88</v>
      </c>
      <c r="AV166" s="13" t="s">
        <v>88</v>
      </c>
      <c r="AW166" s="13" t="s">
        <v>35</v>
      </c>
      <c r="AX166" s="13" t="s">
        <v>24</v>
      </c>
      <c r="AY166" s="166" t="s">
        <v>185</v>
      </c>
    </row>
    <row r="167" spans="1:65" s="2" customFormat="1" ht="16.5" customHeight="1">
      <c r="A167" s="33"/>
      <c r="B167" s="150"/>
      <c r="C167" s="151" t="s">
        <v>347</v>
      </c>
      <c r="D167" s="151" t="s">
        <v>187</v>
      </c>
      <c r="E167" s="152" t="s">
        <v>348</v>
      </c>
      <c r="F167" s="153" t="s">
        <v>349</v>
      </c>
      <c r="G167" s="154" t="s">
        <v>228</v>
      </c>
      <c r="H167" s="155">
        <v>74.680000000000007</v>
      </c>
      <c r="I167" s="156"/>
      <c r="J167" s="157">
        <f>ROUND(I167*H167,2)</f>
        <v>0</v>
      </c>
      <c r="K167" s="153" t="s">
        <v>191</v>
      </c>
      <c r="L167" s="34"/>
      <c r="M167" s="158" t="s">
        <v>1</v>
      </c>
      <c r="N167" s="159" t="s">
        <v>45</v>
      </c>
      <c r="O167" s="59"/>
      <c r="P167" s="160">
        <f>O167*H167</f>
        <v>0</v>
      </c>
      <c r="Q167" s="160">
        <v>0</v>
      </c>
      <c r="R167" s="160">
        <f>Q167*H167</f>
        <v>0</v>
      </c>
      <c r="S167" s="160">
        <v>0</v>
      </c>
      <c r="T167" s="161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62" t="s">
        <v>192</v>
      </c>
      <c r="AT167" s="162" t="s">
        <v>187</v>
      </c>
      <c r="AU167" s="162" t="s">
        <v>88</v>
      </c>
      <c r="AY167" s="18" t="s">
        <v>185</v>
      </c>
      <c r="BE167" s="163">
        <f>IF(N167="základní",J167,0)</f>
        <v>0</v>
      </c>
      <c r="BF167" s="163">
        <f>IF(N167="snížená",J167,0)</f>
        <v>0</v>
      </c>
      <c r="BG167" s="163">
        <f>IF(N167="zákl. přenesená",J167,0)</f>
        <v>0</v>
      </c>
      <c r="BH167" s="163">
        <f>IF(N167="sníž. přenesená",J167,0)</f>
        <v>0</v>
      </c>
      <c r="BI167" s="163">
        <f>IF(N167="nulová",J167,0)</f>
        <v>0</v>
      </c>
      <c r="BJ167" s="18" t="s">
        <v>24</v>
      </c>
      <c r="BK167" s="163">
        <f>ROUND(I167*H167,2)</f>
        <v>0</v>
      </c>
      <c r="BL167" s="18" t="s">
        <v>192</v>
      </c>
      <c r="BM167" s="162" t="s">
        <v>350</v>
      </c>
    </row>
    <row r="168" spans="1:65" s="13" customFormat="1">
      <c r="B168" s="164"/>
      <c r="D168" s="165" t="s">
        <v>194</v>
      </c>
      <c r="E168" s="166" t="s">
        <v>1</v>
      </c>
      <c r="F168" s="167" t="s">
        <v>351</v>
      </c>
      <c r="H168" s="168">
        <v>74.680000000000007</v>
      </c>
      <c r="I168" s="169"/>
      <c r="L168" s="164"/>
      <c r="M168" s="170"/>
      <c r="N168" s="171"/>
      <c r="O168" s="171"/>
      <c r="P168" s="171"/>
      <c r="Q168" s="171"/>
      <c r="R168" s="171"/>
      <c r="S168" s="171"/>
      <c r="T168" s="172"/>
      <c r="AT168" s="166" t="s">
        <v>194</v>
      </c>
      <c r="AU168" s="166" t="s">
        <v>88</v>
      </c>
      <c r="AV168" s="13" t="s">
        <v>88</v>
      </c>
      <c r="AW168" s="13" t="s">
        <v>35</v>
      </c>
      <c r="AX168" s="13" t="s">
        <v>24</v>
      </c>
      <c r="AY168" s="166" t="s">
        <v>185</v>
      </c>
    </row>
    <row r="169" spans="1:65" s="2" customFormat="1" ht="21.75" customHeight="1">
      <c r="A169" s="33"/>
      <c r="B169" s="150"/>
      <c r="C169" s="151" t="s">
        <v>352</v>
      </c>
      <c r="D169" s="151" t="s">
        <v>187</v>
      </c>
      <c r="E169" s="152" t="s">
        <v>353</v>
      </c>
      <c r="F169" s="153" t="s">
        <v>354</v>
      </c>
      <c r="G169" s="154" t="s">
        <v>228</v>
      </c>
      <c r="H169" s="155">
        <v>74.680000000000007</v>
      </c>
      <c r="I169" s="156"/>
      <c r="J169" s="157">
        <f>ROUND(I169*H169,2)</f>
        <v>0</v>
      </c>
      <c r="K169" s="153" t="s">
        <v>191</v>
      </c>
      <c r="L169" s="34"/>
      <c r="M169" s="158" t="s">
        <v>1</v>
      </c>
      <c r="N169" s="159" t="s">
        <v>45</v>
      </c>
      <c r="O169" s="59"/>
      <c r="P169" s="160">
        <f>O169*H169</f>
        <v>0</v>
      </c>
      <c r="Q169" s="160">
        <v>0</v>
      </c>
      <c r="R169" s="160">
        <f>Q169*H169</f>
        <v>0</v>
      </c>
      <c r="S169" s="160">
        <v>0</v>
      </c>
      <c r="T169" s="161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62" t="s">
        <v>192</v>
      </c>
      <c r="AT169" s="162" t="s">
        <v>187</v>
      </c>
      <c r="AU169" s="162" t="s">
        <v>88</v>
      </c>
      <c r="AY169" s="18" t="s">
        <v>185</v>
      </c>
      <c r="BE169" s="163">
        <f>IF(N169="základní",J169,0)</f>
        <v>0</v>
      </c>
      <c r="BF169" s="163">
        <f>IF(N169="snížená",J169,0)</f>
        <v>0</v>
      </c>
      <c r="BG169" s="163">
        <f>IF(N169="zákl. přenesená",J169,0)</f>
        <v>0</v>
      </c>
      <c r="BH169" s="163">
        <f>IF(N169="sníž. přenesená",J169,0)</f>
        <v>0</v>
      </c>
      <c r="BI169" s="163">
        <f>IF(N169="nulová",J169,0)</f>
        <v>0</v>
      </c>
      <c r="BJ169" s="18" t="s">
        <v>24</v>
      </c>
      <c r="BK169" s="163">
        <f>ROUND(I169*H169,2)</f>
        <v>0</v>
      </c>
      <c r="BL169" s="18" t="s">
        <v>192</v>
      </c>
      <c r="BM169" s="162" t="s">
        <v>355</v>
      </c>
    </row>
    <row r="170" spans="1:65" s="13" customFormat="1">
      <c r="B170" s="164"/>
      <c r="D170" s="165" t="s">
        <v>194</v>
      </c>
      <c r="E170" s="166" t="s">
        <v>1</v>
      </c>
      <c r="F170" s="167" t="s">
        <v>268</v>
      </c>
      <c r="H170" s="168">
        <v>74.680000000000007</v>
      </c>
      <c r="I170" s="169"/>
      <c r="L170" s="164"/>
      <c r="M170" s="170"/>
      <c r="N170" s="171"/>
      <c r="O170" s="171"/>
      <c r="P170" s="171"/>
      <c r="Q170" s="171"/>
      <c r="R170" s="171"/>
      <c r="S170" s="171"/>
      <c r="T170" s="172"/>
      <c r="AT170" s="166" t="s">
        <v>194</v>
      </c>
      <c r="AU170" s="166" t="s">
        <v>88</v>
      </c>
      <c r="AV170" s="13" t="s">
        <v>88</v>
      </c>
      <c r="AW170" s="13" t="s">
        <v>35</v>
      </c>
      <c r="AX170" s="13" t="s">
        <v>24</v>
      </c>
      <c r="AY170" s="166" t="s">
        <v>185</v>
      </c>
    </row>
    <row r="171" spans="1:65" s="2" customFormat="1" ht="21.75" customHeight="1">
      <c r="A171" s="33"/>
      <c r="B171" s="150"/>
      <c r="C171" s="151" t="s">
        <v>356</v>
      </c>
      <c r="D171" s="151" t="s">
        <v>187</v>
      </c>
      <c r="E171" s="152" t="s">
        <v>357</v>
      </c>
      <c r="F171" s="153" t="s">
        <v>358</v>
      </c>
      <c r="G171" s="154" t="s">
        <v>288</v>
      </c>
      <c r="H171" s="155">
        <v>373.4</v>
      </c>
      <c r="I171" s="156"/>
      <c r="J171" s="157">
        <f>ROUND(I171*H171,2)</f>
        <v>0</v>
      </c>
      <c r="K171" s="153" t="s">
        <v>191</v>
      </c>
      <c r="L171" s="34"/>
      <c r="M171" s="158" t="s">
        <v>1</v>
      </c>
      <c r="N171" s="159" t="s">
        <v>45</v>
      </c>
      <c r="O171" s="59"/>
      <c r="P171" s="160">
        <f>O171*H171</f>
        <v>0</v>
      </c>
      <c r="Q171" s="160">
        <v>0</v>
      </c>
      <c r="R171" s="160">
        <f>Q171*H171</f>
        <v>0</v>
      </c>
      <c r="S171" s="160">
        <v>0</v>
      </c>
      <c r="T171" s="161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62" t="s">
        <v>192</v>
      </c>
      <c r="AT171" s="162" t="s">
        <v>187</v>
      </c>
      <c r="AU171" s="162" t="s">
        <v>88</v>
      </c>
      <c r="AY171" s="18" t="s">
        <v>185</v>
      </c>
      <c r="BE171" s="163">
        <f>IF(N171="základní",J171,0)</f>
        <v>0</v>
      </c>
      <c r="BF171" s="163">
        <f>IF(N171="snížená",J171,0)</f>
        <v>0</v>
      </c>
      <c r="BG171" s="163">
        <f>IF(N171="zákl. přenesená",J171,0)</f>
        <v>0</v>
      </c>
      <c r="BH171" s="163">
        <f>IF(N171="sníž. přenesená",J171,0)</f>
        <v>0</v>
      </c>
      <c r="BI171" s="163">
        <f>IF(N171="nulová",J171,0)</f>
        <v>0</v>
      </c>
      <c r="BJ171" s="18" t="s">
        <v>24</v>
      </c>
      <c r="BK171" s="163">
        <f>ROUND(I171*H171,2)</f>
        <v>0</v>
      </c>
      <c r="BL171" s="18" t="s">
        <v>192</v>
      </c>
      <c r="BM171" s="162" t="s">
        <v>359</v>
      </c>
    </row>
    <row r="172" spans="1:65" s="15" customFormat="1">
      <c r="B172" s="194"/>
      <c r="D172" s="165" t="s">
        <v>194</v>
      </c>
      <c r="E172" s="195" t="s">
        <v>1</v>
      </c>
      <c r="F172" s="196" t="s">
        <v>360</v>
      </c>
      <c r="H172" s="195" t="s">
        <v>1</v>
      </c>
      <c r="I172" s="197"/>
      <c r="L172" s="194"/>
      <c r="M172" s="198"/>
      <c r="N172" s="199"/>
      <c r="O172" s="199"/>
      <c r="P172" s="199"/>
      <c r="Q172" s="199"/>
      <c r="R172" s="199"/>
      <c r="S172" s="199"/>
      <c r="T172" s="200"/>
      <c r="AT172" s="195" t="s">
        <v>194</v>
      </c>
      <c r="AU172" s="195" t="s">
        <v>88</v>
      </c>
      <c r="AV172" s="15" t="s">
        <v>24</v>
      </c>
      <c r="AW172" s="15" t="s">
        <v>35</v>
      </c>
      <c r="AX172" s="15" t="s">
        <v>80</v>
      </c>
      <c r="AY172" s="195" t="s">
        <v>185</v>
      </c>
    </row>
    <row r="173" spans="1:65" s="13" customFormat="1">
      <c r="B173" s="164"/>
      <c r="D173" s="165" t="s">
        <v>194</v>
      </c>
      <c r="E173" s="166" t="s">
        <v>1</v>
      </c>
      <c r="F173" s="167" t="s">
        <v>361</v>
      </c>
      <c r="H173" s="168">
        <v>373.4</v>
      </c>
      <c r="I173" s="169"/>
      <c r="L173" s="164"/>
      <c r="M173" s="170"/>
      <c r="N173" s="171"/>
      <c r="O173" s="171"/>
      <c r="P173" s="171"/>
      <c r="Q173" s="171"/>
      <c r="R173" s="171"/>
      <c r="S173" s="171"/>
      <c r="T173" s="172"/>
      <c r="AT173" s="166" t="s">
        <v>194</v>
      </c>
      <c r="AU173" s="166" t="s">
        <v>88</v>
      </c>
      <c r="AV173" s="13" t="s">
        <v>88</v>
      </c>
      <c r="AW173" s="13" t="s">
        <v>35</v>
      </c>
      <c r="AX173" s="13" t="s">
        <v>24</v>
      </c>
      <c r="AY173" s="166" t="s">
        <v>185</v>
      </c>
    </row>
    <row r="174" spans="1:65" s="2" customFormat="1" ht="24.2" customHeight="1">
      <c r="A174" s="33"/>
      <c r="B174" s="150"/>
      <c r="C174" s="151" t="s">
        <v>7</v>
      </c>
      <c r="D174" s="151" t="s">
        <v>187</v>
      </c>
      <c r="E174" s="152" t="s">
        <v>362</v>
      </c>
      <c r="F174" s="153" t="s">
        <v>363</v>
      </c>
      <c r="G174" s="154" t="s">
        <v>288</v>
      </c>
      <c r="H174" s="155">
        <v>746.8</v>
      </c>
      <c r="I174" s="156"/>
      <c r="J174" s="157">
        <f>ROUND(I174*H174,2)</f>
        <v>0</v>
      </c>
      <c r="K174" s="153" t="s">
        <v>191</v>
      </c>
      <c r="L174" s="34"/>
      <c r="M174" s="158" t="s">
        <v>1</v>
      </c>
      <c r="N174" s="159" t="s">
        <v>45</v>
      </c>
      <c r="O174" s="59"/>
      <c r="P174" s="160">
        <f>O174*H174</f>
        <v>0</v>
      </c>
      <c r="Q174" s="160">
        <v>0</v>
      </c>
      <c r="R174" s="160">
        <f>Q174*H174</f>
        <v>0</v>
      </c>
      <c r="S174" s="160">
        <v>0</v>
      </c>
      <c r="T174" s="161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62" t="s">
        <v>192</v>
      </c>
      <c r="AT174" s="162" t="s">
        <v>187</v>
      </c>
      <c r="AU174" s="162" t="s">
        <v>88</v>
      </c>
      <c r="AY174" s="18" t="s">
        <v>185</v>
      </c>
      <c r="BE174" s="163">
        <f>IF(N174="základní",J174,0)</f>
        <v>0</v>
      </c>
      <c r="BF174" s="163">
        <f>IF(N174="snížená",J174,0)</f>
        <v>0</v>
      </c>
      <c r="BG174" s="163">
        <f>IF(N174="zákl. přenesená",J174,0)</f>
        <v>0</v>
      </c>
      <c r="BH174" s="163">
        <f>IF(N174="sníž. přenesená",J174,0)</f>
        <v>0</v>
      </c>
      <c r="BI174" s="163">
        <f>IF(N174="nulová",J174,0)</f>
        <v>0</v>
      </c>
      <c r="BJ174" s="18" t="s">
        <v>24</v>
      </c>
      <c r="BK174" s="163">
        <f>ROUND(I174*H174,2)</f>
        <v>0</v>
      </c>
      <c r="BL174" s="18" t="s">
        <v>192</v>
      </c>
      <c r="BM174" s="162" t="s">
        <v>364</v>
      </c>
    </row>
    <row r="175" spans="1:65" s="15" customFormat="1">
      <c r="B175" s="194"/>
      <c r="D175" s="165" t="s">
        <v>194</v>
      </c>
      <c r="E175" s="195" t="s">
        <v>1</v>
      </c>
      <c r="F175" s="196" t="s">
        <v>365</v>
      </c>
      <c r="H175" s="195" t="s">
        <v>1</v>
      </c>
      <c r="I175" s="197"/>
      <c r="L175" s="194"/>
      <c r="M175" s="198"/>
      <c r="N175" s="199"/>
      <c r="O175" s="199"/>
      <c r="P175" s="199"/>
      <c r="Q175" s="199"/>
      <c r="R175" s="199"/>
      <c r="S175" s="199"/>
      <c r="T175" s="200"/>
      <c r="AT175" s="195" t="s">
        <v>194</v>
      </c>
      <c r="AU175" s="195" t="s">
        <v>88</v>
      </c>
      <c r="AV175" s="15" t="s">
        <v>24</v>
      </c>
      <c r="AW175" s="15" t="s">
        <v>35</v>
      </c>
      <c r="AX175" s="15" t="s">
        <v>80</v>
      </c>
      <c r="AY175" s="195" t="s">
        <v>185</v>
      </c>
    </row>
    <row r="176" spans="1:65" s="13" customFormat="1">
      <c r="B176" s="164"/>
      <c r="D176" s="165" t="s">
        <v>194</v>
      </c>
      <c r="E176" s="166" t="s">
        <v>269</v>
      </c>
      <c r="F176" s="167" t="s">
        <v>366</v>
      </c>
      <c r="H176" s="168">
        <v>746.8</v>
      </c>
      <c r="I176" s="169"/>
      <c r="L176" s="164"/>
      <c r="M176" s="170"/>
      <c r="N176" s="171"/>
      <c r="O176" s="171"/>
      <c r="P176" s="171"/>
      <c r="Q176" s="171"/>
      <c r="R176" s="171"/>
      <c r="S176" s="171"/>
      <c r="T176" s="172"/>
      <c r="AT176" s="166" t="s">
        <v>194</v>
      </c>
      <c r="AU176" s="166" t="s">
        <v>88</v>
      </c>
      <c r="AV176" s="13" t="s">
        <v>88</v>
      </c>
      <c r="AW176" s="13" t="s">
        <v>35</v>
      </c>
      <c r="AX176" s="13" t="s">
        <v>24</v>
      </c>
      <c r="AY176" s="166" t="s">
        <v>185</v>
      </c>
    </row>
    <row r="177" spans="1:65" s="2" customFormat="1" ht="24.2" customHeight="1">
      <c r="A177" s="33"/>
      <c r="B177" s="150"/>
      <c r="C177" s="151" t="s">
        <v>367</v>
      </c>
      <c r="D177" s="151" t="s">
        <v>187</v>
      </c>
      <c r="E177" s="152" t="s">
        <v>368</v>
      </c>
      <c r="F177" s="153" t="s">
        <v>369</v>
      </c>
      <c r="G177" s="154" t="s">
        <v>288</v>
      </c>
      <c r="H177" s="155">
        <v>746.8</v>
      </c>
      <c r="I177" s="156"/>
      <c r="J177" s="157">
        <f>ROUND(I177*H177,2)</f>
        <v>0</v>
      </c>
      <c r="K177" s="153" t="s">
        <v>224</v>
      </c>
      <c r="L177" s="34"/>
      <c r="M177" s="158" t="s">
        <v>1</v>
      </c>
      <c r="N177" s="159" t="s">
        <v>45</v>
      </c>
      <c r="O177" s="59"/>
      <c r="P177" s="160">
        <f>O177*H177</f>
        <v>0</v>
      </c>
      <c r="Q177" s="160">
        <v>0</v>
      </c>
      <c r="R177" s="160">
        <f>Q177*H177</f>
        <v>0</v>
      </c>
      <c r="S177" s="160">
        <v>0</v>
      </c>
      <c r="T177" s="161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62" t="s">
        <v>192</v>
      </c>
      <c r="AT177" s="162" t="s">
        <v>187</v>
      </c>
      <c r="AU177" s="162" t="s">
        <v>88</v>
      </c>
      <c r="AY177" s="18" t="s">
        <v>185</v>
      </c>
      <c r="BE177" s="163">
        <f>IF(N177="základní",J177,0)</f>
        <v>0</v>
      </c>
      <c r="BF177" s="163">
        <f>IF(N177="snížená",J177,0)</f>
        <v>0</v>
      </c>
      <c r="BG177" s="163">
        <f>IF(N177="zákl. přenesená",J177,0)</f>
        <v>0</v>
      </c>
      <c r="BH177" s="163">
        <f>IF(N177="sníž. přenesená",J177,0)</f>
        <v>0</v>
      </c>
      <c r="BI177" s="163">
        <f>IF(N177="nulová",J177,0)</f>
        <v>0</v>
      </c>
      <c r="BJ177" s="18" t="s">
        <v>24</v>
      </c>
      <c r="BK177" s="163">
        <f>ROUND(I177*H177,2)</f>
        <v>0</v>
      </c>
      <c r="BL177" s="18" t="s">
        <v>192</v>
      </c>
      <c r="BM177" s="162" t="s">
        <v>370</v>
      </c>
    </row>
    <row r="178" spans="1:65" s="15" customFormat="1">
      <c r="B178" s="194"/>
      <c r="D178" s="165" t="s">
        <v>194</v>
      </c>
      <c r="E178" s="195" t="s">
        <v>1</v>
      </c>
      <c r="F178" s="196" t="s">
        <v>371</v>
      </c>
      <c r="H178" s="195" t="s">
        <v>1</v>
      </c>
      <c r="I178" s="197"/>
      <c r="L178" s="194"/>
      <c r="M178" s="198"/>
      <c r="N178" s="199"/>
      <c r="O178" s="199"/>
      <c r="P178" s="199"/>
      <c r="Q178" s="199"/>
      <c r="R178" s="199"/>
      <c r="S178" s="199"/>
      <c r="T178" s="200"/>
      <c r="AT178" s="195" t="s">
        <v>194</v>
      </c>
      <c r="AU178" s="195" t="s">
        <v>88</v>
      </c>
      <c r="AV178" s="15" t="s">
        <v>24</v>
      </c>
      <c r="AW178" s="15" t="s">
        <v>35</v>
      </c>
      <c r="AX178" s="15" t="s">
        <v>80</v>
      </c>
      <c r="AY178" s="195" t="s">
        <v>185</v>
      </c>
    </row>
    <row r="179" spans="1:65" s="13" customFormat="1">
      <c r="B179" s="164"/>
      <c r="D179" s="165" t="s">
        <v>194</v>
      </c>
      <c r="E179" s="166" t="s">
        <v>1</v>
      </c>
      <c r="F179" s="167" t="s">
        <v>269</v>
      </c>
      <c r="H179" s="168">
        <v>746.8</v>
      </c>
      <c r="I179" s="169"/>
      <c r="L179" s="164"/>
      <c r="M179" s="170"/>
      <c r="N179" s="171"/>
      <c r="O179" s="171"/>
      <c r="P179" s="171"/>
      <c r="Q179" s="171"/>
      <c r="R179" s="171"/>
      <c r="S179" s="171"/>
      <c r="T179" s="172"/>
      <c r="AT179" s="166" t="s">
        <v>194</v>
      </c>
      <c r="AU179" s="166" t="s">
        <v>88</v>
      </c>
      <c r="AV179" s="13" t="s">
        <v>88</v>
      </c>
      <c r="AW179" s="13" t="s">
        <v>35</v>
      </c>
      <c r="AX179" s="13" t="s">
        <v>24</v>
      </c>
      <c r="AY179" s="166" t="s">
        <v>185</v>
      </c>
    </row>
    <row r="180" spans="1:65" s="2" customFormat="1" ht="16.5" customHeight="1">
      <c r="A180" s="33"/>
      <c r="B180" s="150"/>
      <c r="C180" s="181" t="s">
        <v>372</v>
      </c>
      <c r="D180" s="181" t="s">
        <v>231</v>
      </c>
      <c r="E180" s="182" t="s">
        <v>373</v>
      </c>
      <c r="F180" s="183" t="s">
        <v>374</v>
      </c>
      <c r="G180" s="184" t="s">
        <v>375</v>
      </c>
      <c r="H180" s="185">
        <v>26.138000000000002</v>
      </c>
      <c r="I180" s="186"/>
      <c r="J180" s="187">
        <f>ROUND(I180*H180,2)</f>
        <v>0</v>
      </c>
      <c r="K180" s="183" t="s">
        <v>191</v>
      </c>
      <c r="L180" s="188"/>
      <c r="M180" s="189" t="s">
        <v>1</v>
      </c>
      <c r="N180" s="190" t="s">
        <v>45</v>
      </c>
      <c r="O180" s="59"/>
      <c r="P180" s="160">
        <f>O180*H180</f>
        <v>0</v>
      </c>
      <c r="Q180" s="160">
        <v>1E-3</v>
      </c>
      <c r="R180" s="160">
        <f>Q180*H180</f>
        <v>2.6138000000000002E-2</v>
      </c>
      <c r="S180" s="160">
        <v>0</v>
      </c>
      <c r="T180" s="161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62" t="s">
        <v>217</v>
      </c>
      <c r="AT180" s="162" t="s">
        <v>231</v>
      </c>
      <c r="AU180" s="162" t="s">
        <v>88</v>
      </c>
      <c r="AY180" s="18" t="s">
        <v>185</v>
      </c>
      <c r="BE180" s="163">
        <f>IF(N180="základní",J180,0)</f>
        <v>0</v>
      </c>
      <c r="BF180" s="163">
        <f>IF(N180="snížená",J180,0)</f>
        <v>0</v>
      </c>
      <c r="BG180" s="163">
        <f>IF(N180="zákl. přenesená",J180,0)</f>
        <v>0</v>
      </c>
      <c r="BH180" s="163">
        <f>IF(N180="sníž. přenesená",J180,0)</f>
        <v>0</v>
      </c>
      <c r="BI180" s="163">
        <f>IF(N180="nulová",J180,0)</f>
        <v>0</v>
      </c>
      <c r="BJ180" s="18" t="s">
        <v>24</v>
      </c>
      <c r="BK180" s="163">
        <f>ROUND(I180*H180,2)</f>
        <v>0</v>
      </c>
      <c r="BL180" s="18" t="s">
        <v>192</v>
      </c>
      <c r="BM180" s="162" t="s">
        <v>376</v>
      </c>
    </row>
    <row r="181" spans="1:65" s="13" customFormat="1">
      <c r="B181" s="164"/>
      <c r="D181" s="165" t="s">
        <v>194</v>
      </c>
      <c r="E181" s="166" t="s">
        <v>1</v>
      </c>
      <c r="F181" s="167" t="s">
        <v>377</v>
      </c>
      <c r="H181" s="168">
        <v>26.138000000000002</v>
      </c>
      <c r="I181" s="169"/>
      <c r="L181" s="164"/>
      <c r="M181" s="170"/>
      <c r="N181" s="171"/>
      <c r="O181" s="171"/>
      <c r="P181" s="171"/>
      <c r="Q181" s="171"/>
      <c r="R181" s="171"/>
      <c r="S181" s="171"/>
      <c r="T181" s="172"/>
      <c r="AT181" s="166" t="s">
        <v>194</v>
      </c>
      <c r="AU181" s="166" t="s">
        <v>88</v>
      </c>
      <c r="AV181" s="13" t="s">
        <v>88</v>
      </c>
      <c r="AW181" s="13" t="s">
        <v>35</v>
      </c>
      <c r="AX181" s="13" t="s">
        <v>24</v>
      </c>
      <c r="AY181" s="166" t="s">
        <v>185</v>
      </c>
    </row>
    <row r="182" spans="1:65" s="12" customFormat="1" ht="22.9" customHeight="1">
      <c r="B182" s="137"/>
      <c r="D182" s="138" t="s">
        <v>79</v>
      </c>
      <c r="E182" s="148" t="s">
        <v>88</v>
      </c>
      <c r="F182" s="148" t="s">
        <v>378</v>
      </c>
      <c r="I182" s="140"/>
      <c r="J182" s="149">
        <f>BK182</f>
        <v>0</v>
      </c>
      <c r="L182" s="137"/>
      <c r="M182" s="142"/>
      <c r="N182" s="143"/>
      <c r="O182" s="143"/>
      <c r="P182" s="144">
        <f>SUM(P183:P186)</f>
        <v>0</v>
      </c>
      <c r="Q182" s="143"/>
      <c r="R182" s="144">
        <f>SUM(R183:R186)</f>
        <v>3.1305899999999998E-2</v>
      </c>
      <c r="S182" s="143"/>
      <c r="T182" s="145">
        <f>SUM(T183:T186)</f>
        <v>0</v>
      </c>
      <c r="AR182" s="138" t="s">
        <v>24</v>
      </c>
      <c r="AT182" s="146" t="s">
        <v>79</v>
      </c>
      <c r="AU182" s="146" t="s">
        <v>24</v>
      </c>
      <c r="AY182" s="138" t="s">
        <v>185</v>
      </c>
      <c r="BK182" s="147">
        <f>SUM(BK183:BK186)</f>
        <v>0</v>
      </c>
    </row>
    <row r="183" spans="1:65" s="2" customFormat="1" ht="16.5" customHeight="1">
      <c r="A183" s="33"/>
      <c r="B183" s="150"/>
      <c r="C183" s="151" t="s">
        <v>379</v>
      </c>
      <c r="D183" s="151" t="s">
        <v>187</v>
      </c>
      <c r="E183" s="152" t="s">
        <v>380</v>
      </c>
      <c r="F183" s="153" t="s">
        <v>381</v>
      </c>
      <c r="G183" s="154" t="s">
        <v>288</v>
      </c>
      <c r="H183" s="155">
        <v>70.349999999999994</v>
      </c>
      <c r="I183" s="156"/>
      <c r="J183" s="157">
        <f>ROUND(I183*H183,2)</f>
        <v>0</v>
      </c>
      <c r="K183" s="153" t="s">
        <v>191</v>
      </c>
      <c r="L183" s="34"/>
      <c r="M183" s="158" t="s">
        <v>1</v>
      </c>
      <c r="N183" s="159" t="s">
        <v>45</v>
      </c>
      <c r="O183" s="59"/>
      <c r="P183" s="160">
        <f>O183*H183</f>
        <v>0</v>
      </c>
      <c r="Q183" s="160">
        <v>1E-4</v>
      </c>
      <c r="R183" s="160">
        <f>Q183*H183</f>
        <v>7.0349999999999996E-3</v>
      </c>
      <c r="S183" s="160">
        <v>0</v>
      </c>
      <c r="T183" s="161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62" t="s">
        <v>192</v>
      </c>
      <c r="AT183" s="162" t="s">
        <v>187</v>
      </c>
      <c r="AU183" s="162" t="s">
        <v>88</v>
      </c>
      <c r="AY183" s="18" t="s">
        <v>185</v>
      </c>
      <c r="BE183" s="163">
        <f>IF(N183="základní",J183,0)</f>
        <v>0</v>
      </c>
      <c r="BF183" s="163">
        <f>IF(N183="snížená",J183,0)</f>
        <v>0</v>
      </c>
      <c r="BG183" s="163">
        <f>IF(N183="zákl. přenesená",J183,0)</f>
        <v>0</v>
      </c>
      <c r="BH183" s="163">
        <f>IF(N183="sníž. přenesená",J183,0)</f>
        <v>0</v>
      </c>
      <c r="BI183" s="163">
        <f>IF(N183="nulová",J183,0)</f>
        <v>0</v>
      </c>
      <c r="BJ183" s="18" t="s">
        <v>24</v>
      </c>
      <c r="BK183" s="163">
        <f>ROUND(I183*H183,2)</f>
        <v>0</v>
      </c>
      <c r="BL183" s="18" t="s">
        <v>192</v>
      </c>
      <c r="BM183" s="162" t="s">
        <v>382</v>
      </c>
    </row>
    <row r="184" spans="1:65" s="13" customFormat="1">
      <c r="B184" s="164"/>
      <c r="D184" s="165" t="s">
        <v>194</v>
      </c>
      <c r="E184" s="166" t="s">
        <v>1</v>
      </c>
      <c r="F184" s="167" t="s">
        <v>290</v>
      </c>
      <c r="H184" s="168">
        <v>70.349999999999994</v>
      </c>
      <c r="I184" s="169"/>
      <c r="L184" s="164"/>
      <c r="M184" s="170"/>
      <c r="N184" s="171"/>
      <c r="O184" s="171"/>
      <c r="P184" s="171"/>
      <c r="Q184" s="171"/>
      <c r="R184" s="171"/>
      <c r="S184" s="171"/>
      <c r="T184" s="172"/>
      <c r="AT184" s="166" t="s">
        <v>194</v>
      </c>
      <c r="AU184" s="166" t="s">
        <v>88</v>
      </c>
      <c r="AV184" s="13" t="s">
        <v>88</v>
      </c>
      <c r="AW184" s="13" t="s">
        <v>35</v>
      </c>
      <c r="AX184" s="13" t="s">
        <v>24</v>
      </c>
      <c r="AY184" s="166" t="s">
        <v>185</v>
      </c>
    </row>
    <row r="185" spans="1:65" s="2" customFormat="1" ht="16.5" customHeight="1">
      <c r="A185" s="33"/>
      <c r="B185" s="150"/>
      <c r="C185" s="181" t="s">
        <v>383</v>
      </c>
      <c r="D185" s="181" t="s">
        <v>231</v>
      </c>
      <c r="E185" s="182" t="s">
        <v>384</v>
      </c>
      <c r="F185" s="183" t="s">
        <v>385</v>
      </c>
      <c r="G185" s="184" t="s">
        <v>288</v>
      </c>
      <c r="H185" s="185">
        <v>80.903000000000006</v>
      </c>
      <c r="I185" s="186"/>
      <c r="J185" s="187">
        <f>ROUND(I185*H185,2)</f>
        <v>0</v>
      </c>
      <c r="K185" s="183" t="s">
        <v>224</v>
      </c>
      <c r="L185" s="188"/>
      <c r="M185" s="189" t="s">
        <v>1</v>
      </c>
      <c r="N185" s="190" t="s">
        <v>45</v>
      </c>
      <c r="O185" s="59"/>
      <c r="P185" s="160">
        <f>O185*H185</f>
        <v>0</v>
      </c>
      <c r="Q185" s="160">
        <v>2.9999999999999997E-4</v>
      </c>
      <c r="R185" s="160">
        <f>Q185*H185</f>
        <v>2.4270899999999998E-2</v>
      </c>
      <c r="S185" s="160">
        <v>0</v>
      </c>
      <c r="T185" s="161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62" t="s">
        <v>217</v>
      </c>
      <c r="AT185" s="162" t="s">
        <v>231</v>
      </c>
      <c r="AU185" s="162" t="s">
        <v>88</v>
      </c>
      <c r="AY185" s="18" t="s">
        <v>185</v>
      </c>
      <c r="BE185" s="163">
        <f>IF(N185="základní",J185,0)</f>
        <v>0</v>
      </c>
      <c r="BF185" s="163">
        <f>IF(N185="snížená",J185,0)</f>
        <v>0</v>
      </c>
      <c r="BG185" s="163">
        <f>IF(N185="zákl. přenesená",J185,0)</f>
        <v>0</v>
      </c>
      <c r="BH185" s="163">
        <f>IF(N185="sníž. přenesená",J185,0)</f>
        <v>0</v>
      </c>
      <c r="BI185" s="163">
        <f>IF(N185="nulová",J185,0)</f>
        <v>0</v>
      </c>
      <c r="BJ185" s="18" t="s">
        <v>24</v>
      </c>
      <c r="BK185" s="163">
        <f>ROUND(I185*H185,2)</f>
        <v>0</v>
      </c>
      <c r="BL185" s="18" t="s">
        <v>192</v>
      </c>
      <c r="BM185" s="162" t="s">
        <v>386</v>
      </c>
    </row>
    <row r="186" spans="1:65" s="13" customFormat="1">
      <c r="B186" s="164"/>
      <c r="D186" s="165" t="s">
        <v>194</v>
      </c>
      <c r="E186" s="166" t="s">
        <v>1</v>
      </c>
      <c r="F186" s="167" t="s">
        <v>387</v>
      </c>
      <c r="H186" s="168">
        <v>80.903000000000006</v>
      </c>
      <c r="I186" s="169"/>
      <c r="L186" s="164"/>
      <c r="M186" s="170"/>
      <c r="N186" s="171"/>
      <c r="O186" s="171"/>
      <c r="P186" s="171"/>
      <c r="Q186" s="171"/>
      <c r="R186" s="171"/>
      <c r="S186" s="171"/>
      <c r="T186" s="172"/>
      <c r="AT186" s="166" t="s">
        <v>194</v>
      </c>
      <c r="AU186" s="166" t="s">
        <v>88</v>
      </c>
      <c r="AV186" s="13" t="s">
        <v>88</v>
      </c>
      <c r="AW186" s="13" t="s">
        <v>35</v>
      </c>
      <c r="AX186" s="13" t="s">
        <v>24</v>
      </c>
      <c r="AY186" s="166" t="s">
        <v>185</v>
      </c>
    </row>
    <row r="187" spans="1:65" s="12" customFormat="1" ht="22.9" customHeight="1">
      <c r="B187" s="137"/>
      <c r="D187" s="138" t="s">
        <v>79</v>
      </c>
      <c r="E187" s="148" t="s">
        <v>157</v>
      </c>
      <c r="F187" s="148" t="s">
        <v>388</v>
      </c>
      <c r="I187" s="140"/>
      <c r="J187" s="149">
        <f>BK187</f>
        <v>0</v>
      </c>
      <c r="L187" s="137"/>
      <c r="M187" s="142"/>
      <c r="N187" s="143"/>
      <c r="O187" s="143"/>
      <c r="P187" s="144">
        <f>SUM(P188:P197)</f>
        <v>0</v>
      </c>
      <c r="Q187" s="143"/>
      <c r="R187" s="144">
        <f>SUM(R188:R197)</f>
        <v>15.451540000000001</v>
      </c>
      <c r="S187" s="143"/>
      <c r="T187" s="145">
        <f>SUM(T188:T197)</f>
        <v>0</v>
      </c>
      <c r="AR187" s="138" t="s">
        <v>24</v>
      </c>
      <c r="AT187" s="146" t="s">
        <v>79</v>
      </c>
      <c r="AU187" s="146" t="s">
        <v>24</v>
      </c>
      <c r="AY187" s="138" t="s">
        <v>185</v>
      </c>
      <c r="BK187" s="147">
        <f>SUM(BK188:BK197)</f>
        <v>0</v>
      </c>
    </row>
    <row r="188" spans="1:65" s="2" customFormat="1" ht="16.5" customHeight="1">
      <c r="A188" s="33"/>
      <c r="B188" s="150"/>
      <c r="C188" s="151" t="s">
        <v>389</v>
      </c>
      <c r="D188" s="151" t="s">
        <v>187</v>
      </c>
      <c r="E188" s="152" t="s">
        <v>390</v>
      </c>
      <c r="F188" s="153" t="s">
        <v>391</v>
      </c>
      <c r="G188" s="154" t="s">
        <v>288</v>
      </c>
      <c r="H188" s="155">
        <v>67</v>
      </c>
      <c r="I188" s="156"/>
      <c r="J188" s="157">
        <f>ROUND(I188*H188,2)</f>
        <v>0</v>
      </c>
      <c r="K188" s="153" t="s">
        <v>191</v>
      </c>
      <c r="L188" s="34"/>
      <c r="M188" s="158" t="s">
        <v>1</v>
      </c>
      <c r="N188" s="159" t="s">
        <v>45</v>
      </c>
      <c r="O188" s="59"/>
      <c r="P188" s="160">
        <f>O188*H188</f>
        <v>0</v>
      </c>
      <c r="Q188" s="160">
        <v>0</v>
      </c>
      <c r="R188" s="160">
        <f>Q188*H188</f>
        <v>0</v>
      </c>
      <c r="S188" s="160">
        <v>0</v>
      </c>
      <c r="T188" s="161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62" t="s">
        <v>192</v>
      </c>
      <c r="AT188" s="162" t="s">
        <v>187</v>
      </c>
      <c r="AU188" s="162" t="s">
        <v>88</v>
      </c>
      <c r="AY188" s="18" t="s">
        <v>185</v>
      </c>
      <c r="BE188" s="163">
        <f>IF(N188="základní",J188,0)</f>
        <v>0</v>
      </c>
      <c r="BF188" s="163">
        <f>IF(N188="snížená",J188,0)</f>
        <v>0</v>
      </c>
      <c r="BG188" s="163">
        <f>IF(N188="zákl. přenesená",J188,0)</f>
        <v>0</v>
      </c>
      <c r="BH188" s="163">
        <f>IF(N188="sníž. přenesená",J188,0)</f>
        <v>0</v>
      </c>
      <c r="BI188" s="163">
        <f>IF(N188="nulová",J188,0)</f>
        <v>0</v>
      </c>
      <c r="BJ188" s="18" t="s">
        <v>24</v>
      </c>
      <c r="BK188" s="163">
        <f>ROUND(I188*H188,2)</f>
        <v>0</v>
      </c>
      <c r="BL188" s="18" t="s">
        <v>192</v>
      </c>
      <c r="BM188" s="162" t="s">
        <v>392</v>
      </c>
    </row>
    <row r="189" spans="1:65" s="13" customFormat="1">
      <c r="B189" s="164"/>
      <c r="D189" s="165" t="s">
        <v>194</v>
      </c>
      <c r="E189" s="166" t="s">
        <v>1</v>
      </c>
      <c r="F189" s="167" t="s">
        <v>271</v>
      </c>
      <c r="H189" s="168">
        <v>67</v>
      </c>
      <c r="I189" s="169"/>
      <c r="L189" s="164"/>
      <c r="M189" s="170"/>
      <c r="N189" s="171"/>
      <c r="O189" s="171"/>
      <c r="P189" s="171"/>
      <c r="Q189" s="171"/>
      <c r="R189" s="171"/>
      <c r="S189" s="171"/>
      <c r="T189" s="172"/>
      <c r="AT189" s="166" t="s">
        <v>194</v>
      </c>
      <c r="AU189" s="166" t="s">
        <v>88</v>
      </c>
      <c r="AV189" s="13" t="s">
        <v>88</v>
      </c>
      <c r="AW189" s="13" t="s">
        <v>35</v>
      </c>
      <c r="AX189" s="13" t="s">
        <v>24</v>
      </c>
      <c r="AY189" s="166" t="s">
        <v>185</v>
      </c>
    </row>
    <row r="190" spans="1:65" s="2" customFormat="1" ht="16.5" customHeight="1">
      <c r="A190" s="33"/>
      <c r="B190" s="150"/>
      <c r="C190" s="151" t="s">
        <v>393</v>
      </c>
      <c r="D190" s="151" t="s">
        <v>187</v>
      </c>
      <c r="E190" s="152" t="s">
        <v>348</v>
      </c>
      <c r="F190" s="153" t="s">
        <v>349</v>
      </c>
      <c r="G190" s="154" t="s">
        <v>228</v>
      </c>
      <c r="H190" s="155">
        <v>6.7</v>
      </c>
      <c r="I190" s="156"/>
      <c r="J190" s="157">
        <f>ROUND(I190*H190,2)</f>
        <v>0</v>
      </c>
      <c r="K190" s="153" t="s">
        <v>191</v>
      </c>
      <c r="L190" s="34"/>
      <c r="M190" s="158" t="s">
        <v>1</v>
      </c>
      <c r="N190" s="159" t="s">
        <v>45</v>
      </c>
      <c r="O190" s="59"/>
      <c r="P190" s="160">
        <f>O190*H190</f>
        <v>0</v>
      </c>
      <c r="Q190" s="160">
        <v>0</v>
      </c>
      <c r="R190" s="160">
        <f>Q190*H190</f>
        <v>0</v>
      </c>
      <c r="S190" s="160">
        <v>0</v>
      </c>
      <c r="T190" s="161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62" t="s">
        <v>192</v>
      </c>
      <c r="AT190" s="162" t="s">
        <v>187</v>
      </c>
      <c r="AU190" s="162" t="s">
        <v>88</v>
      </c>
      <c r="AY190" s="18" t="s">
        <v>185</v>
      </c>
      <c r="BE190" s="163">
        <f>IF(N190="základní",J190,0)</f>
        <v>0</v>
      </c>
      <c r="BF190" s="163">
        <f>IF(N190="snížená",J190,0)</f>
        <v>0</v>
      </c>
      <c r="BG190" s="163">
        <f>IF(N190="zákl. přenesená",J190,0)</f>
        <v>0</v>
      </c>
      <c r="BH190" s="163">
        <f>IF(N190="sníž. přenesená",J190,0)</f>
        <v>0</v>
      </c>
      <c r="BI190" s="163">
        <f>IF(N190="nulová",J190,0)</f>
        <v>0</v>
      </c>
      <c r="BJ190" s="18" t="s">
        <v>24</v>
      </c>
      <c r="BK190" s="163">
        <f>ROUND(I190*H190,2)</f>
        <v>0</v>
      </c>
      <c r="BL190" s="18" t="s">
        <v>192</v>
      </c>
      <c r="BM190" s="162" t="s">
        <v>394</v>
      </c>
    </row>
    <row r="191" spans="1:65" s="13" customFormat="1">
      <c r="B191" s="164"/>
      <c r="D191" s="165" t="s">
        <v>194</v>
      </c>
      <c r="E191" s="166" t="s">
        <v>1</v>
      </c>
      <c r="F191" s="167" t="s">
        <v>395</v>
      </c>
      <c r="H191" s="168">
        <v>6.7</v>
      </c>
      <c r="I191" s="169"/>
      <c r="L191" s="164"/>
      <c r="M191" s="170"/>
      <c r="N191" s="171"/>
      <c r="O191" s="171"/>
      <c r="P191" s="171"/>
      <c r="Q191" s="171"/>
      <c r="R191" s="171"/>
      <c r="S191" s="171"/>
      <c r="T191" s="172"/>
      <c r="AT191" s="166" t="s">
        <v>194</v>
      </c>
      <c r="AU191" s="166" t="s">
        <v>88</v>
      </c>
      <c r="AV191" s="13" t="s">
        <v>88</v>
      </c>
      <c r="AW191" s="13" t="s">
        <v>35</v>
      </c>
      <c r="AX191" s="13" t="s">
        <v>24</v>
      </c>
      <c r="AY191" s="166" t="s">
        <v>185</v>
      </c>
    </row>
    <row r="192" spans="1:65" s="2" customFormat="1" ht="21.75" customHeight="1">
      <c r="A192" s="33"/>
      <c r="B192" s="150"/>
      <c r="C192" s="151" t="s">
        <v>396</v>
      </c>
      <c r="D192" s="151" t="s">
        <v>187</v>
      </c>
      <c r="E192" s="152" t="s">
        <v>353</v>
      </c>
      <c r="F192" s="153" t="s">
        <v>354</v>
      </c>
      <c r="G192" s="154" t="s">
        <v>228</v>
      </c>
      <c r="H192" s="155">
        <v>6.7</v>
      </c>
      <c r="I192" s="156"/>
      <c r="J192" s="157">
        <f>ROUND(I192*H192,2)</f>
        <v>0</v>
      </c>
      <c r="K192" s="153" t="s">
        <v>191</v>
      </c>
      <c r="L192" s="34"/>
      <c r="M192" s="158" t="s">
        <v>1</v>
      </c>
      <c r="N192" s="159" t="s">
        <v>45</v>
      </c>
      <c r="O192" s="59"/>
      <c r="P192" s="160">
        <f>O192*H192</f>
        <v>0</v>
      </c>
      <c r="Q192" s="160">
        <v>0</v>
      </c>
      <c r="R192" s="160">
        <f>Q192*H192</f>
        <v>0</v>
      </c>
      <c r="S192" s="160">
        <v>0</v>
      </c>
      <c r="T192" s="161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62" t="s">
        <v>192</v>
      </c>
      <c r="AT192" s="162" t="s">
        <v>187</v>
      </c>
      <c r="AU192" s="162" t="s">
        <v>88</v>
      </c>
      <c r="AY192" s="18" t="s">
        <v>185</v>
      </c>
      <c r="BE192" s="163">
        <f>IF(N192="základní",J192,0)</f>
        <v>0</v>
      </c>
      <c r="BF192" s="163">
        <f>IF(N192="snížená",J192,0)</f>
        <v>0</v>
      </c>
      <c r="BG192" s="163">
        <f>IF(N192="zákl. přenesená",J192,0)</f>
        <v>0</v>
      </c>
      <c r="BH192" s="163">
        <f>IF(N192="sníž. přenesená",J192,0)</f>
        <v>0</v>
      </c>
      <c r="BI192" s="163">
        <f>IF(N192="nulová",J192,0)</f>
        <v>0</v>
      </c>
      <c r="BJ192" s="18" t="s">
        <v>24</v>
      </c>
      <c r="BK192" s="163">
        <f>ROUND(I192*H192,2)</f>
        <v>0</v>
      </c>
      <c r="BL192" s="18" t="s">
        <v>192</v>
      </c>
      <c r="BM192" s="162" t="s">
        <v>397</v>
      </c>
    </row>
    <row r="193" spans="1:65" s="2" customFormat="1" ht="21.75" customHeight="1">
      <c r="A193" s="33"/>
      <c r="B193" s="150"/>
      <c r="C193" s="151" t="s">
        <v>398</v>
      </c>
      <c r="D193" s="151" t="s">
        <v>187</v>
      </c>
      <c r="E193" s="152" t="s">
        <v>399</v>
      </c>
      <c r="F193" s="153" t="s">
        <v>400</v>
      </c>
      <c r="G193" s="154" t="s">
        <v>288</v>
      </c>
      <c r="H193" s="155">
        <v>67</v>
      </c>
      <c r="I193" s="156"/>
      <c r="J193" s="157">
        <f>ROUND(I193*H193,2)</f>
        <v>0</v>
      </c>
      <c r="K193" s="153" t="s">
        <v>191</v>
      </c>
      <c r="L193" s="34"/>
      <c r="M193" s="158" t="s">
        <v>1</v>
      </c>
      <c r="N193" s="159" t="s">
        <v>45</v>
      </c>
      <c r="O193" s="59"/>
      <c r="P193" s="160">
        <f>O193*H193</f>
        <v>0</v>
      </c>
      <c r="Q193" s="160">
        <v>8.9219999999999994E-2</v>
      </c>
      <c r="R193" s="160">
        <f>Q193*H193</f>
        <v>5.9777399999999998</v>
      </c>
      <c r="S193" s="160">
        <v>0</v>
      </c>
      <c r="T193" s="161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62" t="s">
        <v>192</v>
      </c>
      <c r="AT193" s="162" t="s">
        <v>187</v>
      </c>
      <c r="AU193" s="162" t="s">
        <v>88</v>
      </c>
      <c r="AY193" s="18" t="s">
        <v>185</v>
      </c>
      <c r="BE193" s="163">
        <f>IF(N193="základní",J193,0)</f>
        <v>0</v>
      </c>
      <c r="BF193" s="163">
        <f>IF(N193="snížená",J193,0)</f>
        <v>0</v>
      </c>
      <c r="BG193" s="163">
        <f>IF(N193="zákl. přenesená",J193,0)</f>
        <v>0</v>
      </c>
      <c r="BH193" s="163">
        <f>IF(N193="sníž. přenesená",J193,0)</f>
        <v>0</v>
      </c>
      <c r="BI193" s="163">
        <f>IF(N193="nulová",J193,0)</f>
        <v>0</v>
      </c>
      <c r="BJ193" s="18" t="s">
        <v>24</v>
      </c>
      <c r="BK193" s="163">
        <f>ROUND(I193*H193,2)</f>
        <v>0</v>
      </c>
      <c r="BL193" s="18" t="s">
        <v>192</v>
      </c>
      <c r="BM193" s="162" t="s">
        <v>401</v>
      </c>
    </row>
    <row r="194" spans="1:65" s="13" customFormat="1">
      <c r="B194" s="164"/>
      <c r="D194" s="165" t="s">
        <v>194</v>
      </c>
      <c r="E194" s="166" t="s">
        <v>1</v>
      </c>
      <c r="F194" s="167" t="s">
        <v>402</v>
      </c>
      <c r="H194" s="168">
        <v>67</v>
      </c>
      <c r="I194" s="169"/>
      <c r="L194" s="164"/>
      <c r="M194" s="170"/>
      <c r="N194" s="171"/>
      <c r="O194" s="171"/>
      <c r="P194" s="171"/>
      <c r="Q194" s="171"/>
      <c r="R194" s="171"/>
      <c r="S194" s="171"/>
      <c r="T194" s="172"/>
      <c r="AT194" s="166" t="s">
        <v>194</v>
      </c>
      <c r="AU194" s="166" t="s">
        <v>88</v>
      </c>
      <c r="AV194" s="13" t="s">
        <v>88</v>
      </c>
      <c r="AW194" s="13" t="s">
        <v>35</v>
      </c>
      <c r="AX194" s="13" t="s">
        <v>80</v>
      </c>
      <c r="AY194" s="166" t="s">
        <v>185</v>
      </c>
    </row>
    <row r="195" spans="1:65" s="14" customFormat="1">
      <c r="B195" s="173"/>
      <c r="D195" s="165" t="s">
        <v>194</v>
      </c>
      <c r="E195" s="174" t="s">
        <v>271</v>
      </c>
      <c r="F195" s="175" t="s">
        <v>195</v>
      </c>
      <c r="H195" s="176">
        <v>67</v>
      </c>
      <c r="I195" s="177"/>
      <c r="L195" s="173"/>
      <c r="M195" s="178"/>
      <c r="N195" s="179"/>
      <c r="O195" s="179"/>
      <c r="P195" s="179"/>
      <c r="Q195" s="179"/>
      <c r="R195" s="179"/>
      <c r="S195" s="179"/>
      <c r="T195" s="180"/>
      <c r="AT195" s="174" t="s">
        <v>194</v>
      </c>
      <c r="AU195" s="174" t="s">
        <v>88</v>
      </c>
      <c r="AV195" s="14" t="s">
        <v>192</v>
      </c>
      <c r="AW195" s="14" t="s">
        <v>35</v>
      </c>
      <c r="AX195" s="14" t="s">
        <v>24</v>
      </c>
      <c r="AY195" s="174" t="s">
        <v>185</v>
      </c>
    </row>
    <row r="196" spans="1:65" s="2" customFormat="1" ht="16.5" customHeight="1">
      <c r="A196" s="33"/>
      <c r="B196" s="150"/>
      <c r="C196" s="181" t="s">
        <v>127</v>
      </c>
      <c r="D196" s="181" t="s">
        <v>231</v>
      </c>
      <c r="E196" s="182" t="s">
        <v>403</v>
      </c>
      <c r="F196" s="183" t="s">
        <v>404</v>
      </c>
      <c r="G196" s="184" t="s">
        <v>288</v>
      </c>
      <c r="H196" s="185">
        <v>67.67</v>
      </c>
      <c r="I196" s="186"/>
      <c r="J196" s="187">
        <f>ROUND(I196*H196,2)</f>
        <v>0</v>
      </c>
      <c r="K196" s="183" t="s">
        <v>224</v>
      </c>
      <c r="L196" s="188"/>
      <c r="M196" s="189" t="s">
        <v>1</v>
      </c>
      <c r="N196" s="190" t="s">
        <v>45</v>
      </c>
      <c r="O196" s="59"/>
      <c r="P196" s="160">
        <f>O196*H196</f>
        <v>0</v>
      </c>
      <c r="Q196" s="160">
        <v>0.14000000000000001</v>
      </c>
      <c r="R196" s="160">
        <f>Q196*H196</f>
        <v>9.4738000000000007</v>
      </c>
      <c r="S196" s="160">
        <v>0</v>
      </c>
      <c r="T196" s="161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62" t="s">
        <v>217</v>
      </c>
      <c r="AT196" s="162" t="s">
        <v>231</v>
      </c>
      <c r="AU196" s="162" t="s">
        <v>88</v>
      </c>
      <c r="AY196" s="18" t="s">
        <v>185</v>
      </c>
      <c r="BE196" s="163">
        <f>IF(N196="základní",J196,0)</f>
        <v>0</v>
      </c>
      <c r="BF196" s="163">
        <f>IF(N196="snížená",J196,0)</f>
        <v>0</v>
      </c>
      <c r="BG196" s="163">
        <f>IF(N196="zákl. přenesená",J196,0)</f>
        <v>0</v>
      </c>
      <c r="BH196" s="163">
        <f>IF(N196="sníž. přenesená",J196,0)</f>
        <v>0</v>
      </c>
      <c r="BI196" s="163">
        <f>IF(N196="nulová",J196,0)</f>
        <v>0</v>
      </c>
      <c r="BJ196" s="18" t="s">
        <v>24</v>
      </c>
      <c r="BK196" s="163">
        <f>ROUND(I196*H196,2)</f>
        <v>0</v>
      </c>
      <c r="BL196" s="18" t="s">
        <v>192</v>
      </c>
      <c r="BM196" s="162" t="s">
        <v>405</v>
      </c>
    </row>
    <row r="197" spans="1:65" s="13" customFormat="1">
      <c r="B197" s="164"/>
      <c r="D197" s="165" t="s">
        <v>194</v>
      </c>
      <c r="E197" s="166" t="s">
        <v>1</v>
      </c>
      <c r="F197" s="167" t="s">
        <v>406</v>
      </c>
      <c r="H197" s="168">
        <v>67.67</v>
      </c>
      <c r="I197" s="169"/>
      <c r="L197" s="164"/>
      <c r="M197" s="170"/>
      <c r="N197" s="171"/>
      <c r="O197" s="171"/>
      <c r="P197" s="171"/>
      <c r="Q197" s="171"/>
      <c r="R197" s="171"/>
      <c r="S197" s="171"/>
      <c r="T197" s="172"/>
      <c r="AT197" s="166" t="s">
        <v>194</v>
      </c>
      <c r="AU197" s="166" t="s">
        <v>88</v>
      </c>
      <c r="AV197" s="13" t="s">
        <v>88</v>
      </c>
      <c r="AW197" s="13" t="s">
        <v>35</v>
      </c>
      <c r="AX197" s="13" t="s">
        <v>24</v>
      </c>
      <c r="AY197" s="166" t="s">
        <v>185</v>
      </c>
    </row>
    <row r="198" spans="1:65" s="12" customFormat="1" ht="22.9" customHeight="1">
      <c r="B198" s="137"/>
      <c r="D198" s="138" t="s">
        <v>79</v>
      </c>
      <c r="E198" s="148" t="s">
        <v>221</v>
      </c>
      <c r="F198" s="148" t="s">
        <v>407</v>
      </c>
      <c r="I198" s="140"/>
      <c r="J198" s="149">
        <f>BK198</f>
        <v>0</v>
      </c>
      <c r="L198" s="137"/>
      <c r="M198" s="142"/>
      <c r="N198" s="143"/>
      <c r="O198" s="143"/>
      <c r="P198" s="144">
        <f>SUM(P199:P203)</f>
        <v>0</v>
      </c>
      <c r="Q198" s="143"/>
      <c r="R198" s="144">
        <f>SUM(R199:R203)</f>
        <v>3.6467200000000002</v>
      </c>
      <c r="S198" s="143"/>
      <c r="T198" s="145">
        <f>SUM(T199:T203)</f>
        <v>0</v>
      </c>
      <c r="AR198" s="138" t="s">
        <v>24</v>
      </c>
      <c r="AT198" s="146" t="s">
        <v>79</v>
      </c>
      <c r="AU198" s="146" t="s">
        <v>24</v>
      </c>
      <c r="AY198" s="138" t="s">
        <v>185</v>
      </c>
      <c r="BK198" s="147">
        <f>SUM(BK199:BK203)</f>
        <v>0</v>
      </c>
    </row>
    <row r="199" spans="1:65" s="2" customFormat="1" ht="16.5" customHeight="1">
      <c r="A199" s="33"/>
      <c r="B199" s="150"/>
      <c r="C199" s="151" t="s">
        <v>130</v>
      </c>
      <c r="D199" s="151" t="s">
        <v>187</v>
      </c>
      <c r="E199" s="152" t="s">
        <v>408</v>
      </c>
      <c r="F199" s="153" t="s">
        <v>409</v>
      </c>
      <c r="G199" s="154" t="s">
        <v>190</v>
      </c>
      <c r="H199" s="155">
        <v>1</v>
      </c>
      <c r="I199" s="156"/>
      <c r="J199" s="157">
        <f>ROUND(I199*H199,2)</f>
        <v>0</v>
      </c>
      <c r="K199" s="153" t="s">
        <v>224</v>
      </c>
      <c r="L199" s="34"/>
      <c r="M199" s="158" t="s">
        <v>1</v>
      </c>
      <c r="N199" s="159" t="s">
        <v>45</v>
      </c>
      <c r="O199" s="59"/>
      <c r="P199" s="160">
        <f>O199*H199</f>
        <v>0</v>
      </c>
      <c r="Q199" s="160">
        <v>0</v>
      </c>
      <c r="R199" s="160">
        <f>Q199*H199</f>
        <v>0</v>
      </c>
      <c r="S199" s="160">
        <v>0</v>
      </c>
      <c r="T199" s="161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62" t="s">
        <v>192</v>
      </c>
      <c r="AT199" s="162" t="s">
        <v>187</v>
      </c>
      <c r="AU199" s="162" t="s">
        <v>88</v>
      </c>
      <c r="AY199" s="18" t="s">
        <v>185</v>
      </c>
      <c r="BE199" s="163">
        <f>IF(N199="základní",J199,0)</f>
        <v>0</v>
      </c>
      <c r="BF199" s="163">
        <f>IF(N199="snížená",J199,0)</f>
        <v>0</v>
      </c>
      <c r="BG199" s="163">
        <f>IF(N199="zákl. přenesená",J199,0)</f>
        <v>0</v>
      </c>
      <c r="BH199" s="163">
        <f>IF(N199="sníž. přenesená",J199,0)</f>
        <v>0</v>
      </c>
      <c r="BI199" s="163">
        <f>IF(N199="nulová",J199,0)</f>
        <v>0</v>
      </c>
      <c r="BJ199" s="18" t="s">
        <v>24</v>
      </c>
      <c r="BK199" s="163">
        <f>ROUND(I199*H199,2)</f>
        <v>0</v>
      </c>
      <c r="BL199" s="18" t="s">
        <v>192</v>
      </c>
      <c r="BM199" s="162" t="s">
        <v>410</v>
      </c>
    </row>
    <row r="200" spans="1:65" s="2" customFormat="1" ht="21.75" customHeight="1">
      <c r="A200" s="33"/>
      <c r="B200" s="150"/>
      <c r="C200" s="151" t="s">
        <v>133</v>
      </c>
      <c r="D200" s="151" t="s">
        <v>187</v>
      </c>
      <c r="E200" s="152" t="s">
        <v>411</v>
      </c>
      <c r="F200" s="153" t="s">
        <v>412</v>
      </c>
      <c r="G200" s="154" t="s">
        <v>280</v>
      </c>
      <c r="H200" s="155">
        <v>25.6</v>
      </c>
      <c r="I200" s="156"/>
      <c r="J200" s="157">
        <f>ROUND(I200*H200,2)</f>
        <v>0</v>
      </c>
      <c r="K200" s="153" t="s">
        <v>191</v>
      </c>
      <c r="L200" s="34"/>
      <c r="M200" s="158" t="s">
        <v>1</v>
      </c>
      <c r="N200" s="159" t="s">
        <v>45</v>
      </c>
      <c r="O200" s="59"/>
      <c r="P200" s="160">
        <f>O200*H200</f>
        <v>0</v>
      </c>
      <c r="Q200" s="160">
        <v>9.5990000000000006E-2</v>
      </c>
      <c r="R200" s="160">
        <f>Q200*H200</f>
        <v>2.4573440000000004</v>
      </c>
      <c r="S200" s="160">
        <v>0</v>
      </c>
      <c r="T200" s="161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62" t="s">
        <v>192</v>
      </c>
      <c r="AT200" s="162" t="s">
        <v>187</v>
      </c>
      <c r="AU200" s="162" t="s">
        <v>88</v>
      </c>
      <c r="AY200" s="18" t="s">
        <v>185</v>
      </c>
      <c r="BE200" s="163">
        <f>IF(N200="základní",J200,0)</f>
        <v>0</v>
      </c>
      <c r="BF200" s="163">
        <f>IF(N200="snížená",J200,0)</f>
        <v>0</v>
      </c>
      <c r="BG200" s="163">
        <f>IF(N200="zákl. přenesená",J200,0)</f>
        <v>0</v>
      </c>
      <c r="BH200" s="163">
        <f>IF(N200="sníž. přenesená",J200,0)</f>
        <v>0</v>
      </c>
      <c r="BI200" s="163">
        <f>IF(N200="nulová",J200,0)</f>
        <v>0</v>
      </c>
      <c r="BJ200" s="18" t="s">
        <v>24</v>
      </c>
      <c r="BK200" s="163">
        <f>ROUND(I200*H200,2)</f>
        <v>0</v>
      </c>
      <c r="BL200" s="18" t="s">
        <v>192</v>
      </c>
      <c r="BM200" s="162" t="s">
        <v>413</v>
      </c>
    </row>
    <row r="201" spans="1:65" s="13" customFormat="1">
      <c r="B201" s="164"/>
      <c r="D201" s="165" t="s">
        <v>194</v>
      </c>
      <c r="E201" s="166" t="s">
        <v>1</v>
      </c>
      <c r="F201" s="167" t="s">
        <v>265</v>
      </c>
      <c r="H201" s="168">
        <v>25.6</v>
      </c>
      <c r="I201" s="169"/>
      <c r="L201" s="164"/>
      <c r="M201" s="170"/>
      <c r="N201" s="171"/>
      <c r="O201" s="171"/>
      <c r="P201" s="171"/>
      <c r="Q201" s="171"/>
      <c r="R201" s="171"/>
      <c r="S201" s="171"/>
      <c r="T201" s="172"/>
      <c r="AT201" s="166" t="s">
        <v>194</v>
      </c>
      <c r="AU201" s="166" t="s">
        <v>88</v>
      </c>
      <c r="AV201" s="13" t="s">
        <v>88</v>
      </c>
      <c r="AW201" s="13" t="s">
        <v>35</v>
      </c>
      <c r="AX201" s="13" t="s">
        <v>24</v>
      </c>
      <c r="AY201" s="166" t="s">
        <v>185</v>
      </c>
    </row>
    <row r="202" spans="1:65" s="2" customFormat="1" ht="16.5" customHeight="1">
      <c r="A202" s="33"/>
      <c r="B202" s="150"/>
      <c r="C202" s="181" t="s">
        <v>136</v>
      </c>
      <c r="D202" s="181" t="s">
        <v>231</v>
      </c>
      <c r="E202" s="182" t="s">
        <v>414</v>
      </c>
      <c r="F202" s="183" t="s">
        <v>415</v>
      </c>
      <c r="G202" s="184" t="s">
        <v>280</v>
      </c>
      <c r="H202" s="185">
        <v>25.856000000000002</v>
      </c>
      <c r="I202" s="186"/>
      <c r="J202" s="187">
        <f>ROUND(I202*H202,2)</f>
        <v>0</v>
      </c>
      <c r="K202" s="183" t="s">
        <v>191</v>
      </c>
      <c r="L202" s="188"/>
      <c r="M202" s="189" t="s">
        <v>1</v>
      </c>
      <c r="N202" s="190" t="s">
        <v>45</v>
      </c>
      <c r="O202" s="59"/>
      <c r="P202" s="160">
        <f>O202*H202</f>
        <v>0</v>
      </c>
      <c r="Q202" s="160">
        <v>4.5999999999999999E-2</v>
      </c>
      <c r="R202" s="160">
        <f>Q202*H202</f>
        <v>1.189376</v>
      </c>
      <c r="S202" s="160">
        <v>0</v>
      </c>
      <c r="T202" s="161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62" t="s">
        <v>217</v>
      </c>
      <c r="AT202" s="162" t="s">
        <v>231</v>
      </c>
      <c r="AU202" s="162" t="s">
        <v>88</v>
      </c>
      <c r="AY202" s="18" t="s">
        <v>185</v>
      </c>
      <c r="BE202" s="163">
        <f>IF(N202="základní",J202,0)</f>
        <v>0</v>
      </c>
      <c r="BF202" s="163">
        <f>IF(N202="snížená",J202,0)</f>
        <v>0</v>
      </c>
      <c r="BG202" s="163">
        <f>IF(N202="zákl. přenesená",J202,0)</f>
        <v>0</v>
      </c>
      <c r="BH202" s="163">
        <f>IF(N202="sníž. přenesená",J202,0)</f>
        <v>0</v>
      </c>
      <c r="BI202" s="163">
        <f>IF(N202="nulová",J202,0)</f>
        <v>0</v>
      </c>
      <c r="BJ202" s="18" t="s">
        <v>24</v>
      </c>
      <c r="BK202" s="163">
        <f>ROUND(I202*H202,2)</f>
        <v>0</v>
      </c>
      <c r="BL202" s="18" t="s">
        <v>192</v>
      </c>
      <c r="BM202" s="162" t="s">
        <v>416</v>
      </c>
    </row>
    <row r="203" spans="1:65" s="13" customFormat="1">
      <c r="B203" s="164"/>
      <c r="D203" s="165" t="s">
        <v>194</v>
      </c>
      <c r="E203" s="166" t="s">
        <v>1</v>
      </c>
      <c r="F203" s="167" t="s">
        <v>417</v>
      </c>
      <c r="H203" s="168">
        <v>25.856000000000002</v>
      </c>
      <c r="I203" s="169"/>
      <c r="L203" s="164"/>
      <c r="M203" s="170"/>
      <c r="N203" s="171"/>
      <c r="O203" s="171"/>
      <c r="P203" s="171"/>
      <c r="Q203" s="171"/>
      <c r="R203" s="171"/>
      <c r="S203" s="171"/>
      <c r="T203" s="172"/>
      <c r="AT203" s="166" t="s">
        <v>194</v>
      </c>
      <c r="AU203" s="166" t="s">
        <v>88</v>
      </c>
      <c r="AV203" s="13" t="s">
        <v>88</v>
      </c>
      <c r="AW203" s="13" t="s">
        <v>35</v>
      </c>
      <c r="AX203" s="13" t="s">
        <v>24</v>
      </c>
      <c r="AY203" s="166" t="s">
        <v>185</v>
      </c>
    </row>
    <row r="204" spans="1:65" s="12" customFormat="1" ht="22.9" customHeight="1">
      <c r="B204" s="137"/>
      <c r="D204" s="138" t="s">
        <v>79</v>
      </c>
      <c r="E204" s="148" t="s">
        <v>418</v>
      </c>
      <c r="F204" s="148" t="s">
        <v>419</v>
      </c>
      <c r="I204" s="140"/>
      <c r="J204" s="149">
        <f>BK204</f>
        <v>0</v>
      </c>
      <c r="L204" s="137"/>
      <c r="M204" s="142"/>
      <c r="N204" s="143"/>
      <c r="O204" s="143"/>
      <c r="P204" s="144">
        <f>P205</f>
        <v>0</v>
      </c>
      <c r="Q204" s="143"/>
      <c r="R204" s="144">
        <f>R205</f>
        <v>0</v>
      </c>
      <c r="S204" s="143"/>
      <c r="T204" s="145">
        <f>T205</f>
        <v>0</v>
      </c>
      <c r="AR204" s="138" t="s">
        <v>24</v>
      </c>
      <c r="AT204" s="146" t="s">
        <v>79</v>
      </c>
      <c r="AU204" s="146" t="s">
        <v>24</v>
      </c>
      <c r="AY204" s="138" t="s">
        <v>185</v>
      </c>
      <c r="BK204" s="147">
        <f>BK205</f>
        <v>0</v>
      </c>
    </row>
    <row r="205" spans="1:65" s="2" customFormat="1" ht="16.5" customHeight="1">
      <c r="A205" s="33"/>
      <c r="B205" s="150"/>
      <c r="C205" s="151" t="s">
        <v>140</v>
      </c>
      <c r="D205" s="151" t="s">
        <v>187</v>
      </c>
      <c r="E205" s="152" t="s">
        <v>420</v>
      </c>
      <c r="F205" s="153" t="s">
        <v>421</v>
      </c>
      <c r="G205" s="154" t="s">
        <v>234</v>
      </c>
      <c r="H205" s="155">
        <v>18.776</v>
      </c>
      <c r="I205" s="156"/>
      <c r="J205" s="157">
        <f>ROUND(I205*H205,2)</f>
        <v>0</v>
      </c>
      <c r="K205" s="153" t="s">
        <v>191</v>
      </c>
      <c r="L205" s="34"/>
      <c r="M205" s="201" t="s">
        <v>1</v>
      </c>
      <c r="N205" s="202" t="s">
        <v>45</v>
      </c>
      <c r="O205" s="203"/>
      <c r="P205" s="204">
        <f>O205*H205</f>
        <v>0</v>
      </c>
      <c r="Q205" s="204">
        <v>0</v>
      </c>
      <c r="R205" s="204">
        <f>Q205*H205</f>
        <v>0</v>
      </c>
      <c r="S205" s="204">
        <v>0</v>
      </c>
      <c r="T205" s="205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62" t="s">
        <v>192</v>
      </c>
      <c r="AT205" s="162" t="s">
        <v>187</v>
      </c>
      <c r="AU205" s="162" t="s">
        <v>88</v>
      </c>
      <c r="AY205" s="18" t="s">
        <v>185</v>
      </c>
      <c r="BE205" s="163">
        <f>IF(N205="základní",J205,0)</f>
        <v>0</v>
      </c>
      <c r="BF205" s="163">
        <f>IF(N205="snížená",J205,0)</f>
        <v>0</v>
      </c>
      <c r="BG205" s="163">
        <f>IF(N205="zákl. přenesená",J205,0)</f>
        <v>0</v>
      </c>
      <c r="BH205" s="163">
        <f>IF(N205="sníž. přenesená",J205,0)</f>
        <v>0</v>
      </c>
      <c r="BI205" s="163">
        <f>IF(N205="nulová",J205,0)</f>
        <v>0</v>
      </c>
      <c r="BJ205" s="18" t="s">
        <v>24</v>
      </c>
      <c r="BK205" s="163">
        <f>ROUND(I205*H205,2)</f>
        <v>0</v>
      </c>
      <c r="BL205" s="18" t="s">
        <v>192</v>
      </c>
      <c r="BM205" s="162" t="s">
        <v>422</v>
      </c>
    </row>
    <row r="206" spans="1:65" s="2" customFormat="1" ht="6.95" customHeight="1">
      <c r="A206" s="33"/>
      <c r="B206" s="48"/>
      <c r="C206" s="49"/>
      <c r="D206" s="49"/>
      <c r="E206" s="49"/>
      <c r="F206" s="49"/>
      <c r="G206" s="49"/>
      <c r="H206" s="49"/>
      <c r="I206" s="49"/>
      <c r="J206" s="49"/>
      <c r="K206" s="49"/>
      <c r="L206" s="34"/>
      <c r="M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</row>
  </sheetData>
  <autoFilter ref="C125:K205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5"/>
  <sheetViews>
    <sheetView showGridLines="0" workbookViewId="0">
      <selection activeCell="J14" sqref="J14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52" t="s">
        <v>5</v>
      </c>
      <c r="M2" s="237"/>
      <c r="N2" s="237"/>
      <c r="O2" s="237"/>
      <c r="P2" s="237"/>
      <c r="Q2" s="237"/>
      <c r="R2" s="237"/>
      <c r="S2" s="237"/>
      <c r="T2" s="237"/>
      <c r="U2" s="237"/>
      <c r="V2" s="237"/>
      <c r="AT2" s="18" t="s">
        <v>102</v>
      </c>
      <c r="AZ2" s="99" t="s">
        <v>423</v>
      </c>
      <c r="BA2" s="99" t="s">
        <v>1</v>
      </c>
      <c r="BB2" s="99" t="s">
        <v>1</v>
      </c>
      <c r="BC2" s="99" t="s">
        <v>424</v>
      </c>
      <c r="BD2" s="99" t="s">
        <v>88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88</v>
      </c>
    </row>
    <row r="4" spans="1:56" s="1" customFormat="1" ht="24.95" customHeight="1">
      <c r="B4" s="21"/>
      <c r="D4" s="22" t="s">
        <v>158</v>
      </c>
      <c r="L4" s="21"/>
      <c r="M4" s="100" t="s">
        <v>10</v>
      </c>
      <c r="AT4" s="18" t="s">
        <v>3</v>
      </c>
    </row>
    <row r="5" spans="1:56" s="1" customFormat="1" ht="6.95" customHeight="1">
      <c r="B5" s="21"/>
      <c r="L5" s="21"/>
    </row>
    <row r="6" spans="1:56" s="1" customFormat="1" ht="12" customHeight="1">
      <c r="B6" s="21"/>
      <c r="D6" s="28" t="s">
        <v>16</v>
      </c>
      <c r="L6" s="21"/>
    </row>
    <row r="7" spans="1:56" s="1" customFormat="1" ht="16.5" customHeight="1">
      <c r="B7" s="21"/>
      <c r="E7" s="268" t="str">
        <f>'Rekapitulace stavby'!K6</f>
        <v>BRNO, GAJDOŠOVA II - REKONSTRUKCE KANALIZACE A VODOVODU (Bubeníčkova– Mikšíčkova)</v>
      </c>
      <c r="F7" s="269"/>
      <c r="G7" s="269"/>
      <c r="H7" s="269"/>
      <c r="L7" s="21"/>
    </row>
    <row r="8" spans="1:56" s="1" customFormat="1" ht="12" customHeight="1">
      <c r="B8" s="21"/>
      <c r="D8" s="28" t="s">
        <v>159</v>
      </c>
      <c r="L8" s="21"/>
    </row>
    <row r="9" spans="1:56" s="2" customFormat="1" ht="16.5" customHeight="1">
      <c r="A9" s="33"/>
      <c r="B9" s="34"/>
      <c r="C9" s="33"/>
      <c r="D9" s="33"/>
      <c r="E9" s="268" t="s">
        <v>160</v>
      </c>
      <c r="F9" s="267"/>
      <c r="G9" s="267"/>
      <c r="H9" s="267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56" s="2" customFormat="1" ht="12" customHeight="1">
      <c r="A10" s="33"/>
      <c r="B10" s="34"/>
      <c r="C10" s="33"/>
      <c r="D10" s="28" t="s">
        <v>161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56" s="2" customFormat="1" ht="16.5" customHeight="1">
      <c r="A11" s="33"/>
      <c r="B11" s="34"/>
      <c r="C11" s="33"/>
      <c r="D11" s="33"/>
      <c r="E11" s="261" t="s">
        <v>425</v>
      </c>
      <c r="F11" s="267"/>
      <c r="G11" s="267"/>
      <c r="H11" s="267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5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56" s="2" customFormat="1" ht="12" customHeight="1">
      <c r="A13" s="33"/>
      <c r="B13" s="34"/>
      <c r="C13" s="33"/>
      <c r="D13" s="28" t="s">
        <v>19</v>
      </c>
      <c r="E13" s="33"/>
      <c r="F13" s="26" t="s">
        <v>1</v>
      </c>
      <c r="G13" s="33"/>
      <c r="H13" s="33"/>
      <c r="I13" s="28" t="s">
        <v>20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56" s="2" customFormat="1" ht="12" customHeight="1">
      <c r="A14" s="33"/>
      <c r="B14" s="34"/>
      <c r="C14" s="33"/>
      <c r="D14" s="28" t="s">
        <v>21</v>
      </c>
      <c r="E14" s="33"/>
      <c r="F14" s="26" t="s">
        <v>22</v>
      </c>
      <c r="G14" s="33"/>
      <c r="H14" s="33"/>
      <c r="I14" s="28" t="s">
        <v>23</v>
      </c>
      <c r="J14" s="56"/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5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56" s="2" customFormat="1" ht="12" customHeight="1">
      <c r="A16" s="33"/>
      <c r="B16" s="34"/>
      <c r="C16" s="33"/>
      <c r="D16" s="28" t="s">
        <v>25</v>
      </c>
      <c r="E16" s="33"/>
      <c r="F16" s="33"/>
      <c r="G16" s="33"/>
      <c r="H16" s="33"/>
      <c r="I16" s="28" t="s">
        <v>26</v>
      </c>
      <c r="J16" s="26" t="s">
        <v>27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">
        <v>28</v>
      </c>
      <c r="F17" s="33"/>
      <c r="G17" s="33"/>
      <c r="H17" s="33"/>
      <c r="I17" s="28" t="s">
        <v>29</v>
      </c>
      <c r="J17" s="26" t="s">
        <v>30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31</v>
      </c>
      <c r="E19" s="33"/>
      <c r="F19" s="33"/>
      <c r="G19" s="33"/>
      <c r="H19" s="33"/>
      <c r="I19" s="28" t="s">
        <v>26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70" t="str">
        <f>'Rekapitulace stavby'!E14</f>
        <v>Vyplň údaj</v>
      </c>
      <c r="F20" s="236"/>
      <c r="G20" s="236"/>
      <c r="H20" s="236"/>
      <c r="I20" s="28" t="s">
        <v>29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33</v>
      </c>
      <c r="E22" s="33"/>
      <c r="F22" s="33"/>
      <c r="G22" s="33"/>
      <c r="H22" s="33"/>
      <c r="I22" s="28" t="s">
        <v>26</v>
      </c>
      <c r="J22" s="26" t="s">
        <v>1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34</v>
      </c>
      <c r="F23" s="33"/>
      <c r="G23" s="33"/>
      <c r="H23" s="33"/>
      <c r="I23" s="28" t="s">
        <v>29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36</v>
      </c>
      <c r="E25" s="33"/>
      <c r="F25" s="33"/>
      <c r="G25" s="33"/>
      <c r="H25" s="33"/>
      <c r="I25" s="28" t="s">
        <v>26</v>
      </c>
      <c r="J25" s="26" t="str">
        <f>IF('Rekapitulace stavby'!AN19="","",'Rekapitulace stavby'!AN19)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tr">
        <f>IF('Rekapitulace stavby'!E20="","",'Rekapitulace stavby'!E20)</f>
        <v xml:space="preserve"> </v>
      </c>
      <c r="F26" s="33"/>
      <c r="G26" s="33"/>
      <c r="H26" s="33"/>
      <c r="I26" s="28" t="s">
        <v>29</v>
      </c>
      <c r="J26" s="26" t="str">
        <f>IF('Rekapitulace stavby'!AN20="","",'Rekapitulace stavby'!AN20)</f>
        <v/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38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1"/>
      <c r="B29" s="102"/>
      <c r="C29" s="101"/>
      <c r="D29" s="101"/>
      <c r="E29" s="241" t="s">
        <v>1</v>
      </c>
      <c r="F29" s="241"/>
      <c r="G29" s="241"/>
      <c r="H29" s="241"/>
      <c r="I29" s="101"/>
      <c r="J29" s="101"/>
      <c r="K29" s="101"/>
      <c r="L29" s="103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4" t="s">
        <v>40</v>
      </c>
      <c r="E32" s="33"/>
      <c r="F32" s="33"/>
      <c r="G32" s="33"/>
      <c r="H32" s="33"/>
      <c r="I32" s="33"/>
      <c r="J32" s="72">
        <f>ROUND(J124, 0)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42</v>
      </c>
      <c r="G34" s="33"/>
      <c r="H34" s="33"/>
      <c r="I34" s="37" t="s">
        <v>41</v>
      </c>
      <c r="J34" s="37" t="s">
        <v>43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05" t="s">
        <v>44</v>
      </c>
      <c r="E35" s="28" t="s">
        <v>45</v>
      </c>
      <c r="F35" s="106">
        <f>ROUND((SUM(BE124:BE144)),  0)</f>
        <v>0</v>
      </c>
      <c r="G35" s="33"/>
      <c r="H35" s="33"/>
      <c r="I35" s="107">
        <v>0.21</v>
      </c>
      <c r="J35" s="106">
        <f>ROUND(((SUM(BE124:BE144))*I35),  0)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8" t="s">
        <v>46</v>
      </c>
      <c r="F36" s="106">
        <f>ROUND((SUM(BF124:BF144)),  0)</f>
        <v>0</v>
      </c>
      <c r="G36" s="33"/>
      <c r="H36" s="33"/>
      <c r="I36" s="107">
        <v>0.15</v>
      </c>
      <c r="J36" s="106">
        <f>ROUND(((SUM(BF124:BF144))*I36),  0)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47</v>
      </c>
      <c r="F37" s="106">
        <f>ROUND((SUM(BG124:BG144)),  0)</f>
        <v>0</v>
      </c>
      <c r="G37" s="33"/>
      <c r="H37" s="33"/>
      <c r="I37" s="107">
        <v>0.21</v>
      </c>
      <c r="J37" s="106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48</v>
      </c>
      <c r="F38" s="106">
        <f>ROUND((SUM(BH124:BH144)),  0)</f>
        <v>0</v>
      </c>
      <c r="G38" s="33"/>
      <c r="H38" s="33"/>
      <c r="I38" s="107">
        <v>0.15</v>
      </c>
      <c r="J38" s="106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49</v>
      </c>
      <c r="F39" s="106">
        <f>ROUND((SUM(BI124:BI144)),  0)</f>
        <v>0</v>
      </c>
      <c r="G39" s="33"/>
      <c r="H39" s="33"/>
      <c r="I39" s="107">
        <v>0</v>
      </c>
      <c r="J39" s="106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08"/>
      <c r="D41" s="109" t="s">
        <v>50</v>
      </c>
      <c r="E41" s="61"/>
      <c r="F41" s="61"/>
      <c r="G41" s="110" t="s">
        <v>51</v>
      </c>
      <c r="H41" s="111" t="s">
        <v>52</v>
      </c>
      <c r="I41" s="61"/>
      <c r="J41" s="112">
        <f>SUM(J32:J39)</f>
        <v>0</v>
      </c>
      <c r="K41" s="113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53</v>
      </c>
      <c r="E50" s="45"/>
      <c r="F50" s="45"/>
      <c r="G50" s="44" t="s">
        <v>54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55</v>
      </c>
      <c r="E61" s="36"/>
      <c r="F61" s="114" t="s">
        <v>56</v>
      </c>
      <c r="G61" s="46" t="s">
        <v>55</v>
      </c>
      <c r="H61" s="36"/>
      <c r="I61" s="36"/>
      <c r="J61" s="115" t="s">
        <v>56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57</v>
      </c>
      <c r="E65" s="47"/>
      <c r="F65" s="47"/>
      <c r="G65" s="44" t="s">
        <v>58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55</v>
      </c>
      <c r="E76" s="36"/>
      <c r="F76" s="114" t="s">
        <v>56</v>
      </c>
      <c r="G76" s="46" t="s">
        <v>55</v>
      </c>
      <c r="H76" s="36"/>
      <c r="I76" s="36"/>
      <c r="J76" s="115" t="s">
        <v>56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163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68" t="str">
        <f>E7</f>
        <v>BRNO, GAJDOŠOVA II - REKONSTRUKCE KANALIZACE A VODOVODU (Bubeníčkova– Mikšíčkova)</v>
      </c>
      <c r="F85" s="269"/>
      <c r="G85" s="269"/>
      <c r="H85" s="269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159</v>
      </c>
      <c r="L86" s="21"/>
    </row>
    <row r="87" spans="1:31" s="2" customFormat="1" ht="16.5" customHeight="1">
      <c r="A87" s="33"/>
      <c r="B87" s="34"/>
      <c r="C87" s="33"/>
      <c r="D87" s="33"/>
      <c r="E87" s="268" t="s">
        <v>160</v>
      </c>
      <c r="F87" s="267"/>
      <c r="G87" s="267"/>
      <c r="H87" s="267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161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61" t="str">
        <f>E11</f>
        <v>040 - SO 040 - PROVIZORNÍ ZAJIŠTĚNÍSTÁVAJÍCÍHO TRAKČNÍHO STOŽÁRU DpmB</v>
      </c>
      <c r="F89" s="267"/>
      <c r="G89" s="267"/>
      <c r="H89" s="267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21</v>
      </c>
      <c r="D91" s="33"/>
      <c r="E91" s="33"/>
      <c r="F91" s="26" t="str">
        <f>F14</f>
        <v>BRNO</v>
      </c>
      <c r="G91" s="33"/>
      <c r="H91" s="33"/>
      <c r="I91" s="28" t="s">
        <v>23</v>
      </c>
      <c r="J91" s="56" t="str">
        <f>IF(J14="","",J14)</f>
        <v/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25.7" customHeight="1">
      <c r="A93" s="33"/>
      <c r="B93" s="34"/>
      <c r="C93" s="28" t="s">
        <v>25</v>
      </c>
      <c r="D93" s="33"/>
      <c r="E93" s="33"/>
      <c r="F93" s="26" t="str">
        <f>E17</f>
        <v>Statutární město Brno</v>
      </c>
      <c r="G93" s="33"/>
      <c r="H93" s="33"/>
      <c r="I93" s="28" t="s">
        <v>33</v>
      </c>
      <c r="J93" s="31" t="str">
        <f>E23</f>
        <v>JV PROJEKT V.H. s.r.o.   Brno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31</v>
      </c>
      <c r="D94" s="33"/>
      <c r="E94" s="33"/>
      <c r="F94" s="26" t="str">
        <f>IF(E20="","",E20)</f>
        <v>Vyplň údaj</v>
      </c>
      <c r="G94" s="33"/>
      <c r="H94" s="33"/>
      <c r="I94" s="28" t="s">
        <v>36</v>
      </c>
      <c r="J94" s="31" t="str">
        <f>E26</f>
        <v xml:space="preserve"> 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6" t="s">
        <v>164</v>
      </c>
      <c r="D96" s="108"/>
      <c r="E96" s="108"/>
      <c r="F96" s="108"/>
      <c r="G96" s="108"/>
      <c r="H96" s="108"/>
      <c r="I96" s="108"/>
      <c r="J96" s="117" t="s">
        <v>165</v>
      </c>
      <c r="K96" s="108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18" t="s">
        <v>166</v>
      </c>
      <c r="D98" s="33"/>
      <c r="E98" s="33"/>
      <c r="F98" s="33"/>
      <c r="G98" s="33"/>
      <c r="H98" s="33"/>
      <c r="I98" s="33"/>
      <c r="J98" s="72">
        <f>J124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167</v>
      </c>
    </row>
    <row r="99" spans="1:47" s="9" customFormat="1" ht="24.95" customHeight="1">
      <c r="B99" s="119"/>
      <c r="D99" s="120" t="s">
        <v>168</v>
      </c>
      <c r="E99" s="121"/>
      <c r="F99" s="121"/>
      <c r="G99" s="121"/>
      <c r="H99" s="121"/>
      <c r="I99" s="121"/>
      <c r="J99" s="122">
        <f>J125</f>
        <v>0</v>
      </c>
      <c r="L99" s="119"/>
    </row>
    <row r="100" spans="1:47" s="10" customFormat="1" ht="19.899999999999999" customHeight="1">
      <c r="B100" s="123"/>
      <c r="D100" s="124" t="s">
        <v>169</v>
      </c>
      <c r="E100" s="125"/>
      <c r="F100" s="125"/>
      <c r="G100" s="125"/>
      <c r="H100" s="125"/>
      <c r="I100" s="125"/>
      <c r="J100" s="126">
        <f>J126</f>
        <v>0</v>
      </c>
      <c r="L100" s="123"/>
    </row>
    <row r="101" spans="1:47" s="10" customFormat="1" ht="19.899999999999999" customHeight="1">
      <c r="B101" s="123"/>
      <c r="D101" s="124" t="s">
        <v>426</v>
      </c>
      <c r="E101" s="125"/>
      <c r="F101" s="125"/>
      <c r="G101" s="125"/>
      <c r="H101" s="125"/>
      <c r="I101" s="125"/>
      <c r="J101" s="126">
        <f>J139</f>
        <v>0</v>
      </c>
      <c r="L101" s="123"/>
    </row>
    <row r="102" spans="1:47" s="10" customFormat="1" ht="19.899999999999999" customHeight="1">
      <c r="B102" s="123"/>
      <c r="D102" s="124" t="s">
        <v>276</v>
      </c>
      <c r="E102" s="125"/>
      <c r="F102" s="125"/>
      <c r="G102" s="125"/>
      <c r="H102" s="125"/>
      <c r="I102" s="125"/>
      <c r="J102" s="126">
        <f>J142</f>
        <v>0</v>
      </c>
      <c r="L102" s="123"/>
    </row>
    <row r="103" spans="1:47" s="2" customFormat="1" ht="21.75" customHeight="1">
      <c r="A103" s="33"/>
      <c r="B103" s="34"/>
      <c r="C103" s="33"/>
      <c r="D103" s="33"/>
      <c r="E103" s="33"/>
      <c r="F103" s="33"/>
      <c r="G103" s="33"/>
      <c r="H103" s="33"/>
      <c r="I103" s="33"/>
      <c r="J103" s="33"/>
      <c r="K103" s="33"/>
      <c r="L103" s="4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4" spans="1:47" s="2" customFormat="1" ht="6.95" customHeight="1">
      <c r="A104" s="33"/>
      <c r="B104" s="48"/>
      <c r="C104" s="49"/>
      <c r="D104" s="49"/>
      <c r="E104" s="49"/>
      <c r="F104" s="49"/>
      <c r="G104" s="49"/>
      <c r="H104" s="49"/>
      <c r="I104" s="49"/>
      <c r="J104" s="49"/>
      <c r="K104" s="49"/>
      <c r="L104" s="4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8" spans="1:47" s="2" customFormat="1" ht="6.95" customHeight="1">
      <c r="A108" s="33"/>
      <c r="B108" s="50"/>
      <c r="C108" s="51"/>
      <c r="D108" s="51"/>
      <c r="E108" s="51"/>
      <c r="F108" s="51"/>
      <c r="G108" s="51"/>
      <c r="H108" s="51"/>
      <c r="I108" s="51"/>
      <c r="J108" s="51"/>
      <c r="K108" s="51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47" s="2" customFormat="1" ht="24.95" customHeight="1">
      <c r="A109" s="33"/>
      <c r="B109" s="34"/>
      <c r="C109" s="22" t="s">
        <v>170</v>
      </c>
      <c r="D109" s="33"/>
      <c r="E109" s="33"/>
      <c r="F109" s="33"/>
      <c r="G109" s="33"/>
      <c r="H109" s="33"/>
      <c r="I109" s="33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47" s="2" customFormat="1" ht="6.95" customHeight="1">
      <c r="A110" s="33"/>
      <c r="B110" s="34"/>
      <c r="C110" s="33"/>
      <c r="D110" s="33"/>
      <c r="E110" s="33"/>
      <c r="F110" s="33"/>
      <c r="G110" s="33"/>
      <c r="H110" s="33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2" customFormat="1" ht="12" customHeight="1">
      <c r="A111" s="33"/>
      <c r="B111" s="34"/>
      <c r="C111" s="28" t="s">
        <v>16</v>
      </c>
      <c r="D111" s="33"/>
      <c r="E111" s="33"/>
      <c r="F111" s="33"/>
      <c r="G111" s="33"/>
      <c r="H111" s="33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2" customFormat="1" ht="16.5" customHeight="1">
      <c r="A112" s="33"/>
      <c r="B112" s="34"/>
      <c r="C112" s="33"/>
      <c r="D112" s="33"/>
      <c r="E112" s="268" t="str">
        <f>E7</f>
        <v>BRNO, GAJDOŠOVA II - REKONSTRUKCE KANALIZACE A VODOVODU (Bubeníčkova– Mikšíčkova)</v>
      </c>
      <c r="F112" s="269"/>
      <c r="G112" s="269"/>
      <c r="H112" s="269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1" customFormat="1" ht="12" customHeight="1">
      <c r="B113" s="21"/>
      <c r="C113" s="28" t="s">
        <v>159</v>
      </c>
      <c r="L113" s="21"/>
    </row>
    <row r="114" spans="1:65" s="2" customFormat="1" ht="16.5" customHeight="1">
      <c r="A114" s="33"/>
      <c r="B114" s="34"/>
      <c r="C114" s="33"/>
      <c r="D114" s="33"/>
      <c r="E114" s="268" t="s">
        <v>160</v>
      </c>
      <c r="F114" s="267"/>
      <c r="G114" s="267"/>
      <c r="H114" s="267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2" customHeight="1">
      <c r="A115" s="33"/>
      <c r="B115" s="34"/>
      <c r="C115" s="28" t="s">
        <v>161</v>
      </c>
      <c r="D115" s="33"/>
      <c r="E115" s="33"/>
      <c r="F115" s="33"/>
      <c r="G115" s="33"/>
      <c r="H115" s="33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6.5" customHeight="1">
      <c r="A116" s="33"/>
      <c r="B116" s="34"/>
      <c r="C116" s="33"/>
      <c r="D116" s="33"/>
      <c r="E116" s="261" t="str">
        <f>E11</f>
        <v>040 - SO 040 - PROVIZORNÍ ZAJIŠTĚNÍSTÁVAJÍCÍHO TRAKČNÍHO STOŽÁRU DpmB</v>
      </c>
      <c r="F116" s="267"/>
      <c r="G116" s="267"/>
      <c r="H116" s="267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6.95" customHeight="1">
      <c r="A117" s="33"/>
      <c r="B117" s="34"/>
      <c r="C117" s="33"/>
      <c r="D117" s="33"/>
      <c r="E117" s="33"/>
      <c r="F117" s="33"/>
      <c r="G117" s="33"/>
      <c r="H117" s="33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2" customHeight="1">
      <c r="A118" s="33"/>
      <c r="B118" s="34"/>
      <c r="C118" s="28" t="s">
        <v>21</v>
      </c>
      <c r="D118" s="33"/>
      <c r="E118" s="33"/>
      <c r="F118" s="26" t="str">
        <f>F14</f>
        <v>BRNO</v>
      </c>
      <c r="G118" s="33"/>
      <c r="H118" s="33"/>
      <c r="I118" s="28" t="s">
        <v>23</v>
      </c>
      <c r="J118" s="56" t="str">
        <f>IF(J14="","",J14)</f>
        <v/>
      </c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6.95" customHeight="1">
      <c r="A119" s="33"/>
      <c r="B119" s="34"/>
      <c r="C119" s="33"/>
      <c r="D119" s="33"/>
      <c r="E119" s="33"/>
      <c r="F119" s="33"/>
      <c r="G119" s="33"/>
      <c r="H119" s="33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25.7" customHeight="1">
      <c r="A120" s="33"/>
      <c r="B120" s="34"/>
      <c r="C120" s="28" t="s">
        <v>25</v>
      </c>
      <c r="D120" s="33"/>
      <c r="E120" s="33"/>
      <c r="F120" s="26" t="str">
        <f>E17</f>
        <v>Statutární město Brno</v>
      </c>
      <c r="G120" s="33"/>
      <c r="H120" s="33"/>
      <c r="I120" s="28" t="s">
        <v>33</v>
      </c>
      <c r="J120" s="31" t="str">
        <f>E23</f>
        <v>JV PROJEKT V.H. s.r.o.   Brno</v>
      </c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15.2" customHeight="1">
      <c r="A121" s="33"/>
      <c r="B121" s="34"/>
      <c r="C121" s="28" t="s">
        <v>31</v>
      </c>
      <c r="D121" s="33"/>
      <c r="E121" s="33"/>
      <c r="F121" s="26" t="str">
        <f>IF(E20="","",E20)</f>
        <v>Vyplň údaj</v>
      </c>
      <c r="G121" s="33"/>
      <c r="H121" s="33"/>
      <c r="I121" s="28" t="s">
        <v>36</v>
      </c>
      <c r="J121" s="31" t="str">
        <f>E26</f>
        <v xml:space="preserve"> </v>
      </c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10.35" customHeight="1">
      <c r="A122" s="33"/>
      <c r="B122" s="34"/>
      <c r="C122" s="33"/>
      <c r="D122" s="33"/>
      <c r="E122" s="33"/>
      <c r="F122" s="33"/>
      <c r="G122" s="33"/>
      <c r="H122" s="33"/>
      <c r="I122" s="3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11" customFormat="1" ht="29.25" customHeight="1">
      <c r="A123" s="127"/>
      <c r="B123" s="128"/>
      <c r="C123" s="129" t="s">
        <v>171</v>
      </c>
      <c r="D123" s="130" t="s">
        <v>65</v>
      </c>
      <c r="E123" s="130" t="s">
        <v>61</v>
      </c>
      <c r="F123" s="130" t="s">
        <v>62</v>
      </c>
      <c r="G123" s="130" t="s">
        <v>172</v>
      </c>
      <c r="H123" s="130" t="s">
        <v>173</v>
      </c>
      <c r="I123" s="130" t="s">
        <v>174</v>
      </c>
      <c r="J123" s="130" t="s">
        <v>165</v>
      </c>
      <c r="K123" s="131" t="s">
        <v>175</v>
      </c>
      <c r="L123" s="132"/>
      <c r="M123" s="63" t="s">
        <v>1</v>
      </c>
      <c r="N123" s="64" t="s">
        <v>44</v>
      </c>
      <c r="O123" s="64" t="s">
        <v>176</v>
      </c>
      <c r="P123" s="64" t="s">
        <v>177</v>
      </c>
      <c r="Q123" s="64" t="s">
        <v>178</v>
      </c>
      <c r="R123" s="64" t="s">
        <v>179</v>
      </c>
      <c r="S123" s="64" t="s">
        <v>180</v>
      </c>
      <c r="T123" s="65" t="s">
        <v>181</v>
      </c>
      <c r="U123" s="127"/>
      <c r="V123" s="127"/>
      <c r="W123" s="127"/>
      <c r="X123" s="127"/>
      <c r="Y123" s="127"/>
      <c r="Z123" s="127"/>
      <c r="AA123" s="127"/>
      <c r="AB123" s="127"/>
      <c r="AC123" s="127"/>
      <c r="AD123" s="127"/>
      <c r="AE123" s="127"/>
    </row>
    <row r="124" spans="1:65" s="2" customFormat="1" ht="22.9" customHeight="1">
      <c r="A124" s="33"/>
      <c r="B124" s="34"/>
      <c r="C124" s="70" t="s">
        <v>182</v>
      </c>
      <c r="D124" s="33"/>
      <c r="E124" s="33"/>
      <c r="F124" s="33"/>
      <c r="G124" s="33"/>
      <c r="H124" s="33"/>
      <c r="I124" s="33"/>
      <c r="J124" s="133">
        <f>BK124</f>
        <v>0</v>
      </c>
      <c r="K124" s="33"/>
      <c r="L124" s="34"/>
      <c r="M124" s="66"/>
      <c r="N124" s="57"/>
      <c r="O124" s="67"/>
      <c r="P124" s="134">
        <f>P125</f>
        <v>0</v>
      </c>
      <c r="Q124" s="67"/>
      <c r="R124" s="134">
        <f>R125</f>
        <v>0</v>
      </c>
      <c r="S124" s="67"/>
      <c r="T124" s="135">
        <f>T125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T124" s="18" t="s">
        <v>79</v>
      </c>
      <c r="AU124" s="18" t="s">
        <v>167</v>
      </c>
      <c r="BK124" s="136">
        <f>BK125</f>
        <v>0</v>
      </c>
    </row>
    <row r="125" spans="1:65" s="12" customFormat="1" ht="25.9" customHeight="1">
      <c r="B125" s="137"/>
      <c r="D125" s="138" t="s">
        <v>79</v>
      </c>
      <c r="E125" s="139" t="s">
        <v>183</v>
      </c>
      <c r="F125" s="139" t="s">
        <v>184</v>
      </c>
      <c r="I125" s="140"/>
      <c r="J125" s="141">
        <f>BK125</f>
        <v>0</v>
      </c>
      <c r="L125" s="137"/>
      <c r="M125" s="142"/>
      <c r="N125" s="143"/>
      <c r="O125" s="143"/>
      <c r="P125" s="144">
        <f>P126+P139+P142</f>
        <v>0</v>
      </c>
      <c r="Q125" s="143"/>
      <c r="R125" s="144">
        <f>R126+R139+R142</f>
        <v>0</v>
      </c>
      <c r="S125" s="143"/>
      <c r="T125" s="145">
        <f>T126+T139+T142</f>
        <v>0</v>
      </c>
      <c r="AR125" s="138" t="s">
        <v>24</v>
      </c>
      <c r="AT125" s="146" t="s">
        <v>79</v>
      </c>
      <c r="AU125" s="146" t="s">
        <v>80</v>
      </c>
      <c r="AY125" s="138" t="s">
        <v>185</v>
      </c>
      <c r="BK125" s="147">
        <f>BK126+BK139+BK142</f>
        <v>0</v>
      </c>
    </row>
    <row r="126" spans="1:65" s="12" customFormat="1" ht="22.9" customHeight="1">
      <c r="B126" s="137"/>
      <c r="D126" s="138" t="s">
        <v>79</v>
      </c>
      <c r="E126" s="148" t="s">
        <v>24</v>
      </c>
      <c r="F126" s="148" t="s">
        <v>186</v>
      </c>
      <c r="I126" s="140"/>
      <c r="J126" s="149">
        <f>BK126</f>
        <v>0</v>
      </c>
      <c r="L126" s="137"/>
      <c r="M126" s="142"/>
      <c r="N126" s="143"/>
      <c r="O126" s="143"/>
      <c r="P126" s="144">
        <f>SUM(P127:P138)</f>
        <v>0</v>
      </c>
      <c r="Q126" s="143"/>
      <c r="R126" s="144">
        <f>SUM(R127:R138)</f>
        <v>0</v>
      </c>
      <c r="S126" s="143"/>
      <c r="T126" s="145">
        <f>SUM(T127:T138)</f>
        <v>0</v>
      </c>
      <c r="AR126" s="138" t="s">
        <v>24</v>
      </c>
      <c r="AT126" s="146" t="s">
        <v>79</v>
      </c>
      <c r="AU126" s="146" t="s">
        <v>24</v>
      </c>
      <c r="AY126" s="138" t="s">
        <v>185</v>
      </c>
      <c r="BK126" s="147">
        <f>SUM(BK127:BK138)</f>
        <v>0</v>
      </c>
    </row>
    <row r="127" spans="1:65" s="2" customFormat="1" ht="16.5" customHeight="1">
      <c r="A127" s="33"/>
      <c r="B127" s="150"/>
      <c r="C127" s="151" t="s">
        <v>24</v>
      </c>
      <c r="D127" s="151" t="s">
        <v>187</v>
      </c>
      <c r="E127" s="152" t="s">
        <v>427</v>
      </c>
      <c r="F127" s="153" t="s">
        <v>428</v>
      </c>
      <c r="G127" s="154" t="s">
        <v>228</v>
      </c>
      <c r="H127" s="155">
        <v>0.08</v>
      </c>
      <c r="I127" s="156"/>
      <c r="J127" s="157">
        <f>ROUND(I127*H127,2)</f>
        <v>0</v>
      </c>
      <c r="K127" s="153" t="s">
        <v>191</v>
      </c>
      <c r="L127" s="34"/>
      <c r="M127" s="158" t="s">
        <v>1</v>
      </c>
      <c r="N127" s="159" t="s">
        <v>45</v>
      </c>
      <c r="O127" s="59"/>
      <c r="P127" s="160">
        <f>O127*H127</f>
        <v>0</v>
      </c>
      <c r="Q127" s="160">
        <v>0</v>
      </c>
      <c r="R127" s="160">
        <f>Q127*H127</f>
        <v>0</v>
      </c>
      <c r="S127" s="160">
        <v>0</v>
      </c>
      <c r="T127" s="161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62" t="s">
        <v>192</v>
      </c>
      <c r="AT127" s="162" t="s">
        <v>187</v>
      </c>
      <c r="AU127" s="162" t="s">
        <v>88</v>
      </c>
      <c r="AY127" s="18" t="s">
        <v>185</v>
      </c>
      <c r="BE127" s="163">
        <f>IF(N127="základní",J127,0)</f>
        <v>0</v>
      </c>
      <c r="BF127" s="163">
        <f>IF(N127="snížená",J127,0)</f>
        <v>0</v>
      </c>
      <c r="BG127" s="163">
        <f>IF(N127="zákl. přenesená",J127,0)</f>
        <v>0</v>
      </c>
      <c r="BH127" s="163">
        <f>IF(N127="sníž. přenesená",J127,0)</f>
        <v>0</v>
      </c>
      <c r="BI127" s="163">
        <f>IF(N127="nulová",J127,0)</f>
        <v>0</v>
      </c>
      <c r="BJ127" s="18" t="s">
        <v>24</v>
      </c>
      <c r="BK127" s="163">
        <f>ROUND(I127*H127,2)</f>
        <v>0</v>
      </c>
      <c r="BL127" s="18" t="s">
        <v>192</v>
      </c>
      <c r="BM127" s="162" t="s">
        <v>429</v>
      </c>
    </row>
    <row r="128" spans="1:65" s="13" customFormat="1">
      <c r="B128" s="164"/>
      <c r="D128" s="165" t="s">
        <v>194</v>
      </c>
      <c r="E128" s="166" t="s">
        <v>1</v>
      </c>
      <c r="F128" s="167" t="s">
        <v>430</v>
      </c>
      <c r="H128" s="168">
        <v>1.331</v>
      </c>
      <c r="I128" s="169"/>
      <c r="L128" s="164"/>
      <c r="M128" s="170"/>
      <c r="N128" s="171"/>
      <c r="O128" s="171"/>
      <c r="P128" s="171"/>
      <c r="Q128" s="171"/>
      <c r="R128" s="171"/>
      <c r="S128" s="171"/>
      <c r="T128" s="172"/>
      <c r="AT128" s="166" t="s">
        <v>194</v>
      </c>
      <c r="AU128" s="166" t="s">
        <v>88</v>
      </c>
      <c r="AV128" s="13" t="s">
        <v>88</v>
      </c>
      <c r="AW128" s="13" t="s">
        <v>35</v>
      </c>
      <c r="AX128" s="13" t="s">
        <v>80</v>
      </c>
      <c r="AY128" s="166" t="s">
        <v>185</v>
      </c>
    </row>
    <row r="129" spans="1:65" s="14" customFormat="1">
      <c r="B129" s="173"/>
      <c r="D129" s="165" t="s">
        <v>194</v>
      </c>
      <c r="E129" s="174" t="s">
        <v>423</v>
      </c>
      <c r="F129" s="175" t="s">
        <v>195</v>
      </c>
      <c r="H129" s="176">
        <v>1.331</v>
      </c>
      <c r="I129" s="177"/>
      <c r="L129" s="173"/>
      <c r="M129" s="178"/>
      <c r="N129" s="179"/>
      <c r="O129" s="179"/>
      <c r="P129" s="179"/>
      <c r="Q129" s="179"/>
      <c r="R129" s="179"/>
      <c r="S129" s="179"/>
      <c r="T129" s="180"/>
      <c r="AT129" s="174" t="s">
        <v>194</v>
      </c>
      <c r="AU129" s="174" t="s">
        <v>88</v>
      </c>
      <c r="AV129" s="14" t="s">
        <v>192</v>
      </c>
      <c r="AW129" s="14" t="s">
        <v>35</v>
      </c>
      <c r="AX129" s="14" t="s">
        <v>80</v>
      </c>
      <c r="AY129" s="174" t="s">
        <v>185</v>
      </c>
    </row>
    <row r="130" spans="1:65" s="15" customFormat="1">
      <c r="B130" s="194"/>
      <c r="D130" s="165" t="s">
        <v>194</v>
      </c>
      <c r="E130" s="195" t="s">
        <v>1</v>
      </c>
      <c r="F130" s="196" t="s">
        <v>431</v>
      </c>
      <c r="H130" s="195" t="s">
        <v>1</v>
      </c>
      <c r="I130" s="197"/>
      <c r="L130" s="194"/>
      <c r="M130" s="198"/>
      <c r="N130" s="199"/>
      <c r="O130" s="199"/>
      <c r="P130" s="199"/>
      <c r="Q130" s="199"/>
      <c r="R130" s="199"/>
      <c r="S130" s="199"/>
      <c r="T130" s="200"/>
      <c r="AT130" s="195" t="s">
        <v>194</v>
      </c>
      <c r="AU130" s="195" t="s">
        <v>88</v>
      </c>
      <c r="AV130" s="15" t="s">
        <v>24</v>
      </c>
      <c r="AW130" s="15" t="s">
        <v>35</v>
      </c>
      <c r="AX130" s="15" t="s">
        <v>80</v>
      </c>
      <c r="AY130" s="195" t="s">
        <v>185</v>
      </c>
    </row>
    <row r="131" spans="1:65" s="13" customFormat="1">
      <c r="B131" s="164"/>
      <c r="D131" s="165" t="s">
        <v>194</v>
      </c>
      <c r="E131" s="166" t="s">
        <v>1</v>
      </c>
      <c r="F131" s="167" t="s">
        <v>432</v>
      </c>
      <c r="H131" s="168">
        <v>0.08</v>
      </c>
      <c r="I131" s="169"/>
      <c r="L131" s="164"/>
      <c r="M131" s="170"/>
      <c r="N131" s="171"/>
      <c r="O131" s="171"/>
      <c r="P131" s="171"/>
      <c r="Q131" s="171"/>
      <c r="R131" s="171"/>
      <c r="S131" s="171"/>
      <c r="T131" s="172"/>
      <c r="AT131" s="166" t="s">
        <v>194</v>
      </c>
      <c r="AU131" s="166" t="s">
        <v>88</v>
      </c>
      <c r="AV131" s="13" t="s">
        <v>88</v>
      </c>
      <c r="AW131" s="13" t="s">
        <v>35</v>
      </c>
      <c r="AX131" s="13" t="s">
        <v>80</v>
      </c>
      <c r="AY131" s="166" t="s">
        <v>185</v>
      </c>
    </row>
    <row r="132" spans="1:65" s="14" customFormat="1">
      <c r="B132" s="173"/>
      <c r="D132" s="165" t="s">
        <v>194</v>
      </c>
      <c r="E132" s="174" t="s">
        <v>1</v>
      </c>
      <c r="F132" s="175" t="s">
        <v>195</v>
      </c>
      <c r="H132" s="176">
        <v>0.08</v>
      </c>
      <c r="I132" s="177"/>
      <c r="L132" s="173"/>
      <c r="M132" s="178"/>
      <c r="N132" s="179"/>
      <c r="O132" s="179"/>
      <c r="P132" s="179"/>
      <c r="Q132" s="179"/>
      <c r="R132" s="179"/>
      <c r="S132" s="179"/>
      <c r="T132" s="180"/>
      <c r="AT132" s="174" t="s">
        <v>194</v>
      </c>
      <c r="AU132" s="174" t="s">
        <v>88</v>
      </c>
      <c r="AV132" s="14" t="s">
        <v>192</v>
      </c>
      <c r="AW132" s="14" t="s">
        <v>35</v>
      </c>
      <c r="AX132" s="14" t="s">
        <v>24</v>
      </c>
      <c r="AY132" s="174" t="s">
        <v>185</v>
      </c>
    </row>
    <row r="133" spans="1:65" s="2" customFormat="1" ht="16.5" customHeight="1">
      <c r="A133" s="33"/>
      <c r="B133" s="150"/>
      <c r="C133" s="151" t="s">
        <v>88</v>
      </c>
      <c r="D133" s="151" t="s">
        <v>187</v>
      </c>
      <c r="E133" s="152" t="s">
        <v>433</v>
      </c>
      <c r="F133" s="153" t="s">
        <v>434</v>
      </c>
      <c r="G133" s="154" t="s">
        <v>228</v>
      </c>
      <c r="H133" s="155">
        <v>1.0649999999999999</v>
      </c>
      <c r="I133" s="156"/>
      <c r="J133" s="157">
        <f>ROUND(I133*H133,2)</f>
        <v>0</v>
      </c>
      <c r="K133" s="153" t="s">
        <v>191</v>
      </c>
      <c r="L133" s="34"/>
      <c r="M133" s="158" t="s">
        <v>1</v>
      </c>
      <c r="N133" s="159" t="s">
        <v>45</v>
      </c>
      <c r="O133" s="59"/>
      <c r="P133" s="160">
        <f>O133*H133</f>
        <v>0</v>
      </c>
      <c r="Q133" s="160">
        <v>0</v>
      </c>
      <c r="R133" s="160">
        <f>Q133*H133</f>
        <v>0</v>
      </c>
      <c r="S133" s="160">
        <v>0</v>
      </c>
      <c r="T133" s="161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62" t="s">
        <v>192</v>
      </c>
      <c r="AT133" s="162" t="s">
        <v>187</v>
      </c>
      <c r="AU133" s="162" t="s">
        <v>88</v>
      </c>
      <c r="AY133" s="18" t="s">
        <v>185</v>
      </c>
      <c r="BE133" s="163">
        <f>IF(N133="základní",J133,0)</f>
        <v>0</v>
      </c>
      <c r="BF133" s="163">
        <f>IF(N133="snížená",J133,0)</f>
        <v>0</v>
      </c>
      <c r="BG133" s="163">
        <f>IF(N133="zákl. přenesená",J133,0)</f>
        <v>0</v>
      </c>
      <c r="BH133" s="163">
        <f>IF(N133="sníž. přenesená",J133,0)</f>
        <v>0</v>
      </c>
      <c r="BI133" s="163">
        <f>IF(N133="nulová",J133,0)</f>
        <v>0</v>
      </c>
      <c r="BJ133" s="18" t="s">
        <v>24</v>
      </c>
      <c r="BK133" s="163">
        <f>ROUND(I133*H133,2)</f>
        <v>0</v>
      </c>
      <c r="BL133" s="18" t="s">
        <v>192</v>
      </c>
      <c r="BM133" s="162" t="s">
        <v>435</v>
      </c>
    </row>
    <row r="134" spans="1:65" s="13" customFormat="1">
      <c r="B134" s="164"/>
      <c r="D134" s="165" t="s">
        <v>194</v>
      </c>
      <c r="E134" s="166" t="s">
        <v>1</v>
      </c>
      <c r="F134" s="167" t="s">
        <v>436</v>
      </c>
      <c r="H134" s="168">
        <v>1.0649999999999999</v>
      </c>
      <c r="I134" s="169"/>
      <c r="L134" s="164"/>
      <c r="M134" s="170"/>
      <c r="N134" s="171"/>
      <c r="O134" s="171"/>
      <c r="P134" s="171"/>
      <c r="Q134" s="171"/>
      <c r="R134" s="171"/>
      <c r="S134" s="171"/>
      <c r="T134" s="172"/>
      <c r="AT134" s="166" t="s">
        <v>194</v>
      </c>
      <c r="AU134" s="166" t="s">
        <v>88</v>
      </c>
      <c r="AV134" s="13" t="s">
        <v>88</v>
      </c>
      <c r="AW134" s="13" t="s">
        <v>35</v>
      </c>
      <c r="AX134" s="13" t="s">
        <v>24</v>
      </c>
      <c r="AY134" s="166" t="s">
        <v>185</v>
      </c>
    </row>
    <row r="135" spans="1:65" s="2" customFormat="1" ht="16.5" customHeight="1">
      <c r="A135" s="33"/>
      <c r="B135" s="150"/>
      <c r="C135" s="151" t="s">
        <v>117</v>
      </c>
      <c r="D135" s="151" t="s">
        <v>187</v>
      </c>
      <c r="E135" s="152" t="s">
        <v>437</v>
      </c>
      <c r="F135" s="153" t="s">
        <v>438</v>
      </c>
      <c r="G135" s="154" t="s">
        <v>228</v>
      </c>
      <c r="H135" s="155">
        <v>0.186</v>
      </c>
      <c r="I135" s="156"/>
      <c r="J135" s="157">
        <f>ROUND(I135*H135,2)</f>
        <v>0</v>
      </c>
      <c r="K135" s="153" t="s">
        <v>191</v>
      </c>
      <c r="L135" s="34"/>
      <c r="M135" s="158" t="s">
        <v>1</v>
      </c>
      <c r="N135" s="159" t="s">
        <v>45</v>
      </c>
      <c r="O135" s="59"/>
      <c r="P135" s="160">
        <f>O135*H135</f>
        <v>0</v>
      </c>
      <c r="Q135" s="160">
        <v>0</v>
      </c>
      <c r="R135" s="160">
        <f>Q135*H135</f>
        <v>0</v>
      </c>
      <c r="S135" s="160">
        <v>0</v>
      </c>
      <c r="T135" s="161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2" t="s">
        <v>192</v>
      </c>
      <c r="AT135" s="162" t="s">
        <v>187</v>
      </c>
      <c r="AU135" s="162" t="s">
        <v>88</v>
      </c>
      <c r="AY135" s="18" t="s">
        <v>185</v>
      </c>
      <c r="BE135" s="163">
        <f>IF(N135="základní",J135,0)</f>
        <v>0</v>
      </c>
      <c r="BF135" s="163">
        <f>IF(N135="snížená",J135,0)</f>
        <v>0</v>
      </c>
      <c r="BG135" s="163">
        <f>IF(N135="zákl. přenesená",J135,0)</f>
        <v>0</v>
      </c>
      <c r="BH135" s="163">
        <f>IF(N135="sníž. přenesená",J135,0)</f>
        <v>0</v>
      </c>
      <c r="BI135" s="163">
        <f>IF(N135="nulová",J135,0)</f>
        <v>0</v>
      </c>
      <c r="BJ135" s="18" t="s">
        <v>24</v>
      </c>
      <c r="BK135" s="163">
        <f>ROUND(I135*H135,2)</f>
        <v>0</v>
      </c>
      <c r="BL135" s="18" t="s">
        <v>192</v>
      </c>
      <c r="BM135" s="162" t="s">
        <v>439</v>
      </c>
    </row>
    <row r="136" spans="1:65" s="13" customFormat="1">
      <c r="B136" s="164"/>
      <c r="D136" s="165" t="s">
        <v>194</v>
      </c>
      <c r="E136" s="166" t="s">
        <v>1</v>
      </c>
      <c r="F136" s="167" t="s">
        <v>440</v>
      </c>
      <c r="H136" s="168">
        <v>0.186</v>
      </c>
      <c r="I136" s="169"/>
      <c r="L136" s="164"/>
      <c r="M136" s="170"/>
      <c r="N136" s="171"/>
      <c r="O136" s="171"/>
      <c r="P136" s="171"/>
      <c r="Q136" s="171"/>
      <c r="R136" s="171"/>
      <c r="S136" s="171"/>
      <c r="T136" s="172"/>
      <c r="AT136" s="166" t="s">
        <v>194</v>
      </c>
      <c r="AU136" s="166" t="s">
        <v>88</v>
      </c>
      <c r="AV136" s="13" t="s">
        <v>88</v>
      </c>
      <c r="AW136" s="13" t="s">
        <v>35</v>
      </c>
      <c r="AX136" s="13" t="s">
        <v>24</v>
      </c>
      <c r="AY136" s="166" t="s">
        <v>185</v>
      </c>
    </row>
    <row r="137" spans="1:65" s="2" customFormat="1" ht="16.5" customHeight="1">
      <c r="A137" s="33"/>
      <c r="B137" s="150"/>
      <c r="C137" s="151" t="s">
        <v>192</v>
      </c>
      <c r="D137" s="151" t="s">
        <v>187</v>
      </c>
      <c r="E137" s="152" t="s">
        <v>226</v>
      </c>
      <c r="F137" s="153" t="s">
        <v>227</v>
      </c>
      <c r="G137" s="154" t="s">
        <v>228</v>
      </c>
      <c r="H137" s="155">
        <v>1.331</v>
      </c>
      <c r="I137" s="156"/>
      <c r="J137" s="157">
        <f>ROUND(I137*H137,2)</f>
        <v>0</v>
      </c>
      <c r="K137" s="153" t="s">
        <v>191</v>
      </c>
      <c r="L137" s="34"/>
      <c r="M137" s="158" t="s">
        <v>1</v>
      </c>
      <c r="N137" s="159" t="s">
        <v>45</v>
      </c>
      <c r="O137" s="59"/>
      <c r="P137" s="160">
        <f>O137*H137</f>
        <v>0</v>
      </c>
      <c r="Q137" s="160">
        <v>0</v>
      </c>
      <c r="R137" s="160">
        <f>Q137*H137</f>
        <v>0</v>
      </c>
      <c r="S137" s="160">
        <v>0</v>
      </c>
      <c r="T137" s="161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2" t="s">
        <v>192</v>
      </c>
      <c r="AT137" s="162" t="s">
        <v>187</v>
      </c>
      <c r="AU137" s="162" t="s">
        <v>88</v>
      </c>
      <c r="AY137" s="18" t="s">
        <v>185</v>
      </c>
      <c r="BE137" s="163">
        <f>IF(N137="základní",J137,0)</f>
        <v>0</v>
      </c>
      <c r="BF137" s="163">
        <f>IF(N137="snížená",J137,0)</f>
        <v>0</v>
      </c>
      <c r="BG137" s="163">
        <f>IF(N137="zákl. přenesená",J137,0)</f>
        <v>0</v>
      </c>
      <c r="BH137" s="163">
        <f>IF(N137="sníž. přenesená",J137,0)</f>
        <v>0</v>
      </c>
      <c r="BI137" s="163">
        <f>IF(N137="nulová",J137,0)</f>
        <v>0</v>
      </c>
      <c r="BJ137" s="18" t="s">
        <v>24</v>
      </c>
      <c r="BK137" s="163">
        <f>ROUND(I137*H137,2)</f>
        <v>0</v>
      </c>
      <c r="BL137" s="18" t="s">
        <v>192</v>
      </c>
      <c r="BM137" s="162" t="s">
        <v>441</v>
      </c>
    </row>
    <row r="138" spans="1:65" s="13" customFormat="1">
      <c r="B138" s="164"/>
      <c r="D138" s="165" t="s">
        <v>194</v>
      </c>
      <c r="E138" s="166" t="s">
        <v>1</v>
      </c>
      <c r="F138" s="167" t="s">
        <v>442</v>
      </c>
      <c r="H138" s="168">
        <v>1.331</v>
      </c>
      <c r="I138" s="169"/>
      <c r="L138" s="164"/>
      <c r="M138" s="170"/>
      <c r="N138" s="171"/>
      <c r="O138" s="171"/>
      <c r="P138" s="171"/>
      <c r="Q138" s="171"/>
      <c r="R138" s="171"/>
      <c r="S138" s="171"/>
      <c r="T138" s="172"/>
      <c r="AT138" s="166" t="s">
        <v>194</v>
      </c>
      <c r="AU138" s="166" t="s">
        <v>88</v>
      </c>
      <c r="AV138" s="13" t="s">
        <v>88</v>
      </c>
      <c r="AW138" s="13" t="s">
        <v>35</v>
      </c>
      <c r="AX138" s="13" t="s">
        <v>24</v>
      </c>
      <c r="AY138" s="166" t="s">
        <v>185</v>
      </c>
    </row>
    <row r="139" spans="1:65" s="12" customFormat="1" ht="22.9" customHeight="1">
      <c r="B139" s="137"/>
      <c r="D139" s="138" t="s">
        <v>79</v>
      </c>
      <c r="E139" s="148" t="s">
        <v>117</v>
      </c>
      <c r="F139" s="148" t="s">
        <v>443</v>
      </c>
      <c r="I139" s="140"/>
      <c r="J139" s="149">
        <f>BK139</f>
        <v>0</v>
      </c>
      <c r="L139" s="137"/>
      <c r="M139" s="142"/>
      <c r="N139" s="143"/>
      <c r="O139" s="143"/>
      <c r="P139" s="144">
        <f>SUM(P140:P141)</f>
        <v>0</v>
      </c>
      <c r="Q139" s="143"/>
      <c r="R139" s="144">
        <f>SUM(R140:R141)</f>
        <v>0</v>
      </c>
      <c r="S139" s="143"/>
      <c r="T139" s="145">
        <f>SUM(T140:T141)</f>
        <v>0</v>
      </c>
      <c r="AR139" s="138" t="s">
        <v>24</v>
      </c>
      <c r="AT139" s="146" t="s">
        <v>79</v>
      </c>
      <c r="AU139" s="146" t="s">
        <v>24</v>
      </c>
      <c r="AY139" s="138" t="s">
        <v>185</v>
      </c>
      <c r="BK139" s="147">
        <f>SUM(BK140:BK141)</f>
        <v>0</v>
      </c>
    </row>
    <row r="140" spans="1:65" s="2" customFormat="1" ht="21.75" customHeight="1">
      <c r="A140" s="33"/>
      <c r="B140" s="150"/>
      <c r="C140" s="151" t="s">
        <v>157</v>
      </c>
      <c r="D140" s="151" t="s">
        <v>187</v>
      </c>
      <c r="E140" s="152" t="s">
        <v>444</v>
      </c>
      <c r="F140" s="153" t="s">
        <v>445</v>
      </c>
      <c r="G140" s="154" t="s">
        <v>228</v>
      </c>
      <c r="H140" s="155">
        <v>2.5</v>
      </c>
      <c r="I140" s="156"/>
      <c r="J140" s="157">
        <f>ROUND(I140*H140,2)</f>
        <v>0</v>
      </c>
      <c r="K140" s="153" t="s">
        <v>191</v>
      </c>
      <c r="L140" s="34"/>
      <c r="M140" s="158" t="s">
        <v>1</v>
      </c>
      <c r="N140" s="159" t="s">
        <v>45</v>
      </c>
      <c r="O140" s="59"/>
      <c r="P140" s="160">
        <f>O140*H140</f>
        <v>0</v>
      </c>
      <c r="Q140" s="160">
        <v>0</v>
      </c>
      <c r="R140" s="160">
        <f>Q140*H140</f>
        <v>0</v>
      </c>
      <c r="S140" s="160">
        <v>0</v>
      </c>
      <c r="T140" s="161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2" t="s">
        <v>192</v>
      </c>
      <c r="AT140" s="162" t="s">
        <v>187</v>
      </c>
      <c r="AU140" s="162" t="s">
        <v>88</v>
      </c>
      <c r="AY140" s="18" t="s">
        <v>185</v>
      </c>
      <c r="BE140" s="163">
        <f>IF(N140="základní",J140,0)</f>
        <v>0</v>
      </c>
      <c r="BF140" s="163">
        <f>IF(N140="snížená",J140,0)</f>
        <v>0</v>
      </c>
      <c r="BG140" s="163">
        <f>IF(N140="zákl. přenesená",J140,0)</f>
        <v>0</v>
      </c>
      <c r="BH140" s="163">
        <f>IF(N140="sníž. přenesená",J140,0)</f>
        <v>0</v>
      </c>
      <c r="BI140" s="163">
        <f>IF(N140="nulová",J140,0)</f>
        <v>0</v>
      </c>
      <c r="BJ140" s="18" t="s">
        <v>24</v>
      </c>
      <c r="BK140" s="163">
        <f>ROUND(I140*H140,2)</f>
        <v>0</v>
      </c>
      <c r="BL140" s="18" t="s">
        <v>192</v>
      </c>
      <c r="BM140" s="162" t="s">
        <v>446</v>
      </c>
    </row>
    <row r="141" spans="1:65" s="13" customFormat="1">
      <c r="B141" s="164"/>
      <c r="D141" s="165" t="s">
        <v>194</v>
      </c>
      <c r="E141" s="166" t="s">
        <v>1</v>
      </c>
      <c r="F141" s="167" t="s">
        <v>447</v>
      </c>
      <c r="H141" s="168">
        <v>2.5</v>
      </c>
      <c r="I141" s="169"/>
      <c r="L141" s="164"/>
      <c r="M141" s="170"/>
      <c r="N141" s="171"/>
      <c r="O141" s="171"/>
      <c r="P141" s="171"/>
      <c r="Q141" s="171"/>
      <c r="R141" s="171"/>
      <c r="S141" s="171"/>
      <c r="T141" s="172"/>
      <c r="AT141" s="166" t="s">
        <v>194</v>
      </c>
      <c r="AU141" s="166" t="s">
        <v>88</v>
      </c>
      <c r="AV141" s="13" t="s">
        <v>88</v>
      </c>
      <c r="AW141" s="13" t="s">
        <v>35</v>
      </c>
      <c r="AX141" s="13" t="s">
        <v>24</v>
      </c>
      <c r="AY141" s="166" t="s">
        <v>185</v>
      </c>
    </row>
    <row r="142" spans="1:65" s="12" customFormat="1" ht="22.9" customHeight="1">
      <c r="B142" s="137"/>
      <c r="D142" s="138" t="s">
        <v>79</v>
      </c>
      <c r="E142" s="148" t="s">
        <v>221</v>
      </c>
      <c r="F142" s="148" t="s">
        <v>407</v>
      </c>
      <c r="I142" s="140"/>
      <c r="J142" s="149">
        <f>BK142</f>
        <v>0</v>
      </c>
      <c r="L142" s="137"/>
      <c r="M142" s="142"/>
      <c r="N142" s="143"/>
      <c r="O142" s="143"/>
      <c r="P142" s="144">
        <f>SUM(P143:P144)</f>
        <v>0</v>
      </c>
      <c r="Q142" s="143"/>
      <c r="R142" s="144">
        <f>SUM(R143:R144)</f>
        <v>0</v>
      </c>
      <c r="S142" s="143"/>
      <c r="T142" s="145">
        <f>SUM(T143:T144)</f>
        <v>0</v>
      </c>
      <c r="AR142" s="138" t="s">
        <v>24</v>
      </c>
      <c r="AT142" s="146" t="s">
        <v>79</v>
      </c>
      <c r="AU142" s="146" t="s">
        <v>24</v>
      </c>
      <c r="AY142" s="138" t="s">
        <v>185</v>
      </c>
      <c r="BK142" s="147">
        <f>SUM(BK143:BK144)</f>
        <v>0</v>
      </c>
    </row>
    <row r="143" spans="1:65" s="2" customFormat="1" ht="16.5" customHeight="1">
      <c r="A143" s="33"/>
      <c r="B143" s="150"/>
      <c r="C143" s="151" t="s">
        <v>208</v>
      </c>
      <c r="D143" s="151" t="s">
        <v>187</v>
      </c>
      <c r="E143" s="152" t="s">
        <v>448</v>
      </c>
      <c r="F143" s="153" t="s">
        <v>449</v>
      </c>
      <c r="G143" s="154" t="s">
        <v>190</v>
      </c>
      <c r="H143" s="155">
        <v>2</v>
      </c>
      <c r="I143" s="156"/>
      <c r="J143" s="157">
        <f>ROUND(I143*H143,2)</f>
        <v>0</v>
      </c>
      <c r="K143" s="153" t="s">
        <v>224</v>
      </c>
      <c r="L143" s="34"/>
      <c r="M143" s="158" t="s">
        <v>1</v>
      </c>
      <c r="N143" s="159" t="s">
        <v>45</v>
      </c>
      <c r="O143" s="59"/>
      <c r="P143" s="160">
        <f>O143*H143</f>
        <v>0</v>
      </c>
      <c r="Q143" s="160">
        <v>0</v>
      </c>
      <c r="R143" s="160">
        <f>Q143*H143</f>
        <v>0</v>
      </c>
      <c r="S143" s="160">
        <v>0</v>
      </c>
      <c r="T143" s="161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2" t="s">
        <v>192</v>
      </c>
      <c r="AT143" s="162" t="s">
        <v>187</v>
      </c>
      <c r="AU143" s="162" t="s">
        <v>88</v>
      </c>
      <c r="AY143" s="18" t="s">
        <v>185</v>
      </c>
      <c r="BE143" s="163">
        <f>IF(N143="základní",J143,0)</f>
        <v>0</v>
      </c>
      <c r="BF143" s="163">
        <f>IF(N143="snížená",J143,0)</f>
        <v>0</v>
      </c>
      <c r="BG143" s="163">
        <f>IF(N143="zákl. přenesená",J143,0)</f>
        <v>0</v>
      </c>
      <c r="BH143" s="163">
        <f>IF(N143="sníž. přenesená",J143,0)</f>
        <v>0</v>
      </c>
      <c r="BI143" s="163">
        <f>IF(N143="nulová",J143,0)</f>
        <v>0</v>
      </c>
      <c r="BJ143" s="18" t="s">
        <v>24</v>
      </c>
      <c r="BK143" s="163">
        <f>ROUND(I143*H143,2)</f>
        <v>0</v>
      </c>
      <c r="BL143" s="18" t="s">
        <v>192</v>
      </c>
      <c r="BM143" s="162" t="s">
        <v>450</v>
      </c>
    </row>
    <row r="144" spans="1:65" s="2" customFormat="1" ht="16.5" customHeight="1">
      <c r="A144" s="33"/>
      <c r="B144" s="150"/>
      <c r="C144" s="151" t="s">
        <v>213</v>
      </c>
      <c r="D144" s="151" t="s">
        <v>187</v>
      </c>
      <c r="E144" s="152" t="s">
        <v>451</v>
      </c>
      <c r="F144" s="153" t="s">
        <v>452</v>
      </c>
      <c r="G144" s="154" t="s">
        <v>190</v>
      </c>
      <c r="H144" s="155">
        <v>1</v>
      </c>
      <c r="I144" s="156"/>
      <c r="J144" s="157">
        <f>ROUND(I144*H144,2)</f>
        <v>0</v>
      </c>
      <c r="K144" s="153" t="s">
        <v>224</v>
      </c>
      <c r="L144" s="34"/>
      <c r="M144" s="201" t="s">
        <v>1</v>
      </c>
      <c r="N144" s="202" t="s">
        <v>45</v>
      </c>
      <c r="O144" s="203"/>
      <c r="P144" s="204">
        <f>O144*H144</f>
        <v>0</v>
      </c>
      <c r="Q144" s="204">
        <v>0</v>
      </c>
      <c r="R144" s="204">
        <f>Q144*H144</f>
        <v>0</v>
      </c>
      <c r="S144" s="204">
        <v>0</v>
      </c>
      <c r="T144" s="205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2" t="s">
        <v>192</v>
      </c>
      <c r="AT144" s="162" t="s">
        <v>187</v>
      </c>
      <c r="AU144" s="162" t="s">
        <v>88</v>
      </c>
      <c r="AY144" s="18" t="s">
        <v>185</v>
      </c>
      <c r="BE144" s="163">
        <f>IF(N144="základní",J144,0)</f>
        <v>0</v>
      </c>
      <c r="BF144" s="163">
        <f>IF(N144="snížená",J144,0)</f>
        <v>0</v>
      </c>
      <c r="BG144" s="163">
        <f>IF(N144="zákl. přenesená",J144,0)</f>
        <v>0</v>
      </c>
      <c r="BH144" s="163">
        <f>IF(N144="sníž. přenesená",J144,0)</f>
        <v>0</v>
      </c>
      <c r="BI144" s="163">
        <f>IF(N144="nulová",J144,0)</f>
        <v>0</v>
      </c>
      <c r="BJ144" s="18" t="s">
        <v>24</v>
      </c>
      <c r="BK144" s="163">
        <f>ROUND(I144*H144,2)</f>
        <v>0</v>
      </c>
      <c r="BL144" s="18" t="s">
        <v>192</v>
      </c>
      <c r="BM144" s="162" t="s">
        <v>453</v>
      </c>
    </row>
    <row r="145" spans="1:31" s="2" customFormat="1" ht="6.95" customHeight="1">
      <c r="A145" s="33"/>
      <c r="B145" s="48"/>
      <c r="C145" s="49"/>
      <c r="D145" s="49"/>
      <c r="E145" s="49"/>
      <c r="F145" s="49"/>
      <c r="G145" s="49"/>
      <c r="H145" s="49"/>
      <c r="I145" s="49"/>
      <c r="J145" s="49"/>
      <c r="K145" s="49"/>
      <c r="L145" s="34"/>
      <c r="M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</row>
  </sheetData>
  <autoFilter ref="C123:K144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57"/>
  <sheetViews>
    <sheetView showGridLines="0" workbookViewId="0">
      <selection activeCell="J14" sqref="J14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52" t="s">
        <v>5</v>
      </c>
      <c r="M2" s="237"/>
      <c r="N2" s="237"/>
      <c r="O2" s="237"/>
      <c r="P2" s="237"/>
      <c r="Q2" s="237"/>
      <c r="R2" s="237"/>
      <c r="S2" s="237"/>
      <c r="T2" s="237"/>
      <c r="U2" s="237"/>
      <c r="V2" s="237"/>
      <c r="AT2" s="18" t="s">
        <v>105</v>
      </c>
      <c r="AZ2" s="99" t="s">
        <v>265</v>
      </c>
      <c r="BA2" s="99" t="s">
        <v>1</v>
      </c>
      <c r="BB2" s="99" t="s">
        <v>1</v>
      </c>
      <c r="BC2" s="99" t="s">
        <v>454</v>
      </c>
      <c r="BD2" s="99" t="s">
        <v>88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88</v>
      </c>
      <c r="AZ3" s="99" t="s">
        <v>455</v>
      </c>
      <c r="BA3" s="99" t="s">
        <v>1</v>
      </c>
      <c r="BB3" s="99" t="s">
        <v>1</v>
      </c>
      <c r="BC3" s="99" t="s">
        <v>456</v>
      </c>
      <c r="BD3" s="99" t="s">
        <v>88</v>
      </c>
    </row>
    <row r="4" spans="1:56" s="1" customFormat="1" ht="24.95" customHeight="1">
      <c r="B4" s="21"/>
      <c r="D4" s="22" t="s">
        <v>158</v>
      </c>
      <c r="L4" s="21"/>
      <c r="M4" s="100" t="s">
        <v>10</v>
      </c>
      <c r="AT4" s="18" t="s">
        <v>3</v>
      </c>
      <c r="AZ4" s="99" t="s">
        <v>267</v>
      </c>
      <c r="BA4" s="99" t="s">
        <v>1</v>
      </c>
      <c r="BB4" s="99" t="s">
        <v>1</v>
      </c>
      <c r="BC4" s="99" t="s">
        <v>456</v>
      </c>
      <c r="BD4" s="99" t="s">
        <v>88</v>
      </c>
    </row>
    <row r="5" spans="1:56" s="1" customFormat="1" ht="6.95" customHeight="1">
      <c r="B5" s="21"/>
      <c r="L5" s="21"/>
      <c r="AZ5" s="99" t="s">
        <v>269</v>
      </c>
      <c r="BA5" s="99" t="s">
        <v>1</v>
      </c>
      <c r="BB5" s="99" t="s">
        <v>1</v>
      </c>
      <c r="BC5" s="99" t="s">
        <v>457</v>
      </c>
      <c r="BD5" s="99" t="s">
        <v>88</v>
      </c>
    </row>
    <row r="6" spans="1:56" s="1" customFormat="1" ht="12" customHeight="1">
      <c r="B6" s="21"/>
      <c r="D6" s="28" t="s">
        <v>16</v>
      </c>
      <c r="L6" s="21"/>
      <c r="AZ6" s="99" t="s">
        <v>458</v>
      </c>
      <c r="BA6" s="99" t="s">
        <v>1</v>
      </c>
      <c r="BB6" s="99" t="s">
        <v>1</v>
      </c>
      <c r="BC6" s="99" t="s">
        <v>459</v>
      </c>
      <c r="BD6" s="99" t="s">
        <v>88</v>
      </c>
    </row>
    <row r="7" spans="1:56" s="1" customFormat="1" ht="16.5" customHeight="1">
      <c r="B7" s="21"/>
      <c r="E7" s="268" t="str">
        <f>'Rekapitulace stavby'!K6</f>
        <v>BRNO, GAJDOŠOVA II - REKONSTRUKCE KANALIZACE A VODOVODU (Bubeníčkova– Mikšíčkova)</v>
      </c>
      <c r="F7" s="269"/>
      <c r="G7" s="269"/>
      <c r="H7" s="269"/>
      <c r="L7" s="21"/>
    </row>
    <row r="8" spans="1:56" s="1" customFormat="1" ht="12" customHeight="1">
      <c r="B8" s="21"/>
      <c r="D8" s="28" t="s">
        <v>159</v>
      </c>
      <c r="L8" s="21"/>
    </row>
    <row r="9" spans="1:56" s="2" customFormat="1" ht="16.5" customHeight="1">
      <c r="A9" s="33"/>
      <c r="B9" s="34"/>
      <c r="C9" s="33"/>
      <c r="D9" s="33"/>
      <c r="E9" s="268" t="s">
        <v>160</v>
      </c>
      <c r="F9" s="267"/>
      <c r="G9" s="267"/>
      <c r="H9" s="267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56" s="2" customFormat="1" ht="12" customHeight="1">
      <c r="A10" s="33"/>
      <c r="B10" s="34"/>
      <c r="C10" s="33"/>
      <c r="D10" s="28" t="s">
        <v>161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56" s="2" customFormat="1" ht="30" customHeight="1">
      <c r="A11" s="33"/>
      <c r="B11" s="34"/>
      <c r="C11" s="33"/>
      <c r="D11" s="33"/>
      <c r="E11" s="261" t="s">
        <v>460</v>
      </c>
      <c r="F11" s="267"/>
      <c r="G11" s="267"/>
      <c r="H11" s="267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5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56" s="2" customFormat="1" ht="12" customHeight="1">
      <c r="A13" s="33"/>
      <c r="B13" s="34"/>
      <c r="C13" s="33"/>
      <c r="D13" s="28" t="s">
        <v>19</v>
      </c>
      <c r="E13" s="33"/>
      <c r="F13" s="26" t="s">
        <v>1</v>
      </c>
      <c r="G13" s="33"/>
      <c r="H13" s="33"/>
      <c r="I13" s="28" t="s">
        <v>20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56" s="2" customFormat="1" ht="12" customHeight="1">
      <c r="A14" s="33"/>
      <c r="B14" s="34"/>
      <c r="C14" s="33"/>
      <c r="D14" s="28" t="s">
        <v>21</v>
      </c>
      <c r="E14" s="33"/>
      <c r="F14" s="26" t="s">
        <v>22</v>
      </c>
      <c r="G14" s="33"/>
      <c r="H14" s="33"/>
      <c r="I14" s="28" t="s">
        <v>23</v>
      </c>
      <c r="J14" s="56"/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5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56" s="2" customFormat="1" ht="12" customHeight="1">
      <c r="A16" s="33"/>
      <c r="B16" s="34"/>
      <c r="C16" s="33"/>
      <c r="D16" s="28" t="s">
        <v>25</v>
      </c>
      <c r="E16" s="33"/>
      <c r="F16" s="33"/>
      <c r="G16" s="33"/>
      <c r="H16" s="33"/>
      <c r="I16" s="28" t="s">
        <v>26</v>
      </c>
      <c r="J16" s="26" t="s">
        <v>27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">
        <v>28</v>
      </c>
      <c r="F17" s="33"/>
      <c r="G17" s="33"/>
      <c r="H17" s="33"/>
      <c r="I17" s="28" t="s">
        <v>29</v>
      </c>
      <c r="J17" s="26" t="s">
        <v>30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31</v>
      </c>
      <c r="E19" s="33"/>
      <c r="F19" s="33"/>
      <c r="G19" s="33"/>
      <c r="H19" s="33"/>
      <c r="I19" s="28" t="s">
        <v>26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70" t="str">
        <f>'Rekapitulace stavby'!E14</f>
        <v>Vyplň údaj</v>
      </c>
      <c r="F20" s="236"/>
      <c r="G20" s="236"/>
      <c r="H20" s="236"/>
      <c r="I20" s="28" t="s">
        <v>29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33</v>
      </c>
      <c r="E22" s="33"/>
      <c r="F22" s="33"/>
      <c r="G22" s="33"/>
      <c r="H22" s="33"/>
      <c r="I22" s="28" t="s">
        <v>26</v>
      </c>
      <c r="J22" s="26" t="s">
        <v>1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34</v>
      </c>
      <c r="F23" s="33"/>
      <c r="G23" s="33"/>
      <c r="H23" s="33"/>
      <c r="I23" s="28" t="s">
        <v>29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36</v>
      </c>
      <c r="E25" s="33"/>
      <c r="F25" s="33"/>
      <c r="G25" s="33"/>
      <c r="H25" s="33"/>
      <c r="I25" s="28" t="s">
        <v>26</v>
      </c>
      <c r="J25" s="26" t="str">
        <f>IF('Rekapitulace stavby'!AN19="","",'Rekapitulace stavby'!AN19)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tr">
        <f>IF('Rekapitulace stavby'!E20="","",'Rekapitulace stavby'!E20)</f>
        <v xml:space="preserve"> </v>
      </c>
      <c r="F26" s="33"/>
      <c r="G26" s="33"/>
      <c r="H26" s="33"/>
      <c r="I26" s="28" t="s">
        <v>29</v>
      </c>
      <c r="J26" s="26" t="str">
        <f>IF('Rekapitulace stavby'!AN20="","",'Rekapitulace stavby'!AN20)</f>
        <v/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38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1"/>
      <c r="B29" s="102"/>
      <c r="C29" s="101"/>
      <c r="D29" s="101"/>
      <c r="E29" s="241" t="s">
        <v>1</v>
      </c>
      <c r="F29" s="241"/>
      <c r="G29" s="241"/>
      <c r="H29" s="241"/>
      <c r="I29" s="101"/>
      <c r="J29" s="101"/>
      <c r="K29" s="101"/>
      <c r="L29" s="103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4" t="s">
        <v>40</v>
      </c>
      <c r="E32" s="33"/>
      <c r="F32" s="33"/>
      <c r="G32" s="33"/>
      <c r="H32" s="33"/>
      <c r="I32" s="33"/>
      <c r="J32" s="72">
        <f>ROUND(J125, 0)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42</v>
      </c>
      <c r="G34" s="33"/>
      <c r="H34" s="33"/>
      <c r="I34" s="37" t="s">
        <v>41</v>
      </c>
      <c r="J34" s="37" t="s">
        <v>43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05" t="s">
        <v>44</v>
      </c>
      <c r="E35" s="28" t="s">
        <v>45</v>
      </c>
      <c r="F35" s="106">
        <f>ROUND((SUM(BE125:BE256)),  0)</f>
        <v>0</v>
      </c>
      <c r="G35" s="33"/>
      <c r="H35" s="33"/>
      <c r="I35" s="107">
        <v>0.21</v>
      </c>
      <c r="J35" s="106">
        <f>ROUND(((SUM(BE125:BE256))*I35),  0)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8" t="s">
        <v>46</v>
      </c>
      <c r="F36" s="106">
        <f>ROUND((SUM(BF125:BF256)),  0)</f>
        <v>0</v>
      </c>
      <c r="G36" s="33"/>
      <c r="H36" s="33"/>
      <c r="I36" s="107">
        <v>0.15</v>
      </c>
      <c r="J36" s="106">
        <f>ROUND(((SUM(BF125:BF256))*I36),  0)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47</v>
      </c>
      <c r="F37" s="106">
        <f>ROUND((SUM(BG125:BG256)),  0)</f>
        <v>0</v>
      </c>
      <c r="G37" s="33"/>
      <c r="H37" s="33"/>
      <c r="I37" s="107">
        <v>0.21</v>
      </c>
      <c r="J37" s="106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48</v>
      </c>
      <c r="F38" s="106">
        <f>ROUND((SUM(BH125:BH256)),  0)</f>
        <v>0</v>
      </c>
      <c r="G38" s="33"/>
      <c r="H38" s="33"/>
      <c r="I38" s="107">
        <v>0.15</v>
      </c>
      <c r="J38" s="106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49</v>
      </c>
      <c r="F39" s="106">
        <f>ROUND((SUM(BI125:BI256)),  0)</f>
        <v>0</v>
      </c>
      <c r="G39" s="33"/>
      <c r="H39" s="33"/>
      <c r="I39" s="107">
        <v>0</v>
      </c>
      <c r="J39" s="106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08"/>
      <c r="D41" s="109" t="s">
        <v>50</v>
      </c>
      <c r="E41" s="61"/>
      <c r="F41" s="61"/>
      <c r="G41" s="110" t="s">
        <v>51</v>
      </c>
      <c r="H41" s="111" t="s">
        <v>52</v>
      </c>
      <c r="I41" s="61"/>
      <c r="J41" s="112">
        <f>SUM(J32:J39)</f>
        <v>0</v>
      </c>
      <c r="K41" s="113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53</v>
      </c>
      <c r="E50" s="45"/>
      <c r="F50" s="45"/>
      <c r="G50" s="44" t="s">
        <v>54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55</v>
      </c>
      <c r="E61" s="36"/>
      <c r="F61" s="114" t="s">
        <v>56</v>
      </c>
      <c r="G61" s="46" t="s">
        <v>55</v>
      </c>
      <c r="H61" s="36"/>
      <c r="I61" s="36"/>
      <c r="J61" s="115" t="s">
        <v>56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57</v>
      </c>
      <c r="E65" s="47"/>
      <c r="F65" s="47"/>
      <c r="G65" s="44" t="s">
        <v>58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55</v>
      </c>
      <c r="E76" s="36"/>
      <c r="F76" s="114" t="s">
        <v>56</v>
      </c>
      <c r="G76" s="46" t="s">
        <v>55</v>
      </c>
      <c r="H76" s="36"/>
      <c r="I76" s="36"/>
      <c r="J76" s="115" t="s">
        <v>56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163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68" t="str">
        <f>E7</f>
        <v>BRNO, GAJDOŠOVA II - REKONSTRUKCE KANALIZACE A VODOVODU (Bubeníčkova– Mikšíčkova)</v>
      </c>
      <c r="F85" s="269"/>
      <c r="G85" s="269"/>
      <c r="H85" s="269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159</v>
      </c>
      <c r="L86" s="21"/>
    </row>
    <row r="87" spans="1:31" s="2" customFormat="1" ht="16.5" customHeight="1">
      <c r="A87" s="33"/>
      <c r="B87" s="34"/>
      <c r="C87" s="33"/>
      <c r="D87" s="33"/>
      <c r="E87" s="268" t="s">
        <v>160</v>
      </c>
      <c r="F87" s="267"/>
      <c r="G87" s="267"/>
      <c r="H87" s="267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161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30" customHeight="1">
      <c r="A89" s="33"/>
      <c r="B89" s="34"/>
      <c r="C89" s="33"/>
      <c r="D89" s="33"/>
      <c r="E89" s="261" t="str">
        <f>E11</f>
        <v>050 - SO 050 - PROVIZORNÍ ÚPRAVA DĚLÍCÍHO PÁSU VOZOVKY I/42 (před osazením přechodného DZ)</v>
      </c>
      <c r="F89" s="267"/>
      <c r="G89" s="267"/>
      <c r="H89" s="267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21</v>
      </c>
      <c r="D91" s="33"/>
      <c r="E91" s="33"/>
      <c r="F91" s="26" t="str">
        <f>F14</f>
        <v>BRNO</v>
      </c>
      <c r="G91" s="33"/>
      <c r="H91" s="33"/>
      <c r="I91" s="28" t="s">
        <v>23</v>
      </c>
      <c r="J91" s="56" t="str">
        <f>IF(J14="","",J14)</f>
        <v/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25.7" customHeight="1">
      <c r="A93" s="33"/>
      <c r="B93" s="34"/>
      <c r="C93" s="28" t="s">
        <v>25</v>
      </c>
      <c r="D93" s="33"/>
      <c r="E93" s="33"/>
      <c r="F93" s="26" t="str">
        <f>E17</f>
        <v>Statutární město Brno</v>
      </c>
      <c r="G93" s="33"/>
      <c r="H93" s="33"/>
      <c r="I93" s="28" t="s">
        <v>33</v>
      </c>
      <c r="J93" s="31" t="str">
        <f>E23</f>
        <v>JV PROJEKT V.H. s.r.o.   Brno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31</v>
      </c>
      <c r="D94" s="33"/>
      <c r="E94" s="33"/>
      <c r="F94" s="26" t="str">
        <f>IF(E20="","",E20)</f>
        <v>Vyplň údaj</v>
      </c>
      <c r="G94" s="33"/>
      <c r="H94" s="33"/>
      <c r="I94" s="28" t="s">
        <v>36</v>
      </c>
      <c r="J94" s="31" t="str">
        <f>E26</f>
        <v xml:space="preserve"> 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6" t="s">
        <v>164</v>
      </c>
      <c r="D96" s="108"/>
      <c r="E96" s="108"/>
      <c r="F96" s="108"/>
      <c r="G96" s="108"/>
      <c r="H96" s="108"/>
      <c r="I96" s="108"/>
      <c r="J96" s="117" t="s">
        <v>165</v>
      </c>
      <c r="K96" s="108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18" t="s">
        <v>166</v>
      </c>
      <c r="D98" s="33"/>
      <c r="E98" s="33"/>
      <c r="F98" s="33"/>
      <c r="G98" s="33"/>
      <c r="H98" s="33"/>
      <c r="I98" s="33"/>
      <c r="J98" s="72">
        <f>J125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167</v>
      </c>
    </row>
    <row r="99" spans="1:47" s="9" customFormat="1" ht="24.95" customHeight="1">
      <c r="B99" s="119"/>
      <c r="D99" s="120" t="s">
        <v>168</v>
      </c>
      <c r="E99" s="121"/>
      <c r="F99" s="121"/>
      <c r="G99" s="121"/>
      <c r="H99" s="121"/>
      <c r="I99" s="121"/>
      <c r="J99" s="122">
        <f>J126</f>
        <v>0</v>
      </c>
      <c r="L99" s="119"/>
    </row>
    <row r="100" spans="1:47" s="10" customFormat="1" ht="19.899999999999999" customHeight="1">
      <c r="B100" s="123"/>
      <c r="D100" s="124" t="s">
        <v>169</v>
      </c>
      <c r="E100" s="125"/>
      <c r="F100" s="125"/>
      <c r="G100" s="125"/>
      <c r="H100" s="125"/>
      <c r="I100" s="125"/>
      <c r="J100" s="126">
        <f>J127</f>
        <v>0</v>
      </c>
      <c r="L100" s="123"/>
    </row>
    <row r="101" spans="1:47" s="10" customFormat="1" ht="19.899999999999999" customHeight="1">
      <c r="B101" s="123"/>
      <c r="D101" s="124" t="s">
        <v>275</v>
      </c>
      <c r="E101" s="125"/>
      <c r="F101" s="125"/>
      <c r="G101" s="125"/>
      <c r="H101" s="125"/>
      <c r="I101" s="125"/>
      <c r="J101" s="126">
        <f>J231</f>
        <v>0</v>
      </c>
      <c r="L101" s="123"/>
    </row>
    <row r="102" spans="1:47" s="10" customFormat="1" ht="19.899999999999999" customHeight="1">
      <c r="B102" s="123"/>
      <c r="D102" s="124" t="s">
        <v>276</v>
      </c>
      <c r="E102" s="125"/>
      <c r="F102" s="125"/>
      <c r="G102" s="125"/>
      <c r="H102" s="125"/>
      <c r="I102" s="125"/>
      <c r="J102" s="126">
        <f>J244</f>
        <v>0</v>
      </c>
      <c r="L102" s="123"/>
    </row>
    <row r="103" spans="1:47" s="10" customFormat="1" ht="19.899999999999999" customHeight="1">
      <c r="B103" s="123"/>
      <c r="D103" s="124" t="s">
        <v>277</v>
      </c>
      <c r="E103" s="125"/>
      <c r="F103" s="125"/>
      <c r="G103" s="125"/>
      <c r="H103" s="125"/>
      <c r="I103" s="125"/>
      <c r="J103" s="126">
        <f>J255</f>
        <v>0</v>
      </c>
      <c r="L103" s="123"/>
    </row>
    <row r="104" spans="1:47" s="2" customFormat="1" ht="21.75" customHeight="1">
      <c r="A104" s="33"/>
      <c r="B104" s="34"/>
      <c r="C104" s="33"/>
      <c r="D104" s="33"/>
      <c r="E104" s="33"/>
      <c r="F104" s="33"/>
      <c r="G104" s="33"/>
      <c r="H104" s="33"/>
      <c r="I104" s="33"/>
      <c r="J104" s="33"/>
      <c r="K104" s="33"/>
      <c r="L104" s="4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47" s="2" customFormat="1" ht="6.95" customHeight="1">
      <c r="A105" s="33"/>
      <c r="B105" s="48"/>
      <c r="C105" s="49"/>
      <c r="D105" s="49"/>
      <c r="E105" s="49"/>
      <c r="F105" s="49"/>
      <c r="G105" s="49"/>
      <c r="H105" s="49"/>
      <c r="I105" s="49"/>
      <c r="J105" s="49"/>
      <c r="K105" s="49"/>
      <c r="L105" s="4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9" spans="1:47" s="2" customFormat="1" ht="6.95" customHeight="1">
      <c r="A109" s="33"/>
      <c r="B109" s="50"/>
      <c r="C109" s="51"/>
      <c r="D109" s="51"/>
      <c r="E109" s="51"/>
      <c r="F109" s="51"/>
      <c r="G109" s="51"/>
      <c r="H109" s="51"/>
      <c r="I109" s="51"/>
      <c r="J109" s="51"/>
      <c r="K109" s="51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47" s="2" customFormat="1" ht="24.95" customHeight="1">
      <c r="A110" s="33"/>
      <c r="B110" s="34"/>
      <c r="C110" s="22" t="s">
        <v>170</v>
      </c>
      <c r="D110" s="33"/>
      <c r="E110" s="33"/>
      <c r="F110" s="33"/>
      <c r="G110" s="33"/>
      <c r="H110" s="33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2" customFormat="1" ht="6.95" customHeight="1">
      <c r="A111" s="33"/>
      <c r="B111" s="34"/>
      <c r="C111" s="33"/>
      <c r="D111" s="33"/>
      <c r="E111" s="33"/>
      <c r="F111" s="33"/>
      <c r="G111" s="33"/>
      <c r="H111" s="33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2" customFormat="1" ht="12" customHeight="1">
      <c r="A112" s="33"/>
      <c r="B112" s="34"/>
      <c r="C112" s="28" t="s">
        <v>16</v>
      </c>
      <c r="D112" s="33"/>
      <c r="E112" s="33"/>
      <c r="F112" s="33"/>
      <c r="G112" s="33"/>
      <c r="H112" s="33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6.5" customHeight="1">
      <c r="A113" s="33"/>
      <c r="B113" s="34"/>
      <c r="C113" s="33"/>
      <c r="D113" s="33"/>
      <c r="E113" s="268" t="str">
        <f>E7</f>
        <v>BRNO, GAJDOŠOVA II - REKONSTRUKCE KANALIZACE A VODOVODU (Bubeníčkova– Mikšíčkova)</v>
      </c>
      <c r="F113" s="269"/>
      <c r="G113" s="269"/>
      <c r="H113" s="269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1" customFormat="1" ht="12" customHeight="1">
      <c r="B114" s="21"/>
      <c r="C114" s="28" t="s">
        <v>159</v>
      </c>
      <c r="L114" s="21"/>
    </row>
    <row r="115" spans="1:65" s="2" customFormat="1" ht="16.5" customHeight="1">
      <c r="A115" s="33"/>
      <c r="B115" s="34"/>
      <c r="C115" s="33"/>
      <c r="D115" s="33"/>
      <c r="E115" s="268" t="s">
        <v>160</v>
      </c>
      <c r="F115" s="267"/>
      <c r="G115" s="267"/>
      <c r="H115" s="267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2" customHeight="1">
      <c r="A116" s="33"/>
      <c r="B116" s="34"/>
      <c r="C116" s="28" t="s">
        <v>161</v>
      </c>
      <c r="D116" s="33"/>
      <c r="E116" s="33"/>
      <c r="F116" s="33"/>
      <c r="G116" s="33"/>
      <c r="H116" s="3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30" customHeight="1">
      <c r="A117" s="33"/>
      <c r="B117" s="34"/>
      <c r="C117" s="33"/>
      <c r="D117" s="33"/>
      <c r="E117" s="261" t="str">
        <f>E11</f>
        <v>050 - SO 050 - PROVIZORNÍ ÚPRAVA DĚLÍCÍHO PÁSU VOZOVKY I/42 (před osazením přechodného DZ)</v>
      </c>
      <c r="F117" s="267"/>
      <c r="G117" s="267"/>
      <c r="H117" s="267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6.95" customHeight="1">
      <c r="A118" s="33"/>
      <c r="B118" s="34"/>
      <c r="C118" s="33"/>
      <c r="D118" s="33"/>
      <c r="E118" s="33"/>
      <c r="F118" s="33"/>
      <c r="G118" s="33"/>
      <c r="H118" s="33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2" customHeight="1">
      <c r="A119" s="33"/>
      <c r="B119" s="34"/>
      <c r="C119" s="28" t="s">
        <v>21</v>
      </c>
      <c r="D119" s="33"/>
      <c r="E119" s="33"/>
      <c r="F119" s="26" t="str">
        <f>F14</f>
        <v>BRNO</v>
      </c>
      <c r="G119" s="33"/>
      <c r="H119" s="33"/>
      <c r="I119" s="28" t="s">
        <v>23</v>
      </c>
      <c r="J119" s="56" t="str">
        <f>IF(J14="","",J14)</f>
        <v/>
      </c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6.95" customHeight="1">
      <c r="A120" s="33"/>
      <c r="B120" s="34"/>
      <c r="C120" s="33"/>
      <c r="D120" s="33"/>
      <c r="E120" s="33"/>
      <c r="F120" s="33"/>
      <c r="G120" s="33"/>
      <c r="H120" s="33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25.7" customHeight="1">
      <c r="A121" s="33"/>
      <c r="B121" s="34"/>
      <c r="C121" s="28" t="s">
        <v>25</v>
      </c>
      <c r="D121" s="33"/>
      <c r="E121" s="33"/>
      <c r="F121" s="26" t="str">
        <f>E17</f>
        <v>Statutární město Brno</v>
      </c>
      <c r="G121" s="33"/>
      <c r="H121" s="33"/>
      <c r="I121" s="28" t="s">
        <v>33</v>
      </c>
      <c r="J121" s="31" t="str">
        <f>E23</f>
        <v>JV PROJEKT V.H. s.r.o.   Brno</v>
      </c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15.2" customHeight="1">
      <c r="A122" s="33"/>
      <c r="B122" s="34"/>
      <c r="C122" s="28" t="s">
        <v>31</v>
      </c>
      <c r="D122" s="33"/>
      <c r="E122" s="33"/>
      <c r="F122" s="26" t="str">
        <f>IF(E20="","",E20)</f>
        <v>Vyplň údaj</v>
      </c>
      <c r="G122" s="33"/>
      <c r="H122" s="33"/>
      <c r="I122" s="28" t="s">
        <v>36</v>
      </c>
      <c r="J122" s="31" t="str">
        <f>E26</f>
        <v xml:space="preserve"> </v>
      </c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2" customFormat="1" ht="10.35" customHeight="1">
      <c r="A123" s="33"/>
      <c r="B123" s="34"/>
      <c r="C123" s="33"/>
      <c r="D123" s="33"/>
      <c r="E123" s="33"/>
      <c r="F123" s="33"/>
      <c r="G123" s="33"/>
      <c r="H123" s="33"/>
      <c r="I123" s="33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5" s="11" customFormat="1" ht="29.25" customHeight="1">
      <c r="A124" s="127"/>
      <c r="B124" s="128"/>
      <c r="C124" s="129" t="s">
        <v>171</v>
      </c>
      <c r="D124" s="130" t="s">
        <v>65</v>
      </c>
      <c r="E124" s="130" t="s">
        <v>61</v>
      </c>
      <c r="F124" s="130" t="s">
        <v>62</v>
      </c>
      <c r="G124" s="130" t="s">
        <v>172</v>
      </c>
      <c r="H124" s="130" t="s">
        <v>173</v>
      </c>
      <c r="I124" s="130" t="s">
        <v>174</v>
      </c>
      <c r="J124" s="130" t="s">
        <v>165</v>
      </c>
      <c r="K124" s="131" t="s">
        <v>175</v>
      </c>
      <c r="L124" s="132"/>
      <c r="M124" s="63" t="s">
        <v>1</v>
      </c>
      <c r="N124" s="64" t="s">
        <v>44</v>
      </c>
      <c r="O124" s="64" t="s">
        <v>176</v>
      </c>
      <c r="P124" s="64" t="s">
        <v>177</v>
      </c>
      <c r="Q124" s="64" t="s">
        <v>178</v>
      </c>
      <c r="R124" s="64" t="s">
        <v>179</v>
      </c>
      <c r="S124" s="64" t="s">
        <v>180</v>
      </c>
      <c r="T124" s="65" t="s">
        <v>181</v>
      </c>
      <c r="U124" s="127"/>
      <c r="V124" s="127"/>
      <c r="W124" s="127"/>
      <c r="X124" s="127"/>
      <c r="Y124" s="127"/>
      <c r="Z124" s="127"/>
      <c r="AA124" s="127"/>
      <c r="AB124" s="127"/>
      <c r="AC124" s="127"/>
      <c r="AD124" s="127"/>
      <c r="AE124" s="127"/>
    </row>
    <row r="125" spans="1:65" s="2" customFormat="1" ht="22.9" customHeight="1">
      <c r="A125" s="33"/>
      <c r="B125" s="34"/>
      <c r="C125" s="70" t="s">
        <v>182</v>
      </c>
      <c r="D125" s="33"/>
      <c r="E125" s="33"/>
      <c r="F125" s="33"/>
      <c r="G125" s="33"/>
      <c r="H125" s="33"/>
      <c r="I125" s="33"/>
      <c r="J125" s="133">
        <f>BK125</f>
        <v>0</v>
      </c>
      <c r="K125" s="33"/>
      <c r="L125" s="34"/>
      <c r="M125" s="66"/>
      <c r="N125" s="57"/>
      <c r="O125" s="67"/>
      <c r="P125" s="134">
        <f>P126</f>
        <v>0</v>
      </c>
      <c r="Q125" s="67"/>
      <c r="R125" s="134">
        <f>R126</f>
        <v>11.015020000000002</v>
      </c>
      <c r="S125" s="67"/>
      <c r="T125" s="135">
        <f>T126</f>
        <v>139.44499999999999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T125" s="18" t="s">
        <v>79</v>
      </c>
      <c r="AU125" s="18" t="s">
        <v>167</v>
      </c>
      <c r="BK125" s="136">
        <f>BK126</f>
        <v>0</v>
      </c>
    </row>
    <row r="126" spans="1:65" s="12" customFormat="1" ht="25.9" customHeight="1">
      <c r="B126" s="137"/>
      <c r="D126" s="138" t="s">
        <v>79</v>
      </c>
      <c r="E126" s="139" t="s">
        <v>183</v>
      </c>
      <c r="F126" s="139" t="s">
        <v>184</v>
      </c>
      <c r="I126" s="140"/>
      <c r="J126" s="141">
        <f>BK126</f>
        <v>0</v>
      </c>
      <c r="L126" s="137"/>
      <c r="M126" s="142"/>
      <c r="N126" s="143"/>
      <c r="O126" s="143"/>
      <c r="P126" s="144">
        <f>P127+P231+P244+P255</f>
        <v>0</v>
      </c>
      <c r="Q126" s="143"/>
      <c r="R126" s="144">
        <f>R127+R231+R244+R255</f>
        <v>11.015020000000002</v>
      </c>
      <c r="S126" s="143"/>
      <c r="T126" s="145">
        <f>T127+T231+T244+T255</f>
        <v>139.44499999999999</v>
      </c>
      <c r="AR126" s="138" t="s">
        <v>24</v>
      </c>
      <c r="AT126" s="146" t="s">
        <v>79</v>
      </c>
      <c r="AU126" s="146" t="s">
        <v>80</v>
      </c>
      <c r="AY126" s="138" t="s">
        <v>185</v>
      </c>
      <c r="BK126" s="147">
        <f>BK127+BK231+BK244+BK255</f>
        <v>0</v>
      </c>
    </row>
    <row r="127" spans="1:65" s="12" customFormat="1" ht="22.9" customHeight="1">
      <c r="B127" s="137"/>
      <c r="D127" s="138" t="s">
        <v>79</v>
      </c>
      <c r="E127" s="148" t="s">
        <v>24</v>
      </c>
      <c r="F127" s="148" t="s">
        <v>186</v>
      </c>
      <c r="I127" s="140"/>
      <c r="J127" s="149">
        <f>BK127</f>
        <v>0</v>
      </c>
      <c r="L127" s="137"/>
      <c r="M127" s="142"/>
      <c r="N127" s="143"/>
      <c r="O127" s="143"/>
      <c r="P127" s="144">
        <f>SUM(P128:P230)</f>
        <v>0</v>
      </c>
      <c r="Q127" s="143"/>
      <c r="R127" s="144">
        <f>SUM(R128:R230)</f>
        <v>5.1869999999999999E-2</v>
      </c>
      <c r="S127" s="143"/>
      <c r="T127" s="145">
        <f>SUM(T128:T230)</f>
        <v>139.44499999999999</v>
      </c>
      <c r="AR127" s="138" t="s">
        <v>24</v>
      </c>
      <c r="AT127" s="146" t="s">
        <v>79</v>
      </c>
      <c r="AU127" s="146" t="s">
        <v>24</v>
      </c>
      <c r="AY127" s="138" t="s">
        <v>185</v>
      </c>
      <c r="BK127" s="147">
        <f>SUM(BK128:BK230)</f>
        <v>0</v>
      </c>
    </row>
    <row r="128" spans="1:65" s="2" customFormat="1" ht="16.5" customHeight="1">
      <c r="A128" s="33"/>
      <c r="B128" s="150"/>
      <c r="C128" s="151" t="s">
        <v>24</v>
      </c>
      <c r="D128" s="151" t="s">
        <v>187</v>
      </c>
      <c r="E128" s="152" t="s">
        <v>278</v>
      </c>
      <c r="F128" s="153" t="s">
        <v>279</v>
      </c>
      <c r="G128" s="154" t="s">
        <v>280</v>
      </c>
      <c r="H128" s="155">
        <v>113</v>
      </c>
      <c r="I128" s="156"/>
      <c r="J128" s="157">
        <f>ROUND(I128*H128,2)</f>
        <v>0</v>
      </c>
      <c r="K128" s="153" t="s">
        <v>191</v>
      </c>
      <c r="L128" s="34"/>
      <c r="M128" s="158" t="s">
        <v>1</v>
      </c>
      <c r="N128" s="159" t="s">
        <v>45</v>
      </c>
      <c r="O128" s="59"/>
      <c r="P128" s="160">
        <f>O128*H128</f>
        <v>0</v>
      </c>
      <c r="Q128" s="160">
        <v>0</v>
      </c>
      <c r="R128" s="160">
        <f>Q128*H128</f>
        <v>0</v>
      </c>
      <c r="S128" s="160">
        <v>0.20499999999999999</v>
      </c>
      <c r="T128" s="161">
        <f>S128*H128</f>
        <v>23.164999999999999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62" t="s">
        <v>192</v>
      </c>
      <c r="AT128" s="162" t="s">
        <v>187</v>
      </c>
      <c r="AU128" s="162" t="s">
        <v>88</v>
      </c>
      <c r="AY128" s="18" t="s">
        <v>185</v>
      </c>
      <c r="BE128" s="163">
        <f>IF(N128="základní",J128,0)</f>
        <v>0</v>
      </c>
      <c r="BF128" s="163">
        <f>IF(N128="snížená",J128,0)</f>
        <v>0</v>
      </c>
      <c r="BG128" s="163">
        <f>IF(N128="zákl. přenesená",J128,0)</f>
        <v>0</v>
      </c>
      <c r="BH128" s="163">
        <f>IF(N128="sníž. přenesená",J128,0)</f>
        <v>0</v>
      </c>
      <c r="BI128" s="163">
        <f>IF(N128="nulová",J128,0)</f>
        <v>0</v>
      </c>
      <c r="BJ128" s="18" t="s">
        <v>24</v>
      </c>
      <c r="BK128" s="163">
        <f>ROUND(I128*H128,2)</f>
        <v>0</v>
      </c>
      <c r="BL128" s="18" t="s">
        <v>192</v>
      </c>
      <c r="BM128" s="162" t="s">
        <v>461</v>
      </c>
    </row>
    <row r="129" spans="1:65" s="13" customFormat="1">
      <c r="B129" s="164"/>
      <c r="D129" s="165" t="s">
        <v>194</v>
      </c>
      <c r="E129" s="166" t="s">
        <v>1</v>
      </c>
      <c r="F129" s="167" t="s">
        <v>462</v>
      </c>
      <c r="H129" s="168">
        <v>33</v>
      </c>
      <c r="I129" s="169"/>
      <c r="L129" s="164"/>
      <c r="M129" s="170"/>
      <c r="N129" s="171"/>
      <c r="O129" s="171"/>
      <c r="P129" s="171"/>
      <c r="Q129" s="171"/>
      <c r="R129" s="171"/>
      <c r="S129" s="171"/>
      <c r="T129" s="172"/>
      <c r="AT129" s="166" t="s">
        <v>194</v>
      </c>
      <c r="AU129" s="166" t="s">
        <v>88</v>
      </c>
      <c r="AV129" s="13" t="s">
        <v>88</v>
      </c>
      <c r="AW129" s="13" t="s">
        <v>35</v>
      </c>
      <c r="AX129" s="13" t="s">
        <v>80</v>
      </c>
      <c r="AY129" s="166" t="s">
        <v>185</v>
      </c>
    </row>
    <row r="130" spans="1:65" s="13" customFormat="1">
      <c r="B130" s="164"/>
      <c r="D130" s="165" t="s">
        <v>194</v>
      </c>
      <c r="E130" s="166" t="s">
        <v>1</v>
      </c>
      <c r="F130" s="167" t="s">
        <v>463</v>
      </c>
      <c r="H130" s="168">
        <v>80</v>
      </c>
      <c r="I130" s="169"/>
      <c r="L130" s="164"/>
      <c r="M130" s="170"/>
      <c r="N130" s="171"/>
      <c r="O130" s="171"/>
      <c r="P130" s="171"/>
      <c r="Q130" s="171"/>
      <c r="R130" s="171"/>
      <c r="S130" s="171"/>
      <c r="T130" s="172"/>
      <c r="AT130" s="166" t="s">
        <v>194</v>
      </c>
      <c r="AU130" s="166" t="s">
        <v>88</v>
      </c>
      <c r="AV130" s="13" t="s">
        <v>88</v>
      </c>
      <c r="AW130" s="13" t="s">
        <v>35</v>
      </c>
      <c r="AX130" s="13" t="s">
        <v>80</v>
      </c>
      <c r="AY130" s="166" t="s">
        <v>185</v>
      </c>
    </row>
    <row r="131" spans="1:65" s="14" customFormat="1">
      <c r="B131" s="173"/>
      <c r="D131" s="165" t="s">
        <v>194</v>
      </c>
      <c r="E131" s="174" t="s">
        <v>265</v>
      </c>
      <c r="F131" s="175" t="s">
        <v>195</v>
      </c>
      <c r="H131" s="176">
        <v>113</v>
      </c>
      <c r="I131" s="177"/>
      <c r="L131" s="173"/>
      <c r="M131" s="178"/>
      <c r="N131" s="179"/>
      <c r="O131" s="179"/>
      <c r="P131" s="179"/>
      <c r="Q131" s="179"/>
      <c r="R131" s="179"/>
      <c r="S131" s="179"/>
      <c r="T131" s="180"/>
      <c r="AT131" s="174" t="s">
        <v>194</v>
      </c>
      <c r="AU131" s="174" t="s">
        <v>88</v>
      </c>
      <c r="AV131" s="14" t="s">
        <v>192</v>
      </c>
      <c r="AW131" s="14" t="s">
        <v>35</v>
      </c>
      <c r="AX131" s="14" t="s">
        <v>24</v>
      </c>
      <c r="AY131" s="174" t="s">
        <v>185</v>
      </c>
    </row>
    <row r="132" spans="1:65" s="2" customFormat="1" ht="16.5" customHeight="1">
      <c r="A132" s="33"/>
      <c r="B132" s="150"/>
      <c r="C132" s="151" t="s">
        <v>88</v>
      </c>
      <c r="D132" s="151" t="s">
        <v>187</v>
      </c>
      <c r="E132" s="152" t="s">
        <v>283</v>
      </c>
      <c r="F132" s="153" t="s">
        <v>284</v>
      </c>
      <c r="G132" s="154" t="s">
        <v>280</v>
      </c>
      <c r="H132" s="155">
        <v>113</v>
      </c>
      <c r="I132" s="156"/>
      <c r="J132" s="157">
        <f>ROUND(I132*H132,2)</f>
        <v>0</v>
      </c>
      <c r="K132" s="153" t="s">
        <v>191</v>
      </c>
      <c r="L132" s="34"/>
      <c r="M132" s="158" t="s">
        <v>1</v>
      </c>
      <c r="N132" s="159" t="s">
        <v>45</v>
      </c>
      <c r="O132" s="59"/>
      <c r="P132" s="160">
        <f>O132*H132</f>
        <v>0</v>
      </c>
      <c r="Q132" s="160">
        <v>0</v>
      </c>
      <c r="R132" s="160">
        <f>Q132*H132</f>
        <v>0</v>
      </c>
      <c r="S132" s="160">
        <v>0</v>
      </c>
      <c r="T132" s="161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62" t="s">
        <v>192</v>
      </c>
      <c r="AT132" s="162" t="s">
        <v>187</v>
      </c>
      <c r="AU132" s="162" t="s">
        <v>88</v>
      </c>
      <c r="AY132" s="18" t="s">
        <v>185</v>
      </c>
      <c r="BE132" s="163">
        <f>IF(N132="základní",J132,0)</f>
        <v>0</v>
      </c>
      <c r="BF132" s="163">
        <f>IF(N132="snížená",J132,0)</f>
        <v>0</v>
      </c>
      <c r="BG132" s="163">
        <f>IF(N132="zákl. přenesená",J132,0)</f>
        <v>0</v>
      </c>
      <c r="BH132" s="163">
        <f>IF(N132="sníž. přenesená",J132,0)</f>
        <v>0</v>
      </c>
      <c r="BI132" s="163">
        <f>IF(N132="nulová",J132,0)</f>
        <v>0</v>
      </c>
      <c r="BJ132" s="18" t="s">
        <v>24</v>
      </c>
      <c r="BK132" s="163">
        <f>ROUND(I132*H132,2)</f>
        <v>0</v>
      </c>
      <c r="BL132" s="18" t="s">
        <v>192</v>
      </c>
      <c r="BM132" s="162" t="s">
        <v>464</v>
      </c>
    </row>
    <row r="133" spans="1:65" s="13" customFormat="1">
      <c r="B133" s="164"/>
      <c r="D133" s="165" t="s">
        <v>194</v>
      </c>
      <c r="E133" s="166" t="s">
        <v>1</v>
      </c>
      <c r="F133" s="167" t="s">
        <v>265</v>
      </c>
      <c r="H133" s="168">
        <v>113</v>
      </c>
      <c r="I133" s="169"/>
      <c r="L133" s="164"/>
      <c r="M133" s="170"/>
      <c r="N133" s="171"/>
      <c r="O133" s="171"/>
      <c r="P133" s="171"/>
      <c r="Q133" s="171"/>
      <c r="R133" s="171"/>
      <c r="S133" s="171"/>
      <c r="T133" s="172"/>
      <c r="AT133" s="166" t="s">
        <v>194</v>
      </c>
      <c r="AU133" s="166" t="s">
        <v>88</v>
      </c>
      <c r="AV133" s="13" t="s">
        <v>88</v>
      </c>
      <c r="AW133" s="13" t="s">
        <v>35</v>
      </c>
      <c r="AX133" s="13" t="s">
        <v>24</v>
      </c>
      <c r="AY133" s="166" t="s">
        <v>185</v>
      </c>
    </row>
    <row r="134" spans="1:65" s="2" customFormat="1" ht="16.5" customHeight="1">
      <c r="A134" s="33"/>
      <c r="B134" s="150"/>
      <c r="C134" s="151" t="s">
        <v>117</v>
      </c>
      <c r="D134" s="151" t="s">
        <v>187</v>
      </c>
      <c r="E134" s="152" t="s">
        <v>465</v>
      </c>
      <c r="F134" s="153" t="s">
        <v>466</v>
      </c>
      <c r="G134" s="154" t="s">
        <v>288</v>
      </c>
      <c r="H134" s="155">
        <v>228</v>
      </c>
      <c r="I134" s="156"/>
      <c r="J134" s="157">
        <f>ROUND(I134*H134,2)</f>
        <v>0</v>
      </c>
      <c r="K134" s="153" t="s">
        <v>191</v>
      </c>
      <c r="L134" s="34"/>
      <c r="M134" s="158" t="s">
        <v>1</v>
      </c>
      <c r="N134" s="159" t="s">
        <v>45</v>
      </c>
      <c r="O134" s="59"/>
      <c r="P134" s="160">
        <f>O134*H134</f>
        <v>0</v>
      </c>
      <c r="Q134" s="160">
        <v>0</v>
      </c>
      <c r="R134" s="160">
        <f>Q134*H134</f>
        <v>0</v>
      </c>
      <c r="S134" s="160">
        <v>0.28999999999999998</v>
      </c>
      <c r="T134" s="161">
        <f>S134*H134</f>
        <v>66.11999999999999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62" t="s">
        <v>192</v>
      </c>
      <c r="AT134" s="162" t="s">
        <v>187</v>
      </c>
      <c r="AU134" s="162" t="s">
        <v>88</v>
      </c>
      <c r="AY134" s="18" t="s">
        <v>185</v>
      </c>
      <c r="BE134" s="163">
        <f>IF(N134="základní",J134,0)</f>
        <v>0</v>
      </c>
      <c r="BF134" s="163">
        <f>IF(N134="snížená",J134,0)</f>
        <v>0</v>
      </c>
      <c r="BG134" s="163">
        <f>IF(N134="zákl. přenesená",J134,0)</f>
        <v>0</v>
      </c>
      <c r="BH134" s="163">
        <f>IF(N134="sníž. přenesená",J134,0)</f>
        <v>0</v>
      </c>
      <c r="BI134" s="163">
        <f>IF(N134="nulová",J134,0)</f>
        <v>0</v>
      </c>
      <c r="BJ134" s="18" t="s">
        <v>24</v>
      </c>
      <c r="BK134" s="163">
        <f>ROUND(I134*H134,2)</f>
        <v>0</v>
      </c>
      <c r="BL134" s="18" t="s">
        <v>192</v>
      </c>
      <c r="BM134" s="162" t="s">
        <v>467</v>
      </c>
    </row>
    <row r="135" spans="1:65" s="13" customFormat="1">
      <c r="B135" s="164"/>
      <c r="D135" s="165" t="s">
        <v>194</v>
      </c>
      <c r="E135" s="166" t="s">
        <v>1</v>
      </c>
      <c r="F135" s="167" t="s">
        <v>468</v>
      </c>
      <c r="H135" s="168">
        <v>228</v>
      </c>
      <c r="I135" s="169"/>
      <c r="L135" s="164"/>
      <c r="M135" s="170"/>
      <c r="N135" s="171"/>
      <c r="O135" s="171"/>
      <c r="P135" s="171"/>
      <c r="Q135" s="171"/>
      <c r="R135" s="171"/>
      <c r="S135" s="171"/>
      <c r="T135" s="172"/>
      <c r="AT135" s="166" t="s">
        <v>194</v>
      </c>
      <c r="AU135" s="166" t="s">
        <v>88</v>
      </c>
      <c r="AV135" s="13" t="s">
        <v>88</v>
      </c>
      <c r="AW135" s="13" t="s">
        <v>35</v>
      </c>
      <c r="AX135" s="13" t="s">
        <v>24</v>
      </c>
      <c r="AY135" s="166" t="s">
        <v>185</v>
      </c>
    </row>
    <row r="136" spans="1:65" s="2" customFormat="1" ht="16.5" customHeight="1">
      <c r="A136" s="33"/>
      <c r="B136" s="150"/>
      <c r="C136" s="151" t="s">
        <v>192</v>
      </c>
      <c r="D136" s="151" t="s">
        <v>187</v>
      </c>
      <c r="E136" s="152" t="s">
        <v>302</v>
      </c>
      <c r="F136" s="153" t="s">
        <v>303</v>
      </c>
      <c r="G136" s="154" t="s">
        <v>234</v>
      </c>
      <c r="H136" s="155">
        <v>30.675000000000001</v>
      </c>
      <c r="I136" s="156"/>
      <c r="J136" s="157">
        <f>ROUND(I136*H136,2)</f>
        <v>0</v>
      </c>
      <c r="K136" s="153" t="s">
        <v>191</v>
      </c>
      <c r="L136" s="34"/>
      <c r="M136" s="158" t="s">
        <v>1</v>
      </c>
      <c r="N136" s="159" t="s">
        <v>45</v>
      </c>
      <c r="O136" s="59"/>
      <c r="P136" s="160">
        <f>O136*H136</f>
        <v>0</v>
      </c>
      <c r="Q136" s="160">
        <v>0</v>
      </c>
      <c r="R136" s="160">
        <f>Q136*H136</f>
        <v>0</v>
      </c>
      <c r="S136" s="160">
        <v>0</v>
      </c>
      <c r="T136" s="161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62" t="s">
        <v>192</v>
      </c>
      <c r="AT136" s="162" t="s">
        <v>187</v>
      </c>
      <c r="AU136" s="162" t="s">
        <v>88</v>
      </c>
      <c r="AY136" s="18" t="s">
        <v>185</v>
      </c>
      <c r="BE136" s="163">
        <f>IF(N136="základní",J136,0)</f>
        <v>0</v>
      </c>
      <c r="BF136" s="163">
        <f>IF(N136="snížená",J136,0)</f>
        <v>0</v>
      </c>
      <c r="BG136" s="163">
        <f>IF(N136="zákl. přenesená",J136,0)</f>
        <v>0</v>
      </c>
      <c r="BH136" s="163">
        <f>IF(N136="sníž. přenesená",J136,0)</f>
        <v>0</v>
      </c>
      <c r="BI136" s="163">
        <f>IF(N136="nulová",J136,0)</f>
        <v>0</v>
      </c>
      <c r="BJ136" s="18" t="s">
        <v>24</v>
      </c>
      <c r="BK136" s="163">
        <f>ROUND(I136*H136,2)</f>
        <v>0</v>
      </c>
      <c r="BL136" s="18" t="s">
        <v>192</v>
      </c>
      <c r="BM136" s="162" t="s">
        <v>469</v>
      </c>
    </row>
    <row r="137" spans="1:65" s="2" customFormat="1" ht="16.5" customHeight="1">
      <c r="A137" s="33"/>
      <c r="B137" s="150"/>
      <c r="C137" s="151" t="s">
        <v>157</v>
      </c>
      <c r="D137" s="151" t="s">
        <v>187</v>
      </c>
      <c r="E137" s="152" t="s">
        <v>305</v>
      </c>
      <c r="F137" s="153" t="s">
        <v>306</v>
      </c>
      <c r="G137" s="154" t="s">
        <v>234</v>
      </c>
      <c r="H137" s="155">
        <v>184.05</v>
      </c>
      <c r="I137" s="156"/>
      <c r="J137" s="157">
        <f>ROUND(I137*H137,2)</f>
        <v>0</v>
      </c>
      <c r="K137" s="153" t="s">
        <v>191</v>
      </c>
      <c r="L137" s="34"/>
      <c r="M137" s="158" t="s">
        <v>1</v>
      </c>
      <c r="N137" s="159" t="s">
        <v>45</v>
      </c>
      <c r="O137" s="59"/>
      <c r="P137" s="160">
        <f>O137*H137</f>
        <v>0</v>
      </c>
      <c r="Q137" s="160">
        <v>0</v>
      </c>
      <c r="R137" s="160">
        <f>Q137*H137</f>
        <v>0</v>
      </c>
      <c r="S137" s="160">
        <v>0</v>
      </c>
      <c r="T137" s="161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2" t="s">
        <v>192</v>
      </c>
      <c r="AT137" s="162" t="s">
        <v>187</v>
      </c>
      <c r="AU137" s="162" t="s">
        <v>88</v>
      </c>
      <c r="AY137" s="18" t="s">
        <v>185</v>
      </c>
      <c r="BE137" s="163">
        <f>IF(N137="základní",J137,0)</f>
        <v>0</v>
      </c>
      <c r="BF137" s="163">
        <f>IF(N137="snížená",J137,0)</f>
        <v>0</v>
      </c>
      <c r="BG137" s="163">
        <f>IF(N137="zákl. přenesená",J137,0)</f>
        <v>0</v>
      </c>
      <c r="BH137" s="163">
        <f>IF(N137="sníž. přenesená",J137,0)</f>
        <v>0</v>
      </c>
      <c r="BI137" s="163">
        <f>IF(N137="nulová",J137,0)</f>
        <v>0</v>
      </c>
      <c r="BJ137" s="18" t="s">
        <v>24</v>
      </c>
      <c r="BK137" s="163">
        <f>ROUND(I137*H137,2)</f>
        <v>0</v>
      </c>
      <c r="BL137" s="18" t="s">
        <v>192</v>
      </c>
      <c r="BM137" s="162" t="s">
        <v>470</v>
      </c>
    </row>
    <row r="138" spans="1:65" s="13" customFormat="1">
      <c r="B138" s="164"/>
      <c r="D138" s="165" t="s">
        <v>194</v>
      </c>
      <c r="E138" s="166" t="s">
        <v>1</v>
      </c>
      <c r="F138" s="167" t="s">
        <v>308</v>
      </c>
      <c r="H138" s="168">
        <v>184.05</v>
      </c>
      <c r="I138" s="169"/>
      <c r="L138" s="164"/>
      <c r="M138" s="170"/>
      <c r="N138" s="171"/>
      <c r="O138" s="171"/>
      <c r="P138" s="171"/>
      <c r="Q138" s="171"/>
      <c r="R138" s="171"/>
      <c r="S138" s="171"/>
      <c r="T138" s="172"/>
      <c r="AT138" s="166" t="s">
        <v>194</v>
      </c>
      <c r="AU138" s="166" t="s">
        <v>88</v>
      </c>
      <c r="AV138" s="13" t="s">
        <v>88</v>
      </c>
      <c r="AW138" s="13" t="s">
        <v>35</v>
      </c>
      <c r="AX138" s="13" t="s">
        <v>24</v>
      </c>
      <c r="AY138" s="166" t="s">
        <v>185</v>
      </c>
    </row>
    <row r="139" spans="1:65" s="2" customFormat="1" ht="16.5" customHeight="1">
      <c r="A139" s="33"/>
      <c r="B139" s="150"/>
      <c r="C139" s="151" t="s">
        <v>208</v>
      </c>
      <c r="D139" s="151" t="s">
        <v>187</v>
      </c>
      <c r="E139" s="152" t="s">
        <v>309</v>
      </c>
      <c r="F139" s="153" t="s">
        <v>310</v>
      </c>
      <c r="G139" s="154" t="s">
        <v>234</v>
      </c>
      <c r="H139" s="155">
        <v>30.675000000000001</v>
      </c>
      <c r="I139" s="156"/>
      <c r="J139" s="157">
        <f>ROUND(I139*H139,2)</f>
        <v>0</v>
      </c>
      <c r="K139" s="153" t="s">
        <v>224</v>
      </c>
      <c r="L139" s="34"/>
      <c r="M139" s="158" t="s">
        <v>1</v>
      </c>
      <c r="N139" s="159" t="s">
        <v>45</v>
      </c>
      <c r="O139" s="59"/>
      <c r="P139" s="160">
        <f>O139*H139</f>
        <v>0</v>
      </c>
      <c r="Q139" s="160">
        <v>0</v>
      </c>
      <c r="R139" s="160">
        <f>Q139*H139</f>
        <v>0</v>
      </c>
      <c r="S139" s="160">
        <v>0</v>
      </c>
      <c r="T139" s="161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2" t="s">
        <v>192</v>
      </c>
      <c r="AT139" s="162" t="s">
        <v>187</v>
      </c>
      <c r="AU139" s="162" t="s">
        <v>88</v>
      </c>
      <c r="AY139" s="18" t="s">
        <v>185</v>
      </c>
      <c r="BE139" s="163">
        <f>IF(N139="základní",J139,0)</f>
        <v>0</v>
      </c>
      <c r="BF139" s="163">
        <f>IF(N139="snížená",J139,0)</f>
        <v>0</v>
      </c>
      <c r="BG139" s="163">
        <f>IF(N139="zákl. přenesená",J139,0)</f>
        <v>0</v>
      </c>
      <c r="BH139" s="163">
        <f>IF(N139="sníž. přenesená",J139,0)</f>
        <v>0</v>
      </c>
      <c r="BI139" s="163">
        <f>IF(N139="nulová",J139,0)</f>
        <v>0</v>
      </c>
      <c r="BJ139" s="18" t="s">
        <v>24</v>
      </c>
      <c r="BK139" s="163">
        <f>ROUND(I139*H139,2)</f>
        <v>0</v>
      </c>
      <c r="BL139" s="18" t="s">
        <v>192</v>
      </c>
      <c r="BM139" s="162" t="s">
        <v>471</v>
      </c>
    </row>
    <row r="140" spans="1:65" s="2" customFormat="1" ht="16.5" customHeight="1">
      <c r="A140" s="33"/>
      <c r="B140" s="150"/>
      <c r="C140" s="151" t="s">
        <v>213</v>
      </c>
      <c r="D140" s="151" t="s">
        <v>187</v>
      </c>
      <c r="E140" s="152" t="s">
        <v>312</v>
      </c>
      <c r="F140" s="153" t="s">
        <v>313</v>
      </c>
      <c r="G140" s="154" t="s">
        <v>234</v>
      </c>
      <c r="H140" s="155">
        <v>9.266</v>
      </c>
      <c r="I140" s="156"/>
      <c r="J140" s="157">
        <f>ROUND(I140*H140,2)</f>
        <v>0</v>
      </c>
      <c r="K140" s="153" t="s">
        <v>191</v>
      </c>
      <c r="L140" s="34"/>
      <c r="M140" s="158" t="s">
        <v>1</v>
      </c>
      <c r="N140" s="159" t="s">
        <v>45</v>
      </c>
      <c r="O140" s="59"/>
      <c r="P140" s="160">
        <f>O140*H140</f>
        <v>0</v>
      </c>
      <c r="Q140" s="160">
        <v>0</v>
      </c>
      <c r="R140" s="160">
        <f>Q140*H140</f>
        <v>0</v>
      </c>
      <c r="S140" s="160">
        <v>0</v>
      </c>
      <c r="T140" s="161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2" t="s">
        <v>192</v>
      </c>
      <c r="AT140" s="162" t="s">
        <v>187</v>
      </c>
      <c r="AU140" s="162" t="s">
        <v>88</v>
      </c>
      <c r="AY140" s="18" t="s">
        <v>185</v>
      </c>
      <c r="BE140" s="163">
        <f>IF(N140="základní",J140,0)</f>
        <v>0</v>
      </c>
      <c r="BF140" s="163">
        <f>IF(N140="snížená",J140,0)</f>
        <v>0</v>
      </c>
      <c r="BG140" s="163">
        <f>IF(N140="zákl. přenesená",J140,0)</f>
        <v>0</v>
      </c>
      <c r="BH140" s="163">
        <f>IF(N140="sníž. přenesená",J140,0)</f>
        <v>0</v>
      </c>
      <c r="BI140" s="163">
        <f>IF(N140="nulová",J140,0)</f>
        <v>0</v>
      </c>
      <c r="BJ140" s="18" t="s">
        <v>24</v>
      </c>
      <c r="BK140" s="163">
        <f>ROUND(I140*H140,2)</f>
        <v>0</v>
      </c>
      <c r="BL140" s="18" t="s">
        <v>192</v>
      </c>
      <c r="BM140" s="162" t="s">
        <v>472</v>
      </c>
    </row>
    <row r="141" spans="1:65" s="15" customFormat="1">
      <c r="B141" s="194"/>
      <c r="D141" s="165" t="s">
        <v>194</v>
      </c>
      <c r="E141" s="195" t="s">
        <v>1</v>
      </c>
      <c r="F141" s="196" t="s">
        <v>315</v>
      </c>
      <c r="H141" s="195" t="s">
        <v>1</v>
      </c>
      <c r="I141" s="197"/>
      <c r="L141" s="194"/>
      <c r="M141" s="198"/>
      <c r="N141" s="199"/>
      <c r="O141" s="199"/>
      <c r="P141" s="199"/>
      <c r="Q141" s="199"/>
      <c r="R141" s="199"/>
      <c r="S141" s="199"/>
      <c r="T141" s="200"/>
      <c r="AT141" s="195" t="s">
        <v>194</v>
      </c>
      <c r="AU141" s="195" t="s">
        <v>88</v>
      </c>
      <c r="AV141" s="15" t="s">
        <v>24</v>
      </c>
      <c r="AW141" s="15" t="s">
        <v>35</v>
      </c>
      <c r="AX141" s="15" t="s">
        <v>80</v>
      </c>
      <c r="AY141" s="195" t="s">
        <v>185</v>
      </c>
    </row>
    <row r="142" spans="1:65" s="13" customFormat="1">
      <c r="B142" s="164"/>
      <c r="D142" s="165" t="s">
        <v>194</v>
      </c>
      <c r="E142" s="166" t="s">
        <v>1</v>
      </c>
      <c r="F142" s="167" t="s">
        <v>317</v>
      </c>
      <c r="H142" s="168">
        <v>9.266</v>
      </c>
      <c r="I142" s="169"/>
      <c r="L142" s="164"/>
      <c r="M142" s="170"/>
      <c r="N142" s="171"/>
      <c r="O142" s="171"/>
      <c r="P142" s="171"/>
      <c r="Q142" s="171"/>
      <c r="R142" s="171"/>
      <c r="S142" s="171"/>
      <c r="T142" s="172"/>
      <c r="AT142" s="166" t="s">
        <v>194</v>
      </c>
      <c r="AU142" s="166" t="s">
        <v>88</v>
      </c>
      <c r="AV142" s="13" t="s">
        <v>88</v>
      </c>
      <c r="AW142" s="13" t="s">
        <v>35</v>
      </c>
      <c r="AX142" s="13" t="s">
        <v>24</v>
      </c>
      <c r="AY142" s="166" t="s">
        <v>185</v>
      </c>
    </row>
    <row r="143" spans="1:65" s="2" customFormat="1" ht="16.5" customHeight="1">
      <c r="A143" s="33"/>
      <c r="B143" s="150"/>
      <c r="C143" s="151" t="s">
        <v>217</v>
      </c>
      <c r="D143" s="151" t="s">
        <v>187</v>
      </c>
      <c r="E143" s="152" t="s">
        <v>318</v>
      </c>
      <c r="F143" s="153" t="s">
        <v>319</v>
      </c>
      <c r="G143" s="154" t="s">
        <v>234</v>
      </c>
      <c r="H143" s="155">
        <v>46.33</v>
      </c>
      <c r="I143" s="156"/>
      <c r="J143" s="157">
        <f>ROUND(I143*H143,2)</f>
        <v>0</v>
      </c>
      <c r="K143" s="153" t="s">
        <v>191</v>
      </c>
      <c r="L143" s="34"/>
      <c r="M143" s="158" t="s">
        <v>1</v>
      </c>
      <c r="N143" s="159" t="s">
        <v>45</v>
      </c>
      <c r="O143" s="59"/>
      <c r="P143" s="160">
        <f>O143*H143</f>
        <v>0</v>
      </c>
      <c r="Q143" s="160">
        <v>0</v>
      </c>
      <c r="R143" s="160">
        <f>Q143*H143</f>
        <v>0</v>
      </c>
      <c r="S143" s="160">
        <v>0</v>
      </c>
      <c r="T143" s="161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2" t="s">
        <v>192</v>
      </c>
      <c r="AT143" s="162" t="s">
        <v>187</v>
      </c>
      <c r="AU143" s="162" t="s">
        <v>88</v>
      </c>
      <c r="AY143" s="18" t="s">
        <v>185</v>
      </c>
      <c r="BE143" s="163">
        <f>IF(N143="základní",J143,0)</f>
        <v>0</v>
      </c>
      <c r="BF143" s="163">
        <f>IF(N143="snížená",J143,0)</f>
        <v>0</v>
      </c>
      <c r="BG143" s="163">
        <f>IF(N143="zákl. přenesená",J143,0)</f>
        <v>0</v>
      </c>
      <c r="BH143" s="163">
        <f>IF(N143="sníž. přenesená",J143,0)</f>
        <v>0</v>
      </c>
      <c r="BI143" s="163">
        <f>IF(N143="nulová",J143,0)</f>
        <v>0</v>
      </c>
      <c r="BJ143" s="18" t="s">
        <v>24</v>
      </c>
      <c r="BK143" s="163">
        <f>ROUND(I143*H143,2)</f>
        <v>0</v>
      </c>
      <c r="BL143" s="18" t="s">
        <v>192</v>
      </c>
      <c r="BM143" s="162" t="s">
        <v>473</v>
      </c>
    </row>
    <row r="144" spans="1:65" s="13" customFormat="1">
      <c r="B144" s="164"/>
      <c r="D144" s="165" t="s">
        <v>194</v>
      </c>
      <c r="E144" s="166" t="s">
        <v>1</v>
      </c>
      <c r="F144" s="167" t="s">
        <v>474</v>
      </c>
      <c r="H144" s="168">
        <v>46.33</v>
      </c>
      <c r="I144" s="169"/>
      <c r="L144" s="164"/>
      <c r="M144" s="170"/>
      <c r="N144" s="171"/>
      <c r="O144" s="171"/>
      <c r="P144" s="171"/>
      <c r="Q144" s="171"/>
      <c r="R144" s="171"/>
      <c r="S144" s="171"/>
      <c r="T144" s="172"/>
      <c r="AT144" s="166" t="s">
        <v>194</v>
      </c>
      <c r="AU144" s="166" t="s">
        <v>88</v>
      </c>
      <c r="AV144" s="13" t="s">
        <v>88</v>
      </c>
      <c r="AW144" s="13" t="s">
        <v>35</v>
      </c>
      <c r="AX144" s="13" t="s">
        <v>24</v>
      </c>
      <c r="AY144" s="166" t="s">
        <v>185</v>
      </c>
    </row>
    <row r="145" spans="1:65" s="2" customFormat="1" ht="16.5" customHeight="1">
      <c r="A145" s="33"/>
      <c r="B145" s="150"/>
      <c r="C145" s="151" t="s">
        <v>221</v>
      </c>
      <c r="D145" s="151" t="s">
        <v>187</v>
      </c>
      <c r="E145" s="152" t="s">
        <v>475</v>
      </c>
      <c r="F145" s="153" t="s">
        <v>476</v>
      </c>
      <c r="G145" s="154" t="s">
        <v>288</v>
      </c>
      <c r="H145" s="155">
        <v>228</v>
      </c>
      <c r="I145" s="156"/>
      <c r="J145" s="157">
        <f>ROUND(I145*H145,2)</f>
        <v>0</v>
      </c>
      <c r="K145" s="153" t="s">
        <v>191</v>
      </c>
      <c r="L145" s="34"/>
      <c r="M145" s="158" t="s">
        <v>1</v>
      </c>
      <c r="N145" s="159" t="s">
        <v>45</v>
      </c>
      <c r="O145" s="59"/>
      <c r="P145" s="160">
        <f>O145*H145</f>
        <v>0</v>
      </c>
      <c r="Q145" s="160">
        <v>0</v>
      </c>
      <c r="R145" s="160">
        <f>Q145*H145</f>
        <v>0</v>
      </c>
      <c r="S145" s="160">
        <v>0.22</v>
      </c>
      <c r="T145" s="161">
        <f>S145*H145</f>
        <v>50.160000000000004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2" t="s">
        <v>192</v>
      </c>
      <c r="AT145" s="162" t="s">
        <v>187</v>
      </c>
      <c r="AU145" s="162" t="s">
        <v>88</v>
      </c>
      <c r="AY145" s="18" t="s">
        <v>185</v>
      </c>
      <c r="BE145" s="163">
        <f>IF(N145="základní",J145,0)</f>
        <v>0</v>
      </c>
      <c r="BF145" s="163">
        <f>IF(N145="snížená",J145,0)</f>
        <v>0</v>
      </c>
      <c r="BG145" s="163">
        <f>IF(N145="zákl. přenesená",J145,0)</f>
        <v>0</v>
      </c>
      <c r="BH145" s="163">
        <f>IF(N145="sníž. přenesená",J145,0)</f>
        <v>0</v>
      </c>
      <c r="BI145" s="163">
        <f>IF(N145="nulová",J145,0)</f>
        <v>0</v>
      </c>
      <c r="BJ145" s="18" t="s">
        <v>24</v>
      </c>
      <c r="BK145" s="163">
        <f>ROUND(I145*H145,2)</f>
        <v>0</v>
      </c>
      <c r="BL145" s="18" t="s">
        <v>192</v>
      </c>
      <c r="BM145" s="162" t="s">
        <v>477</v>
      </c>
    </row>
    <row r="146" spans="1:65" s="13" customFormat="1">
      <c r="B146" s="164"/>
      <c r="D146" s="165" t="s">
        <v>194</v>
      </c>
      <c r="E146" s="166" t="s">
        <v>1</v>
      </c>
      <c r="F146" s="167" t="s">
        <v>478</v>
      </c>
      <c r="H146" s="168">
        <v>228</v>
      </c>
      <c r="I146" s="169"/>
      <c r="L146" s="164"/>
      <c r="M146" s="170"/>
      <c r="N146" s="171"/>
      <c r="O146" s="171"/>
      <c r="P146" s="171"/>
      <c r="Q146" s="171"/>
      <c r="R146" s="171"/>
      <c r="S146" s="171"/>
      <c r="T146" s="172"/>
      <c r="AT146" s="166" t="s">
        <v>194</v>
      </c>
      <c r="AU146" s="166" t="s">
        <v>88</v>
      </c>
      <c r="AV146" s="13" t="s">
        <v>88</v>
      </c>
      <c r="AW146" s="13" t="s">
        <v>35</v>
      </c>
      <c r="AX146" s="13" t="s">
        <v>24</v>
      </c>
      <c r="AY146" s="166" t="s">
        <v>185</v>
      </c>
    </row>
    <row r="147" spans="1:65" s="2" customFormat="1" ht="16.5" customHeight="1">
      <c r="A147" s="33"/>
      <c r="B147" s="150"/>
      <c r="C147" s="151" t="s">
        <v>109</v>
      </c>
      <c r="D147" s="151" t="s">
        <v>187</v>
      </c>
      <c r="E147" s="152" t="s">
        <v>479</v>
      </c>
      <c r="F147" s="153" t="s">
        <v>480</v>
      </c>
      <c r="G147" s="154" t="s">
        <v>280</v>
      </c>
      <c r="H147" s="155">
        <v>113</v>
      </c>
      <c r="I147" s="156"/>
      <c r="J147" s="157">
        <f>ROUND(I147*H147,2)</f>
        <v>0</v>
      </c>
      <c r="K147" s="153" t="s">
        <v>191</v>
      </c>
      <c r="L147" s="34"/>
      <c r="M147" s="158" t="s">
        <v>1</v>
      </c>
      <c r="N147" s="159" t="s">
        <v>45</v>
      </c>
      <c r="O147" s="59"/>
      <c r="P147" s="160">
        <f>O147*H147</f>
        <v>0</v>
      </c>
      <c r="Q147" s="160">
        <v>0</v>
      </c>
      <c r="R147" s="160">
        <f>Q147*H147</f>
        <v>0</v>
      </c>
      <c r="S147" s="160">
        <v>0</v>
      </c>
      <c r="T147" s="161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2" t="s">
        <v>192</v>
      </c>
      <c r="AT147" s="162" t="s">
        <v>187</v>
      </c>
      <c r="AU147" s="162" t="s">
        <v>88</v>
      </c>
      <c r="AY147" s="18" t="s">
        <v>185</v>
      </c>
      <c r="BE147" s="163">
        <f>IF(N147="základní",J147,0)</f>
        <v>0</v>
      </c>
      <c r="BF147" s="163">
        <f>IF(N147="snížená",J147,0)</f>
        <v>0</v>
      </c>
      <c r="BG147" s="163">
        <f>IF(N147="zákl. přenesená",J147,0)</f>
        <v>0</v>
      </c>
      <c r="BH147" s="163">
        <f>IF(N147="sníž. přenesená",J147,0)</f>
        <v>0</v>
      </c>
      <c r="BI147" s="163">
        <f>IF(N147="nulová",J147,0)</f>
        <v>0</v>
      </c>
      <c r="BJ147" s="18" t="s">
        <v>24</v>
      </c>
      <c r="BK147" s="163">
        <f>ROUND(I147*H147,2)</f>
        <v>0</v>
      </c>
      <c r="BL147" s="18" t="s">
        <v>192</v>
      </c>
      <c r="BM147" s="162" t="s">
        <v>481</v>
      </c>
    </row>
    <row r="148" spans="1:65" s="13" customFormat="1">
      <c r="B148" s="164"/>
      <c r="D148" s="165" t="s">
        <v>194</v>
      </c>
      <c r="E148" s="166" t="s">
        <v>1</v>
      </c>
      <c r="F148" s="167" t="s">
        <v>462</v>
      </c>
      <c r="H148" s="168">
        <v>33</v>
      </c>
      <c r="I148" s="169"/>
      <c r="L148" s="164"/>
      <c r="M148" s="170"/>
      <c r="N148" s="171"/>
      <c r="O148" s="171"/>
      <c r="P148" s="171"/>
      <c r="Q148" s="171"/>
      <c r="R148" s="171"/>
      <c r="S148" s="171"/>
      <c r="T148" s="172"/>
      <c r="AT148" s="166" t="s">
        <v>194</v>
      </c>
      <c r="AU148" s="166" t="s">
        <v>88</v>
      </c>
      <c r="AV148" s="13" t="s">
        <v>88</v>
      </c>
      <c r="AW148" s="13" t="s">
        <v>35</v>
      </c>
      <c r="AX148" s="13" t="s">
        <v>80</v>
      </c>
      <c r="AY148" s="166" t="s">
        <v>185</v>
      </c>
    </row>
    <row r="149" spans="1:65" s="13" customFormat="1">
      <c r="B149" s="164"/>
      <c r="D149" s="165" t="s">
        <v>194</v>
      </c>
      <c r="E149" s="166" t="s">
        <v>1</v>
      </c>
      <c r="F149" s="167" t="s">
        <v>463</v>
      </c>
      <c r="H149" s="168">
        <v>80</v>
      </c>
      <c r="I149" s="169"/>
      <c r="L149" s="164"/>
      <c r="M149" s="170"/>
      <c r="N149" s="171"/>
      <c r="O149" s="171"/>
      <c r="P149" s="171"/>
      <c r="Q149" s="171"/>
      <c r="R149" s="171"/>
      <c r="S149" s="171"/>
      <c r="T149" s="172"/>
      <c r="AT149" s="166" t="s">
        <v>194</v>
      </c>
      <c r="AU149" s="166" t="s">
        <v>88</v>
      </c>
      <c r="AV149" s="13" t="s">
        <v>88</v>
      </c>
      <c r="AW149" s="13" t="s">
        <v>35</v>
      </c>
      <c r="AX149" s="13" t="s">
        <v>80</v>
      </c>
      <c r="AY149" s="166" t="s">
        <v>185</v>
      </c>
    </row>
    <row r="150" spans="1:65" s="14" customFormat="1">
      <c r="B150" s="173"/>
      <c r="D150" s="165" t="s">
        <v>194</v>
      </c>
      <c r="E150" s="174" t="s">
        <v>1</v>
      </c>
      <c r="F150" s="175" t="s">
        <v>195</v>
      </c>
      <c r="H150" s="176">
        <v>113</v>
      </c>
      <c r="I150" s="177"/>
      <c r="L150" s="173"/>
      <c r="M150" s="178"/>
      <c r="N150" s="179"/>
      <c r="O150" s="179"/>
      <c r="P150" s="179"/>
      <c r="Q150" s="179"/>
      <c r="R150" s="179"/>
      <c r="S150" s="179"/>
      <c r="T150" s="180"/>
      <c r="AT150" s="174" t="s">
        <v>194</v>
      </c>
      <c r="AU150" s="174" t="s">
        <v>88</v>
      </c>
      <c r="AV150" s="14" t="s">
        <v>192</v>
      </c>
      <c r="AW150" s="14" t="s">
        <v>35</v>
      </c>
      <c r="AX150" s="14" t="s">
        <v>24</v>
      </c>
      <c r="AY150" s="174" t="s">
        <v>185</v>
      </c>
    </row>
    <row r="151" spans="1:65" s="2" customFormat="1" ht="16.5" customHeight="1">
      <c r="A151" s="33"/>
      <c r="B151" s="150"/>
      <c r="C151" s="151" t="s">
        <v>112</v>
      </c>
      <c r="D151" s="151" t="s">
        <v>187</v>
      </c>
      <c r="E151" s="152" t="s">
        <v>302</v>
      </c>
      <c r="F151" s="153" t="s">
        <v>303</v>
      </c>
      <c r="G151" s="154" t="s">
        <v>234</v>
      </c>
      <c r="H151" s="155">
        <v>50.16</v>
      </c>
      <c r="I151" s="156"/>
      <c r="J151" s="157">
        <f>ROUND(I151*H151,2)</f>
        <v>0</v>
      </c>
      <c r="K151" s="153" t="s">
        <v>191</v>
      </c>
      <c r="L151" s="34"/>
      <c r="M151" s="158" t="s">
        <v>1</v>
      </c>
      <c r="N151" s="159" t="s">
        <v>45</v>
      </c>
      <c r="O151" s="59"/>
      <c r="P151" s="160">
        <f>O151*H151</f>
        <v>0</v>
      </c>
      <c r="Q151" s="160">
        <v>0</v>
      </c>
      <c r="R151" s="160">
        <f>Q151*H151</f>
        <v>0</v>
      </c>
      <c r="S151" s="160">
        <v>0</v>
      </c>
      <c r="T151" s="161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2" t="s">
        <v>192</v>
      </c>
      <c r="AT151" s="162" t="s">
        <v>187</v>
      </c>
      <c r="AU151" s="162" t="s">
        <v>88</v>
      </c>
      <c r="AY151" s="18" t="s">
        <v>185</v>
      </c>
      <c r="BE151" s="163">
        <f>IF(N151="základní",J151,0)</f>
        <v>0</v>
      </c>
      <c r="BF151" s="163">
        <f>IF(N151="snížená",J151,0)</f>
        <v>0</v>
      </c>
      <c r="BG151" s="163">
        <f>IF(N151="zákl. přenesená",J151,0)</f>
        <v>0</v>
      </c>
      <c r="BH151" s="163">
        <f>IF(N151="sníž. přenesená",J151,0)</f>
        <v>0</v>
      </c>
      <c r="BI151" s="163">
        <f>IF(N151="nulová",J151,0)</f>
        <v>0</v>
      </c>
      <c r="BJ151" s="18" t="s">
        <v>24</v>
      </c>
      <c r="BK151" s="163">
        <f>ROUND(I151*H151,2)</f>
        <v>0</v>
      </c>
      <c r="BL151" s="18" t="s">
        <v>192</v>
      </c>
      <c r="BM151" s="162" t="s">
        <v>482</v>
      </c>
    </row>
    <row r="152" spans="1:65" s="2" customFormat="1" ht="16.5" customHeight="1">
      <c r="A152" s="33"/>
      <c r="B152" s="150"/>
      <c r="C152" s="151" t="s">
        <v>123</v>
      </c>
      <c r="D152" s="151" t="s">
        <v>187</v>
      </c>
      <c r="E152" s="152" t="s">
        <v>305</v>
      </c>
      <c r="F152" s="153" t="s">
        <v>306</v>
      </c>
      <c r="G152" s="154" t="s">
        <v>234</v>
      </c>
      <c r="H152" s="155">
        <v>300.95999999999998</v>
      </c>
      <c r="I152" s="156"/>
      <c r="J152" s="157">
        <f>ROUND(I152*H152,2)</f>
        <v>0</v>
      </c>
      <c r="K152" s="153" t="s">
        <v>191</v>
      </c>
      <c r="L152" s="34"/>
      <c r="M152" s="158" t="s">
        <v>1</v>
      </c>
      <c r="N152" s="159" t="s">
        <v>45</v>
      </c>
      <c r="O152" s="59"/>
      <c r="P152" s="160">
        <f>O152*H152</f>
        <v>0</v>
      </c>
      <c r="Q152" s="160">
        <v>0</v>
      </c>
      <c r="R152" s="160">
        <f>Q152*H152</f>
        <v>0</v>
      </c>
      <c r="S152" s="160">
        <v>0</v>
      </c>
      <c r="T152" s="161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62" t="s">
        <v>192</v>
      </c>
      <c r="AT152" s="162" t="s">
        <v>187</v>
      </c>
      <c r="AU152" s="162" t="s">
        <v>88</v>
      </c>
      <c r="AY152" s="18" t="s">
        <v>185</v>
      </c>
      <c r="BE152" s="163">
        <f>IF(N152="základní",J152,0)</f>
        <v>0</v>
      </c>
      <c r="BF152" s="163">
        <f>IF(N152="snížená",J152,0)</f>
        <v>0</v>
      </c>
      <c r="BG152" s="163">
        <f>IF(N152="zákl. přenesená",J152,0)</f>
        <v>0</v>
      </c>
      <c r="BH152" s="163">
        <f>IF(N152="sníž. přenesená",J152,0)</f>
        <v>0</v>
      </c>
      <c r="BI152" s="163">
        <f>IF(N152="nulová",J152,0)</f>
        <v>0</v>
      </c>
      <c r="BJ152" s="18" t="s">
        <v>24</v>
      </c>
      <c r="BK152" s="163">
        <f>ROUND(I152*H152,2)</f>
        <v>0</v>
      </c>
      <c r="BL152" s="18" t="s">
        <v>192</v>
      </c>
      <c r="BM152" s="162" t="s">
        <v>483</v>
      </c>
    </row>
    <row r="153" spans="1:65" s="13" customFormat="1">
      <c r="B153" s="164"/>
      <c r="D153" s="165" t="s">
        <v>194</v>
      </c>
      <c r="E153" s="166" t="s">
        <v>1</v>
      </c>
      <c r="F153" s="167" t="s">
        <v>484</v>
      </c>
      <c r="H153" s="168">
        <v>300.95999999999998</v>
      </c>
      <c r="I153" s="169"/>
      <c r="L153" s="164"/>
      <c r="M153" s="170"/>
      <c r="N153" s="171"/>
      <c r="O153" s="171"/>
      <c r="P153" s="171"/>
      <c r="Q153" s="171"/>
      <c r="R153" s="171"/>
      <c r="S153" s="171"/>
      <c r="T153" s="172"/>
      <c r="AT153" s="166" t="s">
        <v>194</v>
      </c>
      <c r="AU153" s="166" t="s">
        <v>88</v>
      </c>
      <c r="AV153" s="13" t="s">
        <v>88</v>
      </c>
      <c r="AW153" s="13" t="s">
        <v>35</v>
      </c>
      <c r="AX153" s="13" t="s">
        <v>24</v>
      </c>
      <c r="AY153" s="166" t="s">
        <v>185</v>
      </c>
    </row>
    <row r="154" spans="1:65" s="2" customFormat="1" ht="16.5" customHeight="1">
      <c r="A154" s="33"/>
      <c r="B154" s="150"/>
      <c r="C154" s="151" t="s">
        <v>241</v>
      </c>
      <c r="D154" s="151" t="s">
        <v>187</v>
      </c>
      <c r="E154" s="152" t="s">
        <v>485</v>
      </c>
      <c r="F154" s="153" t="s">
        <v>486</v>
      </c>
      <c r="G154" s="154" t="s">
        <v>234</v>
      </c>
      <c r="H154" s="155">
        <v>50.16</v>
      </c>
      <c r="I154" s="156"/>
      <c r="J154" s="157">
        <f>ROUND(I154*H154,2)</f>
        <v>0</v>
      </c>
      <c r="K154" s="153" t="s">
        <v>224</v>
      </c>
      <c r="L154" s="34"/>
      <c r="M154" s="158" t="s">
        <v>1</v>
      </c>
      <c r="N154" s="159" t="s">
        <v>45</v>
      </c>
      <c r="O154" s="59"/>
      <c r="P154" s="160">
        <f>O154*H154</f>
        <v>0</v>
      </c>
      <c r="Q154" s="160">
        <v>0</v>
      </c>
      <c r="R154" s="160">
        <f>Q154*H154</f>
        <v>0</v>
      </c>
      <c r="S154" s="160">
        <v>0</v>
      </c>
      <c r="T154" s="161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62" t="s">
        <v>192</v>
      </c>
      <c r="AT154" s="162" t="s">
        <v>187</v>
      </c>
      <c r="AU154" s="162" t="s">
        <v>88</v>
      </c>
      <c r="AY154" s="18" t="s">
        <v>185</v>
      </c>
      <c r="BE154" s="163">
        <f>IF(N154="základní",J154,0)</f>
        <v>0</v>
      </c>
      <c r="BF154" s="163">
        <f>IF(N154="snížená",J154,0)</f>
        <v>0</v>
      </c>
      <c r="BG154" s="163">
        <f>IF(N154="zákl. přenesená",J154,0)</f>
        <v>0</v>
      </c>
      <c r="BH154" s="163">
        <f>IF(N154="sníž. přenesená",J154,0)</f>
        <v>0</v>
      </c>
      <c r="BI154" s="163">
        <f>IF(N154="nulová",J154,0)</f>
        <v>0</v>
      </c>
      <c r="BJ154" s="18" t="s">
        <v>24</v>
      </c>
      <c r="BK154" s="163">
        <f>ROUND(I154*H154,2)</f>
        <v>0</v>
      </c>
      <c r="BL154" s="18" t="s">
        <v>192</v>
      </c>
      <c r="BM154" s="162" t="s">
        <v>487</v>
      </c>
    </row>
    <row r="155" spans="1:65" s="2" customFormat="1" ht="16.5" customHeight="1">
      <c r="A155" s="33"/>
      <c r="B155" s="150"/>
      <c r="C155" s="151" t="s">
        <v>246</v>
      </c>
      <c r="D155" s="151" t="s">
        <v>187</v>
      </c>
      <c r="E155" s="152" t="s">
        <v>322</v>
      </c>
      <c r="F155" s="153" t="s">
        <v>323</v>
      </c>
      <c r="G155" s="154" t="s">
        <v>288</v>
      </c>
      <c r="H155" s="155">
        <v>28</v>
      </c>
      <c r="I155" s="156"/>
      <c r="J155" s="157">
        <f>ROUND(I155*H155,2)</f>
        <v>0</v>
      </c>
      <c r="K155" s="153" t="s">
        <v>191</v>
      </c>
      <c r="L155" s="34"/>
      <c r="M155" s="158" t="s">
        <v>1</v>
      </c>
      <c r="N155" s="159" t="s">
        <v>45</v>
      </c>
      <c r="O155" s="59"/>
      <c r="P155" s="160">
        <f>O155*H155</f>
        <v>0</v>
      </c>
      <c r="Q155" s="160">
        <v>0</v>
      </c>
      <c r="R155" s="160">
        <f>Q155*H155</f>
        <v>0</v>
      </c>
      <c r="S155" s="160">
        <v>0</v>
      </c>
      <c r="T155" s="161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62" t="s">
        <v>192</v>
      </c>
      <c r="AT155" s="162" t="s">
        <v>187</v>
      </c>
      <c r="AU155" s="162" t="s">
        <v>88</v>
      </c>
      <c r="AY155" s="18" t="s">
        <v>185</v>
      </c>
      <c r="BE155" s="163">
        <f>IF(N155="základní",J155,0)</f>
        <v>0</v>
      </c>
      <c r="BF155" s="163">
        <f>IF(N155="snížená",J155,0)</f>
        <v>0</v>
      </c>
      <c r="BG155" s="163">
        <f>IF(N155="zákl. přenesená",J155,0)</f>
        <v>0</v>
      </c>
      <c r="BH155" s="163">
        <f>IF(N155="sníž. přenesená",J155,0)</f>
        <v>0</v>
      </c>
      <c r="BI155" s="163">
        <f>IF(N155="nulová",J155,0)</f>
        <v>0</v>
      </c>
      <c r="BJ155" s="18" t="s">
        <v>24</v>
      </c>
      <c r="BK155" s="163">
        <f>ROUND(I155*H155,2)</f>
        <v>0</v>
      </c>
      <c r="BL155" s="18" t="s">
        <v>192</v>
      </c>
      <c r="BM155" s="162" t="s">
        <v>488</v>
      </c>
    </row>
    <row r="156" spans="1:65" s="13" customFormat="1">
      <c r="B156" s="164"/>
      <c r="D156" s="165" t="s">
        <v>194</v>
      </c>
      <c r="E156" s="166" t="s">
        <v>1</v>
      </c>
      <c r="F156" s="167" t="s">
        <v>455</v>
      </c>
      <c r="H156" s="168">
        <v>228</v>
      </c>
      <c r="I156" s="169"/>
      <c r="L156" s="164"/>
      <c r="M156" s="170"/>
      <c r="N156" s="171"/>
      <c r="O156" s="171"/>
      <c r="P156" s="171"/>
      <c r="Q156" s="171"/>
      <c r="R156" s="171"/>
      <c r="S156" s="171"/>
      <c r="T156" s="172"/>
      <c r="AT156" s="166" t="s">
        <v>194</v>
      </c>
      <c r="AU156" s="166" t="s">
        <v>88</v>
      </c>
      <c r="AV156" s="13" t="s">
        <v>88</v>
      </c>
      <c r="AW156" s="13" t="s">
        <v>35</v>
      </c>
      <c r="AX156" s="13" t="s">
        <v>80</v>
      </c>
      <c r="AY156" s="166" t="s">
        <v>185</v>
      </c>
    </row>
    <row r="157" spans="1:65" s="14" customFormat="1">
      <c r="B157" s="173"/>
      <c r="D157" s="165" t="s">
        <v>194</v>
      </c>
      <c r="E157" s="174" t="s">
        <v>267</v>
      </c>
      <c r="F157" s="175" t="s">
        <v>195</v>
      </c>
      <c r="H157" s="176">
        <v>228</v>
      </c>
      <c r="I157" s="177"/>
      <c r="L157" s="173"/>
      <c r="M157" s="178"/>
      <c r="N157" s="179"/>
      <c r="O157" s="179"/>
      <c r="P157" s="179"/>
      <c r="Q157" s="179"/>
      <c r="R157" s="179"/>
      <c r="S157" s="179"/>
      <c r="T157" s="180"/>
      <c r="AT157" s="174" t="s">
        <v>194</v>
      </c>
      <c r="AU157" s="174" t="s">
        <v>88</v>
      </c>
      <c r="AV157" s="14" t="s">
        <v>192</v>
      </c>
      <c r="AW157" s="14" t="s">
        <v>35</v>
      </c>
      <c r="AX157" s="14" t="s">
        <v>80</v>
      </c>
      <c r="AY157" s="174" t="s">
        <v>185</v>
      </c>
    </row>
    <row r="158" spans="1:65" s="13" customFormat="1">
      <c r="B158" s="164"/>
      <c r="D158" s="165" t="s">
        <v>194</v>
      </c>
      <c r="E158" s="166" t="s">
        <v>1</v>
      </c>
      <c r="F158" s="167" t="s">
        <v>489</v>
      </c>
      <c r="H158" s="168">
        <v>28</v>
      </c>
      <c r="I158" s="169"/>
      <c r="L158" s="164"/>
      <c r="M158" s="170"/>
      <c r="N158" s="171"/>
      <c r="O158" s="171"/>
      <c r="P158" s="171"/>
      <c r="Q158" s="171"/>
      <c r="R158" s="171"/>
      <c r="S158" s="171"/>
      <c r="T158" s="172"/>
      <c r="AT158" s="166" t="s">
        <v>194</v>
      </c>
      <c r="AU158" s="166" t="s">
        <v>88</v>
      </c>
      <c r="AV158" s="13" t="s">
        <v>88</v>
      </c>
      <c r="AW158" s="13" t="s">
        <v>35</v>
      </c>
      <c r="AX158" s="13" t="s">
        <v>80</v>
      </c>
      <c r="AY158" s="166" t="s">
        <v>185</v>
      </c>
    </row>
    <row r="159" spans="1:65" s="14" customFormat="1">
      <c r="B159" s="173"/>
      <c r="D159" s="165" t="s">
        <v>194</v>
      </c>
      <c r="E159" s="174" t="s">
        <v>1</v>
      </c>
      <c r="F159" s="175" t="s">
        <v>195</v>
      </c>
      <c r="H159" s="176">
        <v>28</v>
      </c>
      <c r="I159" s="177"/>
      <c r="L159" s="173"/>
      <c r="M159" s="178"/>
      <c r="N159" s="179"/>
      <c r="O159" s="179"/>
      <c r="P159" s="179"/>
      <c r="Q159" s="179"/>
      <c r="R159" s="179"/>
      <c r="S159" s="179"/>
      <c r="T159" s="180"/>
      <c r="AT159" s="174" t="s">
        <v>194</v>
      </c>
      <c r="AU159" s="174" t="s">
        <v>88</v>
      </c>
      <c r="AV159" s="14" t="s">
        <v>192</v>
      </c>
      <c r="AW159" s="14" t="s">
        <v>35</v>
      </c>
      <c r="AX159" s="14" t="s">
        <v>24</v>
      </c>
      <c r="AY159" s="174" t="s">
        <v>185</v>
      </c>
    </row>
    <row r="160" spans="1:65" s="2" customFormat="1" ht="16.5" customHeight="1">
      <c r="A160" s="33"/>
      <c r="B160" s="150"/>
      <c r="C160" s="151" t="s">
        <v>8</v>
      </c>
      <c r="D160" s="151" t="s">
        <v>187</v>
      </c>
      <c r="E160" s="152" t="s">
        <v>490</v>
      </c>
      <c r="F160" s="153" t="s">
        <v>491</v>
      </c>
      <c r="G160" s="154" t="s">
        <v>288</v>
      </c>
      <c r="H160" s="155">
        <v>200</v>
      </c>
      <c r="I160" s="156"/>
      <c r="J160" s="157">
        <f>ROUND(I160*H160,2)</f>
        <v>0</v>
      </c>
      <c r="K160" s="153" t="s">
        <v>191</v>
      </c>
      <c r="L160" s="34"/>
      <c r="M160" s="158" t="s">
        <v>1</v>
      </c>
      <c r="N160" s="159" t="s">
        <v>45</v>
      </c>
      <c r="O160" s="59"/>
      <c r="P160" s="160">
        <f>O160*H160</f>
        <v>0</v>
      </c>
      <c r="Q160" s="160">
        <v>0</v>
      </c>
      <c r="R160" s="160">
        <f>Q160*H160</f>
        <v>0</v>
      </c>
      <c r="S160" s="160">
        <v>0</v>
      </c>
      <c r="T160" s="161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62" t="s">
        <v>192</v>
      </c>
      <c r="AT160" s="162" t="s">
        <v>187</v>
      </c>
      <c r="AU160" s="162" t="s">
        <v>88</v>
      </c>
      <c r="AY160" s="18" t="s">
        <v>185</v>
      </c>
      <c r="BE160" s="163">
        <f>IF(N160="základní",J160,0)</f>
        <v>0</v>
      </c>
      <c r="BF160" s="163">
        <f>IF(N160="snížená",J160,0)</f>
        <v>0</v>
      </c>
      <c r="BG160" s="163">
        <f>IF(N160="zákl. přenesená",J160,0)</f>
        <v>0</v>
      </c>
      <c r="BH160" s="163">
        <f>IF(N160="sníž. přenesená",J160,0)</f>
        <v>0</v>
      </c>
      <c r="BI160" s="163">
        <f>IF(N160="nulová",J160,0)</f>
        <v>0</v>
      </c>
      <c r="BJ160" s="18" t="s">
        <v>24</v>
      </c>
      <c r="BK160" s="163">
        <f>ROUND(I160*H160,2)</f>
        <v>0</v>
      </c>
      <c r="BL160" s="18" t="s">
        <v>192</v>
      </c>
      <c r="BM160" s="162" t="s">
        <v>492</v>
      </c>
    </row>
    <row r="161" spans="1:65" s="13" customFormat="1">
      <c r="B161" s="164"/>
      <c r="D161" s="165" t="s">
        <v>194</v>
      </c>
      <c r="E161" s="166" t="s">
        <v>1</v>
      </c>
      <c r="F161" s="167" t="s">
        <v>493</v>
      </c>
      <c r="H161" s="168">
        <v>200</v>
      </c>
      <c r="I161" s="169"/>
      <c r="L161" s="164"/>
      <c r="M161" s="170"/>
      <c r="N161" s="171"/>
      <c r="O161" s="171"/>
      <c r="P161" s="171"/>
      <c r="Q161" s="171"/>
      <c r="R161" s="171"/>
      <c r="S161" s="171"/>
      <c r="T161" s="172"/>
      <c r="AT161" s="166" t="s">
        <v>194</v>
      </c>
      <c r="AU161" s="166" t="s">
        <v>88</v>
      </c>
      <c r="AV161" s="13" t="s">
        <v>88</v>
      </c>
      <c r="AW161" s="13" t="s">
        <v>35</v>
      </c>
      <c r="AX161" s="13" t="s">
        <v>80</v>
      </c>
      <c r="AY161" s="166" t="s">
        <v>185</v>
      </c>
    </row>
    <row r="162" spans="1:65" s="14" customFormat="1">
      <c r="B162" s="173"/>
      <c r="D162" s="165" t="s">
        <v>194</v>
      </c>
      <c r="E162" s="174" t="s">
        <v>1</v>
      </c>
      <c r="F162" s="175" t="s">
        <v>195</v>
      </c>
      <c r="H162" s="176">
        <v>200</v>
      </c>
      <c r="I162" s="177"/>
      <c r="L162" s="173"/>
      <c r="M162" s="178"/>
      <c r="N162" s="179"/>
      <c r="O162" s="179"/>
      <c r="P162" s="179"/>
      <c r="Q162" s="179"/>
      <c r="R162" s="179"/>
      <c r="S162" s="179"/>
      <c r="T162" s="180"/>
      <c r="AT162" s="174" t="s">
        <v>194</v>
      </c>
      <c r="AU162" s="174" t="s">
        <v>88</v>
      </c>
      <c r="AV162" s="14" t="s">
        <v>192</v>
      </c>
      <c r="AW162" s="14" t="s">
        <v>35</v>
      </c>
      <c r="AX162" s="14" t="s">
        <v>24</v>
      </c>
      <c r="AY162" s="174" t="s">
        <v>185</v>
      </c>
    </row>
    <row r="163" spans="1:65" s="2" customFormat="1" ht="21.75" customHeight="1">
      <c r="A163" s="33"/>
      <c r="B163" s="150"/>
      <c r="C163" s="151" t="s">
        <v>337</v>
      </c>
      <c r="D163" s="151" t="s">
        <v>187</v>
      </c>
      <c r="E163" s="152" t="s">
        <v>494</v>
      </c>
      <c r="F163" s="153" t="s">
        <v>495</v>
      </c>
      <c r="G163" s="154" t="s">
        <v>228</v>
      </c>
      <c r="H163" s="155">
        <v>4.1040000000000001</v>
      </c>
      <c r="I163" s="156"/>
      <c r="J163" s="157">
        <f>ROUND(I163*H163,2)</f>
        <v>0</v>
      </c>
      <c r="K163" s="153" t="s">
        <v>191</v>
      </c>
      <c r="L163" s="34"/>
      <c r="M163" s="158" t="s">
        <v>1</v>
      </c>
      <c r="N163" s="159" t="s">
        <v>45</v>
      </c>
      <c r="O163" s="59"/>
      <c r="P163" s="160">
        <f>O163*H163</f>
        <v>0</v>
      </c>
      <c r="Q163" s="160">
        <v>0</v>
      </c>
      <c r="R163" s="160">
        <f>Q163*H163</f>
        <v>0</v>
      </c>
      <c r="S163" s="160">
        <v>0</v>
      </c>
      <c r="T163" s="161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62" t="s">
        <v>192</v>
      </c>
      <c r="AT163" s="162" t="s">
        <v>187</v>
      </c>
      <c r="AU163" s="162" t="s">
        <v>88</v>
      </c>
      <c r="AY163" s="18" t="s">
        <v>185</v>
      </c>
      <c r="BE163" s="163">
        <f>IF(N163="základní",J163,0)</f>
        <v>0</v>
      </c>
      <c r="BF163" s="163">
        <f>IF(N163="snížená",J163,0)</f>
        <v>0</v>
      </c>
      <c r="BG163" s="163">
        <f>IF(N163="zákl. přenesená",J163,0)</f>
        <v>0</v>
      </c>
      <c r="BH163" s="163">
        <f>IF(N163="sníž. přenesená",J163,0)</f>
        <v>0</v>
      </c>
      <c r="BI163" s="163">
        <f>IF(N163="nulová",J163,0)</f>
        <v>0</v>
      </c>
      <c r="BJ163" s="18" t="s">
        <v>24</v>
      </c>
      <c r="BK163" s="163">
        <f>ROUND(I163*H163,2)</f>
        <v>0</v>
      </c>
      <c r="BL163" s="18" t="s">
        <v>192</v>
      </c>
      <c r="BM163" s="162" t="s">
        <v>496</v>
      </c>
    </row>
    <row r="164" spans="1:65" s="15" customFormat="1">
      <c r="B164" s="194"/>
      <c r="D164" s="165" t="s">
        <v>194</v>
      </c>
      <c r="E164" s="195" t="s">
        <v>1</v>
      </c>
      <c r="F164" s="196" t="s">
        <v>497</v>
      </c>
      <c r="H164" s="195" t="s">
        <v>1</v>
      </c>
      <c r="I164" s="197"/>
      <c r="L164" s="194"/>
      <c r="M164" s="198"/>
      <c r="N164" s="199"/>
      <c r="O164" s="199"/>
      <c r="P164" s="199"/>
      <c r="Q164" s="199"/>
      <c r="R164" s="199"/>
      <c r="S164" s="199"/>
      <c r="T164" s="200"/>
      <c r="AT164" s="195" t="s">
        <v>194</v>
      </c>
      <c r="AU164" s="195" t="s">
        <v>88</v>
      </c>
      <c r="AV164" s="15" t="s">
        <v>24</v>
      </c>
      <c r="AW164" s="15" t="s">
        <v>35</v>
      </c>
      <c r="AX164" s="15" t="s">
        <v>80</v>
      </c>
      <c r="AY164" s="195" t="s">
        <v>185</v>
      </c>
    </row>
    <row r="165" spans="1:65" s="13" customFormat="1">
      <c r="B165" s="164"/>
      <c r="D165" s="165" t="s">
        <v>194</v>
      </c>
      <c r="E165" s="166" t="s">
        <v>1</v>
      </c>
      <c r="F165" s="167" t="s">
        <v>498</v>
      </c>
      <c r="H165" s="168">
        <v>68.400000000000006</v>
      </c>
      <c r="I165" s="169"/>
      <c r="L165" s="164"/>
      <c r="M165" s="170"/>
      <c r="N165" s="171"/>
      <c r="O165" s="171"/>
      <c r="P165" s="171"/>
      <c r="Q165" s="171"/>
      <c r="R165" s="171"/>
      <c r="S165" s="171"/>
      <c r="T165" s="172"/>
      <c r="AT165" s="166" t="s">
        <v>194</v>
      </c>
      <c r="AU165" s="166" t="s">
        <v>88</v>
      </c>
      <c r="AV165" s="13" t="s">
        <v>88</v>
      </c>
      <c r="AW165" s="13" t="s">
        <v>35</v>
      </c>
      <c r="AX165" s="13" t="s">
        <v>80</v>
      </c>
      <c r="AY165" s="166" t="s">
        <v>185</v>
      </c>
    </row>
    <row r="166" spans="1:65" s="14" customFormat="1">
      <c r="B166" s="173"/>
      <c r="D166" s="165" t="s">
        <v>194</v>
      </c>
      <c r="E166" s="174" t="s">
        <v>458</v>
      </c>
      <c r="F166" s="175" t="s">
        <v>195</v>
      </c>
      <c r="H166" s="176">
        <v>68.400000000000006</v>
      </c>
      <c r="I166" s="177"/>
      <c r="L166" s="173"/>
      <c r="M166" s="178"/>
      <c r="N166" s="179"/>
      <c r="O166" s="179"/>
      <c r="P166" s="179"/>
      <c r="Q166" s="179"/>
      <c r="R166" s="179"/>
      <c r="S166" s="179"/>
      <c r="T166" s="180"/>
      <c r="AT166" s="174" t="s">
        <v>194</v>
      </c>
      <c r="AU166" s="174" t="s">
        <v>88</v>
      </c>
      <c r="AV166" s="14" t="s">
        <v>192</v>
      </c>
      <c r="AW166" s="14" t="s">
        <v>35</v>
      </c>
      <c r="AX166" s="14" t="s">
        <v>80</v>
      </c>
      <c r="AY166" s="174" t="s">
        <v>185</v>
      </c>
    </row>
    <row r="167" spans="1:65" s="15" customFormat="1">
      <c r="B167" s="194"/>
      <c r="D167" s="165" t="s">
        <v>194</v>
      </c>
      <c r="E167" s="195" t="s">
        <v>1</v>
      </c>
      <c r="F167" s="196" t="s">
        <v>431</v>
      </c>
      <c r="H167" s="195" t="s">
        <v>1</v>
      </c>
      <c r="I167" s="197"/>
      <c r="L167" s="194"/>
      <c r="M167" s="198"/>
      <c r="N167" s="199"/>
      <c r="O167" s="199"/>
      <c r="P167" s="199"/>
      <c r="Q167" s="199"/>
      <c r="R167" s="199"/>
      <c r="S167" s="199"/>
      <c r="T167" s="200"/>
      <c r="AT167" s="195" t="s">
        <v>194</v>
      </c>
      <c r="AU167" s="195" t="s">
        <v>88</v>
      </c>
      <c r="AV167" s="15" t="s">
        <v>24</v>
      </c>
      <c r="AW167" s="15" t="s">
        <v>35</v>
      </c>
      <c r="AX167" s="15" t="s">
        <v>80</v>
      </c>
      <c r="AY167" s="195" t="s">
        <v>185</v>
      </c>
    </row>
    <row r="168" spans="1:65" s="13" customFormat="1">
      <c r="B168" s="164"/>
      <c r="D168" s="165" t="s">
        <v>194</v>
      </c>
      <c r="E168" s="166" t="s">
        <v>1</v>
      </c>
      <c r="F168" s="167" t="s">
        <v>499</v>
      </c>
      <c r="H168" s="168">
        <v>4.1040000000000001</v>
      </c>
      <c r="I168" s="169"/>
      <c r="L168" s="164"/>
      <c r="M168" s="170"/>
      <c r="N168" s="171"/>
      <c r="O168" s="171"/>
      <c r="P168" s="171"/>
      <c r="Q168" s="171"/>
      <c r="R168" s="171"/>
      <c r="S168" s="171"/>
      <c r="T168" s="172"/>
      <c r="AT168" s="166" t="s">
        <v>194</v>
      </c>
      <c r="AU168" s="166" t="s">
        <v>88</v>
      </c>
      <c r="AV168" s="13" t="s">
        <v>88</v>
      </c>
      <c r="AW168" s="13" t="s">
        <v>35</v>
      </c>
      <c r="AX168" s="13" t="s">
        <v>24</v>
      </c>
      <c r="AY168" s="166" t="s">
        <v>185</v>
      </c>
    </row>
    <row r="169" spans="1:65" s="2" customFormat="1" ht="21.75" customHeight="1">
      <c r="A169" s="33"/>
      <c r="B169" s="150"/>
      <c r="C169" s="151" t="s">
        <v>342</v>
      </c>
      <c r="D169" s="151" t="s">
        <v>187</v>
      </c>
      <c r="E169" s="152" t="s">
        <v>500</v>
      </c>
      <c r="F169" s="153" t="s">
        <v>501</v>
      </c>
      <c r="G169" s="154" t="s">
        <v>228</v>
      </c>
      <c r="H169" s="155">
        <v>54.72</v>
      </c>
      <c r="I169" s="156"/>
      <c r="J169" s="157">
        <f>ROUND(I169*H169,2)</f>
        <v>0</v>
      </c>
      <c r="K169" s="153" t="s">
        <v>191</v>
      </c>
      <c r="L169" s="34"/>
      <c r="M169" s="158" t="s">
        <v>1</v>
      </c>
      <c r="N169" s="159" t="s">
        <v>45</v>
      </c>
      <c r="O169" s="59"/>
      <c r="P169" s="160">
        <f>O169*H169</f>
        <v>0</v>
      </c>
      <c r="Q169" s="160">
        <v>0</v>
      </c>
      <c r="R169" s="160">
        <f>Q169*H169</f>
        <v>0</v>
      </c>
      <c r="S169" s="160">
        <v>0</v>
      </c>
      <c r="T169" s="161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62" t="s">
        <v>192</v>
      </c>
      <c r="AT169" s="162" t="s">
        <v>187</v>
      </c>
      <c r="AU169" s="162" t="s">
        <v>88</v>
      </c>
      <c r="AY169" s="18" t="s">
        <v>185</v>
      </c>
      <c r="BE169" s="163">
        <f>IF(N169="základní",J169,0)</f>
        <v>0</v>
      </c>
      <c r="BF169" s="163">
        <f>IF(N169="snížená",J169,0)</f>
        <v>0</v>
      </c>
      <c r="BG169" s="163">
        <f>IF(N169="zákl. přenesená",J169,0)</f>
        <v>0</v>
      </c>
      <c r="BH169" s="163">
        <f>IF(N169="sníž. přenesená",J169,0)</f>
        <v>0</v>
      </c>
      <c r="BI169" s="163">
        <f>IF(N169="nulová",J169,0)</f>
        <v>0</v>
      </c>
      <c r="BJ169" s="18" t="s">
        <v>24</v>
      </c>
      <c r="BK169" s="163">
        <f>ROUND(I169*H169,2)</f>
        <v>0</v>
      </c>
      <c r="BL169" s="18" t="s">
        <v>192</v>
      </c>
      <c r="BM169" s="162" t="s">
        <v>502</v>
      </c>
    </row>
    <row r="170" spans="1:65" s="13" customFormat="1">
      <c r="B170" s="164"/>
      <c r="D170" s="165" t="s">
        <v>194</v>
      </c>
      <c r="E170" s="166" t="s">
        <v>1</v>
      </c>
      <c r="F170" s="167" t="s">
        <v>503</v>
      </c>
      <c r="H170" s="168">
        <v>54.72</v>
      </c>
      <c r="I170" s="169"/>
      <c r="L170" s="164"/>
      <c r="M170" s="170"/>
      <c r="N170" s="171"/>
      <c r="O170" s="171"/>
      <c r="P170" s="171"/>
      <c r="Q170" s="171"/>
      <c r="R170" s="171"/>
      <c r="S170" s="171"/>
      <c r="T170" s="172"/>
      <c r="AT170" s="166" t="s">
        <v>194</v>
      </c>
      <c r="AU170" s="166" t="s">
        <v>88</v>
      </c>
      <c r="AV170" s="13" t="s">
        <v>88</v>
      </c>
      <c r="AW170" s="13" t="s">
        <v>35</v>
      </c>
      <c r="AX170" s="13" t="s">
        <v>24</v>
      </c>
      <c r="AY170" s="166" t="s">
        <v>185</v>
      </c>
    </row>
    <row r="171" spans="1:65" s="2" customFormat="1" ht="21.75" customHeight="1">
      <c r="A171" s="33"/>
      <c r="B171" s="150"/>
      <c r="C171" s="151" t="s">
        <v>347</v>
      </c>
      <c r="D171" s="151" t="s">
        <v>187</v>
      </c>
      <c r="E171" s="152" t="s">
        <v>504</v>
      </c>
      <c r="F171" s="153" t="s">
        <v>505</v>
      </c>
      <c r="G171" s="154" t="s">
        <v>228</v>
      </c>
      <c r="H171" s="155">
        <v>9.5760000000000005</v>
      </c>
      <c r="I171" s="156"/>
      <c r="J171" s="157">
        <f>ROUND(I171*H171,2)</f>
        <v>0</v>
      </c>
      <c r="K171" s="153" t="s">
        <v>191</v>
      </c>
      <c r="L171" s="34"/>
      <c r="M171" s="158" t="s">
        <v>1</v>
      </c>
      <c r="N171" s="159" t="s">
        <v>45</v>
      </c>
      <c r="O171" s="59"/>
      <c r="P171" s="160">
        <f>O171*H171</f>
        <v>0</v>
      </c>
      <c r="Q171" s="160">
        <v>0</v>
      </c>
      <c r="R171" s="160">
        <f>Q171*H171</f>
        <v>0</v>
      </c>
      <c r="S171" s="160">
        <v>0</v>
      </c>
      <c r="T171" s="161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62" t="s">
        <v>192</v>
      </c>
      <c r="AT171" s="162" t="s">
        <v>187</v>
      </c>
      <c r="AU171" s="162" t="s">
        <v>88</v>
      </c>
      <c r="AY171" s="18" t="s">
        <v>185</v>
      </c>
      <c r="BE171" s="163">
        <f>IF(N171="základní",J171,0)</f>
        <v>0</v>
      </c>
      <c r="BF171" s="163">
        <f>IF(N171="snížená",J171,0)</f>
        <v>0</v>
      </c>
      <c r="BG171" s="163">
        <f>IF(N171="zákl. přenesená",J171,0)</f>
        <v>0</v>
      </c>
      <c r="BH171" s="163">
        <f>IF(N171="sníž. přenesená",J171,0)</f>
        <v>0</v>
      </c>
      <c r="BI171" s="163">
        <f>IF(N171="nulová",J171,0)</f>
        <v>0</v>
      </c>
      <c r="BJ171" s="18" t="s">
        <v>24</v>
      </c>
      <c r="BK171" s="163">
        <f>ROUND(I171*H171,2)</f>
        <v>0</v>
      </c>
      <c r="BL171" s="18" t="s">
        <v>192</v>
      </c>
      <c r="BM171" s="162" t="s">
        <v>506</v>
      </c>
    </row>
    <row r="172" spans="1:65" s="13" customFormat="1">
      <c r="B172" s="164"/>
      <c r="D172" s="165" t="s">
        <v>194</v>
      </c>
      <c r="E172" s="166" t="s">
        <v>1</v>
      </c>
      <c r="F172" s="167" t="s">
        <v>507</v>
      </c>
      <c r="H172" s="168">
        <v>9.5760000000000005</v>
      </c>
      <c r="I172" s="169"/>
      <c r="L172" s="164"/>
      <c r="M172" s="170"/>
      <c r="N172" s="171"/>
      <c r="O172" s="171"/>
      <c r="P172" s="171"/>
      <c r="Q172" s="171"/>
      <c r="R172" s="171"/>
      <c r="S172" s="171"/>
      <c r="T172" s="172"/>
      <c r="AT172" s="166" t="s">
        <v>194</v>
      </c>
      <c r="AU172" s="166" t="s">
        <v>88</v>
      </c>
      <c r="AV172" s="13" t="s">
        <v>88</v>
      </c>
      <c r="AW172" s="13" t="s">
        <v>35</v>
      </c>
      <c r="AX172" s="13" t="s">
        <v>24</v>
      </c>
      <c r="AY172" s="166" t="s">
        <v>185</v>
      </c>
    </row>
    <row r="173" spans="1:65" s="2" customFormat="1" ht="21.75" customHeight="1">
      <c r="A173" s="33"/>
      <c r="B173" s="150"/>
      <c r="C173" s="151" t="s">
        <v>352</v>
      </c>
      <c r="D173" s="151" t="s">
        <v>187</v>
      </c>
      <c r="E173" s="152" t="s">
        <v>326</v>
      </c>
      <c r="F173" s="153" t="s">
        <v>327</v>
      </c>
      <c r="G173" s="154" t="s">
        <v>228</v>
      </c>
      <c r="H173" s="155">
        <v>104.42400000000001</v>
      </c>
      <c r="I173" s="156"/>
      <c r="J173" s="157">
        <f>ROUND(I173*H173,2)</f>
        <v>0</v>
      </c>
      <c r="K173" s="153" t="s">
        <v>191</v>
      </c>
      <c r="L173" s="34"/>
      <c r="M173" s="158" t="s">
        <v>1</v>
      </c>
      <c r="N173" s="159" t="s">
        <v>45</v>
      </c>
      <c r="O173" s="59"/>
      <c r="P173" s="160">
        <f>O173*H173</f>
        <v>0</v>
      </c>
      <c r="Q173" s="160">
        <v>0</v>
      </c>
      <c r="R173" s="160">
        <f>Q173*H173</f>
        <v>0</v>
      </c>
      <c r="S173" s="160">
        <v>0</v>
      </c>
      <c r="T173" s="161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62" t="s">
        <v>192</v>
      </c>
      <c r="AT173" s="162" t="s">
        <v>187</v>
      </c>
      <c r="AU173" s="162" t="s">
        <v>88</v>
      </c>
      <c r="AY173" s="18" t="s">
        <v>185</v>
      </c>
      <c r="BE173" s="163">
        <f>IF(N173="základní",J173,0)</f>
        <v>0</v>
      </c>
      <c r="BF173" s="163">
        <f>IF(N173="snížená",J173,0)</f>
        <v>0</v>
      </c>
      <c r="BG173" s="163">
        <f>IF(N173="zákl. přenesená",J173,0)</f>
        <v>0</v>
      </c>
      <c r="BH173" s="163">
        <f>IF(N173="sníž. přenesená",J173,0)</f>
        <v>0</v>
      </c>
      <c r="BI173" s="163">
        <f>IF(N173="nulová",J173,0)</f>
        <v>0</v>
      </c>
      <c r="BJ173" s="18" t="s">
        <v>24</v>
      </c>
      <c r="BK173" s="163">
        <f>ROUND(I173*H173,2)</f>
        <v>0</v>
      </c>
      <c r="BL173" s="18" t="s">
        <v>192</v>
      </c>
      <c r="BM173" s="162" t="s">
        <v>508</v>
      </c>
    </row>
    <row r="174" spans="1:65" s="13" customFormat="1">
      <c r="B174" s="164"/>
      <c r="D174" s="165" t="s">
        <v>194</v>
      </c>
      <c r="E174" s="166" t="s">
        <v>1</v>
      </c>
      <c r="F174" s="167" t="s">
        <v>509</v>
      </c>
      <c r="H174" s="168">
        <v>45.6</v>
      </c>
      <c r="I174" s="169"/>
      <c r="L174" s="164"/>
      <c r="M174" s="170"/>
      <c r="N174" s="171"/>
      <c r="O174" s="171"/>
      <c r="P174" s="171"/>
      <c r="Q174" s="171"/>
      <c r="R174" s="171"/>
      <c r="S174" s="171"/>
      <c r="T174" s="172"/>
      <c r="AT174" s="166" t="s">
        <v>194</v>
      </c>
      <c r="AU174" s="166" t="s">
        <v>88</v>
      </c>
      <c r="AV174" s="13" t="s">
        <v>88</v>
      </c>
      <c r="AW174" s="13" t="s">
        <v>35</v>
      </c>
      <c r="AX174" s="13" t="s">
        <v>80</v>
      </c>
      <c r="AY174" s="166" t="s">
        <v>185</v>
      </c>
    </row>
    <row r="175" spans="1:65" s="16" customFormat="1">
      <c r="B175" s="206"/>
      <c r="D175" s="165" t="s">
        <v>194</v>
      </c>
      <c r="E175" s="207" t="s">
        <v>1</v>
      </c>
      <c r="F175" s="208" t="s">
        <v>510</v>
      </c>
      <c r="H175" s="209">
        <v>45.6</v>
      </c>
      <c r="I175" s="210"/>
      <c r="L175" s="206"/>
      <c r="M175" s="211"/>
      <c r="N175" s="212"/>
      <c r="O175" s="212"/>
      <c r="P175" s="212"/>
      <c r="Q175" s="212"/>
      <c r="R175" s="212"/>
      <c r="S175" s="212"/>
      <c r="T175" s="213"/>
      <c r="AT175" s="207" t="s">
        <v>194</v>
      </c>
      <c r="AU175" s="207" t="s">
        <v>88</v>
      </c>
      <c r="AV175" s="16" t="s">
        <v>117</v>
      </c>
      <c r="AW175" s="16" t="s">
        <v>35</v>
      </c>
      <c r="AX175" s="16" t="s">
        <v>80</v>
      </c>
      <c r="AY175" s="207" t="s">
        <v>185</v>
      </c>
    </row>
    <row r="176" spans="1:65" s="13" customFormat="1">
      <c r="B176" s="164"/>
      <c r="D176" s="165" t="s">
        <v>194</v>
      </c>
      <c r="E176" s="166" t="s">
        <v>1</v>
      </c>
      <c r="F176" s="167" t="s">
        <v>511</v>
      </c>
      <c r="H176" s="168">
        <v>58.823999999999998</v>
      </c>
      <c r="I176" s="169"/>
      <c r="L176" s="164"/>
      <c r="M176" s="170"/>
      <c r="N176" s="171"/>
      <c r="O176" s="171"/>
      <c r="P176" s="171"/>
      <c r="Q176" s="171"/>
      <c r="R176" s="171"/>
      <c r="S176" s="171"/>
      <c r="T176" s="172"/>
      <c r="AT176" s="166" t="s">
        <v>194</v>
      </c>
      <c r="AU176" s="166" t="s">
        <v>88</v>
      </c>
      <c r="AV176" s="13" t="s">
        <v>88</v>
      </c>
      <c r="AW176" s="13" t="s">
        <v>35</v>
      </c>
      <c r="AX176" s="13" t="s">
        <v>80</v>
      </c>
      <c r="AY176" s="166" t="s">
        <v>185</v>
      </c>
    </row>
    <row r="177" spans="1:65" s="16" customFormat="1">
      <c r="B177" s="206"/>
      <c r="D177" s="165" t="s">
        <v>194</v>
      </c>
      <c r="E177" s="207" t="s">
        <v>1</v>
      </c>
      <c r="F177" s="208" t="s">
        <v>510</v>
      </c>
      <c r="H177" s="209">
        <v>58.823999999999998</v>
      </c>
      <c r="I177" s="210"/>
      <c r="L177" s="206"/>
      <c r="M177" s="211"/>
      <c r="N177" s="212"/>
      <c r="O177" s="212"/>
      <c r="P177" s="212"/>
      <c r="Q177" s="212"/>
      <c r="R177" s="212"/>
      <c r="S177" s="212"/>
      <c r="T177" s="213"/>
      <c r="AT177" s="207" t="s">
        <v>194</v>
      </c>
      <c r="AU177" s="207" t="s">
        <v>88</v>
      </c>
      <c r="AV177" s="16" t="s">
        <v>117</v>
      </c>
      <c r="AW177" s="16" t="s">
        <v>35</v>
      </c>
      <c r="AX177" s="16" t="s">
        <v>80</v>
      </c>
      <c r="AY177" s="207" t="s">
        <v>185</v>
      </c>
    </row>
    <row r="178" spans="1:65" s="14" customFormat="1">
      <c r="B178" s="173"/>
      <c r="D178" s="165" t="s">
        <v>194</v>
      </c>
      <c r="E178" s="174" t="s">
        <v>1</v>
      </c>
      <c r="F178" s="175" t="s">
        <v>195</v>
      </c>
      <c r="H178" s="176">
        <v>104.42400000000001</v>
      </c>
      <c r="I178" s="177"/>
      <c r="L178" s="173"/>
      <c r="M178" s="178"/>
      <c r="N178" s="179"/>
      <c r="O178" s="179"/>
      <c r="P178" s="179"/>
      <c r="Q178" s="179"/>
      <c r="R178" s="179"/>
      <c r="S178" s="179"/>
      <c r="T178" s="180"/>
      <c r="AT178" s="174" t="s">
        <v>194</v>
      </c>
      <c r="AU178" s="174" t="s">
        <v>88</v>
      </c>
      <c r="AV178" s="14" t="s">
        <v>192</v>
      </c>
      <c r="AW178" s="14" t="s">
        <v>35</v>
      </c>
      <c r="AX178" s="14" t="s">
        <v>24</v>
      </c>
      <c r="AY178" s="174" t="s">
        <v>185</v>
      </c>
    </row>
    <row r="179" spans="1:65" s="2" customFormat="1" ht="21.75" customHeight="1">
      <c r="A179" s="33"/>
      <c r="B179" s="150"/>
      <c r="C179" s="151" t="s">
        <v>356</v>
      </c>
      <c r="D179" s="151" t="s">
        <v>187</v>
      </c>
      <c r="E179" s="152" t="s">
        <v>512</v>
      </c>
      <c r="F179" s="153" t="s">
        <v>513</v>
      </c>
      <c r="G179" s="154" t="s">
        <v>228</v>
      </c>
      <c r="H179" s="155">
        <v>9.5760000000000005</v>
      </c>
      <c r="I179" s="156"/>
      <c r="J179" s="157">
        <f>ROUND(I179*H179,2)</f>
        <v>0</v>
      </c>
      <c r="K179" s="153" t="s">
        <v>191</v>
      </c>
      <c r="L179" s="34"/>
      <c r="M179" s="158" t="s">
        <v>1</v>
      </c>
      <c r="N179" s="159" t="s">
        <v>45</v>
      </c>
      <c r="O179" s="59"/>
      <c r="P179" s="160">
        <f>O179*H179</f>
        <v>0</v>
      </c>
      <c r="Q179" s="160">
        <v>0</v>
      </c>
      <c r="R179" s="160">
        <f>Q179*H179</f>
        <v>0</v>
      </c>
      <c r="S179" s="160">
        <v>0</v>
      </c>
      <c r="T179" s="161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62" t="s">
        <v>192</v>
      </c>
      <c r="AT179" s="162" t="s">
        <v>187</v>
      </c>
      <c r="AU179" s="162" t="s">
        <v>88</v>
      </c>
      <c r="AY179" s="18" t="s">
        <v>185</v>
      </c>
      <c r="BE179" s="163">
        <f>IF(N179="základní",J179,0)</f>
        <v>0</v>
      </c>
      <c r="BF179" s="163">
        <f>IF(N179="snížená",J179,0)</f>
        <v>0</v>
      </c>
      <c r="BG179" s="163">
        <f>IF(N179="zákl. přenesená",J179,0)</f>
        <v>0</v>
      </c>
      <c r="BH179" s="163">
        <f>IF(N179="sníž. přenesená",J179,0)</f>
        <v>0</v>
      </c>
      <c r="BI179" s="163">
        <f>IF(N179="nulová",J179,0)</f>
        <v>0</v>
      </c>
      <c r="BJ179" s="18" t="s">
        <v>24</v>
      </c>
      <c r="BK179" s="163">
        <f>ROUND(I179*H179,2)</f>
        <v>0</v>
      </c>
      <c r="BL179" s="18" t="s">
        <v>192</v>
      </c>
      <c r="BM179" s="162" t="s">
        <v>514</v>
      </c>
    </row>
    <row r="180" spans="1:65" s="13" customFormat="1">
      <c r="B180" s="164"/>
      <c r="D180" s="165" t="s">
        <v>194</v>
      </c>
      <c r="E180" s="166" t="s">
        <v>1</v>
      </c>
      <c r="F180" s="167" t="s">
        <v>515</v>
      </c>
      <c r="H180" s="168">
        <v>9.5760000000000005</v>
      </c>
      <c r="I180" s="169"/>
      <c r="L180" s="164"/>
      <c r="M180" s="170"/>
      <c r="N180" s="171"/>
      <c r="O180" s="171"/>
      <c r="P180" s="171"/>
      <c r="Q180" s="171"/>
      <c r="R180" s="171"/>
      <c r="S180" s="171"/>
      <c r="T180" s="172"/>
      <c r="AT180" s="166" t="s">
        <v>194</v>
      </c>
      <c r="AU180" s="166" t="s">
        <v>88</v>
      </c>
      <c r="AV180" s="13" t="s">
        <v>88</v>
      </c>
      <c r="AW180" s="13" t="s">
        <v>35</v>
      </c>
      <c r="AX180" s="13" t="s">
        <v>80</v>
      </c>
      <c r="AY180" s="166" t="s">
        <v>185</v>
      </c>
    </row>
    <row r="181" spans="1:65" s="14" customFormat="1">
      <c r="B181" s="173"/>
      <c r="D181" s="165" t="s">
        <v>194</v>
      </c>
      <c r="E181" s="174" t="s">
        <v>1</v>
      </c>
      <c r="F181" s="175" t="s">
        <v>195</v>
      </c>
      <c r="H181" s="176">
        <v>9.5760000000000005</v>
      </c>
      <c r="I181" s="177"/>
      <c r="L181" s="173"/>
      <c r="M181" s="178"/>
      <c r="N181" s="179"/>
      <c r="O181" s="179"/>
      <c r="P181" s="179"/>
      <c r="Q181" s="179"/>
      <c r="R181" s="179"/>
      <c r="S181" s="179"/>
      <c r="T181" s="180"/>
      <c r="AT181" s="174" t="s">
        <v>194</v>
      </c>
      <c r="AU181" s="174" t="s">
        <v>88</v>
      </c>
      <c r="AV181" s="14" t="s">
        <v>192</v>
      </c>
      <c r="AW181" s="14" t="s">
        <v>35</v>
      </c>
      <c r="AX181" s="14" t="s">
        <v>24</v>
      </c>
      <c r="AY181" s="174" t="s">
        <v>185</v>
      </c>
    </row>
    <row r="182" spans="1:65" s="2" customFormat="1" ht="16.5" customHeight="1">
      <c r="A182" s="33"/>
      <c r="B182" s="150"/>
      <c r="C182" s="151" t="s">
        <v>7</v>
      </c>
      <c r="D182" s="151" t="s">
        <v>187</v>
      </c>
      <c r="E182" s="152" t="s">
        <v>330</v>
      </c>
      <c r="F182" s="153" t="s">
        <v>331</v>
      </c>
      <c r="G182" s="154" t="s">
        <v>228</v>
      </c>
      <c r="H182" s="155">
        <v>114.006</v>
      </c>
      <c r="I182" s="156"/>
      <c r="J182" s="157">
        <f>ROUND(I182*H182,2)</f>
        <v>0</v>
      </c>
      <c r="K182" s="153" t="s">
        <v>191</v>
      </c>
      <c r="L182" s="34"/>
      <c r="M182" s="158" t="s">
        <v>1</v>
      </c>
      <c r="N182" s="159" t="s">
        <v>45</v>
      </c>
      <c r="O182" s="59"/>
      <c r="P182" s="160">
        <f>O182*H182</f>
        <v>0</v>
      </c>
      <c r="Q182" s="160">
        <v>0</v>
      </c>
      <c r="R182" s="160">
        <f>Q182*H182</f>
        <v>0</v>
      </c>
      <c r="S182" s="160">
        <v>0</v>
      </c>
      <c r="T182" s="161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62" t="s">
        <v>192</v>
      </c>
      <c r="AT182" s="162" t="s">
        <v>187</v>
      </c>
      <c r="AU182" s="162" t="s">
        <v>88</v>
      </c>
      <c r="AY182" s="18" t="s">
        <v>185</v>
      </c>
      <c r="BE182" s="163">
        <f>IF(N182="základní",J182,0)</f>
        <v>0</v>
      </c>
      <c r="BF182" s="163">
        <f>IF(N182="snížená",J182,0)</f>
        <v>0</v>
      </c>
      <c r="BG182" s="163">
        <f>IF(N182="zákl. přenesená",J182,0)</f>
        <v>0</v>
      </c>
      <c r="BH182" s="163">
        <f>IF(N182="sníž. přenesená",J182,0)</f>
        <v>0</v>
      </c>
      <c r="BI182" s="163">
        <f>IF(N182="nulová",J182,0)</f>
        <v>0</v>
      </c>
      <c r="BJ182" s="18" t="s">
        <v>24</v>
      </c>
      <c r="BK182" s="163">
        <f>ROUND(I182*H182,2)</f>
        <v>0</v>
      </c>
      <c r="BL182" s="18" t="s">
        <v>192</v>
      </c>
      <c r="BM182" s="162" t="s">
        <v>516</v>
      </c>
    </row>
    <row r="183" spans="1:65" s="13" customFormat="1">
      <c r="B183" s="164"/>
      <c r="D183" s="165" t="s">
        <v>194</v>
      </c>
      <c r="E183" s="166" t="s">
        <v>1</v>
      </c>
      <c r="F183" s="167" t="s">
        <v>509</v>
      </c>
      <c r="H183" s="168">
        <v>45.6</v>
      </c>
      <c r="I183" s="169"/>
      <c r="L183" s="164"/>
      <c r="M183" s="170"/>
      <c r="N183" s="171"/>
      <c r="O183" s="171"/>
      <c r="P183" s="171"/>
      <c r="Q183" s="171"/>
      <c r="R183" s="171"/>
      <c r="S183" s="171"/>
      <c r="T183" s="172"/>
      <c r="AT183" s="166" t="s">
        <v>194</v>
      </c>
      <c r="AU183" s="166" t="s">
        <v>88</v>
      </c>
      <c r="AV183" s="13" t="s">
        <v>88</v>
      </c>
      <c r="AW183" s="13" t="s">
        <v>35</v>
      </c>
      <c r="AX183" s="13" t="s">
        <v>80</v>
      </c>
      <c r="AY183" s="166" t="s">
        <v>185</v>
      </c>
    </row>
    <row r="184" spans="1:65" s="16" customFormat="1">
      <c r="B184" s="206"/>
      <c r="D184" s="165" t="s">
        <v>194</v>
      </c>
      <c r="E184" s="207" t="s">
        <v>1</v>
      </c>
      <c r="F184" s="208" t="s">
        <v>510</v>
      </c>
      <c r="H184" s="209">
        <v>45.6</v>
      </c>
      <c r="I184" s="210"/>
      <c r="L184" s="206"/>
      <c r="M184" s="211"/>
      <c r="N184" s="212"/>
      <c r="O184" s="212"/>
      <c r="P184" s="212"/>
      <c r="Q184" s="212"/>
      <c r="R184" s="212"/>
      <c r="S184" s="212"/>
      <c r="T184" s="213"/>
      <c r="AT184" s="207" t="s">
        <v>194</v>
      </c>
      <c r="AU184" s="207" t="s">
        <v>88</v>
      </c>
      <c r="AV184" s="16" t="s">
        <v>117</v>
      </c>
      <c r="AW184" s="16" t="s">
        <v>35</v>
      </c>
      <c r="AX184" s="16" t="s">
        <v>80</v>
      </c>
      <c r="AY184" s="207" t="s">
        <v>185</v>
      </c>
    </row>
    <row r="185" spans="1:65" s="13" customFormat="1">
      <c r="B185" s="164"/>
      <c r="D185" s="165" t="s">
        <v>194</v>
      </c>
      <c r="E185" s="166" t="s">
        <v>1</v>
      </c>
      <c r="F185" s="167" t="s">
        <v>517</v>
      </c>
      <c r="H185" s="168">
        <v>68.406000000000006</v>
      </c>
      <c r="I185" s="169"/>
      <c r="L185" s="164"/>
      <c r="M185" s="170"/>
      <c r="N185" s="171"/>
      <c r="O185" s="171"/>
      <c r="P185" s="171"/>
      <c r="Q185" s="171"/>
      <c r="R185" s="171"/>
      <c r="S185" s="171"/>
      <c r="T185" s="172"/>
      <c r="AT185" s="166" t="s">
        <v>194</v>
      </c>
      <c r="AU185" s="166" t="s">
        <v>88</v>
      </c>
      <c r="AV185" s="13" t="s">
        <v>88</v>
      </c>
      <c r="AW185" s="13" t="s">
        <v>35</v>
      </c>
      <c r="AX185" s="13" t="s">
        <v>80</v>
      </c>
      <c r="AY185" s="166" t="s">
        <v>185</v>
      </c>
    </row>
    <row r="186" spans="1:65" s="16" customFormat="1">
      <c r="B186" s="206"/>
      <c r="D186" s="165" t="s">
        <v>194</v>
      </c>
      <c r="E186" s="207" t="s">
        <v>1</v>
      </c>
      <c r="F186" s="208" t="s">
        <v>510</v>
      </c>
      <c r="H186" s="209">
        <v>68.406000000000006</v>
      </c>
      <c r="I186" s="210"/>
      <c r="L186" s="206"/>
      <c r="M186" s="211"/>
      <c r="N186" s="212"/>
      <c r="O186" s="212"/>
      <c r="P186" s="212"/>
      <c r="Q186" s="212"/>
      <c r="R186" s="212"/>
      <c r="S186" s="212"/>
      <c r="T186" s="213"/>
      <c r="AT186" s="207" t="s">
        <v>194</v>
      </c>
      <c r="AU186" s="207" t="s">
        <v>88</v>
      </c>
      <c r="AV186" s="16" t="s">
        <v>117</v>
      </c>
      <c r="AW186" s="16" t="s">
        <v>35</v>
      </c>
      <c r="AX186" s="16" t="s">
        <v>80</v>
      </c>
      <c r="AY186" s="207" t="s">
        <v>185</v>
      </c>
    </row>
    <row r="187" spans="1:65" s="14" customFormat="1">
      <c r="B187" s="173"/>
      <c r="D187" s="165" t="s">
        <v>194</v>
      </c>
      <c r="E187" s="174" t="s">
        <v>1</v>
      </c>
      <c r="F187" s="175" t="s">
        <v>195</v>
      </c>
      <c r="H187" s="176">
        <v>114.006</v>
      </c>
      <c r="I187" s="177"/>
      <c r="L187" s="173"/>
      <c r="M187" s="178"/>
      <c r="N187" s="179"/>
      <c r="O187" s="179"/>
      <c r="P187" s="179"/>
      <c r="Q187" s="179"/>
      <c r="R187" s="179"/>
      <c r="S187" s="179"/>
      <c r="T187" s="180"/>
      <c r="AT187" s="174" t="s">
        <v>194</v>
      </c>
      <c r="AU187" s="174" t="s">
        <v>88</v>
      </c>
      <c r="AV187" s="14" t="s">
        <v>192</v>
      </c>
      <c r="AW187" s="14" t="s">
        <v>35</v>
      </c>
      <c r="AX187" s="14" t="s">
        <v>24</v>
      </c>
      <c r="AY187" s="174" t="s">
        <v>185</v>
      </c>
    </row>
    <row r="188" spans="1:65" s="2" customFormat="1" ht="16.5" customHeight="1">
      <c r="A188" s="33"/>
      <c r="B188" s="150"/>
      <c r="C188" s="151" t="s">
        <v>367</v>
      </c>
      <c r="D188" s="151" t="s">
        <v>187</v>
      </c>
      <c r="E188" s="152" t="s">
        <v>334</v>
      </c>
      <c r="F188" s="153" t="s">
        <v>335</v>
      </c>
      <c r="G188" s="154" t="s">
        <v>228</v>
      </c>
      <c r="H188" s="155">
        <v>93.483999999999995</v>
      </c>
      <c r="I188" s="156"/>
      <c r="J188" s="157">
        <f>ROUND(I188*H188,2)</f>
        <v>0</v>
      </c>
      <c r="K188" s="153" t="s">
        <v>224</v>
      </c>
      <c r="L188" s="34"/>
      <c r="M188" s="158" t="s">
        <v>1</v>
      </c>
      <c r="N188" s="159" t="s">
        <v>45</v>
      </c>
      <c r="O188" s="59"/>
      <c r="P188" s="160">
        <f>O188*H188</f>
        <v>0</v>
      </c>
      <c r="Q188" s="160">
        <v>0</v>
      </c>
      <c r="R188" s="160">
        <f>Q188*H188</f>
        <v>0</v>
      </c>
      <c r="S188" s="160">
        <v>0</v>
      </c>
      <c r="T188" s="161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62" t="s">
        <v>192</v>
      </c>
      <c r="AT188" s="162" t="s">
        <v>187</v>
      </c>
      <c r="AU188" s="162" t="s">
        <v>88</v>
      </c>
      <c r="AY188" s="18" t="s">
        <v>185</v>
      </c>
      <c r="BE188" s="163">
        <f>IF(N188="základní",J188,0)</f>
        <v>0</v>
      </c>
      <c r="BF188" s="163">
        <f>IF(N188="snížená",J188,0)</f>
        <v>0</v>
      </c>
      <c r="BG188" s="163">
        <f>IF(N188="zákl. přenesená",J188,0)</f>
        <v>0</v>
      </c>
      <c r="BH188" s="163">
        <f>IF(N188="sníž. přenesená",J188,0)</f>
        <v>0</v>
      </c>
      <c r="BI188" s="163">
        <f>IF(N188="nulová",J188,0)</f>
        <v>0</v>
      </c>
      <c r="BJ188" s="18" t="s">
        <v>24</v>
      </c>
      <c r="BK188" s="163">
        <f>ROUND(I188*H188,2)</f>
        <v>0</v>
      </c>
      <c r="BL188" s="18" t="s">
        <v>192</v>
      </c>
      <c r="BM188" s="162" t="s">
        <v>518</v>
      </c>
    </row>
    <row r="189" spans="1:65" s="15" customFormat="1">
      <c r="B189" s="194"/>
      <c r="D189" s="165" t="s">
        <v>194</v>
      </c>
      <c r="E189" s="195" t="s">
        <v>1</v>
      </c>
      <c r="F189" s="196" t="s">
        <v>519</v>
      </c>
      <c r="H189" s="195" t="s">
        <v>1</v>
      </c>
      <c r="I189" s="197"/>
      <c r="L189" s="194"/>
      <c r="M189" s="198"/>
      <c r="N189" s="199"/>
      <c r="O189" s="199"/>
      <c r="P189" s="199"/>
      <c r="Q189" s="199"/>
      <c r="R189" s="199"/>
      <c r="S189" s="199"/>
      <c r="T189" s="200"/>
      <c r="AT189" s="195" t="s">
        <v>194</v>
      </c>
      <c r="AU189" s="195" t="s">
        <v>88</v>
      </c>
      <c r="AV189" s="15" t="s">
        <v>24</v>
      </c>
      <c r="AW189" s="15" t="s">
        <v>35</v>
      </c>
      <c r="AX189" s="15" t="s">
        <v>80</v>
      </c>
      <c r="AY189" s="195" t="s">
        <v>185</v>
      </c>
    </row>
    <row r="190" spans="1:65" s="13" customFormat="1">
      <c r="B190" s="164"/>
      <c r="D190" s="165" t="s">
        <v>194</v>
      </c>
      <c r="E190" s="166" t="s">
        <v>1</v>
      </c>
      <c r="F190" s="167" t="s">
        <v>509</v>
      </c>
      <c r="H190" s="168">
        <v>45.6</v>
      </c>
      <c r="I190" s="169"/>
      <c r="L190" s="164"/>
      <c r="M190" s="170"/>
      <c r="N190" s="171"/>
      <c r="O190" s="171"/>
      <c r="P190" s="171"/>
      <c r="Q190" s="171"/>
      <c r="R190" s="171"/>
      <c r="S190" s="171"/>
      <c r="T190" s="172"/>
      <c r="AT190" s="166" t="s">
        <v>194</v>
      </c>
      <c r="AU190" s="166" t="s">
        <v>88</v>
      </c>
      <c r="AV190" s="13" t="s">
        <v>88</v>
      </c>
      <c r="AW190" s="13" t="s">
        <v>35</v>
      </c>
      <c r="AX190" s="13" t="s">
        <v>80</v>
      </c>
      <c r="AY190" s="166" t="s">
        <v>185</v>
      </c>
    </row>
    <row r="191" spans="1:65" s="16" customFormat="1">
      <c r="B191" s="206"/>
      <c r="D191" s="165" t="s">
        <v>194</v>
      </c>
      <c r="E191" s="207" t="s">
        <v>1</v>
      </c>
      <c r="F191" s="208" t="s">
        <v>510</v>
      </c>
      <c r="H191" s="209">
        <v>45.6</v>
      </c>
      <c r="I191" s="210"/>
      <c r="L191" s="206"/>
      <c r="M191" s="211"/>
      <c r="N191" s="212"/>
      <c r="O191" s="212"/>
      <c r="P191" s="212"/>
      <c r="Q191" s="212"/>
      <c r="R191" s="212"/>
      <c r="S191" s="212"/>
      <c r="T191" s="213"/>
      <c r="AT191" s="207" t="s">
        <v>194</v>
      </c>
      <c r="AU191" s="207" t="s">
        <v>88</v>
      </c>
      <c r="AV191" s="16" t="s">
        <v>117</v>
      </c>
      <c r="AW191" s="16" t="s">
        <v>35</v>
      </c>
      <c r="AX191" s="16" t="s">
        <v>80</v>
      </c>
      <c r="AY191" s="207" t="s">
        <v>185</v>
      </c>
    </row>
    <row r="192" spans="1:65" s="13" customFormat="1">
      <c r="B192" s="164"/>
      <c r="D192" s="165" t="s">
        <v>194</v>
      </c>
      <c r="E192" s="166" t="s">
        <v>1</v>
      </c>
      <c r="F192" s="167" t="s">
        <v>520</v>
      </c>
      <c r="H192" s="168">
        <v>47.884</v>
      </c>
      <c r="I192" s="169"/>
      <c r="L192" s="164"/>
      <c r="M192" s="170"/>
      <c r="N192" s="171"/>
      <c r="O192" s="171"/>
      <c r="P192" s="171"/>
      <c r="Q192" s="171"/>
      <c r="R192" s="171"/>
      <c r="S192" s="171"/>
      <c r="T192" s="172"/>
      <c r="AT192" s="166" t="s">
        <v>194</v>
      </c>
      <c r="AU192" s="166" t="s">
        <v>88</v>
      </c>
      <c r="AV192" s="13" t="s">
        <v>88</v>
      </c>
      <c r="AW192" s="13" t="s">
        <v>35</v>
      </c>
      <c r="AX192" s="13" t="s">
        <v>80</v>
      </c>
      <c r="AY192" s="166" t="s">
        <v>185</v>
      </c>
    </row>
    <row r="193" spans="1:65" s="16" customFormat="1">
      <c r="B193" s="206"/>
      <c r="D193" s="165" t="s">
        <v>194</v>
      </c>
      <c r="E193" s="207" t="s">
        <v>1</v>
      </c>
      <c r="F193" s="208" t="s">
        <v>510</v>
      </c>
      <c r="H193" s="209">
        <v>47.884</v>
      </c>
      <c r="I193" s="210"/>
      <c r="L193" s="206"/>
      <c r="M193" s="211"/>
      <c r="N193" s="212"/>
      <c r="O193" s="212"/>
      <c r="P193" s="212"/>
      <c r="Q193" s="212"/>
      <c r="R193" s="212"/>
      <c r="S193" s="212"/>
      <c r="T193" s="213"/>
      <c r="AT193" s="207" t="s">
        <v>194</v>
      </c>
      <c r="AU193" s="207" t="s">
        <v>88</v>
      </c>
      <c r="AV193" s="16" t="s">
        <v>117</v>
      </c>
      <c r="AW193" s="16" t="s">
        <v>35</v>
      </c>
      <c r="AX193" s="16" t="s">
        <v>80</v>
      </c>
      <c r="AY193" s="207" t="s">
        <v>185</v>
      </c>
    </row>
    <row r="194" spans="1:65" s="14" customFormat="1">
      <c r="B194" s="173"/>
      <c r="D194" s="165" t="s">
        <v>194</v>
      </c>
      <c r="E194" s="174" t="s">
        <v>1</v>
      </c>
      <c r="F194" s="175" t="s">
        <v>195</v>
      </c>
      <c r="H194" s="176">
        <v>93.484000000000009</v>
      </c>
      <c r="I194" s="177"/>
      <c r="L194" s="173"/>
      <c r="M194" s="178"/>
      <c r="N194" s="179"/>
      <c r="O194" s="179"/>
      <c r="P194" s="179"/>
      <c r="Q194" s="179"/>
      <c r="R194" s="179"/>
      <c r="S194" s="179"/>
      <c r="T194" s="180"/>
      <c r="AT194" s="174" t="s">
        <v>194</v>
      </c>
      <c r="AU194" s="174" t="s">
        <v>88</v>
      </c>
      <c r="AV194" s="14" t="s">
        <v>192</v>
      </c>
      <c r="AW194" s="14" t="s">
        <v>35</v>
      </c>
      <c r="AX194" s="14" t="s">
        <v>24</v>
      </c>
      <c r="AY194" s="174" t="s">
        <v>185</v>
      </c>
    </row>
    <row r="195" spans="1:65" s="2" customFormat="1" ht="16.5" customHeight="1">
      <c r="A195" s="33"/>
      <c r="B195" s="150"/>
      <c r="C195" s="151" t="s">
        <v>372</v>
      </c>
      <c r="D195" s="151" t="s">
        <v>187</v>
      </c>
      <c r="E195" s="152" t="s">
        <v>521</v>
      </c>
      <c r="F195" s="153" t="s">
        <v>522</v>
      </c>
      <c r="G195" s="154" t="s">
        <v>228</v>
      </c>
      <c r="H195" s="155">
        <v>20.521999999999998</v>
      </c>
      <c r="I195" s="156"/>
      <c r="J195" s="157">
        <f>ROUND(I195*H195,2)</f>
        <v>0</v>
      </c>
      <c r="K195" s="153" t="s">
        <v>224</v>
      </c>
      <c r="L195" s="34"/>
      <c r="M195" s="158" t="s">
        <v>1</v>
      </c>
      <c r="N195" s="159" t="s">
        <v>45</v>
      </c>
      <c r="O195" s="59"/>
      <c r="P195" s="160">
        <f>O195*H195</f>
        <v>0</v>
      </c>
      <c r="Q195" s="160">
        <v>0</v>
      </c>
      <c r="R195" s="160">
        <f>Q195*H195</f>
        <v>0</v>
      </c>
      <c r="S195" s="160">
        <v>0</v>
      </c>
      <c r="T195" s="161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62" t="s">
        <v>192</v>
      </c>
      <c r="AT195" s="162" t="s">
        <v>187</v>
      </c>
      <c r="AU195" s="162" t="s">
        <v>88</v>
      </c>
      <c r="AY195" s="18" t="s">
        <v>185</v>
      </c>
      <c r="BE195" s="163">
        <f>IF(N195="základní",J195,0)</f>
        <v>0</v>
      </c>
      <c r="BF195" s="163">
        <f>IF(N195="snížená",J195,0)</f>
        <v>0</v>
      </c>
      <c r="BG195" s="163">
        <f>IF(N195="zákl. přenesená",J195,0)</f>
        <v>0</v>
      </c>
      <c r="BH195" s="163">
        <f>IF(N195="sníž. přenesená",J195,0)</f>
        <v>0</v>
      </c>
      <c r="BI195" s="163">
        <f>IF(N195="nulová",J195,0)</f>
        <v>0</v>
      </c>
      <c r="BJ195" s="18" t="s">
        <v>24</v>
      </c>
      <c r="BK195" s="163">
        <f>ROUND(I195*H195,2)</f>
        <v>0</v>
      </c>
      <c r="BL195" s="18" t="s">
        <v>192</v>
      </c>
      <c r="BM195" s="162" t="s">
        <v>523</v>
      </c>
    </row>
    <row r="196" spans="1:65" s="13" customFormat="1">
      <c r="B196" s="164"/>
      <c r="D196" s="165" t="s">
        <v>194</v>
      </c>
      <c r="E196" s="166" t="s">
        <v>1</v>
      </c>
      <c r="F196" s="167" t="s">
        <v>524</v>
      </c>
      <c r="H196" s="168">
        <v>20.521999999999998</v>
      </c>
      <c r="I196" s="169"/>
      <c r="L196" s="164"/>
      <c r="M196" s="170"/>
      <c r="N196" s="171"/>
      <c r="O196" s="171"/>
      <c r="P196" s="171"/>
      <c r="Q196" s="171"/>
      <c r="R196" s="171"/>
      <c r="S196" s="171"/>
      <c r="T196" s="172"/>
      <c r="AT196" s="166" t="s">
        <v>194</v>
      </c>
      <c r="AU196" s="166" t="s">
        <v>88</v>
      </c>
      <c r="AV196" s="13" t="s">
        <v>88</v>
      </c>
      <c r="AW196" s="13" t="s">
        <v>35</v>
      </c>
      <c r="AX196" s="13" t="s">
        <v>80</v>
      </c>
      <c r="AY196" s="166" t="s">
        <v>185</v>
      </c>
    </row>
    <row r="197" spans="1:65" s="14" customFormat="1">
      <c r="B197" s="173"/>
      <c r="D197" s="165" t="s">
        <v>194</v>
      </c>
      <c r="E197" s="174" t="s">
        <v>1</v>
      </c>
      <c r="F197" s="175" t="s">
        <v>195</v>
      </c>
      <c r="H197" s="176">
        <v>20.521999999999998</v>
      </c>
      <c r="I197" s="177"/>
      <c r="L197" s="173"/>
      <c r="M197" s="178"/>
      <c r="N197" s="179"/>
      <c r="O197" s="179"/>
      <c r="P197" s="179"/>
      <c r="Q197" s="179"/>
      <c r="R197" s="179"/>
      <c r="S197" s="179"/>
      <c r="T197" s="180"/>
      <c r="AT197" s="174" t="s">
        <v>194</v>
      </c>
      <c r="AU197" s="174" t="s">
        <v>88</v>
      </c>
      <c r="AV197" s="14" t="s">
        <v>192</v>
      </c>
      <c r="AW197" s="14" t="s">
        <v>35</v>
      </c>
      <c r="AX197" s="14" t="s">
        <v>24</v>
      </c>
      <c r="AY197" s="174" t="s">
        <v>185</v>
      </c>
    </row>
    <row r="198" spans="1:65" s="2" customFormat="1" ht="16.5" customHeight="1">
      <c r="A198" s="33"/>
      <c r="B198" s="150"/>
      <c r="C198" s="151" t="s">
        <v>379</v>
      </c>
      <c r="D198" s="151" t="s">
        <v>187</v>
      </c>
      <c r="E198" s="152" t="s">
        <v>525</v>
      </c>
      <c r="F198" s="153" t="s">
        <v>526</v>
      </c>
      <c r="G198" s="154" t="s">
        <v>228</v>
      </c>
      <c r="H198" s="155">
        <v>68.400000000000006</v>
      </c>
      <c r="I198" s="156"/>
      <c r="J198" s="157">
        <f>ROUND(I198*H198,2)</f>
        <v>0</v>
      </c>
      <c r="K198" s="153" t="s">
        <v>191</v>
      </c>
      <c r="L198" s="34"/>
      <c r="M198" s="158" t="s">
        <v>1</v>
      </c>
      <c r="N198" s="159" t="s">
        <v>45</v>
      </c>
      <c r="O198" s="59"/>
      <c r="P198" s="160">
        <f>O198*H198</f>
        <v>0</v>
      </c>
      <c r="Q198" s="160">
        <v>0</v>
      </c>
      <c r="R198" s="160">
        <f>Q198*H198</f>
        <v>0</v>
      </c>
      <c r="S198" s="160">
        <v>0</v>
      </c>
      <c r="T198" s="161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62" t="s">
        <v>192</v>
      </c>
      <c r="AT198" s="162" t="s">
        <v>187</v>
      </c>
      <c r="AU198" s="162" t="s">
        <v>88</v>
      </c>
      <c r="AY198" s="18" t="s">
        <v>185</v>
      </c>
      <c r="BE198" s="163">
        <f>IF(N198="základní",J198,0)</f>
        <v>0</v>
      </c>
      <c r="BF198" s="163">
        <f>IF(N198="snížená",J198,0)</f>
        <v>0</v>
      </c>
      <c r="BG198" s="163">
        <f>IF(N198="zákl. přenesená",J198,0)</f>
        <v>0</v>
      </c>
      <c r="BH198" s="163">
        <f>IF(N198="sníž. přenesená",J198,0)</f>
        <v>0</v>
      </c>
      <c r="BI198" s="163">
        <f>IF(N198="nulová",J198,0)</f>
        <v>0</v>
      </c>
      <c r="BJ198" s="18" t="s">
        <v>24</v>
      </c>
      <c r="BK198" s="163">
        <f>ROUND(I198*H198,2)</f>
        <v>0</v>
      </c>
      <c r="BL198" s="18" t="s">
        <v>192</v>
      </c>
      <c r="BM198" s="162" t="s">
        <v>527</v>
      </c>
    </row>
    <row r="199" spans="1:65" s="13" customFormat="1">
      <c r="B199" s="164"/>
      <c r="D199" s="165" t="s">
        <v>194</v>
      </c>
      <c r="E199" s="166" t="s">
        <v>1</v>
      </c>
      <c r="F199" s="167" t="s">
        <v>528</v>
      </c>
      <c r="H199" s="168">
        <v>68.400000000000006</v>
      </c>
      <c r="I199" s="169"/>
      <c r="L199" s="164"/>
      <c r="M199" s="170"/>
      <c r="N199" s="171"/>
      <c r="O199" s="171"/>
      <c r="P199" s="171"/>
      <c r="Q199" s="171"/>
      <c r="R199" s="171"/>
      <c r="S199" s="171"/>
      <c r="T199" s="172"/>
      <c r="AT199" s="166" t="s">
        <v>194</v>
      </c>
      <c r="AU199" s="166" t="s">
        <v>88</v>
      </c>
      <c r="AV199" s="13" t="s">
        <v>88</v>
      </c>
      <c r="AW199" s="13" t="s">
        <v>35</v>
      </c>
      <c r="AX199" s="13" t="s">
        <v>80</v>
      </c>
      <c r="AY199" s="166" t="s">
        <v>185</v>
      </c>
    </row>
    <row r="200" spans="1:65" s="14" customFormat="1">
      <c r="B200" s="173"/>
      <c r="D200" s="165" t="s">
        <v>194</v>
      </c>
      <c r="E200" s="174" t="s">
        <v>529</v>
      </c>
      <c r="F200" s="175" t="s">
        <v>195</v>
      </c>
      <c r="H200" s="176">
        <v>68.400000000000006</v>
      </c>
      <c r="I200" s="177"/>
      <c r="L200" s="173"/>
      <c r="M200" s="178"/>
      <c r="N200" s="179"/>
      <c r="O200" s="179"/>
      <c r="P200" s="179"/>
      <c r="Q200" s="179"/>
      <c r="R200" s="179"/>
      <c r="S200" s="179"/>
      <c r="T200" s="180"/>
      <c r="AT200" s="174" t="s">
        <v>194</v>
      </c>
      <c r="AU200" s="174" t="s">
        <v>88</v>
      </c>
      <c r="AV200" s="14" t="s">
        <v>192</v>
      </c>
      <c r="AW200" s="14" t="s">
        <v>35</v>
      </c>
      <c r="AX200" s="14" t="s">
        <v>24</v>
      </c>
      <c r="AY200" s="174" t="s">
        <v>185</v>
      </c>
    </row>
    <row r="201" spans="1:65" s="2" customFormat="1" ht="16.5" customHeight="1">
      <c r="A201" s="33"/>
      <c r="B201" s="150"/>
      <c r="C201" s="181" t="s">
        <v>383</v>
      </c>
      <c r="D201" s="181" t="s">
        <v>231</v>
      </c>
      <c r="E201" s="182" t="s">
        <v>530</v>
      </c>
      <c r="F201" s="183" t="s">
        <v>531</v>
      </c>
      <c r="G201" s="184" t="s">
        <v>234</v>
      </c>
      <c r="H201" s="185">
        <v>142.20400000000001</v>
      </c>
      <c r="I201" s="186"/>
      <c r="J201" s="187">
        <f>ROUND(I201*H201,2)</f>
        <v>0</v>
      </c>
      <c r="K201" s="183" t="s">
        <v>1</v>
      </c>
      <c r="L201" s="188"/>
      <c r="M201" s="189" t="s">
        <v>1</v>
      </c>
      <c r="N201" s="190" t="s">
        <v>45</v>
      </c>
      <c r="O201" s="59"/>
      <c r="P201" s="160">
        <f>O201*H201</f>
        <v>0</v>
      </c>
      <c r="Q201" s="160">
        <v>0</v>
      </c>
      <c r="R201" s="160">
        <f>Q201*H201</f>
        <v>0</v>
      </c>
      <c r="S201" s="160">
        <v>0</v>
      </c>
      <c r="T201" s="161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62" t="s">
        <v>217</v>
      </c>
      <c r="AT201" s="162" t="s">
        <v>231</v>
      </c>
      <c r="AU201" s="162" t="s">
        <v>88</v>
      </c>
      <c r="AY201" s="18" t="s">
        <v>185</v>
      </c>
      <c r="BE201" s="163">
        <f>IF(N201="základní",J201,0)</f>
        <v>0</v>
      </c>
      <c r="BF201" s="163">
        <f>IF(N201="snížená",J201,0)</f>
        <v>0</v>
      </c>
      <c r="BG201" s="163">
        <f>IF(N201="zákl. přenesená",J201,0)</f>
        <v>0</v>
      </c>
      <c r="BH201" s="163">
        <f>IF(N201="sníž. přenesená",J201,0)</f>
        <v>0</v>
      </c>
      <c r="BI201" s="163">
        <f>IF(N201="nulová",J201,0)</f>
        <v>0</v>
      </c>
      <c r="BJ201" s="18" t="s">
        <v>24</v>
      </c>
      <c r="BK201" s="163">
        <f>ROUND(I201*H201,2)</f>
        <v>0</v>
      </c>
      <c r="BL201" s="18" t="s">
        <v>192</v>
      </c>
      <c r="BM201" s="162" t="s">
        <v>532</v>
      </c>
    </row>
    <row r="202" spans="1:65" s="13" customFormat="1">
      <c r="B202" s="164"/>
      <c r="D202" s="165" t="s">
        <v>194</v>
      </c>
      <c r="E202" s="166" t="s">
        <v>1</v>
      </c>
      <c r="F202" s="167" t="s">
        <v>533</v>
      </c>
      <c r="H202" s="168">
        <v>142.20400000000001</v>
      </c>
      <c r="I202" s="169"/>
      <c r="L202" s="164"/>
      <c r="M202" s="170"/>
      <c r="N202" s="171"/>
      <c r="O202" s="171"/>
      <c r="P202" s="171"/>
      <c r="Q202" s="171"/>
      <c r="R202" s="171"/>
      <c r="S202" s="171"/>
      <c r="T202" s="172"/>
      <c r="AT202" s="166" t="s">
        <v>194</v>
      </c>
      <c r="AU202" s="166" t="s">
        <v>88</v>
      </c>
      <c r="AV202" s="13" t="s">
        <v>88</v>
      </c>
      <c r="AW202" s="13" t="s">
        <v>35</v>
      </c>
      <c r="AX202" s="13" t="s">
        <v>80</v>
      </c>
      <c r="AY202" s="166" t="s">
        <v>185</v>
      </c>
    </row>
    <row r="203" spans="1:65" s="14" customFormat="1">
      <c r="B203" s="173"/>
      <c r="D203" s="165" t="s">
        <v>194</v>
      </c>
      <c r="E203" s="174" t="s">
        <v>1</v>
      </c>
      <c r="F203" s="175" t="s">
        <v>195</v>
      </c>
      <c r="H203" s="176">
        <v>142.20400000000001</v>
      </c>
      <c r="I203" s="177"/>
      <c r="L203" s="173"/>
      <c r="M203" s="178"/>
      <c r="N203" s="179"/>
      <c r="O203" s="179"/>
      <c r="P203" s="179"/>
      <c r="Q203" s="179"/>
      <c r="R203" s="179"/>
      <c r="S203" s="179"/>
      <c r="T203" s="180"/>
      <c r="AT203" s="174" t="s">
        <v>194</v>
      </c>
      <c r="AU203" s="174" t="s">
        <v>88</v>
      </c>
      <c r="AV203" s="14" t="s">
        <v>192</v>
      </c>
      <c r="AW203" s="14" t="s">
        <v>35</v>
      </c>
      <c r="AX203" s="14" t="s">
        <v>24</v>
      </c>
      <c r="AY203" s="174" t="s">
        <v>185</v>
      </c>
    </row>
    <row r="204" spans="1:65" s="2" customFormat="1" ht="16.5" customHeight="1">
      <c r="A204" s="33"/>
      <c r="B204" s="150"/>
      <c r="C204" s="151" t="s">
        <v>389</v>
      </c>
      <c r="D204" s="151" t="s">
        <v>187</v>
      </c>
      <c r="E204" s="152" t="s">
        <v>348</v>
      </c>
      <c r="F204" s="153" t="s">
        <v>349</v>
      </c>
      <c r="G204" s="154" t="s">
        <v>228</v>
      </c>
      <c r="H204" s="155">
        <v>79.001999999999995</v>
      </c>
      <c r="I204" s="156"/>
      <c r="J204" s="157">
        <f>ROUND(I204*H204,2)</f>
        <v>0</v>
      </c>
      <c r="K204" s="153" t="s">
        <v>191</v>
      </c>
      <c r="L204" s="34"/>
      <c r="M204" s="158" t="s">
        <v>1</v>
      </c>
      <c r="N204" s="159" t="s">
        <v>45</v>
      </c>
      <c r="O204" s="59"/>
      <c r="P204" s="160">
        <f>O204*H204</f>
        <v>0</v>
      </c>
      <c r="Q204" s="160">
        <v>0</v>
      </c>
      <c r="R204" s="160">
        <f>Q204*H204</f>
        <v>0</v>
      </c>
      <c r="S204" s="160">
        <v>0</v>
      </c>
      <c r="T204" s="161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62" t="s">
        <v>192</v>
      </c>
      <c r="AT204" s="162" t="s">
        <v>187</v>
      </c>
      <c r="AU204" s="162" t="s">
        <v>88</v>
      </c>
      <c r="AY204" s="18" t="s">
        <v>185</v>
      </c>
      <c r="BE204" s="163">
        <f>IF(N204="základní",J204,0)</f>
        <v>0</v>
      </c>
      <c r="BF204" s="163">
        <f>IF(N204="snížená",J204,0)</f>
        <v>0</v>
      </c>
      <c r="BG204" s="163">
        <f>IF(N204="zákl. přenesená",J204,0)</f>
        <v>0</v>
      </c>
      <c r="BH204" s="163">
        <f>IF(N204="sníž. přenesená",J204,0)</f>
        <v>0</v>
      </c>
      <c r="BI204" s="163">
        <f>IF(N204="nulová",J204,0)</f>
        <v>0</v>
      </c>
      <c r="BJ204" s="18" t="s">
        <v>24</v>
      </c>
      <c r="BK204" s="163">
        <f>ROUND(I204*H204,2)</f>
        <v>0</v>
      </c>
      <c r="BL204" s="18" t="s">
        <v>192</v>
      </c>
      <c r="BM204" s="162" t="s">
        <v>534</v>
      </c>
    </row>
    <row r="205" spans="1:65" s="13" customFormat="1">
      <c r="B205" s="164"/>
      <c r="D205" s="165" t="s">
        <v>194</v>
      </c>
      <c r="E205" s="166" t="s">
        <v>1</v>
      </c>
      <c r="F205" s="167" t="s">
        <v>535</v>
      </c>
      <c r="H205" s="168">
        <v>79.001999999999995</v>
      </c>
      <c r="I205" s="169"/>
      <c r="L205" s="164"/>
      <c r="M205" s="170"/>
      <c r="N205" s="171"/>
      <c r="O205" s="171"/>
      <c r="P205" s="171"/>
      <c r="Q205" s="171"/>
      <c r="R205" s="171"/>
      <c r="S205" s="171"/>
      <c r="T205" s="172"/>
      <c r="AT205" s="166" t="s">
        <v>194</v>
      </c>
      <c r="AU205" s="166" t="s">
        <v>88</v>
      </c>
      <c r="AV205" s="13" t="s">
        <v>88</v>
      </c>
      <c r="AW205" s="13" t="s">
        <v>35</v>
      </c>
      <c r="AX205" s="13" t="s">
        <v>80</v>
      </c>
      <c r="AY205" s="166" t="s">
        <v>185</v>
      </c>
    </row>
    <row r="206" spans="1:65" s="14" customFormat="1">
      <c r="B206" s="173"/>
      <c r="D206" s="165" t="s">
        <v>194</v>
      </c>
      <c r="E206" s="174" t="s">
        <v>1</v>
      </c>
      <c r="F206" s="175" t="s">
        <v>195</v>
      </c>
      <c r="H206" s="176">
        <v>79.001999999999995</v>
      </c>
      <c r="I206" s="177"/>
      <c r="L206" s="173"/>
      <c r="M206" s="178"/>
      <c r="N206" s="179"/>
      <c r="O206" s="179"/>
      <c r="P206" s="179"/>
      <c r="Q206" s="179"/>
      <c r="R206" s="179"/>
      <c r="S206" s="179"/>
      <c r="T206" s="180"/>
      <c r="AT206" s="174" t="s">
        <v>194</v>
      </c>
      <c r="AU206" s="174" t="s">
        <v>88</v>
      </c>
      <c r="AV206" s="14" t="s">
        <v>192</v>
      </c>
      <c r="AW206" s="14" t="s">
        <v>35</v>
      </c>
      <c r="AX206" s="14" t="s">
        <v>24</v>
      </c>
      <c r="AY206" s="174" t="s">
        <v>185</v>
      </c>
    </row>
    <row r="207" spans="1:65" s="2" customFormat="1" ht="21.75" customHeight="1">
      <c r="A207" s="33"/>
      <c r="B207" s="150"/>
      <c r="C207" s="151" t="s">
        <v>393</v>
      </c>
      <c r="D207" s="151" t="s">
        <v>187</v>
      </c>
      <c r="E207" s="152" t="s">
        <v>353</v>
      </c>
      <c r="F207" s="153" t="s">
        <v>354</v>
      </c>
      <c r="G207" s="154" t="s">
        <v>228</v>
      </c>
      <c r="H207" s="155">
        <v>79.001999999999995</v>
      </c>
      <c r="I207" s="156"/>
      <c r="J207" s="157">
        <f>ROUND(I207*H207,2)</f>
        <v>0</v>
      </c>
      <c r="K207" s="153" t="s">
        <v>191</v>
      </c>
      <c r="L207" s="34"/>
      <c r="M207" s="158" t="s">
        <v>1</v>
      </c>
      <c r="N207" s="159" t="s">
        <v>45</v>
      </c>
      <c r="O207" s="59"/>
      <c r="P207" s="160">
        <f>O207*H207</f>
        <v>0</v>
      </c>
      <c r="Q207" s="160">
        <v>0</v>
      </c>
      <c r="R207" s="160">
        <f>Q207*H207</f>
        <v>0</v>
      </c>
      <c r="S207" s="160">
        <v>0</v>
      </c>
      <c r="T207" s="161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62" t="s">
        <v>192</v>
      </c>
      <c r="AT207" s="162" t="s">
        <v>187</v>
      </c>
      <c r="AU207" s="162" t="s">
        <v>88</v>
      </c>
      <c r="AY207" s="18" t="s">
        <v>185</v>
      </c>
      <c r="BE207" s="163">
        <f>IF(N207="základní",J207,0)</f>
        <v>0</v>
      </c>
      <c r="BF207" s="163">
        <f>IF(N207="snížená",J207,0)</f>
        <v>0</v>
      </c>
      <c r="BG207" s="163">
        <f>IF(N207="zákl. přenesená",J207,0)</f>
        <v>0</v>
      </c>
      <c r="BH207" s="163">
        <f>IF(N207="sníž. přenesená",J207,0)</f>
        <v>0</v>
      </c>
      <c r="BI207" s="163">
        <f>IF(N207="nulová",J207,0)</f>
        <v>0</v>
      </c>
      <c r="BJ207" s="18" t="s">
        <v>24</v>
      </c>
      <c r="BK207" s="163">
        <f>ROUND(I207*H207,2)</f>
        <v>0</v>
      </c>
      <c r="BL207" s="18" t="s">
        <v>192</v>
      </c>
      <c r="BM207" s="162" t="s">
        <v>536</v>
      </c>
    </row>
    <row r="208" spans="1:65" s="13" customFormat="1">
      <c r="B208" s="164"/>
      <c r="D208" s="165" t="s">
        <v>194</v>
      </c>
      <c r="E208" s="166" t="s">
        <v>1</v>
      </c>
      <c r="F208" s="167" t="s">
        <v>537</v>
      </c>
      <c r="H208" s="168">
        <v>79.001999999999995</v>
      </c>
      <c r="I208" s="169"/>
      <c r="L208" s="164"/>
      <c r="M208" s="170"/>
      <c r="N208" s="171"/>
      <c r="O208" s="171"/>
      <c r="P208" s="171"/>
      <c r="Q208" s="171"/>
      <c r="R208" s="171"/>
      <c r="S208" s="171"/>
      <c r="T208" s="172"/>
      <c r="AT208" s="166" t="s">
        <v>194</v>
      </c>
      <c r="AU208" s="166" t="s">
        <v>88</v>
      </c>
      <c r="AV208" s="13" t="s">
        <v>88</v>
      </c>
      <c r="AW208" s="13" t="s">
        <v>35</v>
      </c>
      <c r="AX208" s="13" t="s">
        <v>24</v>
      </c>
      <c r="AY208" s="166" t="s">
        <v>185</v>
      </c>
    </row>
    <row r="209" spans="1:65" s="2" customFormat="1" ht="16.5" customHeight="1">
      <c r="A209" s="33"/>
      <c r="B209" s="150"/>
      <c r="C209" s="151" t="s">
        <v>396</v>
      </c>
      <c r="D209" s="151" t="s">
        <v>187</v>
      </c>
      <c r="E209" s="152" t="s">
        <v>338</v>
      </c>
      <c r="F209" s="153" t="s">
        <v>339</v>
      </c>
      <c r="G209" s="154" t="s">
        <v>288</v>
      </c>
      <c r="H209" s="155">
        <v>28</v>
      </c>
      <c r="I209" s="156"/>
      <c r="J209" s="157">
        <f>ROUND(I209*H209,2)</f>
        <v>0</v>
      </c>
      <c r="K209" s="153" t="s">
        <v>191</v>
      </c>
      <c r="L209" s="34"/>
      <c r="M209" s="158" t="s">
        <v>1</v>
      </c>
      <c r="N209" s="159" t="s">
        <v>45</v>
      </c>
      <c r="O209" s="59"/>
      <c r="P209" s="160">
        <f>O209*H209</f>
        <v>0</v>
      </c>
      <c r="Q209" s="160">
        <v>0</v>
      </c>
      <c r="R209" s="160">
        <f>Q209*H209</f>
        <v>0</v>
      </c>
      <c r="S209" s="160">
        <v>0</v>
      </c>
      <c r="T209" s="161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62" t="s">
        <v>192</v>
      </c>
      <c r="AT209" s="162" t="s">
        <v>187</v>
      </c>
      <c r="AU209" s="162" t="s">
        <v>88</v>
      </c>
      <c r="AY209" s="18" t="s">
        <v>185</v>
      </c>
      <c r="BE209" s="163">
        <f>IF(N209="základní",J209,0)</f>
        <v>0</v>
      </c>
      <c r="BF209" s="163">
        <f>IF(N209="snížená",J209,0)</f>
        <v>0</v>
      </c>
      <c r="BG209" s="163">
        <f>IF(N209="zákl. přenesená",J209,0)</f>
        <v>0</v>
      </c>
      <c r="BH209" s="163">
        <f>IF(N209="sníž. přenesená",J209,0)</f>
        <v>0</v>
      </c>
      <c r="BI209" s="163">
        <f>IF(N209="nulová",J209,0)</f>
        <v>0</v>
      </c>
      <c r="BJ209" s="18" t="s">
        <v>24</v>
      </c>
      <c r="BK209" s="163">
        <f>ROUND(I209*H209,2)</f>
        <v>0</v>
      </c>
      <c r="BL209" s="18" t="s">
        <v>192</v>
      </c>
      <c r="BM209" s="162" t="s">
        <v>538</v>
      </c>
    </row>
    <row r="210" spans="1:65" s="13" customFormat="1">
      <c r="B210" s="164"/>
      <c r="D210" s="165" t="s">
        <v>194</v>
      </c>
      <c r="E210" s="166" t="s">
        <v>1</v>
      </c>
      <c r="F210" s="167" t="s">
        <v>539</v>
      </c>
      <c r="H210" s="168">
        <v>28</v>
      </c>
      <c r="I210" s="169"/>
      <c r="L210" s="164"/>
      <c r="M210" s="170"/>
      <c r="N210" s="171"/>
      <c r="O210" s="171"/>
      <c r="P210" s="171"/>
      <c r="Q210" s="171"/>
      <c r="R210" s="171"/>
      <c r="S210" s="171"/>
      <c r="T210" s="172"/>
      <c r="AT210" s="166" t="s">
        <v>194</v>
      </c>
      <c r="AU210" s="166" t="s">
        <v>88</v>
      </c>
      <c r="AV210" s="13" t="s">
        <v>88</v>
      </c>
      <c r="AW210" s="13" t="s">
        <v>35</v>
      </c>
      <c r="AX210" s="13" t="s">
        <v>24</v>
      </c>
      <c r="AY210" s="166" t="s">
        <v>185</v>
      </c>
    </row>
    <row r="211" spans="1:65" s="2" customFormat="1" ht="21.75" customHeight="1">
      <c r="A211" s="33"/>
      <c r="B211" s="150"/>
      <c r="C211" s="151" t="s">
        <v>398</v>
      </c>
      <c r="D211" s="151" t="s">
        <v>187</v>
      </c>
      <c r="E211" s="152" t="s">
        <v>540</v>
      </c>
      <c r="F211" s="153" t="s">
        <v>541</v>
      </c>
      <c r="G211" s="154" t="s">
        <v>288</v>
      </c>
      <c r="H211" s="155">
        <v>200</v>
      </c>
      <c r="I211" s="156"/>
      <c r="J211" s="157">
        <f>ROUND(I211*H211,2)</f>
        <v>0</v>
      </c>
      <c r="K211" s="153" t="s">
        <v>191</v>
      </c>
      <c r="L211" s="34"/>
      <c r="M211" s="158" t="s">
        <v>1</v>
      </c>
      <c r="N211" s="159" t="s">
        <v>45</v>
      </c>
      <c r="O211" s="59"/>
      <c r="P211" s="160">
        <f>O211*H211</f>
        <v>0</v>
      </c>
      <c r="Q211" s="160">
        <v>0</v>
      </c>
      <c r="R211" s="160">
        <f>Q211*H211</f>
        <v>0</v>
      </c>
      <c r="S211" s="160">
        <v>0</v>
      </c>
      <c r="T211" s="161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62" t="s">
        <v>192</v>
      </c>
      <c r="AT211" s="162" t="s">
        <v>187</v>
      </c>
      <c r="AU211" s="162" t="s">
        <v>88</v>
      </c>
      <c r="AY211" s="18" t="s">
        <v>185</v>
      </c>
      <c r="BE211" s="163">
        <f>IF(N211="základní",J211,0)</f>
        <v>0</v>
      </c>
      <c r="BF211" s="163">
        <f>IF(N211="snížená",J211,0)</f>
        <v>0</v>
      </c>
      <c r="BG211" s="163">
        <f>IF(N211="zákl. přenesená",J211,0)</f>
        <v>0</v>
      </c>
      <c r="BH211" s="163">
        <f>IF(N211="sníž. přenesená",J211,0)</f>
        <v>0</v>
      </c>
      <c r="BI211" s="163">
        <f>IF(N211="nulová",J211,0)</f>
        <v>0</v>
      </c>
      <c r="BJ211" s="18" t="s">
        <v>24</v>
      </c>
      <c r="BK211" s="163">
        <f>ROUND(I211*H211,2)</f>
        <v>0</v>
      </c>
      <c r="BL211" s="18" t="s">
        <v>192</v>
      </c>
      <c r="BM211" s="162" t="s">
        <v>542</v>
      </c>
    </row>
    <row r="212" spans="1:65" s="13" customFormat="1">
      <c r="B212" s="164"/>
      <c r="D212" s="165" t="s">
        <v>194</v>
      </c>
      <c r="E212" s="166" t="s">
        <v>1</v>
      </c>
      <c r="F212" s="167" t="s">
        <v>543</v>
      </c>
      <c r="H212" s="168">
        <v>200</v>
      </c>
      <c r="I212" s="169"/>
      <c r="L212" s="164"/>
      <c r="M212" s="170"/>
      <c r="N212" s="171"/>
      <c r="O212" s="171"/>
      <c r="P212" s="171"/>
      <c r="Q212" s="171"/>
      <c r="R212" s="171"/>
      <c r="S212" s="171"/>
      <c r="T212" s="172"/>
      <c r="AT212" s="166" t="s">
        <v>194</v>
      </c>
      <c r="AU212" s="166" t="s">
        <v>88</v>
      </c>
      <c r="AV212" s="13" t="s">
        <v>88</v>
      </c>
      <c r="AW212" s="13" t="s">
        <v>35</v>
      </c>
      <c r="AX212" s="13" t="s">
        <v>24</v>
      </c>
      <c r="AY212" s="166" t="s">
        <v>185</v>
      </c>
    </row>
    <row r="213" spans="1:65" s="2" customFormat="1" ht="16.5" customHeight="1">
      <c r="A213" s="33"/>
      <c r="B213" s="150"/>
      <c r="C213" s="181" t="s">
        <v>127</v>
      </c>
      <c r="D213" s="181" t="s">
        <v>231</v>
      </c>
      <c r="E213" s="182" t="s">
        <v>232</v>
      </c>
      <c r="F213" s="183" t="s">
        <v>233</v>
      </c>
      <c r="G213" s="184" t="s">
        <v>234</v>
      </c>
      <c r="H213" s="185">
        <v>72.959999999999994</v>
      </c>
      <c r="I213" s="186"/>
      <c r="J213" s="187">
        <f>ROUND(I213*H213,2)</f>
        <v>0</v>
      </c>
      <c r="K213" s="183" t="s">
        <v>191</v>
      </c>
      <c r="L213" s="188"/>
      <c r="M213" s="189" t="s">
        <v>1</v>
      </c>
      <c r="N213" s="190" t="s">
        <v>45</v>
      </c>
      <c r="O213" s="59"/>
      <c r="P213" s="160">
        <f>O213*H213</f>
        <v>0</v>
      </c>
      <c r="Q213" s="160">
        <v>0</v>
      </c>
      <c r="R213" s="160">
        <f>Q213*H213</f>
        <v>0</v>
      </c>
      <c r="S213" s="160">
        <v>0</v>
      </c>
      <c r="T213" s="161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62" t="s">
        <v>217</v>
      </c>
      <c r="AT213" s="162" t="s">
        <v>231</v>
      </c>
      <c r="AU213" s="162" t="s">
        <v>88</v>
      </c>
      <c r="AY213" s="18" t="s">
        <v>185</v>
      </c>
      <c r="BE213" s="163">
        <f>IF(N213="základní",J213,0)</f>
        <v>0</v>
      </c>
      <c r="BF213" s="163">
        <f>IF(N213="snížená",J213,0)</f>
        <v>0</v>
      </c>
      <c r="BG213" s="163">
        <f>IF(N213="zákl. přenesená",J213,0)</f>
        <v>0</v>
      </c>
      <c r="BH213" s="163">
        <f>IF(N213="sníž. přenesená",J213,0)</f>
        <v>0</v>
      </c>
      <c r="BI213" s="163">
        <f>IF(N213="nulová",J213,0)</f>
        <v>0</v>
      </c>
      <c r="BJ213" s="18" t="s">
        <v>24</v>
      </c>
      <c r="BK213" s="163">
        <f>ROUND(I213*H213,2)</f>
        <v>0</v>
      </c>
      <c r="BL213" s="18" t="s">
        <v>192</v>
      </c>
      <c r="BM213" s="162" t="s">
        <v>544</v>
      </c>
    </row>
    <row r="214" spans="1:65" s="13" customFormat="1">
      <c r="B214" s="164"/>
      <c r="D214" s="165" t="s">
        <v>194</v>
      </c>
      <c r="E214" s="166" t="s">
        <v>1</v>
      </c>
      <c r="F214" s="167" t="s">
        <v>545</v>
      </c>
      <c r="H214" s="168">
        <v>72.959999999999994</v>
      </c>
      <c r="I214" s="169"/>
      <c r="L214" s="164"/>
      <c r="M214" s="170"/>
      <c r="N214" s="171"/>
      <c r="O214" s="171"/>
      <c r="P214" s="171"/>
      <c r="Q214" s="171"/>
      <c r="R214" s="171"/>
      <c r="S214" s="171"/>
      <c r="T214" s="172"/>
      <c r="AT214" s="166" t="s">
        <v>194</v>
      </c>
      <c r="AU214" s="166" t="s">
        <v>88</v>
      </c>
      <c r="AV214" s="13" t="s">
        <v>88</v>
      </c>
      <c r="AW214" s="13" t="s">
        <v>35</v>
      </c>
      <c r="AX214" s="13" t="s">
        <v>80</v>
      </c>
      <c r="AY214" s="166" t="s">
        <v>185</v>
      </c>
    </row>
    <row r="215" spans="1:65" s="14" customFormat="1">
      <c r="B215" s="173"/>
      <c r="D215" s="165" t="s">
        <v>194</v>
      </c>
      <c r="E215" s="174" t="s">
        <v>1</v>
      </c>
      <c r="F215" s="175" t="s">
        <v>195</v>
      </c>
      <c r="H215" s="176">
        <v>72.959999999999994</v>
      </c>
      <c r="I215" s="177"/>
      <c r="L215" s="173"/>
      <c r="M215" s="178"/>
      <c r="N215" s="179"/>
      <c r="O215" s="179"/>
      <c r="P215" s="179"/>
      <c r="Q215" s="179"/>
      <c r="R215" s="179"/>
      <c r="S215" s="179"/>
      <c r="T215" s="180"/>
      <c r="AT215" s="174" t="s">
        <v>194</v>
      </c>
      <c r="AU215" s="174" t="s">
        <v>88</v>
      </c>
      <c r="AV215" s="14" t="s">
        <v>192</v>
      </c>
      <c r="AW215" s="14" t="s">
        <v>35</v>
      </c>
      <c r="AX215" s="14" t="s">
        <v>24</v>
      </c>
      <c r="AY215" s="174" t="s">
        <v>185</v>
      </c>
    </row>
    <row r="216" spans="1:65" s="2" customFormat="1" ht="16.5" customHeight="1">
      <c r="A216" s="33"/>
      <c r="B216" s="150"/>
      <c r="C216" s="151" t="s">
        <v>130</v>
      </c>
      <c r="D216" s="151" t="s">
        <v>187</v>
      </c>
      <c r="E216" s="152" t="s">
        <v>348</v>
      </c>
      <c r="F216" s="153" t="s">
        <v>349</v>
      </c>
      <c r="G216" s="154" t="s">
        <v>228</v>
      </c>
      <c r="H216" s="155">
        <v>45.6</v>
      </c>
      <c r="I216" s="156"/>
      <c r="J216" s="157">
        <f>ROUND(I216*H216,2)</f>
        <v>0</v>
      </c>
      <c r="K216" s="153" t="s">
        <v>191</v>
      </c>
      <c r="L216" s="34"/>
      <c r="M216" s="158" t="s">
        <v>1</v>
      </c>
      <c r="N216" s="159" t="s">
        <v>45</v>
      </c>
      <c r="O216" s="59"/>
      <c r="P216" s="160">
        <f>O216*H216</f>
        <v>0</v>
      </c>
      <c r="Q216" s="160">
        <v>0</v>
      </c>
      <c r="R216" s="160">
        <f>Q216*H216</f>
        <v>0</v>
      </c>
      <c r="S216" s="160">
        <v>0</v>
      </c>
      <c r="T216" s="161">
        <f>S216*H216</f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62" t="s">
        <v>192</v>
      </c>
      <c r="AT216" s="162" t="s">
        <v>187</v>
      </c>
      <c r="AU216" s="162" t="s">
        <v>88</v>
      </c>
      <c r="AY216" s="18" t="s">
        <v>185</v>
      </c>
      <c r="BE216" s="163">
        <f>IF(N216="základní",J216,0)</f>
        <v>0</v>
      </c>
      <c r="BF216" s="163">
        <f>IF(N216="snížená",J216,0)</f>
        <v>0</v>
      </c>
      <c r="BG216" s="163">
        <f>IF(N216="zákl. přenesená",J216,0)</f>
        <v>0</v>
      </c>
      <c r="BH216" s="163">
        <f>IF(N216="sníž. přenesená",J216,0)</f>
        <v>0</v>
      </c>
      <c r="BI216" s="163">
        <f>IF(N216="nulová",J216,0)</f>
        <v>0</v>
      </c>
      <c r="BJ216" s="18" t="s">
        <v>24</v>
      </c>
      <c r="BK216" s="163">
        <f>ROUND(I216*H216,2)</f>
        <v>0</v>
      </c>
      <c r="BL216" s="18" t="s">
        <v>192</v>
      </c>
      <c r="BM216" s="162" t="s">
        <v>546</v>
      </c>
    </row>
    <row r="217" spans="1:65" s="13" customFormat="1">
      <c r="B217" s="164"/>
      <c r="D217" s="165" t="s">
        <v>194</v>
      </c>
      <c r="E217" s="166" t="s">
        <v>1</v>
      </c>
      <c r="F217" s="167" t="s">
        <v>547</v>
      </c>
      <c r="H217" s="168">
        <v>45.6</v>
      </c>
      <c r="I217" s="169"/>
      <c r="L217" s="164"/>
      <c r="M217" s="170"/>
      <c r="N217" s="171"/>
      <c r="O217" s="171"/>
      <c r="P217" s="171"/>
      <c r="Q217" s="171"/>
      <c r="R217" s="171"/>
      <c r="S217" s="171"/>
      <c r="T217" s="172"/>
      <c r="AT217" s="166" t="s">
        <v>194</v>
      </c>
      <c r="AU217" s="166" t="s">
        <v>88</v>
      </c>
      <c r="AV217" s="13" t="s">
        <v>88</v>
      </c>
      <c r="AW217" s="13" t="s">
        <v>35</v>
      </c>
      <c r="AX217" s="13" t="s">
        <v>24</v>
      </c>
      <c r="AY217" s="166" t="s">
        <v>185</v>
      </c>
    </row>
    <row r="218" spans="1:65" s="2" customFormat="1" ht="21.75" customHeight="1">
      <c r="A218" s="33"/>
      <c r="B218" s="150"/>
      <c r="C218" s="151" t="s">
        <v>133</v>
      </c>
      <c r="D218" s="151" t="s">
        <v>187</v>
      </c>
      <c r="E218" s="152" t="s">
        <v>353</v>
      </c>
      <c r="F218" s="153" t="s">
        <v>354</v>
      </c>
      <c r="G218" s="154" t="s">
        <v>228</v>
      </c>
      <c r="H218" s="155">
        <v>45.6</v>
      </c>
      <c r="I218" s="156"/>
      <c r="J218" s="157">
        <f>ROUND(I218*H218,2)</f>
        <v>0</v>
      </c>
      <c r="K218" s="153" t="s">
        <v>191</v>
      </c>
      <c r="L218" s="34"/>
      <c r="M218" s="158" t="s">
        <v>1</v>
      </c>
      <c r="N218" s="159" t="s">
        <v>45</v>
      </c>
      <c r="O218" s="59"/>
      <c r="P218" s="160">
        <f>O218*H218</f>
        <v>0</v>
      </c>
      <c r="Q218" s="160">
        <v>0</v>
      </c>
      <c r="R218" s="160">
        <f>Q218*H218</f>
        <v>0</v>
      </c>
      <c r="S218" s="160">
        <v>0</v>
      </c>
      <c r="T218" s="161">
        <f>S218*H218</f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62" t="s">
        <v>192</v>
      </c>
      <c r="AT218" s="162" t="s">
        <v>187</v>
      </c>
      <c r="AU218" s="162" t="s">
        <v>88</v>
      </c>
      <c r="AY218" s="18" t="s">
        <v>185</v>
      </c>
      <c r="BE218" s="163">
        <f>IF(N218="základní",J218,0)</f>
        <v>0</v>
      </c>
      <c r="BF218" s="163">
        <f>IF(N218="snížená",J218,0)</f>
        <v>0</v>
      </c>
      <c r="BG218" s="163">
        <f>IF(N218="zákl. přenesená",J218,0)</f>
        <v>0</v>
      </c>
      <c r="BH218" s="163">
        <f>IF(N218="sníž. přenesená",J218,0)</f>
        <v>0</v>
      </c>
      <c r="BI218" s="163">
        <f>IF(N218="nulová",J218,0)</f>
        <v>0</v>
      </c>
      <c r="BJ218" s="18" t="s">
        <v>24</v>
      </c>
      <c r="BK218" s="163">
        <f>ROUND(I218*H218,2)</f>
        <v>0</v>
      </c>
      <c r="BL218" s="18" t="s">
        <v>192</v>
      </c>
      <c r="BM218" s="162" t="s">
        <v>548</v>
      </c>
    </row>
    <row r="219" spans="1:65" s="13" customFormat="1">
      <c r="B219" s="164"/>
      <c r="D219" s="165" t="s">
        <v>194</v>
      </c>
      <c r="E219" s="166" t="s">
        <v>1</v>
      </c>
      <c r="F219" s="167" t="s">
        <v>547</v>
      </c>
      <c r="H219" s="168">
        <v>45.6</v>
      </c>
      <c r="I219" s="169"/>
      <c r="L219" s="164"/>
      <c r="M219" s="170"/>
      <c r="N219" s="171"/>
      <c r="O219" s="171"/>
      <c r="P219" s="171"/>
      <c r="Q219" s="171"/>
      <c r="R219" s="171"/>
      <c r="S219" s="171"/>
      <c r="T219" s="172"/>
      <c r="AT219" s="166" t="s">
        <v>194</v>
      </c>
      <c r="AU219" s="166" t="s">
        <v>88</v>
      </c>
      <c r="AV219" s="13" t="s">
        <v>88</v>
      </c>
      <c r="AW219" s="13" t="s">
        <v>35</v>
      </c>
      <c r="AX219" s="13" t="s">
        <v>24</v>
      </c>
      <c r="AY219" s="166" t="s">
        <v>185</v>
      </c>
    </row>
    <row r="220" spans="1:65" s="2" customFormat="1" ht="21.75" customHeight="1">
      <c r="A220" s="33"/>
      <c r="B220" s="150"/>
      <c r="C220" s="151" t="s">
        <v>136</v>
      </c>
      <c r="D220" s="151" t="s">
        <v>187</v>
      </c>
      <c r="E220" s="152" t="s">
        <v>357</v>
      </c>
      <c r="F220" s="153" t="s">
        <v>358</v>
      </c>
      <c r="G220" s="154" t="s">
        <v>288</v>
      </c>
      <c r="H220" s="155">
        <v>342</v>
      </c>
      <c r="I220" s="156"/>
      <c r="J220" s="157">
        <f>ROUND(I220*H220,2)</f>
        <v>0</v>
      </c>
      <c r="K220" s="153" t="s">
        <v>191</v>
      </c>
      <c r="L220" s="34"/>
      <c r="M220" s="158" t="s">
        <v>1</v>
      </c>
      <c r="N220" s="159" t="s">
        <v>45</v>
      </c>
      <c r="O220" s="59"/>
      <c r="P220" s="160">
        <f>O220*H220</f>
        <v>0</v>
      </c>
      <c r="Q220" s="160">
        <v>0</v>
      </c>
      <c r="R220" s="160">
        <f>Q220*H220</f>
        <v>0</v>
      </c>
      <c r="S220" s="160">
        <v>0</v>
      </c>
      <c r="T220" s="161">
        <f>S220*H220</f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62" t="s">
        <v>192</v>
      </c>
      <c r="AT220" s="162" t="s">
        <v>187</v>
      </c>
      <c r="AU220" s="162" t="s">
        <v>88</v>
      </c>
      <c r="AY220" s="18" t="s">
        <v>185</v>
      </c>
      <c r="BE220" s="163">
        <f>IF(N220="základní",J220,0)</f>
        <v>0</v>
      </c>
      <c r="BF220" s="163">
        <f>IF(N220="snížená",J220,0)</f>
        <v>0</v>
      </c>
      <c r="BG220" s="163">
        <f>IF(N220="zákl. přenesená",J220,0)</f>
        <v>0</v>
      </c>
      <c r="BH220" s="163">
        <f>IF(N220="sníž. přenesená",J220,0)</f>
        <v>0</v>
      </c>
      <c r="BI220" s="163">
        <f>IF(N220="nulová",J220,0)</f>
        <v>0</v>
      </c>
      <c r="BJ220" s="18" t="s">
        <v>24</v>
      </c>
      <c r="BK220" s="163">
        <f>ROUND(I220*H220,2)</f>
        <v>0</v>
      </c>
      <c r="BL220" s="18" t="s">
        <v>192</v>
      </c>
      <c r="BM220" s="162" t="s">
        <v>549</v>
      </c>
    </row>
    <row r="221" spans="1:65" s="15" customFormat="1">
      <c r="B221" s="194"/>
      <c r="D221" s="165" t="s">
        <v>194</v>
      </c>
      <c r="E221" s="195" t="s">
        <v>1</v>
      </c>
      <c r="F221" s="196" t="s">
        <v>360</v>
      </c>
      <c r="H221" s="195" t="s">
        <v>1</v>
      </c>
      <c r="I221" s="197"/>
      <c r="L221" s="194"/>
      <c r="M221" s="198"/>
      <c r="N221" s="199"/>
      <c r="O221" s="199"/>
      <c r="P221" s="199"/>
      <c r="Q221" s="199"/>
      <c r="R221" s="199"/>
      <c r="S221" s="199"/>
      <c r="T221" s="200"/>
      <c r="AT221" s="195" t="s">
        <v>194</v>
      </c>
      <c r="AU221" s="195" t="s">
        <v>88</v>
      </c>
      <c r="AV221" s="15" t="s">
        <v>24</v>
      </c>
      <c r="AW221" s="15" t="s">
        <v>35</v>
      </c>
      <c r="AX221" s="15" t="s">
        <v>80</v>
      </c>
      <c r="AY221" s="195" t="s">
        <v>185</v>
      </c>
    </row>
    <row r="222" spans="1:65" s="13" customFormat="1">
      <c r="B222" s="164"/>
      <c r="D222" s="165" t="s">
        <v>194</v>
      </c>
      <c r="E222" s="166" t="s">
        <v>1</v>
      </c>
      <c r="F222" s="167" t="s">
        <v>550</v>
      </c>
      <c r="H222" s="168">
        <v>342</v>
      </c>
      <c r="I222" s="169"/>
      <c r="L222" s="164"/>
      <c r="M222" s="170"/>
      <c r="N222" s="171"/>
      <c r="O222" s="171"/>
      <c r="P222" s="171"/>
      <c r="Q222" s="171"/>
      <c r="R222" s="171"/>
      <c r="S222" s="171"/>
      <c r="T222" s="172"/>
      <c r="AT222" s="166" t="s">
        <v>194</v>
      </c>
      <c r="AU222" s="166" t="s">
        <v>88</v>
      </c>
      <c r="AV222" s="13" t="s">
        <v>88</v>
      </c>
      <c r="AW222" s="13" t="s">
        <v>35</v>
      </c>
      <c r="AX222" s="13" t="s">
        <v>24</v>
      </c>
      <c r="AY222" s="166" t="s">
        <v>185</v>
      </c>
    </row>
    <row r="223" spans="1:65" s="2" customFormat="1" ht="24.2" customHeight="1">
      <c r="A223" s="33"/>
      <c r="B223" s="150"/>
      <c r="C223" s="151" t="s">
        <v>140</v>
      </c>
      <c r="D223" s="151" t="s">
        <v>187</v>
      </c>
      <c r="E223" s="152" t="s">
        <v>362</v>
      </c>
      <c r="F223" s="153" t="s">
        <v>363</v>
      </c>
      <c r="G223" s="154" t="s">
        <v>288</v>
      </c>
      <c r="H223" s="155">
        <v>1482</v>
      </c>
      <c r="I223" s="156"/>
      <c r="J223" s="157">
        <f>ROUND(I223*H223,2)</f>
        <v>0</v>
      </c>
      <c r="K223" s="153" t="s">
        <v>191</v>
      </c>
      <c r="L223" s="34"/>
      <c r="M223" s="158" t="s">
        <v>1</v>
      </c>
      <c r="N223" s="159" t="s">
        <v>45</v>
      </c>
      <c r="O223" s="59"/>
      <c r="P223" s="160">
        <f>O223*H223</f>
        <v>0</v>
      </c>
      <c r="Q223" s="160">
        <v>0</v>
      </c>
      <c r="R223" s="160">
        <f>Q223*H223</f>
        <v>0</v>
      </c>
      <c r="S223" s="160">
        <v>0</v>
      </c>
      <c r="T223" s="161">
        <f>S223*H223</f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62" t="s">
        <v>192</v>
      </c>
      <c r="AT223" s="162" t="s">
        <v>187</v>
      </c>
      <c r="AU223" s="162" t="s">
        <v>88</v>
      </c>
      <c r="AY223" s="18" t="s">
        <v>185</v>
      </c>
      <c r="BE223" s="163">
        <f>IF(N223="základní",J223,0)</f>
        <v>0</v>
      </c>
      <c r="BF223" s="163">
        <f>IF(N223="snížená",J223,0)</f>
        <v>0</v>
      </c>
      <c r="BG223" s="163">
        <f>IF(N223="zákl. přenesená",J223,0)</f>
        <v>0</v>
      </c>
      <c r="BH223" s="163">
        <f>IF(N223="sníž. přenesená",J223,0)</f>
        <v>0</v>
      </c>
      <c r="BI223" s="163">
        <f>IF(N223="nulová",J223,0)</f>
        <v>0</v>
      </c>
      <c r="BJ223" s="18" t="s">
        <v>24</v>
      </c>
      <c r="BK223" s="163">
        <f>ROUND(I223*H223,2)</f>
        <v>0</v>
      </c>
      <c r="BL223" s="18" t="s">
        <v>192</v>
      </c>
      <c r="BM223" s="162" t="s">
        <v>551</v>
      </c>
    </row>
    <row r="224" spans="1:65" s="15" customFormat="1">
      <c r="B224" s="194"/>
      <c r="D224" s="165" t="s">
        <v>194</v>
      </c>
      <c r="E224" s="195" t="s">
        <v>1</v>
      </c>
      <c r="F224" s="196" t="s">
        <v>365</v>
      </c>
      <c r="H224" s="195" t="s">
        <v>1</v>
      </c>
      <c r="I224" s="197"/>
      <c r="L224" s="194"/>
      <c r="M224" s="198"/>
      <c r="N224" s="199"/>
      <c r="O224" s="199"/>
      <c r="P224" s="199"/>
      <c r="Q224" s="199"/>
      <c r="R224" s="199"/>
      <c r="S224" s="199"/>
      <c r="T224" s="200"/>
      <c r="AT224" s="195" t="s">
        <v>194</v>
      </c>
      <c r="AU224" s="195" t="s">
        <v>88</v>
      </c>
      <c r="AV224" s="15" t="s">
        <v>24</v>
      </c>
      <c r="AW224" s="15" t="s">
        <v>35</v>
      </c>
      <c r="AX224" s="15" t="s">
        <v>80</v>
      </c>
      <c r="AY224" s="195" t="s">
        <v>185</v>
      </c>
    </row>
    <row r="225" spans="1:65" s="13" customFormat="1">
      <c r="B225" s="164"/>
      <c r="D225" s="165" t="s">
        <v>194</v>
      </c>
      <c r="E225" s="166" t="s">
        <v>269</v>
      </c>
      <c r="F225" s="167" t="s">
        <v>552</v>
      </c>
      <c r="H225" s="168">
        <v>1482</v>
      </c>
      <c r="I225" s="169"/>
      <c r="L225" s="164"/>
      <c r="M225" s="170"/>
      <c r="N225" s="171"/>
      <c r="O225" s="171"/>
      <c r="P225" s="171"/>
      <c r="Q225" s="171"/>
      <c r="R225" s="171"/>
      <c r="S225" s="171"/>
      <c r="T225" s="172"/>
      <c r="AT225" s="166" t="s">
        <v>194</v>
      </c>
      <c r="AU225" s="166" t="s">
        <v>88</v>
      </c>
      <c r="AV225" s="13" t="s">
        <v>88</v>
      </c>
      <c r="AW225" s="13" t="s">
        <v>35</v>
      </c>
      <c r="AX225" s="13" t="s">
        <v>24</v>
      </c>
      <c r="AY225" s="166" t="s">
        <v>185</v>
      </c>
    </row>
    <row r="226" spans="1:65" s="2" customFormat="1" ht="24.2" customHeight="1">
      <c r="A226" s="33"/>
      <c r="B226" s="150"/>
      <c r="C226" s="151" t="s">
        <v>143</v>
      </c>
      <c r="D226" s="151" t="s">
        <v>187</v>
      </c>
      <c r="E226" s="152" t="s">
        <v>368</v>
      </c>
      <c r="F226" s="153" t="s">
        <v>369</v>
      </c>
      <c r="G226" s="154" t="s">
        <v>288</v>
      </c>
      <c r="H226" s="155">
        <v>1482</v>
      </c>
      <c r="I226" s="156"/>
      <c r="J226" s="157">
        <f>ROUND(I226*H226,2)</f>
        <v>0</v>
      </c>
      <c r="K226" s="153" t="s">
        <v>224</v>
      </c>
      <c r="L226" s="34"/>
      <c r="M226" s="158" t="s">
        <v>1</v>
      </c>
      <c r="N226" s="159" t="s">
        <v>45</v>
      </c>
      <c r="O226" s="59"/>
      <c r="P226" s="160">
        <f>O226*H226</f>
        <v>0</v>
      </c>
      <c r="Q226" s="160">
        <v>0</v>
      </c>
      <c r="R226" s="160">
        <f>Q226*H226</f>
        <v>0</v>
      </c>
      <c r="S226" s="160">
        <v>0</v>
      </c>
      <c r="T226" s="161">
        <f>S226*H226</f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62" t="s">
        <v>192</v>
      </c>
      <c r="AT226" s="162" t="s">
        <v>187</v>
      </c>
      <c r="AU226" s="162" t="s">
        <v>88</v>
      </c>
      <c r="AY226" s="18" t="s">
        <v>185</v>
      </c>
      <c r="BE226" s="163">
        <f>IF(N226="základní",J226,0)</f>
        <v>0</v>
      </c>
      <c r="BF226" s="163">
        <f>IF(N226="snížená",J226,0)</f>
        <v>0</v>
      </c>
      <c r="BG226" s="163">
        <f>IF(N226="zákl. přenesená",J226,0)</f>
        <v>0</v>
      </c>
      <c r="BH226" s="163">
        <f>IF(N226="sníž. přenesená",J226,0)</f>
        <v>0</v>
      </c>
      <c r="BI226" s="163">
        <f>IF(N226="nulová",J226,0)</f>
        <v>0</v>
      </c>
      <c r="BJ226" s="18" t="s">
        <v>24</v>
      </c>
      <c r="BK226" s="163">
        <f>ROUND(I226*H226,2)</f>
        <v>0</v>
      </c>
      <c r="BL226" s="18" t="s">
        <v>192</v>
      </c>
      <c r="BM226" s="162" t="s">
        <v>553</v>
      </c>
    </row>
    <row r="227" spans="1:65" s="15" customFormat="1">
      <c r="B227" s="194"/>
      <c r="D227" s="165" t="s">
        <v>194</v>
      </c>
      <c r="E227" s="195" t="s">
        <v>1</v>
      </c>
      <c r="F227" s="196" t="s">
        <v>371</v>
      </c>
      <c r="H227" s="195" t="s">
        <v>1</v>
      </c>
      <c r="I227" s="197"/>
      <c r="L227" s="194"/>
      <c r="M227" s="198"/>
      <c r="N227" s="199"/>
      <c r="O227" s="199"/>
      <c r="P227" s="199"/>
      <c r="Q227" s="199"/>
      <c r="R227" s="199"/>
      <c r="S227" s="199"/>
      <c r="T227" s="200"/>
      <c r="AT227" s="195" t="s">
        <v>194</v>
      </c>
      <c r="AU227" s="195" t="s">
        <v>88</v>
      </c>
      <c r="AV227" s="15" t="s">
        <v>24</v>
      </c>
      <c r="AW227" s="15" t="s">
        <v>35</v>
      </c>
      <c r="AX227" s="15" t="s">
        <v>80</v>
      </c>
      <c r="AY227" s="195" t="s">
        <v>185</v>
      </c>
    </row>
    <row r="228" spans="1:65" s="13" customFormat="1">
      <c r="B228" s="164"/>
      <c r="D228" s="165" t="s">
        <v>194</v>
      </c>
      <c r="E228" s="166" t="s">
        <v>1</v>
      </c>
      <c r="F228" s="167" t="s">
        <v>269</v>
      </c>
      <c r="H228" s="168">
        <v>1482</v>
      </c>
      <c r="I228" s="169"/>
      <c r="L228" s="164"/>
      <c r="M228" s="170"/>
      <c r="N228" s="171"/>
      <c r="O228" s="171"/>
      <c r="P228" s="171"/>
      <c r="Q228" s="171"/>
      <c r="R228" s="171"/>
      <c r="S228" s="171"/>
      <c r="T228" s="172"/>
      <c r="AT228" s="166" t="s">
        <v>194</v>
      </c>
      <c r="AU228" s="166" t="s">
        <v>88</v>
      </c>
      <c r="AV228" s="13" t="s">
        <v>88</v>
      </c>
      <c r="AW228" s="13" t="s">
        <v>35</v>
      </c>
      <c r="AX228" s="13" t="s">
        <v>24</v>
      </c>
      <c r="AY228" s="166" t="s">
        <v>185</v>
      </c>
    </row>
    <row r="229" spans="1:65" s="2" customFormat="1" ht="16.5" customHeight="1">
      <c r="A229" s="33"/>
      <c r="B229" s="150"/>
      <c r="C229" s="181" t="s">
        <v>554</v>
      </c>
      <c r="D229" s="181" t="s">
        <v>231</v>
      </c>
      <c r="E229" s="182" t="s">
        <v>373</v>
      </c>
      <c r="F229" s="183" t="s">
        <v>374</v>
      </c>
      <c r="G229" s="184" t="s">
        <v>375</v>
      </c>
      <c r="H229" s="185">
        <v>51.87</v>
      </c>
      <c r="I229" s="186"/>
      <c r="J229" s="187">
        <f>ROUND(I229*H229,2)</f>
        <v>0</v>
      </c>
      <c r="K229" s="183" t="s">
        <v>191</v>
      </c>
      <c r="L229" s="188"/>
      <c r="M229" s="189" t="s">
        <v>1</v>
      </c>
      <c r="N229" s="190" t="s">
        <v>45</v>
      </c>
      <c r="O229" s="59"/>
      <c r="P229" s="160">
        <f>O229*H229</f>
        <v>0</v>
      </c>
      <c r="Q229" s="160">
        <v>1E-3</v>
      </c>
      <c r="R229" s="160">
        <f>Q229*H229</f>
        <v>5.1869999999999999E-2</v>
      </c>
      <c r="S229" s="160">
        <v>0</v>
      </c>
      <c r="T229" s="161">
        <f>S229*H229</f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62" t="s">
        <v>217</v>
      </c>
      <c r="AT229" s="162" t="s">
        <v>231</v>
      </c>
      <c r="AU229" s="162" t="s">
        <v>88</v>
      </c>
      <c r="AY229" s="18" t="s">
        <v>185</v>
      </c>
      <c r="BE229" s="163">
        <f>IF(N229="základní",J229,0)</f>
        <v>0</v>
      </c>
      <c r="BF229" s="163">
        <f>IF(N229="snížená",J229,0)</f>
        <v>0</v>
      </c>
      <c r="BG229" s="163">
        <f>IF(N229="zákl. přenesená",J229,0)</f>
        <v>0</v>
      </c>
      <c r="BH229" s="163">
        <f>IF(N229="sníž. přenesená",J229,0)</f>
        <v>0</v>
      </c>
      <c r="BI229" s="163">
        <f>IF(N229="nulová",J229,0)</f>
        <v>0</v>
      </c>
      <c r="BJ229" s="18" t="s">
        <v>24</v>
      </c>
      <c r="BK229" s="163">
        <f>ROUND(I229*H229,2)</f>
        <v>0</v>
      </c>
      <c r="BL229" s="18" t="s">
        <v>192</v>
      </c>
      <c r="BM229" s="162" t="s">
        <v>555</v>
      </c>
    </row>
    <row r="230" spans="1:65" s="13" customFormat="1">
      <c r="B230" s="164"/>
      <c r="D230" s="165" t="s">
        <v>194</v>
      </c>
      <c r="E230" s="166" t="s">
        <v>1</v>
      </c>
      <c r="F230" s="167" t="s">
        <v>377</v>
      </c>
      <c r="H230" s="168">
        <v>51.87</v>
      </c>
      <c r="I230" s="169"/>
      <c r="L230" s="164"/>
      <c r="M230" s="170"/>
      <c r="N230" s="171"/>
      <c r="O230" s="171"/>
      <c r="P230" s="171"/>
      <c r="Q230" s="171"/>
      <c r="R230" s="171"/>
      <c r="S230" s="171"/>
      <c r="T230" s="172"/>
      <c r="AT230" s="166" t="s">
        <v>194</v>
      </c>
      <c r="AU230" s="166" t="s">
        <v>88</v>
      </c>
      <c r="AV230" s="13" t="s">
        <v>88</v>
      </c>
      <c r="AW230" s="13" t="s">
        <v>35</v>
      </c>
      <c r="AX230" s="13" t="s">
        <v>24</v>
      </c>
      <c r="AY230" s="166" t="s">
        <v>185</v>
      </c>
    </row>
    <row r="231" spans="1:65" s="12" customFormat="1" ht="22.9" customHeight="1">
      <c r="B231" s="137"/>
      <c r="D231" s="138" t="s">
        <v>79</v>
      </c>
      <c r="E231" s="148" t="s">
        <v>157</v>
      </c>
      <c r="F231" s="148" t="s">
        <v>388</v>
      </c>
      <c r="I231" s="140"/>
      <c r="J231" s="149">
        <f>BK231</f>
        <v>0</v>
      </c>
      <c r="L231" s="137"/>
      <c r="M231" s="142"/>
      <c r="N231" s="143"/>
      <c r="O231" s="143"/>
      <c r="P231" s="144">
        <f>SUM(P232:P243)</f>
        <v>0</v>
      </c>
      <c r="Q231" s="143"/>
      <c r="R231" s="144">
        <f>SUM(R232:R243)</f>
        <v>0.11628000000000001</v>
      </c>
      <c r="S231" s="143"/>
      <c r="T231" s="145">
        <f>SUM(T232:T243)</f>
        <v>0</v>
      </c>
      <c r="AR231" s="138" t="s">
        <v>24</v>
      </c>
      <c r="AT231" s="146" t="s">
        <v>79</v>
      </c>
      <c r="AU231" s="146" t="s">
        <v>24</v>
      </c>
      <c r="AY231" s="138" t="s">
        <v>185</v>
      </c>
      <c r="BK231" s="147">
        <f>SUM(BK232:BK243)</f>
        <v>0</v>
      </c>
    </row>
    <row r="232" spans="1:65" s="2" customFormat="1" ht="16.5" customHeight="1">
      <c r="A232" s="33"/>
      <c r="B232" s="150"/>
      <c r="C232" s="151" t="s">
        <v>556</v>
      </c>
      <c r="D232" s="151" t="s">
        <v>187</v>
      </c>
      <c r="E232" s="152" t="s">
        <v>557</v>
      </c>
      <c r="F232" s="153" t="s">
        <v>558</v>
      </c>
      <c r="G232" s="154" t="s">
        <v>288</v>
      </c>
      <c r="H232" s="155">
        <v>228</v>
      </c>
      <c r="I232" s="156"/>
      <c r="J232" s="157">
        <f>ROUND(I232*H232,2)</f>
        <v>0</v>
      </c>
      <c r="K232" s="153" t="s">
        <v>191</v>
      </c>
      <c r="L232" s="34"/>
      <c r="M232" s="158" t="s">
        <v>1</v>
      </c>
      <c r="N232" s="159" t="s">
        <v>45</v>
      </c>
      <c r="O232" s="59"/>
      <c r="P232" s="160">
        <f>O232*H232</f>
        <v>0</v>
      </c>
      <c r="Q232" s="160">
        <v>0</v>
      </c>
      <c r="R232" s="160">
        <f>Q232*H232</f>
        <v>0</v>
      </c>
      <c r="S232" s="160">
        <v>0</v>
      </c>
      <c r="T232" s="161">
        <f>S232*H232</f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62" t="s">
        <v>192</v>
      </c>
      <c r="AT232" s="162" t="s">
        <v>187</v>
      </c>
      <c r="AU232" s="162" t="s">
        <v>88</v>
      </c>
      <c r="AY232" s="18" t="s">
        <v>185</v>
      </c>
      <c r="BE232" s="163">
        <f>IF(N232="základní",J232,0)</f>
        <v>0</v>
      </c>
      <c r="BF232" s="163">
        <f>IF(N232="snížená",J232,0)</f>
        <v>0</v>
      </c>
      <c r="BG232" s="163">
        <f>IF(N232="zákl. přenesená",J232,0)</f>
        <v>0</v>
      </c>
      <c r="BH232" s="163">
        <f>IF(N232="sníž. přenesená",J232,0)</f>
        <v>0</v>
      </c>
      <c r="BI232" s="163">
        <f>IF(N232="nulová",J232,0)</f>
        <v>0</v>
      </c>
      <c r="BJ232" s="18" t="s">
        <v>24</v>
      </c>
      <c r="BK232" s="163">
        <f>ROUND(I232*H232,2)</f>
        <v>0</v>
      </c>
      <c r="BL232" s="18" t="s">
        <v>192</v>
      </c>
      <c r="BM232" s="162" t="s">
        <v>559</v>
      </c>
    </row>
    <row r="233" spans="1:65" s="13" customFormat="1">
      <c r="B233" s="164"/>
      <c r="D233" s="165" t="s">
        <v>194</v>
      </c>
      <c r="E233" s="166" t="s">
        <v>1</v>
      </c>
      <c r="F233" s="167" t="s">
        <v>455</v>
      </c>
      <c r="H233" s="168">
        <v>228</v>
      </c>
      <c r="I233" s="169"/>
      <c r="L233" s="164"/>
      <c r="M233" s="170"/>
      <c r="N233" s="171"/>
      <c r="O233" s="171"/>
      <c r="P233" s="171"/>
      <c r="Q233" s="171"/>
      <c r="R233" s="171"/>
      <c r="S233" s="171"/>
      <c r="T233" s="172"/>
      <c r="AT233" s="166" t="s">
        <v>194</v>
      </c>
      <c r="AU233" s="166" t="s">
        <v>88</v>
      </c>
      <c r="AV233" s="13" t="s">
        <v>88</v>
      </c>
      <c r="AW233" s="13" t="s">
        <v>35</v>
      </c>
      <c r="AX233" s="13" t="s">
        <v>24</v>
      </c>
      <c r="AY233" s="166" t="s">
        <v>185</v>
      </c>
    </row>
    <row r="234" spans="1:65" s="2" customFormat="1" ht="16.5" customHeight="1">
      <c r="A234" s="33"/>
      <c r="B234" s="150"/>
      <c r="C234" s="151" t="s">
        <v>560</v>
      </c>
      <c r="D234" s="151" t="s">
        <v>187</v>
      </c>
      <c r="E234" s="152" t="s">
        <v>348</v>
      </c>
      <c r="F234" s="153" t="s">
        <v>349</v>
      </c>
      <c r="G234" s="154" t="s">
        <v>228</v>
      </c>
      <c r="H234" s="155">
        <v>45.6</v>
      </c>
      <c r="I234" s="156"/>
      <c r="J234" s="157">
        <f>ROUND(I234*H234,2)</f>
        <v>0</v>
      </c>
      <c r="K234" s="153" t="s">
        <v>191</v>
      </c>
      <c r="L234" s="34"/>
      <c r="M234" s="158" t="s">
        <v>1</v>
      </c>
      <c r="N234" s="159" t="s">
        <v>45</v>
      </c>
      <c r="O234" s="59"/>
      <c r="P234" s="160">
        <f>O234*H234</f>
        <v>0</v>
      </c>
      <c r="Q234" s="160">
        <v>0</v>
      </c>
      <c r="R234" s="160">
        <f>Q234*H234</f>
        <v>0</v>
      </c>
      <c r="S234" s="160">
        <v>0</v>
      </c>
      <c r="T234" s="161">
        <f>S234*H234</f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62" t="s">
        <v>192</v>
      </c>
      <c r="AT234" s="162" t="s">
        <v>187</v>
      </c>
      <c r="AU234" s="162" t="s">
        <v>88</v>
      </c>
      <c r="AY234" s="18" t="s">
        <v>185</v>
      </c>
      <c r="BE234" s="163">
        <f>IF(N234="základní",J234,0)</f>
        <v>0</v>
      </c>
      <c r="BF234" s="163">
        <f>IF(N234="snížená",J234,0)</f>
        <v>0</v>
      </c>
      <c r="BG234" s="163">
        <f>IF(N234="zákl. přenesená",J234,0)</f>
        <v>0</v>
      </c>
      <c r="BH234" s="163">
        <f>IF(N234="sníž. přenesená",J234,0)</f>
        <v>0</v>
      </c>
      <c r="BI234" s="163">
        <f>IF(N234="nulová",J234,0)</f>
        <v>0</v>
      </c>
      <c r="BJ234" s="18" t="s">
        <v>24</v>
      </c>
      <c r="BK234" s="163">
        <f>ROUND(I234*H234,2)</f>
        <v>0</v>
      </c>
      <c r="BL234" s="18" t="s">
        <v>192</v>
      </c>
      <c r="BM234" s="162" t="s">
        <v>561</v>
      </c>
    </row>
    <row r="235" spans="1:65" s="13" customFormat="1">
      <c r="B235" s="164"/>
      <c r="D235" s="165" t="s">
        <v>194</v>
      </c>
      <c r="E235" s="166" t="s">
        <v>1</v>
      </c>
      <c r="F235" s="167" t="s">
        <v>562</v>
      </c>
      <c r="H235" s="168">
        <v>45.6</v>
      </c>
      <c r="I235" s="169"/>
      <c r="L235" s="164"/>
      <c r="M235" s="170"/>
      <c r="N235" s="171"/>
      <c r="O235" s="171"/>
      <c r="P235" s="171"/>
      <c r="Q235" s="171"/>
      <c r="R235" s="171"/>
      <c r="S235" s="171"/>
      <c r="T235" s="172"/>
      <c r="AT235" s="166" t="s">
        <v>194</v>
      </c>
      <c r="AU235" s="166" t="s">
        <v>88</v>
      </c>
      <c r="AV235" s="13" t="s">
        <v>88</v>
      </c>
      <c r="AW235" s="13" t="s">
        <v>35</v>
      </c>
      <c r="AX235" s="13" t="s">
        <v>24</v>
      </c>
      <c r="AY235" s="166" t="s">
        <v>185</v>
      </c>
    </row>
    <row r="236" spans="1:65" s="2" customFormat="1" ht="21.75" customHeight="1">
      <c r="A236" s="33"/>
      <c r="B236" s="150"/>
      <c r="C236" s="151" t="s">
        <v>563</v>
      </c>
      <c r="D236" s="151" t="s">
        <v>187</v>
      </c>
      <c r="E236" s="152" t="s">
        <v>353</v>
      </c>
      <c r="F236" s="153" t="s">
        <v>354</v>
      </c>
      <c r="G236" s="154" t="s">
        <v>228</v>
      </c>
      <c r="H236" s="155">
        <v>45.6</v>
      </c>
      <c r="I236" s="156"/>
      <c r="J236" s="157">
        <f>ROUND(I236*H236,2)</f>
        <v>0</v>
      </c>
      <c r="K236" s="153" t="s">
        <v>191</v>
      </c>
      <c r="L236" s="34"/>
      <c r="M236" s="158" t="s">
        <v>1</v>
      </c>
      <c r="N236" s="159" t="s">
        <v>45</v>
      </c>
      <c r="O236" s="59"/>
      <c r="P236" s="160">
        <f>O236*H236</f>
        <v>0</v>
      </c>
      <c r="Q236" s="160">
        <v>0</v>
      </c>
      <c r="R236" s="160">
        <f>Q236*H236</f>
        <v>0</v>
      </c>
      <c r="S236" s="160">
        <v>0</v>
      </c>
      <c r="T236" s="161">
        <f>S236*H236</f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62" t="s">
        <v>192</v>
      </c>
      <c r="AT236" s="162" t="s">
        <v>187</v>
      </c>
      <c r="AU236" s="162" t="s">
        <v>88</v>
      </c>
      <c r="AY236" s="18" t="s">
        <v>185</v>
      </c>
      <c r="BE236" s="163">
        <f>IF(N236="základní",J236,0)</f>
        <v>0</v>
      </c>
      <c r="BF236" s="163">
        <f>IF(N236="snížená",J236,0)</f>
        <v>0</v>
      </c>
      <c r="BG236" s="163">
        <f>IF(N236="zákl. přenesená",J236,0)</f>
        <v>0</v>
      </c>
      <c r="BH236" s="163">
        <f>IF(N236="sníž. přenesená",J236,0)</f>
        <v>0</v>
      </c>
      <c r="BI236" s="163">
        <f>IF(N236="nulová",J236,0)</f>
        <v>0</v>
      </c>
      <c r="BJ236" s="18" t="s">
        <v>24</v>
      </c>
      <c r="BK236" s="163">
        <f>ROUND(I236*H236,2)</f>
        <v>0</v>
      </c>
      <c r="BL236" s="18" t="s">
        <v>192</v>
      </c>
      <c r="BM236" s="162" t="s">
        <v>564</v>
      </c>
    </row>
    <row r="237" spans="1:65" s="2" customFormat="1" ht="16.5" customHeight="1">
      <c r="A237" s="33"/>
      <c r="B237" s="150"/>
      <c r="C237" s="151" t="s">
        <v>565</v>
      </c>
      <c r="D237" s="151" t="s">
        <v>187</v>
      </c>
      <c r="E237" s="152" t="s">
        <v>566</v>
      </c>
      <c r="F237" s="153" t="s">
        <v>567</v>
      </c>
      <c r="G237" s="154" t="s">
        <v>288</v>
      </c>
      <c r="H237" s="155">
        <v>456</v>
      </c>
      <c r="I237" s="156"/>
      <c r="J237" s="157">
        <f>ROUND(I237*H237,2)</f>
        <v>0</v>
      </c>
      <c r="K237" s="153" t="s">
        <v>191</v>
      </c>
      <c r="L237" s="34"/>
      <c r="M237" s="158" t="s">
        <v>1</v>
      </c>
      <c r="N237" s="159" t="s">
        <v>45</v>
      </c>
      <c r="O237" s="59"/>
      <c r="P237" s="160">
        <f>O237*H237</f>
        <v>0</v>
      </c>
      <c r="Q237" s="160">
        <v>0</v>
      </c>
      <c r="R237" s="160">
        <f>Q237*H237</f>
        <v>0</v>
      </c>
      <c r="S237" s="160">
        <v>0</v>
      </c>
      <c r="T237" s="161">
        <f>S237*H237</f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62" t="s">
        <v>192</v>
      </c>
      <c r="AT237" s="162" t="s">
        <v>187</v>
      </c>
      <c r="AU237" s="162" t="s">
        <v>88</v>
      </c>
      <c r="AY237" s="18" t="s">
        <v>185</v>
      </c>
      <c r="BE237" s="163">
        <f>IF(N237="základní",J237,0)</f>
        <v>0</v>
      </c>
      <c r="BF237" s="163">
        <f>IF(N237="snížená",J237,0)</f>
        <v>0</v>
      </c>
      <c r="BG237" s="163">
        <f>IF(N237="zákl. přenesená",J237,0)</f>
        <v>0</v>
      </c>
      <c r="BH237" s="163">
        <f>IF(N237="sníž. přenesená",J237,0)</f>
        <v>0</v>
      </c>
      <c r="BI237" s="163">
        <f>IF(N237="nulová",J237,0)</f>
        <v>0</v>
      </c>
      <c r="BJ237" s="18" t="s">
        <v>24</v>
      </c>
      <c r="BK237" s="163">
        <f>ROUND(I237*H237,2)</f>
        <v>0</v>
      </c>
      <c r="BL237" s="18" t="s">
        <v>192</v>
      </c>
      <c r="BM237" s="162" t="s">
        <v>568</v>
      </c>
    </row>
    <row r="238" spans="1:65" s="13" customFormat="1">
      <c r="B238" s="164"/>
      <c r="D238" s="165" t="s">
        <v>194</v>
      </c>
      <c r="E238" s="166" t="s">
        <v>1</v>
      </c>
      <c r="F238" s="167" t="s">
        <v>569</v>
      </c>
      <c r="H238" s="168">
        <v>28</v>
      </c>
      <c r="I238" s="169"/>
      <c r="L238" s="164"/>
      <c r="M238" s="170"/>
      <c r="N238" s="171"/>
      <c r="O238" s="171"/>
      <c r="P238" s="171"/>
      <c r="Q238" s="171"/>
      <c r="R238" s="171"/>
      <c r="S238" s="171"/>
      <c r="T238" s="172"/>
      <c r="AT238" s="166" t="s">
        <v>194</v>
      </c>
      <c r="AU238" s="166" t="s">
        <v>88</v>
      </c>
      <c r="AV238" s="13" t="s">
        <v>88</v>
      </c>
      <c r="AW238" s="13" t="s">
        <v>35</v>
      </c>
      <c r="AX238" s="13" t="s">
        <v>80</v>
      </c>
      <c r="AY238" s="166" t="s">
        <v>185</v>
      </c>
    </row>
    <row r="239" spans="1:65" s="13" customFormat="1">
      <c r="B239" s="164"/>
      <c r="D239" s="165" t="s">
        <v>194</v>
      </c>
      <c r="E239" s="166" t="s">
        <v>1</v>
      </c>
      <c r="F239" s="167" t="s">
        <v>570</v>
      </c>
      <c r="H239" s="168">
        <v>200</v>
      </c>
      <c r="I239" s="169"/>
      <c r="L239" s="164"/>
      <c r="M239" s="170"/>
      <c r="N239" s="171"/>
      <c r="O239" s="171"/>
      <c r="P239" s="171"/>
      <c r="Q239" s="171"/>
      <c r="R239" s="171"/>
      <c r="S239" s="171"/>
      <c r="T239" s="172"/>
      <c r="AT239" s="166" t="s">
        <v>194</v>
      </c>
      <c r="AU239" s="166" t="s">
        <v>88</v>
      </c>
      <c r="AV239" s="13" t="s">
        <v>88</v>
      </c>
      <c r="AW239" s="13" t="s">
        <v>35</v>
      </c>
      <c r="AX239" s="13" t="s">
        <v>80</v>
      </c>
      <c r="AY239" s="166" t="s">
        <v>185</v>
      </c>
    </row>
    <row r="240" spans="1:65" s="14" customFormat="1">
      <c r="B240" s="173"/>
      <c r="D240" s="165" t="s">
        <v>194</v>
      </c>
      <c r="E240" s="174" t="s">
        <v>455</v>
      </c>
      <c r="F240" s="175" t="s">
        <v>195</v>
      </c>
      <c r="H240" s="176">
        <v>228</v>
      </c>
      <c r="I240" s="177"/>
      <c r="L240" s="173"/>
      <c r="M240" s="178"/>
      <c r="N240" s="179"/>
      <c r="O240" s="179"/>
      <c r="P240" s="179"/>
      <c r="Q240" s="179"/>
      <c r="R240" s="179"/>
      <c r="S240" s="179"/>
      <c r="T240" s="180"/>
      <c r="AT240" s="174" t="s">
        <v>194</v>
      </c>
      <c r="AU240" s="174" t="s">
        <v>88</v>
      </c>
      <c r="AV240" s="14" t="s">
        <v>192</v>
      </c>
      <c r="AW240" s="14" t="s">
        <v>35</v>
      </c>
      <c r="AX240" s="14" t="s">
        <v>80</v>
      </c>
      <c r="AY240" s="174" t="s">
        <v>185</v>
      </c>
    </row>
    <row r="241" spans="1:65" s="13" customFormat="1">
      <c r="B241" s="164"/>
      <c r="D241" s="165" t="s">
        <v>194</v>
      </c>
      <c r="E241" s="166" t="s">
        <v>1</v>
      </c>
      <c r="F241" s="167" t="s">
        <v>571</v>
      </c>
      <c r="H241" s="168">
        <v>456</v>
      </c>
      <c r="I241" s="169"/>
      <c r="L241" s="164"/>
      <c r="M241" s="170"/>
      <c r="N241" s="171"/>
      <c r="O241" s="171"/>
      <c r="P241" s="171"/>
      <c r="Q241" s="171"/>
      <c r="R241" s="171"/>
      <c r="S241" s="171"/>
      <c r="T241" s="172"/>
      <c r="AT241" s="166" t="s">
        <v>194</v>
      </c>
      <c r="AU241" s="166" t="s">
        <v>88</v>
      </c>
      <c r="AV241" s="13" t="s">
        <v>88</v>
      </c>
      <c r="AW241" s="13" t="s">
        <v>35</v>
      </c>
      <c r="AX241" s="13" t="s">
        <v>24</v>
      </c>
      <c r="AY241" s="166" t="s">
        <v>185</v>
      </c>
    </row>
    <row r="242" spans="1:65" s="2" customFormat="1" ht="16.5" customHeight="1">
      <c r="A242" s="33"/>
      <c r="B242" s="150"/>
      <c r="C242" s="151" t="s">
        <v>572</v>
      </c>
      <c r="D242" s="151" t="s">
        <v>187</v>
      </c>
      <c r="E242" s="152" t="s">
        <v>573</v>
      </c>
      <c r="F242" s="153" t="s">
        <v>574</v>
      </c>
      <c r="G242" s="154" t="s">
        <v>288</v>
      </c>
      <c r="H242" s="155">
        <v>228</v>
      </c>
      <c r="I242" s="156"/>
      <c r="J242" s="157">
        <f>ROUND(I242*H242,2)</f>
        <v>0</v>
      </c>
      <c r="K242" s="153" t="s">
        <v>191</v>
      </c>
      <c r="L242" s="34"/>
      <c r="M242" s="158" t="s">
        <v>1</v>
      </c>
      <c r="N242" s="159" t="s">
        <v>45</v>
      </c>
      <c r="O242" s="59"/>
      <c r="P242" s="160">
        <f>O242*H242</f>
        <v>0</v>
      </c>
      <c r="Q242" s="160">
        <v>5.1000000000000004E-4</v>
      </c>
      <c r="R242" s="160">
        <f>Q242*H242</f>
        <v>0.11628000000000001</v>
      </c>
      <c r="S242" s="160">
        <v>0</v>
      </c>
      <c r="T242" s="161">
        <f>S242*H242</f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62" t="s">
        <v>192</v>
      </c>
      <c r="AT242" s="162" t="s">
        <v>187</v>
      </c>
      <c r="AU242" s="162" t="s">
        <v>88</v>
      </c>
      <c r="AY242" s="18" t="s">
        <v>185</v>
      </c>
      <c r="BE242" s="163">
        <f>IF(N242="základní",J242,0)</f>
        <v>0</v>
      </c>
      <c r="BF242" s="163">
        <f>IF(N242="snížená",J242,0)</f>
        <v>0</v>
      </c>
      <c r="BG242" s="163">
        <f>IF(N242="zákl. přenesená",J242,0)</f>
        <v>0</v>
      </c>
      <c r="BH242" s="163">
        <f>IF(N242="sníž. přenesená",J242,0)</f>
        <v>0</v>
      </c>
      <c r="BI242" s="163">
        <f>IF(N242="nulová",J242,0)</f>
        <v>0</v>
      </c>
      <c r="BJ242" s="18" t="s">
        <v>24</v>
      </c>
      <c r="BK242" s="163">
        <f>ROUND(I242*H242,2)</f>
        <v>0</v>
      </c>
      <c r="BL242" s="18" t="s">
        <v>192</v>
      </c>
      <c r="BM242" s="162" t="s">
        <v>575</v>
      </c>
    </row>
    <row r="243" spans="1:65" s="13" customFormat="1">
      <c r="B243" s="164"/>
      <c r="D243" s="165" t="s">
        <v>194</v>
      </c>
      <c r="E243" s="166" t="s">
        <v>1</v>
      </c>
      <c r="F243" s="167" t="s">
        <v>455</v>
      </c>
      <c r="H243" s="168">
        <v>228</v>
      </c>
      <c r="I243" s="169"/>
      <c r="L243" s="164"/>
      <c r="M243" s="170"/>
      <c r="N243" s="171"/>
      <c r="O243" s="171"/>
      <c r="P243" s="171"/>
      <c r="Q243" s="171"/>
      <c r="R243" s="171"/>
      <c r="S243" s="171"/>
      <c r="T243" s="172"/>
      <c r="AT243" s="166" t="s">
        <v>194</v>
      </c>
      <c r="AU243" s="166" t="s">
        <v>88</v>
      </c>
      <c r="AV243" s="13" t="s">
        <v>88</v>
      </c>
      <c r="AW243" s="13" t="s">
        <v>35</v>
      </c>
      <c r="AX243" s="13" t="s">
        <v>24</v>
      </c>
      <c r="AY243" s="166" t="s">
        <v>185</v>
      </c>
    </row>
    <row r="244" spans="1:65" s="12" customFormat="1" ht="22.9" customHeight="1">
      <c r="B244" s="137"/>
      <c r="D244" s="138" t="s">
        <v>79</v>
      </c>
      <c r="E244" s="148" t="s">
        <v>221</v>
      </c>
      <c r="F244" s="148" t="s">
        <v>407</v>
      </c>
      <c r="I244" s="140"/>
      <c r="J244" s="149">
        <f>BK244</f>
        <v>0</v>
      </c>
      <c r="L244" s="137"/>
      <c r="M244" s="142"/>
      <c r="N244" s="143"/>
      <c r="O244" s="143"/>
      <c r="P244" s="144">
        <f>SUM(P245:P254)</f>
        <v>0</v>
      </c>
      <c r="Q244" s="143"/>
      <c r="R244" s="144">
        <f>SUM(R245:R254)</f>
        <v>10.846870000000001</v>
      </c>
      <c r="S244" s="143"/>
      <c r="T244" s="145">
        <f>SUM(T245:T254)</f>
        <v>0</v>
      </c>
      <c r="AR244" s="138" t="s">
        <v>24</v>
      </c>
      <c r="AT244" s="146" t="s">
        <v>79</v>
      </c>
      <c r="AU244" s="146" t="s">
        <v>24</v>
      </c>
      <c r="AY244" s="138" t="s">
        <v>185</v>
      </c>
      <c r="BK244" s="147">
        <f>SUM(BK245:BK254)</f>
        <v>0</v>
      </c>
    </row>
    <row r="245" spans="1:65" s="2" customFormat="1" ht="21.75" customHeight="1">
      <c r="A245" s="33"/>
      <c r="B245" s="150"/>
      <c r="C245" s="151" t="s">
        <v>576</v>
      </c>
      <c r="D245" s="151" t="s">
        <v>187</v>
      </c>
      <c r="E245" s="152" t="s">
        <v>411</v>
      </c>
      <c r="F245" s="153" t="s">
        <v>412</v>
      </c>
      <c r="G245" s="154" t="s">
        <v>280</v>
      </c>
      <c r="H245" s="155">
        <v>113</v>
      </c>
      <c r="I245" s="156"/>
      <c r="J245" s="157">
        <f>ROUND(I245*H245,2)</f>
        <v>0</v>
      </c>
      <c r="K245" s="153" t="s">
        <v>191</v>
      </c>
      <c r="L245" s="34"/>
      <c r="M245" s="158" t="s">
        <v>1</v>
      </c>
      <c r="N245" s="159" t="s">
        <v>45</v>
      </c>
      <c r="O245" s="59"/>
      <c r="P245" s="160">
        <f>O245*H245</f>
        <v>0</v>
      </c>
      <c r="Q245" s="160">
        <v>9.5990000000000006E-2</v>
      </c>
      <c r="R245" s="160">
        <f>Q245*H245</f>
        <v>10.846870000000001</v>
      </c>
      <c r="S245" s="160">
        <v>0</v>
      </c>
      <c r="T245" s="161">
        <f>S245*H245</f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162" t="s">
        <v>192</v>
      </c>
      <c r="AT245" s="162" t="s">
        <v>187</v>
      </c>
      <c r="AU245" s="162" t="s">
        <v>88</v>
      </c>
      <c r="AY245" s="18" t="s">
        <v>185</v>
      </c>
      <c r="BE245" s="163">
        <f>IF(N245="základní",J245,0)</f>
        <v>0</v>
      </c>
      <c r="BF245" s="163">
        <f>IF(N245="snížená",J245,0)</f>
        <v>0</v>
      </c>
      <c r="BG245" s="163">
        <f>IF(N245="zákl. přenesená",J245,0)</f>
        <v>0</v>
      </c>
      <c r="BH245" s="163">
        <f>IF(N245="sníž. přenesená",J245,0)</f>
        <v>0</v>
      </c>
      <c r="BI245" s="163">
        <f>IF(N245="nulová",J245,0)</f>
        <v>0</v>
      </c>
      <c r="BJ245" s="18" t="s">
        <v>24</v>
      </c>
      <c r="BK245" s="163">
        <f>ROUND(I245*H245,2)</f>
        <v>0</v>
      </c>
      <c r="BL245" s="18" t="s">
        <v>192</v>
      </c>
      <c r="BM245" s="162" t="s">
        <v>577</v>
      </c>
    </row>
    <row r="246" spans="1:65" s="13" customFormat="1">
      <c r="B246" s="164"/>
      <c r="D246" s="165" t="s">
        <v>194</v>
      </c>
      <c r="E246" s="166" t="s">
        <v>1</v>
      </c>
      <c r="F246" s="167" t="s">
        <v>265</v>
      </c>
      <c r="H246" s="168">
        <v>113</v>
      </c>
      <c r="I246" s="169"/>
      <c r="L246" s="164"/>
      <c r="M246" s="170"/>
      <c r="N246" s="171"/>
      <c r="O246" s="171"/>
      <c r="P246" s="171"/>
      <c r="Q246" s="171"/>
      <c r="R246" s="171"/>
      <c r="S246" s="171"/>
      <c r="T246" s="172"/>
      <c r="AT246" s="166" t="s">
        <v>194</v>
      </c>
      <c r="AU246" s="166" t="s">
        <v>88</v>
      </c>
      <c r="AV246" s="13" t="s">
        <v>88</v>
      </c>
      <c r="AW246" s="13" t="s">
        <v>35</v>
      </c>
      <c r="AX246" s="13" t="s">
        <v>24</v>
      </c>
      <c r="AY246" s="166" t="s">
        <v>185</v>
      </c>
    </row>
    <row r="247" spans="1:65" s="2" customFormat="1" ht="16.5" customHeight="1">
      <c r="A247" s="33"/>
      <c r="B247" s="150"/>
      <c r="C247" s="151" t="s">
        <v>578</v>
      </c>
      <c r="D247" s="151" t="s">
        <v>187</v>
      </c>
      <c r="E247" s="152" t="s">
        <v>579</v>
      </c>
      <c r="F247" s="153" t="s">
        <v>580</v>
      </c>
      <c r="G247" s="154" t="s">
        <v>234</v>
      </c>
      <c r="H247" s="155">
        <v>9.266</v>
      </c>
      <c r="I247" s="156"/>
      <c r="J247" s="157">
        <f>ROUND(I247*H247,2)</f>
        <v>0</v>
      </c>
      <c r="K247" s="153" t="s">
        <v>191</v>
      </c>
      <c r="L247" s="34"/>
      <c r="M247" s="158" t="s">
        <v>1</v>
      </c>
      <c r="N247" s="159" t="s">
        <v>45</v>
      </c>
      <c r="O247" s="59"/>
      <c r="P247" s="160">
        <f>O247*H247</f>
        <v>0</v>
      </c>
      <c r="Q247" s="160">
        <v>0</v>
      </c>
      <c r="R247" s="160">
        <f>Q247*H247</f>
        <v>0</v>
      </c>
      <c r="S247" s="160">
        <v>0</v>
      </c>
      <c r="T247" s="161">
        <f>S247*H247</f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62" t="s">
        <v>192</v>
      </c>
      <c r="AT247" s="162" t="s">
        <v>187</v>
      </c>
      <c r="AU247" s="162" t="s">
        <v>88</v>
      </c>
      <c r="AY247" s="18" t="s">
        <v>185</v>
      </c>
      <c r="BE247" s="163">
        <f>IF(N247="základní",J247,0)</f>
        <v>0</v>
      </c>
      <c r="BF247" s="163">
        <f>IF(N247="snížená",J247,0)</f>
        <v>0</v>
      </c>
      <c r="BG247" s="163">
        <f>IF(N247="zákl. přenesená",J247,0)</f>
        <v>0</v>
      </c>
      <c r="BH247" s="163">
        <f>IF(N247="sníž. přenesená",J247,0)</f>
        <v>0</v>
      </c>
      <c r="BI247" s="163">
        <f>IF(N247="nulová",J247,0)</f>
        <v>0</v>
      </c>
      <c r="BJ247" s="18" t="s">
        <v>24</v>
      </c>
      <c r="BK247" s="163">
        <f>ROUND(I247*H247,2)</f>
        <v>0</v>
      </c>
      <c r="BL247" s="18" t="s">
        <v>192</v>
      </c>
      <c r="BM247" s="162" t="s">
        <v>581</v>
      </c>
    </row>
    <row r="248" spans="1:65" s="15" customFormat="1">
      <c r="B248" s="194"/>
      <c r="D248" s="165" t="s">
        <v>194</v>
      </c>
      <c r="E248" s="195" t="s">
        <v>1</v>
      </c>
      <c r="F248" s="196" t="s">
        <v>582</v>
      </c>
      <c r="H248" s="195" t="s">
        <v>1</v>
      </c>
      <c r="I248" s="197"/>
      <c r="L248" s="194"/>
      <c r="M248" s="198"/>
      <c r="N248" s="199"/>
      <c r="O248" s="199"/>
      <c r="P248" s="199"/>
      <c r="Q248" s="199"/>
      <c r="R248" s="199"/>
      <c r="S248" s="199"/>
      <c r="T248" s="200"/>
      <c r="AT248" s="195" t="s">
        <v>194</v>
      </c>
      <c r="AU248" s="195" t="s">
        <v>88</v>
      </c>
      <c r="AV248" s="15" t="s">
        <v>24</v>
      </c>
      <c r="AW248" s="15" t="s">
        <v>35</v>
      </c>
      <c r="AX248" s="15" t="s">
        <v>80</v>
      </c>
      <c r="AY248" s="195" t="s">
        <v>185</v>
      </c>
    </row>
    <row r="249" spans="1:65" s="13" customFormat="1">
      <c r="B249" s="164"/>
      <c r="D249" s="165" t="s">
        <v>194</v>
      </c>
      <c r="E249" s="166" t="s">
        <v>1</v>
      </c>
      <c r="F249" s="167" t="s">
        <v>317</v>
      </c>
      <c r="H249" s="168">
        <v>9.266</v>
      </c>
      <c r="I249" s="169"/>
      <c r="L249" s="164"/>
      <c r="M249" s="170"/>
      <c r="N249" s="171"/>
      <c r="O249" s="171"/>
      <c r="P249" s="171"/>
      <c r="Q249" s="171"/>
      <c r="R249" s="171"/>
      <c r="S249" s="171"/>
      <c r="T249" s="172"/>
      <c r="AT249" s="166" t="s">
        <v>194</v>
      </c>
      <c r="AU249" s="166" t="s">
        <v>88</v>
      </c>
      <c r="AV249" s="13" t="s">
        <v>88</v>
      </c>
      <c r="AW249" s="13" t="s">
        <v>35</v>
      </c>
      <c r="AX249" s="13" t="s">
        <v>24</v>
      </c>
      <c r="AY249" s="166" t="s">
        <v>185</v>
      </c>
    </row>
    <row r="250" spans="1:65" s="2" customFormat="1" ht="16.5" customHeight="1">
      <c r="A250" s="33"/>
      <c r="B250" s="150"/>
      <c r="C250" s="151" t="s">
        <v>583</v>
      </c>
      <c r="D250" s="151" t="s">
        <v>187</v>
      </c>
      <c r="E250" s="152" t="s">
        <v>312</v>
      </c>
      <c r="F250" s="153" t="s">
        <v>313</v>
      </c>
      <c r="G250" s="154" t="s">
        <v>234</v>
      </c>
      <c r="H250" s="155">
        <v>9.266</v>
      </c>
      <c r="I250" s="156"/>
      <c r="J250" s="157">
        <f>ROUND(I250*H250,2)</f>
        <v>0</v>
      </c>
      <c r="K250" s="153" t="s">
        <v>191</v>
      </c>
      <c r="L250" s="34"/>
      <c r="M250" s="158" t="s">
        <v>1</v>
      </c>
      <c r="N250" s="159" t="s">
        <v>45</v>
      </c>
      <c r="O250" s="59"/>
      <c r="P250" s="160">
        <f>O250*H250</f>
        <v>0</v>
      </c>
      <c r="Q250" s="160">
        <v>0</v>
      </c>
      <c r="R250" s="160">
        <f>Q250*H250</f>
        <v>0</v>
      </c>
      <c r="S250" s="160">
        <v>0</v>
      </c>
      <c r="T250" s="161">
        <f>S250*H250</f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162" t="s">
        <v>192</v>
      </c>
      <c r="AT250" s="162" t="s">
        <v>187</v>
      </c>
      <c r="AU250" s="162" t="s">
        <v>88</v>
      </c>
      <c r="AY250" s="18" t="s">
        <v>185</v>
      </c>
      <c r="BE250" s="163">
        <f>IF(N250="základní",J250,0)</f>
        <v>0</v>
      </c>
      <c r="BF250" s="163">
        <f>IF(N250="snížená",J250,0)</f>
        <v>0</v>
      </c>
      <c r="BG250" s="163">
        <f>IF(N250="zákl. přenesená",J250,0)</f>
        <v>0</v>
      </c>
      <c r="BH250" s="163">
        <f>IF(N250="sníž. přenesená",J250,0)</f>
        <v>0</v>
      </c>
      <c r="BI250" s="163">
        <f>IF(N250="nulová",J250,0)</f>
        <v>0</v>
      </c>
      <c r="BJ250" s="18" t="s">
        <v>24</v>
      </c>
      <c r="BK250" s="163">
        <f>ROUND(I250*H250,2)</f>
        <v>0</v>
      </c>
      <c r="BL250" s="18" t="s">
        <v>192</v>
      </c>
      <c r="BM250" s="162" t="s">
        <v>584</v>
      </c>
    </row>
    <row r="251" spans="1:65" s="15" customFormat="1">
      <c r="B251" s="194"/>
      <c r="D251" s="165" t="s">
        <v>194</v>
      </c>
      <c r="E251" s="195" t="s">
        <v>1</v>
      </c>
      <c r="F251" s="196" t="s">
        <v>582</v>
      </c>
      <c r="H251" s="195" t="s">
        <v>1</v>
      </c>
      <c r="I251" s="197"/>
      <c r="L251" s="194"/>
      <c r="M251" s="198"/>
      <c r="N251" s="199"/>
      <c r="O251" s="199"/>
      <c r="P251" s="199"/>
      <c r="Q251" s="199"/>
      <c r="R251" s="199"/>
      <c r="S251" s="199"/>
      <c r="T251" s="200"/>
      <c r="AT251" s="195" t="s">
        <v>194</v>
      </c>
      <c r="AU251" s="195" t="s">
        <v>88</v>
      </c>
      <c r="AV251" s="15" t="s">
        <v>24</v>
      </c>
      <c r="AW251" s="15" t="s">
        <v>35</v>
      </c>
      <c r="AX251" s="15" t="s">
        <v>80</v>
      </c>
      <c r="AY251" s="195" t="s">
        <v>185</v>
      </c>
    </row>
    <row r="252" spans="1:65" s="13" customFormat="1">
      <c r="B252" s="164"/>
      <c r="D252" s="165" t="s">
        <v>194</v>
      </c>
      <c r="E252" s="166" t="s">
        <v>1</v>
      </c>
      <c r="F252" s="167" t="s">
        <v>317</v>
      </c>
      <c r="H252" s="168">
        <v>9.266</v>
      </c>
      <c r="I252" s="169"/>
      <c r="L252" s="164"/>
      <c r="M252" s="170"/>
      <c r="N252" s="171"/>
      <c r="O252" s="171"/>
      <c r="P252" s="171"/>
      <c r="Q252" s="171"/>
      <c r="R252" s="171"/>
      <c r="S252" s="171"/>
      <c r="T252" s="172"/>
      <c r="AT252" s="166" t="s">
        <v>194</v>
      </c>
      <c r="AU252" s="166" t="s">
        <v>88</v>
      </c>
      <c r="AV252" s="13" t="s">
        <v>88</v>
      </c>
      <c r="AW252" s="13" t="s">
        <v>35</v>
      </c>
      <c r="AX252" s="13" t="s">
        <v>24</v>
      </c>
      <c r="AY252" s="166" t="s">
        <v>185</v>
      </c>
    </row>
    <row r="253" spans="1:65" s="2" customFormat="1" ht="16.5" customHeight="1">
      <c r="A253" s="33"/>
      <c r="B253" s="150"/>
      <c r="C253" s="151" t="s">
        <v>585</v>
      </c>
      <c r="D253" s="151" t="s">
        <v>187</v>
      </c>
      <c r="E253" s="152" t="s">
        <v>318</v>
      </c>
      <c r="F253" s="153" t="s">
        <v>319</v>
      </c>
      <c r="G253" s="154" t="s">
        <v>234</v>
      </c>
      <c r="H253" s="155">
        <v>27.797999999999998</v>
      </c>
      <c r="I253" s="156"/>
      <c r="J253" s="157">
        <f>ROUND(I253*H253,2)</f>
        <v>0</v>
      </c>
      <c r="K253" s="153" t="s">
        <v>191</v>
      </c>
      <c r="L253" s="34"/>
      <c r="M253" s="158" t="s">
        <v>1</v>
      </c>
      <c r="N253" s="159" t="s">
        <v>45</v>
      </c>
      <c r="O253" s="59"/>
      <c r="P253" s="160">
        <f>O253*H253</f>
        <v>0</v>
      </c>
      <c r="Q253" s="160">
        <v>0</v>
      </c>
      <c r="R253" s="160">
        <f>Q253*H253</f>
        <v>0</v>
      </c>
      <c r="S253" s="160">
        <v>0</v>
      </c>
      <c r="T253" s="161">
        <f>S253*H253</f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62" t="s">
        <v>192</v>
      </c>
      <c r="AT253" s="162" t="s">
        <v>187</v>
      </c>
      <c r="AU253" s="162" t="s">
        <v>88</v>
      </c>
      <c r="AY253" s="18" t="s">
        <v>185</v>
      </c>
      <c r="BE253" s="163">
        <f>IF(N253="základní",J253,0)</f>
        <v>0</v>
      </c>
      <c r="BF253" s="163">
        <f>IF(N253="snížená",J253,0)</f>
        <v>0</v>
      </c>
      <c r="BG253" s="163">
        <f>IF(N253="zákl. přenesená",J253,0)</f>
        <v>0</v>
      </c>
      <c r="BH253" s="163">
        <f>IF(N253="sníž. přenesená",J253,0)</f>
        <v>0</v>
      </c>
      <c r="BI253" s="163">
        <f>IF(N253="nulová",J253,0)</f>
        <v>0</v>
      </c>
      <c r="BJ253" s="18" t="s">
        <v>24</v>
      </c>
      <c r="BK253" s="163">
        <f>ROUND(I253*H253,2)</f>
        <v>0</v>
      </c>
      <c r="BL253" s="18" t="s">
        <v>192</v>
      </c>
      <c r="BM253" s="162" t="s">
        <v>586</v>
      </c>
    </row>
    <row r="254" spans="1:65" s="13" customFormat="1">
      <c r="B254" s="164"/>
      <c r="D254" s="165" t="s">
        <v>194</v>
      </c>
      <c r="E254" s="166" t="s">
        <v>1</v>
      </c>
      <c r="F254" s="167" t="s">
        <v>587</v>
      </c>
      <c r="H254" s="168">
        <v>27.797999999999998</v>
      </c>
      <c r="I254" s="169"/>
      <c r="L254" s="164"/>
      <c r="M254" s="170"/>
      <c r="N254" s="171"/>
      <c r="O254" s="171"/>
      <c r="P254" s="171"/>
      <c r="Q254" s="171"/>
      <c r="R254" s="171"/>
      <c r="S254" s="171"/>
      <c r="T254" s="172"/>
      <c r="AT254" s="166" t="s">
        <v>194</v>
      </c>
      <c r="AU254" s="166" t="s">
        <v>88</v>
      </c>
      <c r="AV254" s="13" t="s">
        <v>88</v>
      </c>
      <c r="AW254" s="13" t="s">
        <v>35</v>
      </c>
      <c r="AX254" s="13" t="s">
        <v>24</v>
      </c>
      <c r="AY254" s="166" t="s">
        <v>185</v>
      </c>
    </row>
    <row r="255" spans="1:65" s="12" customFormat="1" ht="22.9" customHeight="1">
      <c r="B255" s="137"/>
      <c r="D255" s="138" t="s">
        <v>79</v>
      </c>
      <c r="E255" s="148" t="s">
        <v>418</v>
      </c>
      <c r="F255" s="148" t="s">
        <v>419</v>
      </c>
      <c r="I255" s="140"/>
      <c r="J255" s="149">
        <f>BK255</f>
        <v>0</v>
      </c>
      <c r="L255" s="137"/>
      <c r="M255" s="142"/>
      <c r="N255" s="143"/>
      <c r="O255" s="143"/>
      <c r="P255" s="144">
        <f>P256</f>
        <v>0</v>
      </c>
      <c r="Q255" s="143"/>
      <c r="R255" s="144">
        <f>R256</f>
        <v>0</v>
      </c>
      <c r="S255" s="143"/>
      <c r="T255" s="145">
        <f>T256</f>
        <v>0</v>
      </c>
      <c r="AR255" s="138" t="s">
        <v>24</v>
      </c>
      <c r="AT255" s="146" t="s">
        <v>79</v>
      </c>
      <c r="AU255" s="146" t="s">
        <v>24</v>
      </c>
      <c r="AY255" s="138" t="s">
        <v>185</v>
      </c>
      <c r="BK255" s="147">
        <f>BK256</f>
        <v>0</v>
      </c>
    </row>
    <row r="256" spans="1:65" s="2" customFormat="1" ht="21.75" customHeight="1">
      <c r="A256" s="33"/>
      <c r="B256" s="150"/>
      <c r="C256" s="151" t="s">
        <v>588</v>
      </c>
      <c r="D256" s="151" t="s">
        <v>187</v>
      </c>
      <c r="E256" s="152" t="s">
        <v>589</v>
      </c>
      <c r="F256" s="153" t="s">
        <v>590</v>
      </c>
      <c r="G256" s="154" t="s">
        <v>234</v>
      </c>
      <c r="H256" s="155">
        <v>10.856999999999999</v>
      </c>
      <c r="I256" s="156"/>
      <c r="J256" s="157">
        <f>ROUND(I256*H256,2)</f>
        <v>0</v>
      </c>
      <c r="K256" s="153" t="s">
        <v>191</v>
      </c>
      <c r="L256" s="34"/>
      <c r="M256" s="201" t="s">
        <v>1</v>
      </c>
      <c r="N256" s="202" t="s">
        <v>45</v>
      </c>
      <c r="O256" s="203"/>
      <c r="P256" s="204">
        <f>O256*H256</f>
        <v>0</v>
      </c>
      <c r="Q256" s="204">
        <v>0</v>
      </c>
      <c r="R256" s="204">
        <f>Q256*H256</f>
        <v>0</v>
      </c>
      <c r="S256" s="204">
        <v>0</v>
      </c>
      <c r="T256" s="205">
        <f>S256*H256</f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162" t="s">
        <v>192</v>
      </c>
      <c r="AT256" s="162" t="s">
        <v>187</v>
      </c>
      <c r="AU256" s="162" t="s">
        <v>88</v>
      </c>
      <c r="AY256" s="18" t="s">
        <v>185</v>
      </c>
      <c r="BE256" s="163">
        <f>IF(N256="základní",J256,0)</f>
        <v>0</v>
      </c>
      <c r="BF256" s="163">
        <f>IF(N256="snížená",J256,0)</f>
        <v>0</v>
      </c>
      <c r="BG256" s="163">
        <f>IF(N256="zákl. přenesená",J256,0)</f>
        <v>0</v>
      </c>
      <c r="BH256" s="163">
        <f>IF(N256="sníž. přenesená",J256,0)</f>
        <v>0</v>
      </c>
      <c r="BI256" s="163">
        <f>IF(N256="nulová",J256,0)</f>
        <v>0</v>
      </c>
      <c r="BJ256" s="18" t="s">
        <v>24</v>
      </c>
      <c r="BK256" s="163">
        <f>ROUND(I256*H256,2)</f>
        <v>0</v>
      </c>
      <c r="BL256" s="18" t="s">
        <v>192</v>
      </c>
      <c r="BM256" s="162" t="s">
        <v>591</v>
      </c>
    </row>
    <row r="257" spans="1:31" s="2" customFormat="1" ht="6.95" customHeight="1">
      <c r="A257" s="33"/>
      <c r="B257" s="48"/>
      <c r="C257" s="49"/>
      <c r="D257" s="49"/>
      <c r="E257" s="49"/>
      <c r="F257" s="49"/>
      <c r="G257" s="49"/>
      <c r="H257" s="49"/>
      <c r="I257" s="49"/>
      <c r="J257" s="49"/>
      <c r="K257" s="49"/>
      <c r="L257" s="34"/>
      <c r="M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</row>
  </sheetData>
  <autoFilter ref="C124:K256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5"/>
  <sheetViews>
    <sheetView showGridLines="0" workbookViewId="0">
      <selection activeCell="J14" sqref="J14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2" t="s">
        <v>5</v>
      </c>
      <c r="M2" s="237"/>
      <c r="N2" s="237"/>
      <c r="O2" s="237"/>
      <c r="P2" s="237"/>
      <c r="Q2" s="237"/>
      <c r="R2" s="237"/>
      <c r="S2" s="237"/>
      <c r="T2" s="237"/>
      <c r="U2" s="237"/>
      <c r="V2" s="237"/>
      <c r="AT2" s="18" t="s">
        <v>108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88</v>
      </c>
    </row>
    <row r="4" spans="1:46" s="1" customFormat="1" ht="24.95" customHeight="1">
      <c r="B4" s="21"/>
      <c r="D4" s="22" t="s">
        <v>158</v>
      </c>
      <c r="L4" s="21"/>
      <c r="M4" s="100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68" t="str">
        <f>'Rekapitulace stavby'!K6</f>
        <v>BRNO, GAJDOŠOVA II - REKONSTRUKCE KANALIZACE A VODOVODU (Bubeníčkova– Mikšíčkova)</v>
      </c>
      <c r="F7" s="269"/>
      <c r="G7" s="269"/>
      <c r="H7" s="269"/>
      <c r="L7" s="21"/>
    </row>
    <row r="8" spans="1:46" s="1" customFormat="1" ht="12" customHeight="1">
      <c r="B8" s="21"/>
      <c r="D8" s="28" t="s">
        <v>159</v>
      </c>
      <c r="L8" s="21"/>
    </row>
    <row r="9" spans="1:46" s="2" customFormat="1" ht="16.5" customHeight="1">
      <c r="A9" s="33"/>
      <c r="B9" s="34"/>
      <c r="C9" s="33"/>
      <c r="D9" s="33"/>
      <c r="E9" s="268" t="s">
        <v>160</v>
      </c>
      <c r="F9" s="267"/>
      <c r="G9" s="267"/>
      <c r="H9" s="267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161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61" t="s">
        <v>592</v>
      </c>
      <c r="F11" s="267"/>
      <c r="G11" s="267"/>
      <c r="H11" s="267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19</v>
      </c>
      <c r="E13" s="33"/>
      <c r="F13" s="26" t="s">
        <v>1</v>
      </c>
      <c r="G13" s="33"/>
      <c r="H13" s="33"/>
      <c r="I13" s="28" t="s">
        <v>20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21</v>
      </c>
      <c r="E14" s="33"/>
      <c r="F14" s="26" t="s">
        <v>22</v>
      </c>
      <c r="G14" s="33"/>
      <c r="H14" s="33"/>
      <c r="I14" s="28" t="s">
        <v>23</v>
      </c>
      <c r="J14" s="56"/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25</v>
      </c>
      <c r="E16" s="33"/>
      <c r="F16" s="33"/>
      <c r="G16" s="33"/>
      <c r="H16" s="33"/>
      <c r="I16" s="28" t="s">
        <v>26</v>
      </c>
      <c r="J16" s="26" t="s">
        <v>27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">
        <v>28</v>
      </c>
      <c r="F17" s="33"/>
      <c r="G17" s="33"/>
      <c r="H17" s="33"/>
      <c r="I17" s="28" t="s">
        <v>29</v>
      </c>
      <c r="J17" s="26" t="s">
        <v>30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31</v>
      </c>
      <c r="E19" s="33"/>
      <c r="F19" s="33"/>
      <c r="G19" s="33"/>
      <c r="H19" s="33"/>
      <c r="I19" s="28" t="s">
        <v>26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70" t="str">
        <f>'Rekapitulace stavby'!E14</f>
        <v>Vyplň údaj</v>
      </c>
      <c r="F20" s="236"/>
      <c r="G20" s="236"/>
      <c r="H20" s="236"/>
      <c r="I20" s="28" t="s">
        <v>29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33</v>
      </c>
      <c r="E22" s="33"/>
      <c r="F22" s="33"/>
      <c r="G22" s="33"/>
      <c r="H22" s="33"/>
      <c r="I22" s="28" t="s">
        <v>26</v>
      </c>
      <c r="J22" s="26" t="s">
        <v>1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34</v>
      </c>
      <c r="F23" s="33"/>
      <c r="G23" s="33"/>
      <c r="H23" s="33"/>
      <c r="I23" s="28" t="s">
        <v>29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36</v>
      </c>
      <c r="E25" s="33"/>
      <c r="F25" s="33"/>
      <c r="G25" s="33"/>
      <c r="H25" s="33"/>
      <c r="I25" s="28" t="s">
        <v>26</v>
      </c>
      <c r="J25" s="26" t="str">
        <f>IF('Rekapitulace stavby'!AN19="","",'Rekapitulace stavby'!AN19)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tr">
        <f>IF('Rekapitulace stavby'!E20="","",'Rekapitulace stavby'!E20)</f>
        <v xml:space="preserve"> </v>
      </c>
      <c r="F26" s="33"/>
      <c r="G26" s="33"/>
      <c r="H26" s="33"/>
      <c r="I26" s="28" t="s">
        <v>29</v>
      </c>
      <c r="J26" s="26" t="str">
        <f>IF('Rekapitulace stavby'!AN20="","",'Rekapitulace stavby'!AN20)</f>
        <v/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38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1"/>
      <c r="B29" s="102"/>
      <c r="C29" s="101"/>
      <c r="D29" s="101"/>
      <c r="E29" s="241" t="s">
        <v>1</v>
      </c>
      <c r="F29" s="241"/>
      <c r="G29" s="241"/>
      <c r="H29" s="241"/>
      <c r="I29" s="101"/>
      <c r="J29" s="101"/>
      <c r="K29" s="101"/>
      <c r="L29" s="103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4" t="s">
        <v>40</v>
      </c>
      <c r="E32" s="33"/>
      <c r="F32" s="33"/>
      <c r="G32" s="33"/>
      <c r="H32" s="33"/>
      <c r="I32" s="33"/>
      <c r="J32" s="72">
        <f>ROUND(J126, 0)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42</v>
      </c>
      <c r="G34" s="33"/>
      <c r="H34" s="33"/>
      <c r="I34" s="37" t="s">
        <v>41</v>
      </c>
      <c r="J34" s="37" t="s">
        <v>43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05" t="s">
        <v>44</v>
      </c>
      <c r="E35" s="28" t="s">
        <v>45</v>
      </c>
      <c r="F35" s="106">
        <f>ROUND((SUM(BE126:BE154)),  0)</f>
        <v>0</v>
      </c>
      <c r="G35" s="33"/>
      <c r="H35" s="33"/>
      <c r="I35" s="107">
        <v>0.21</v>
      </c>
      <c r="J35" s="106">
        <f>ROUND(((SUM(BE126:BE154))*I35),  0)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8" t="s">
        <v>46</v>
      </c>
      <c r="F36" s="106">
        <f>ROUND((SUM(BF126:BF154)),  0)</f>
        <v>0</v>
      </c>
      <c r="G36" s="33"/>
      <c r="H36" s="33"/>
      <c r="I36" s="107">
        <v>0.15</v>
      </c>
      <c r="J36" s="106">
        <f>ROUND(((SUM(BF126:BF154))*I36),  0)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47</v>
      </c>
      <c r="F37" s="106">
        <f>ROUND((SUM(BG126:BG154)),  0)</f>
        <v>0</v>
      </c>
      <c r="G37" s="33"/>
      <c r="H37" s="33"/>
      <c r="I37" s="107">
        <v>0.21</v>
      </c>
      <c r="J37" s="106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48</v>
      </c>
      <c r="F38" s="106">
        <f>ROUND((SUM(BH126:BH154)),  0)</f>
        <v>0</v>
      </c>
      <c r="G38" s="33"/>
      <c r="H38" s="33"/>
      <c r="I38" s="107">
        <v>0.15</v>
      </c>
      <c r="J38" s="106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49</v>
      </c>
      <c r="F39" s="106">
        <f>ROUND((SUM(BI126:BI154)),  0)</f>
        <v>0</v>
      </c>
      <c r="G39" s="33"/>
      <c r="H39" s="33"/>
      <c r="I39" s="107">
        <v>0</v>
      </c>
      <c r="J39" s="106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08"/>
      <c r="D41" s="109" t="s">
        <v>50</v>
      </c>
      <c r="E41" s="61"/>
      <c r="F41" s="61"/>
      <c r="G41" s="110" t="s">
        <v>51</v>
      </c>
      <c r="H41" s="111" t="s">
        <v>52</v>
      </c>
      <c r="I41" s="61"/>
      <c r="J41" s="112">
        <f>SUM(J32:J39)</f>
        <v>0</v>
      </c>
      <c r="K41" s="113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53</v>
      </c>
      <c r="E50" s="45"/>
      <c r="F50" s="45"/>
      <c r="G50" s="44" t="s">
        <v>54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55</v>
      </c>
      <c r="E61" s="36"/>
      <c r="F61" s="114" t="s">
        <v>56</v>
      </c>
      <c r="G61" s="46" t="s">
        <v>55</v>
      </c>
      <c r="H61" s="36"/>
      <c r="I61" s="36"/>
      <c r="J61" s="115" t="s">
        <v>56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57</v>
      </c>
      <c r="E65" s="47"/>
      <c r="F65" s="47"/>
      <c r="G65" s="44" t="s">
        <v>58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55</v>
      </c>
      <c r="E76" s="36"/>
      <c r="F76" s="114" t="s">
        <v>56</v>
      </c>
      <c r="G76" s="46" t="s">
        <v>55</v>
      </c>
      <c r="H76" s="36"/>
      <c r="I76" s="36"/>
      <c r="J76" s="115" t="s">
        <v>56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163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68" t="str">
        <f>E7</f>
        <v>BRNO, GAJDOŠOVA II - REKONSTRUKCE KANALIZACE A VODOVODU (Bubeníčkova– Mikšíčkova)</v>
      </c>
      <c r="F85" s="269"/>
      <c r="G85" s="269"/>
      <c r="H85" s="269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159</v>
      </c>
      <c r="L86" s="21"/>
    </row>
    <row r="87" spans="1:31" s="2" customFormat="1" ht="16.5" customHeight="1">
      <c r="A87" s="33"/>
      <c r="B87" s="34"/>
      <c r="C87" s="33"/>
      <c r="D87" s="33"/>
      <c r="E87" s="268" t="s">
        <v>160</v>
      </c>
      <c r="F87" s="267"/>
      <c r="G87" s="267"/>
      <c r="H87" s="267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161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61" t="str">
        <f>E11</f>
        <v>060 - SO 060 - PŘÍPRAVA STAVENIŠTĚ U Š1, Š1A</v>
      </c>
      <c r="F89" s="267"/>
      <c r="G89" s="267"/>
      <c r="H89" s="267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21</v>
      </c>
      <c r="D91" s="33"/>
      <c r="E91" s="33"/>
      <c r="F91" s="26" t="str">
        <f>F14</f>
        <v>BRNO</v>
      </c>
      <c r="G91" s="33"/>
      <c r="H91" s="33"/>
      <c r="I91" s="28" t="s">
        <v>23</v>
      </c>
      <c r="J91" s="56" t="str">
        <f>IF(J14="","",J14)</f>
        <v/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25.7" customHeight="1">
      <c r="A93" s="33"/>
      <c r="B93" s="34"/>
      <c r="C93" s="28" t="s">
        <v>25</v>
      </c>
      <c r="D93" s="33"/>
      <c r="E93" s="33"/>
      <c r="F93" s="26" t="str">
        <f>E17</f>
        <v>Statutární město Brno</v>
      </c>
      <c r="G93" s="33"/>
      <c r="H93" s="33"/>
      <c r="I93" s="28" t="s">
        <v>33</v>
      </c>
      <c r="J93" s="31" t="str">
        <f>E23</f>
        <v>JV PROJEKT V.H. s.r.o.   Brno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31</v>
      </c>
      <c r="D94" s="33"/>
      <c r="E94" s="33"/>
      <c r="F94" s="26" t="str">
        <f>IF(E20="","",E20)</f>
        <v>Vyplň údaj</v>
      </c>
      <c r="G94" s="33"/>
      <c r="H94" s="33"/>
      <c r="I94" s="28" t="s">
        <v>36</v>
      </c>
      <c r="J94" s="31" t="str">
        <f>E26</f>
        <v xml:space="preserve"> 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6" t="s">
        <v>164</v>
      </c>
      <c r="D96" s="108"/>
      <c r="E96" s="108"/>
      <c r="F96" s="108"/>
      <c r="G96" s="108"/>
      <c r="H96" s="108"/>
      <c r="I96" s="108"/>
      <c r="J96" s="117" t="s">
        <v>165</v>
      </c>
      <c r="K96" s="108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18" t="s">
        <v>166</v>
      </c>
      <c r="D98" s="33"/>
      <c r="E98" s="33"/>
      <c r="F98" s="33"/>
      <c r="G98" s="33"/>
      <c r="H98" s="33"/>
      <c r="I98" s="33"/>
      <c r="J98" s="72">
        <f>J126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167</v>
      </c>
    </row>
    <row r="99" spans="1:47" s="9" customFormat="1" ht="24.95" customHeight="1">
      <c r="B99" s="119"/>
      <c r="D99" s="120" t="s">
        <v>168</v>
      </c>
      <c r="E99" s="121"/>
      <c r="F99" s="121"/>
      <c r="G99" s="121"/>
      <c r="H99" s="121"/>
      <c r="I99" s="121"/>
      <c r="J99" s="122">
        <f>J127</f>
        <v>0</v>
      </c>
      <c r="L99" s="119"/>
    </row>
    <row r="100" spans="1:47" s="10" customFormat="1" ht="19.899999999999999" customHeight="1">
      <c r="B100" s="123"/>
      <c r="D100" s="124" t="s">
        <v>169</v>
      </c>
      <c r="E100" s="125"/>
      <c r="F100" s="125"/>
      <c r="G100" s="125"/>
      <c r="H100" s="125"/>
      <c r="I100" s="125"/>
      <c r="J100" s="126">
        <f>J128</f>
        <v>0</v>
      </c>
      <c r="L100" s="123"/>
    </row>
    <row r="101" spans="1:47" s="10" customFormat="1" ht="19.899999999999999" customHeight="1">
      <c r="B101" s="123"/>
      <c r="D101" s="124" t="s">
        <v>274</v>
      </c>
      <c r="E101" s="125"/>
      <c r="F101" s="125"/>
      <c r="G101" s="125"/>
      <c r="H101" s="125"/>
      <c r="I101" s="125"/>
      <c r="J101" s="126">
        <f>J138</f>
        <v>0</v>
      </c>
      <c r="L101" s="123"/>
    </row>
    <row r="102" spans="1:47" s="10" customFormat="1" ht="19.899999999999999" customHeight="1">
      <c r="B102" s="123"/>
      <c r="D102" s="124" t="s">
        <v>275</v>
      </c>
      <c r="E102" s="125"/>
      <c r="F102" s="125"/>
      <c r="G102" s="125"/>
      <c r="H102" s="125"/>
      <c r="I102" s="125"/>
      <c r="J102" s="126">
        <f>J142</f>
        <v>0</v>
      </c>
      <c r="L102" s="123"/>
    </row>
    <row r="103" spans="1:47" s="10" customFormat="1" ht="19.899999999999999" customHeight="1">
      <c r="B103" s="123"/>
      <c r="D103" s="124" t="s">
        <v>276</v>
      </c>
      <c r="E103" s="125"/>
      <c r="F103" s="125"/>
      <c r="G103" s="125"/>
      <c r="H103" s="125"/>
      <c r="I103" s="125"/>
      <c r="J103" s="126">
        <f>J150</f>
        <v>0</v>
      </c>
      <c r="L103" s="123"/>
    </row>
    <row r="104" spans="1:47" s="10" customFormat="1" ht="19.899999999999999" customHeight="1">
      <c r="B104" s="123"/>
      <c r="D104" s="124" t="s">
        <v>277</v>
      </c>
      <c r="E104" s="125"/>
      <c r="F104" s="125"/>
      <c r="G104" s="125"/>
      <c r="H104" s="125"/>
      <c r="I104" s="125"/>
      <c r="J104" s="126">
        <f>J153</f>
        <v>0</v>
      </c>
      <c r="L104" s="123"/>
    </row>
    <row r="105" spans="1:47" s="2" customFormat="1" ht="21.75" customHeight="1">
      <c r="A105" s="33"/>
      <c r="B105" s="34"/>
      <c r="C105" s="33"/>
      <c r="D105" s="33"/>
      <c r="E105" s="33"/>
      <c r="F105" s="33"/>
      <c r="G105" s="33"/>
      <c r="H105" s="33"/>
      <c r="I105" s="33"/>
      <c r="J105" s="33"/>
      <c r="K105" s="33"/>
      <c r="L105" s="4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47" s="2" customFormat="1" ht="6.95" customHeight="1">
      <c r="A106" s="33"/>
      <c r="B106" s="48"/>
      <c r="C106" s="49"/>
      <c r="D106" s="49"/>
      <c r="E106" s="49"/>
      <c r="F106" s="49"/>
      <c r="G106" s="49"/>
      <c r="H106" s="49"/>
      <c r="I106" s="49"/>
      <c r="J106" s="49"/>
      <c r="K106" s="49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10" spans="1:47" s="2" customFormat="1" ht="6.95" customHeight="1">
      <c r="A110" s="33"/>
      <c r="B110" s="50"/>
      <c r="C110" s="51"/>
      <c r="D110" s="51"/>
      <c r="E110" s="51"/>
      <c r="F110" s="51"/>
      <c r="G110" s="51"/>
      <c r="H110" s="51"/>
      <c r="I110" s="51"/>
      <c r="J110" s="51"/>
      <c r="K110" s="51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2" customFormat="1" ht="24.95" customHeight="1">
      <c r="A111" s="33"/>
      <c r="B111" s="34"/>
      <c r="C111" s="22" t="s">
        <v>170</v>
      </c>
      <c r="D111" s="33"/>
      <c r="E111" s="33"/>
      <c r="F111" s="33"/>
      <c r="G111" s="33"/>
      <c r="H111" s="33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2" customFormat="1" ht="6.95" customHeight="1">
      <c r="A112" s="33"/>
      <c r="B112" s="34"/>
      <c r="C112" s="33"/>
      <c r="D112" s="33"/>
      <c r="E112" s="33"/>
      <c r="F112" s="33"/>
      <c r="G112" s="33"/>
      <c r="H112" s="33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3" s="2" customFormat="1" ht="12" customHeight="1">
      <c r="A113" s="33"/>
      <c r="B113" s="34"/>
      <c r="C113" s="28" t="s">
        <v>16</v>
      </c>
      <c r="D113" s="33"/>
      <c r="E113" s="33"/>
      <c r="F113" s="33"/>
      <c r="G113" s="33"/>
      <c r="H113" s="33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3" s="2" customFormat="1" ht="16.5" customHeight="1">
      <c r="A114" s="33"/>
      <c r="B114" s="34"/>
      <c r="C114" s="33"/>
      <c r="D114" s="33"/>
      <c r="E114" s="268" t="str">
        <f>E7</f>
        <v>BRNO, GAJDOŠOVA II - REKONSTRUKCE KANALIZACE A VODOVODU (Bubeníčkova– Mikšíčkova)</v>
      </c>
      <c r="F114" s="269"/>
      <c r="G114" s="269"/>
      <c r="H114" s="269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1" customFormat="1" ht="12" customHeight="1">
      <c r="B115" s="21"/>
      <c r="C115" s="28" t="s">
        <v>159</v>
      </c>
      <c r="L115" s="21"/>
    </row>
    <row r="116" spans="1:63" s="2" customFormat="1" ht="16.5" customHeight="1">
      <c r="A116" s="33"/>
      <c r="B116" s="34"/>
      <c r="C116" s="33"/>
      <c r="D116" s="33"/>
      <c r="E116" s="268" t="s">
        <v>160</v>
      </c>
      <c r="F116" s="267"/>
      <c r="G116" s="267"/>
      <c r="H116" s="267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3" s="2" customFormat="1" ht="12" customHeight="1">
      <c r="A117" s="33"/>
      <c r="B117" s="34"/>
      <c r="C117" s="28" t="s">
        <v>161</v>
      </c>
      <c r="D117" s="33"/>
      <c r="E117" s="33"/>
      <c r="F117" s="33"/>
      <c r="G117" s="33"/>
      <c r="H117" s="33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16.5" customHeight="1">
      <c r="A118" s="33"/>
      <c r="B118" s="34"/>
      <c r="C118" s="33"/>
      <c r="D118" s="33"/>
      <c r="E118" s="261" t="str">
        <f>E11</f>
        <v>060 - SO 060 - PŘÍPRAVA STAVENIŠTĚ U Š1, Š1A</v>
      </c>
      <c r="F118" s="267"/>
      <c r="G118" s="267"/>
      <c r="H118" s="267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6.95" customHeight="1">
      <c r="A119" s="33"/>
      <c r="B119" s="34"/>
      <c r="C119" s="33"/>
      <c r="D119" s="33"/>
      <c r="E119" s="33"/>
      <c r="F119" s="33"/>
      <c r="G119" s="33"/>
      <c r="H119" s="33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12" customHeight="1">
      <c r="A120" s="33"/>
      <c r="B120" s="34"/>
      <c r="C120" s="28" t="s">
        <v>21</v>
      </c>
      <c r="D120" s="33"/>
      <c r="E120" s="33"/>
      <c r="F120" s="26" t="str">
        <f>F14</f>
        <v>BRNO</v>
      </c>
      <c r="G120" s="33"/>
      <c r="H120" s="33"/>
      <c r="I120" s="28" t="s">
        <v>23</v>
      </c>
      <c r="J120" s="56" t="str">
        <f>IF(J14="","",J14)</f>
        <v/>
      </c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6.95" customHeight="1">
      <c r="A121" s="33"/>
      <c r="B121" s="34"/>
      <c r="C121" s="33"/>
      <c r="D121" s="33"/>
      <c r="E121" s="33"/>
      <c r="F121" s="33"/>
      <c r="G121" s="33"/>
      <c r="H121" s="33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25.7" customHeight="1">
      <c r="A122" s="33"/>
      <c r="B122" s="34"/>
      <c r="C122" s="28" t="s">
        <v>25</v>
      </c>
      <c r="D122" s="33"/>
      <c r="E122" s="33"/>
      <c r="F122" s="26" t="str">
        <f>E17</f>
        <v>Statutární město Brno</v>
      </c>
      <c r="G122" s="33"/>
      <c r="H122" s="33"/>
      <c r="I122" s="28" t="s">
        <v>33</v>
      </c>
      <c r="J122" s="31" t="str">
        <f>E23</f>
        <v>JV PROJEKT V.H. s.r.o.   Brno</v>
      </c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15.2" customHeight="1">
      <c r="A123" s="33"/>
      <c r="B123" s="34"/>
      <c r="C123" s="28" t="s">
        <v>31</v>
      </c>
      <c r="D123" s="33"/>
      <c r="E123" s="33"/>
      <c r="F123" s="26" t="str">
        <f>IF(E20="","",E20)</f>
        <v>Vyplň údaj</v>
      </c>
      <c r="G123" s="33"/>
      <c r="H123" s="33"/>
      <c r="I123" s="28" t="s">
        <v>36</v>
      </c>
      <c r="J123" s="31" t="str">
        <f>E26</f>
        <v xml:space="preserve"> </v>
      </c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10.35" customHeight="1">
      <c r="A124" s="33"/>
      <c r="B124" s="34"/>
      <c r="C124" s="33"/>
      <c r="D124" s="33"/>
      <c r="E124" s="33"/>
      <c r="F124" s="33"/>
      <c r="G124" s="33"/>
      <c r="H124" s="33"/>
      <c r="I124" s="33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11" customFormat="1" ht="29.25" customHeight="1">
      <c r="A125" s="127"/>
      <c r="B125" s="128"/>
      <c r="C125" s="129" t="s">
        <v>171</v>
      </c>
      <c r="D125" s="130" t="s">
        <v>65</v>
      </c>
      <c r="E125" s="130" t="s">
        <v>61</v>
      </c>
      <c r="F125" s="130" t="s">
        <v>62</v>
      </c>
      <c r="G125" s="130" t="s">
        <v>172</v>
      </c>
      <c r="H125" s="130" t="s">
        <v>173</v>
      </c>
      <c r="I125" s="130" t="s">
        <v>174</v>
      </c>
      <c r="J125" s="130" t="s">
        <v>165</v>
      </c>
      <c r="K125" s="131" t="s">
        <v>175</v>
      </c>
      <c r="L125" s="132"/>
      <c r="M125" s="63" t="s">
        <v>1</v>
      </c>
      <c r="N125" s="64" t="s">
        <v>44</v>
      </c>
      <c r="O125" s="64" t="s">
        <v>176</v>
      </c>
      <c r="P125" s="64" t="s">
        <v>177</v>
      </c>
      <c r="Q125" s="64" t="s">
        <v>178</v>
      </c>
      <c r="R125" s="64" t="s">
        <v>179</v>
      </c>
      <c r="S125" s="64" t="s">
        <v>180</v>
      </c>
      <c r="T125" s="65" t="s">
        <v>181</v>
      </c>
      <c r="U125" s="127"/>
      <c r="V125" s="127"/>
      <c r="W125" s="127"/>
      <c r="X125" s="127"/>
      <c r="Y125" s="127"/>
      <c r="Z125" s="127"/>
      <c r="AA125" s="127"/>
      <c r="AB125" s="127"/>
      <c r="AC125" s="127"/>
      <c r="AD125" s="127"/>
      <c r="AE125" s="127"/>
    </row>
    <row r="126" spans="1:63" s="2" customFormat="1" ht="22.9" customHeight="1">
      <c r="A126" s="33"/>
      <c r="B126" s="34"/>
      <c r="C126" s="70" t="s">
        <v>182</v>
      </c>
      <c r="D126" s="33"/>
      <c r="E126" s="33"/>
      <c r="F126" s="33"/>
      <c r="G126" s="33"/>
      <c r="H126" s="33"/>
      <c r="I126" s="33"/>
      <c r="J126" s="133">
        <f>BK126</f>
        <v>0</v>
      </c>
      <c r="K126" s="33"/>
      <c r="L126" s="34"/>
      <c r="M126" s="66"/>
      <c r="N126" s="57"/>
      <c r="O126" s="67"/>
      <c r="P126" s="134">
        <f>P127</f>
        <v>0</v>
      </c>
      <c r="Q126" s="67"/>
      <c r="R126" s="134">
        <f>R127</f>
        <v>31.71368</v>
      </c>
      <c r="S126" s="67"/>
      <c r="T126" s="135">
        <f>T127</f>
        <v>23.370200000000001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T126" s="18" t="s">
        <v>79</v>
      </c>
      <c r="AU126" s="18" t="s">
        <v>167</v>
      </c>
      <c r="BK126" s="136">
        <f>BK127</f>
        <v>0</v>
      </c>
    </row>
    <row r="127" spans="1:63" s="12" customFormat="1" ht="25.9" customHeight="1">
      <c r="B127" s="137"/>
      <c r="D127" s="138" t="s">
        <v>79</v>
      </c>
      <c r="E127" s="139" t="s">
        <v>183</v>
      </c>
      <c r="F127" s="139" t="s">
        <v>184</v>
      </c>
      <c r="I127" s="140"/>
      <c r="J127" s="141">
        <f>BK127</f>
        <v>0</v>
      </c>
      <c r="L127" s="137"/>
      <c r="M127" s="142"/>
      <c r="N127" s="143"/>
      <c r="O127" s="143"/>
      <c r="P127" s="144">
        <f>P128+P138+P142+P150+P153</f>
        <v>0</v>
      </c>
      <c r="Q127" s="143"/>
      <c r="R127" s="144">
        <f>R128+R138+R142+R150+R153</f>
        <v>31.71368</v>
      </c>
      <c r="S127" s="143"/>
      <c r="T127" s="145">
        <f>T128+T138+T142+T150+T153</f>
        <v>23.370200000000001</v>
      </c>
      <c r="AR127" s="138" t="s">
        <v>24</v>
      </c>
      <c r="AT127" s="146" t="s">
        <v>79</v>
      </c>
      <c r="AU127" s="146" t="s">
        <v>80</v>
      </c>
      <c r="AY127" s="138" t="s">
        <v>185</v>
      </c>
      <c r="BK127" s="147">
        <f>BK128+BK138+BK142+BK150+BK153</f>
        <v>0</v>
      </c>
    </row>
    <row r="128" spans="1:63" s="12" customFormat="1" ht="22.9" customHeight="1">
      <c r="B128" s="137"/>
      <c r="D128" s="138" t="s">
        <v>79</v>
      </c>
      <c r="E128" s="148" t="s">
        <v>24</v>
      </c>
      <c r="F128" s="148" t="s">
        <v>186</v>
      </c>
      <c r="I128" s="140"/>
      <c r="J128" s="149">
        <f>BK128</f>
        <v>0</v>
      </c>
      <c r="L128" s="137"/>
      <c r="M128" s="142"/>
      <c r="N128" s="143"/>
      <c r="O128" s="143"/>
      <c r="P128" s="144">
        <f>SUM(P129:P137)</f>
        <v>0</v>
      </c>
      <c r="Q128" s="143"/>
      <c r="R128" s="144">
        <f>SUM(R129:R137)</f>
        <v>0</v>
      </c>
      <c r="S128" s="143"/>
      <c r="T128" s="145">
        <f>SUM(T129:T137)</f>
        <v>23.3002</v>
      </c>
      <c r="AR128" s="138" t="s">
        <v>24</v>
      </c>
      <c r="AT128" s="146" t="s">
        <v>79</v>
      </c>
      <c r="AU128" s="146" t="s">
        <v>24</v>
      </c>
      <c r="AY128" s="138" t="s">
        <v>185</v>
      </c>
      <c r="BK128" s="147">
        <f>SUM(BK129:BK137)</f>
        <v>0</v>
      </c>
    </row>
    <row r="129" spans="1:65" s="2" customFormat="1" ht="21.75" customHeight="1">
      <c r="A129" s="33"/>
      <c r="B129" s="150"/>
      <c r="C129" s="151" t="s">
        <v>24</v>
      </c>
      <c r="D129" s="151" t="s">
        <v>187</v>
      </c>
      <c r="E129" s="152" t="s">
        <v>593</v>
      </c>
      <c r="F129" s="153" t="s">
        <v>594</v>
      </c>
      <c r="G129" s="154" t="s">
        <v>288</v>
      </c>
      <c r="H129" s="155">
        <v>30</v>
      </c>
      <c r="I129" s="156"/>
      <c r="J129" s="157">
        <f t="shared" ref="J129:J134" si="0">ROUND(I129*H129,2)</f>
        <v>0</v>
      </c>
      <c r="K129" s="153" t="s">
        <v>191</v>
      </c>
      <c r="L129" s="34"/>
      <c r="M129" s="158" t="s">
        <v>1</v>
      </c>
      <c r="N129" s="159" t="s">
        <v>45</v>
      </c>
      <c r="O129" s="59"/>
      <c r="P129" s="160">
        <f t="shared" ref="P129:P134" si="1">O129*H129</f>
        <v>0</v>
      </c>
      <c r="Q129" s="160">
        <v>0</v>
      </c>
      <c r="R129" s="160">
        <f t="shared" ref="R129:R134" si="2">Q129*H129</f>
        <v>0</v>
      </c>
      <c r="S129" s="160">
        <v>0.40799999999999997</v>
      </c>
      <c r="T129" s="161">
        <f t="shared" ref="T129:T134" si="3">S129*H129</f>
        <v>12.239999999999998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62" t="s">
        <v>192</v>
      </c>
      <c r="AT129" s="162" t="s">
        <v>187</v>
      </c>
      <c r="AU129" s="162" t="s">
        <v>88</v>
      </c>
      <c r="AY129" s="18" t="s">
        <v>185</v>
      </c>
      <c r="BE129" s="163">
        <f t="shared" ref="BE129:BE134" si="4">IF(N129="základní",J129,0)</f>
        <v>0</v>
      </c>
      <c r="BF129" s="163">
        <f t="shared" ref="BF129:BF134" si="5">IF(N129="snížená",J129,0)</f>
        <v>0</v>
      </c>
      <c r="BG129" s="163">
        <f t="shared" ref="BG129:BG134" si="6">IF(N129="zákl. přenesená",J129,0)</f>
        <v>0</v>
      </c>
      <c r="BH129" s="163">
        <f t="shared" ref="BH129:BH134" si="7">IF(N129="sníž. přenesená",J129,0)</f>
        <v>0</v>
      </c>
      <c r="BI129" s="163">
        <f t="shared" ref="BI129:BI134" si="8">IF(N129="nulová",J129,0)</f>
        <v>0</v>
      </c>
      <c r="BJ129" s="18" t="s">
        <v>24</v>
      </c>
      <c r="BK129" s="163">
        <f t="shared" ref="BK129:BK134" si="9">ROUND(I129*H129,2)</f>
        <v>0</v>
      </c>
      <c r="BL129" s="18" t="s">
        <v>192</v>
      </c>
      <c r="BM129" s="162" t="s">
        <v>595</v>
      </c>
    </row>
    <row r="130" spans="1:65" s="2" customFormat="1" ht="16.5" customHeight="1">
      <c r="A130" s="33"/>
      <c r="B130" s="150"/>
      <c r="C130" s="151" t="s">
        <v>88</v>
      </c>
      <c r="D130" s="151" t="s">
        <v>187</v>
      </c>
      <c r="E130" s="152" t="s">
        <v>596</v>
      </c>
      <c r="F130" s="153" t="s">
        <v>597</v>
      </c>
      <c r="G130" s="154" t="s">
        <v>234</v>
      </c>
      <c r="H130" s="155">
        <v>12.24</v>
      </c>
      <c r="I130" s="156"/>
      <c r="J130" s="157">
        <f t="shared" si="0"/>
        <v>0</v>
      </c>
      <c r="K130" s="153" t="s">
        <v>224</v>
      </c>
      <c r="L130" s="34"/>
      <c r="M130" s="158" t="s">
        <v>1</v>
      </c>
      <c r="N130" s="159" t="s">
        <v>45</v>
      </c>
      <c r="O130" s="59"/>
      <c r="P130" s="160">
        <f t="shared" si="1"/>
        <v>0</v>
      </c>
      <c r="Q130" s="160">
        <v>0</v>
      </c>
      <c r="R130" s="160">
        <f t="shared" si="2"/>
        <v>0</v>
      </c>
      <c r="S130" s="160">
        <v>0</v>
      </c>
      <c r="T130" s="161">
        <f t="shared" si="3"/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62" t="s">
        <v>192</v>
      </c>
      <c r="AT130" s="162" t="s">
        <v>187</v>
      </c>
      <c r="AU130" s="162" t="s">
        <v>88</v>
      </c>
      <c r="AY130" s="18" t="s">
        <v>185</v>
      </c>
      <c r="BE130" s="163">
        <f t="shared" si="4"/>
        <v>0</v>
      </c>
      <c r="BF130" s="163">
        <f t="shared" si="5"/>
        <v>0</v>
      </c>
      <c r="BG130" s="163">
        <f t="shared" si="6"/>
        <v>0</v>
      </c>
      <c r="BH130" s="163">
        <f t="shared" si="7"/>
        <v>0</v>
      </c>
      <c r="BI130" s="163">
        <f t="shared" si="8"/>
        <v>0</v>
      </c>
      <c r="BJ130" s="18" t="s">
        <v>24</v>
      </c>
      <c r="BK130" s="163">
        <f t="shared" si="9"/>
        <v>0</v>
      </c>
      <c r="BL130" s="18" t="s">
        <v>192</v>
      </c>
      <c r="BM130" s="162" t="s">
        <v>598</v>
      </c>
    </row>
    <row r="131" spans="1:65" s="2" customFormat="1" ht="16.5" customHeight="1">
      <c r="A131" s="33"/>
      <c r="B131" s="150"/>
      <c r="C131" s="151" t="s">
        <v>117</v>
      </c>
      <c r="D131" s="151" t="s">
        <v>187</v>
      </c>
      <c r="E131" s="152" t="s">
        <v>599</v>
      </c>
      <c r="F131" s="153" t="s">
        <v>600</v>
      </c>
      <c r="G131" s="154" t="s">
        <v>288</v>
      </c>
      <c r="H131" s="155">
        <v>36.75</v>
      </c>
      <c r="I131" s="156"/>
      <c r="J131" s="157">
        <f t="shared" si="0"/>
        <v>0</v>
      </c>
      <c r="K131" s="153" t="s">
        <v>191</v>
      </c>
      <c r="L131" s="34"/>
      <c r="M131" s="158" t="s">
        <v>1</v>
      </c>
      <c r="N131" s="159" t="s">
        <v>45</v>
      </c>
      <c r="O131" s="59"/>
      <c r="P131" s="160">
        <f t="shared" si="1"/>
        <v>0</v>
      </c>
      <c r="Q131" s="160">
        <v>0</v>
      </c>
      <c r="R131" s="160">
        <f t="shared" si="2"/>
        <v>0</v>
      </c>
      <c r="S131" s="160">
        <v>0.3</v>
      </c>
      <c r="T131" s="161">
        <f t="shared" si="3"/>
        <v>11.025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62" t="s">
        <v>192</v>
      </c>
      <c r="AT131" s="162" t="s">
        <v>187</v>
      </c>
      <c r="AU131" s="162" t="s">
        <v>88</v>
      </c>
      <c r="AY131" s="18" t="s">
        <v>185</v>
      </c>
      <c r="BE131" s="163">
        <f t="shared" si="4"/>
        <v>0</v>
      </c>
      <c r="BF131" s="163">
        <f t="shared" si="5"/>
        <v>0</v>
      </c>
      <c r="BG131" s="163">
        <f t="shared" si="6"/>
        <v>0</v>
      </c>
      <c r="BH131" s="163">
        <f t="shared" si="7"/>
        <v>0</v>
      </c>
      <c r="BI131" s="163">
        <f t="shared" si="8"/>
        <v>0</v>
      </c>
      <c r="BJ131" s="18" t="s">
        <v>24</v>
      </c>
      <c r="BK131" s="163">
        <f t="shared" si="9"/>
        <v>0</v>
      </c>
      <c r="BL131" s="18" t="s">
        <v>192</v>
      </c>
      <c r="BM131" s="162" t="s">
        <v>601</v>
      </c>
    </row>
    <row r="132" spans="1:65" s="2" customFormat="1" ht="16.5" customHeight="1">
      <c r="A132" s="33"/>
      <c r="B132" s="150"/>
      <c r="C132" s="151" t="s">
        <v>192</v>
      </c>
      <c r="D132" s="151" t="s">
        <v>187</v>
      </c>
      <c r="E132" s="152" t="s">
        <v>602</v>
      </c>
      <c r="F132" s="153" t="s">
        <v>603</v>
      </c>
      <c r="G132" s="154" t="s">
        <v>288</v>
      </c>
      <c r="H132" s="155">
        <v>44</v>
      </c>
      <c r="I132" s="156"/>
      <c r="J132" s="157">
        <f t="shared" si="0"/>
        <v>0</v>
      </c>
      <c r="K132" s="153" t="s">
        <v>191</v>
      </c>
      <c r="L132" s="34"/>
      <c r="M132" s="158" t="s">
        <v>1</v>
      </c>
      <c r="N132" s="159" t="s">
        <v>45</v>
      </c>
      <c r="O132" s="59"/>
      <c r="P132" s="160">
        <f t="shared" si="1"/>
        <v>0</v>
      </c>
      <c r="Q132" s="160">
        <v>0</v>
      </c>
      <c r="R132" s="160">
        <f t="shared" si="2"/>
        <v>0</v>
      </c>
      <c r="S132" s="160">
        <v>8.0000000000000004E-4</v>
      </c>
      <c r="T132" s="161">
        <f t="shared" si="3"/>
        <v>3.5200000000000002E-2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62" t="s">
        <v>192</v>
      </c>
      <c r="AT132" s="162" t="s">
        <v>187</v>
      </c>
      <c r="AU132" s="162" t="s">
        <v>88</v>
      </c>
      <c r="AY132" s="18" t="s">
        <v>185</v>
      </c>
      <c r="BE132" s="163">
        <f t="shared" si="4"/>
        <v>0</v>
      </c>
      <c r="BF132" s="163">
        <f t="shared" si="5"/>
        <v>0</v>
      </c>
      <c r="BG132" s="163">
        <f t="shared" si="6"/>
        <v>0</v>
      </c>
      <c r="BH132" s="163">
        <f t="shared" si="7"/>
        <v>0</v>
      </c>
      <c r="BI132" s="163">
        <f t="shared" si="8"/>
        <v>0</v>
      </c>
      <c r="BJ132" s="18" t="s">
        <v>24</v>
      </c>
      <c r="BK132" s="163">
        <f t="shared" si="9"/>
        <v>0</v>
      </c>
      <c r="BL132" s="18" t="s">
        <v>192</v>
      </c>
      <c r="BM132" s="162" t="s">
        <v>604</v>
      </c>
    </row>
    <row r="133" spans="1:65" s="2" customFormat="1" ht="16.5" customHeight="1">
      <c r="A133" s="33"/>
      <c r="B133" s="150"/>
      <c r="C133" s="151" t="s">
        <v>157</v>
      </c>
      <c r="D133" s="151" t="s">
        <v>187</v>
      </c>
      <c r="E133" s="152" t="s">
        <v>302</v>
      </c>
      <c r="F133" s="153" t="s">
        <v>303</v>
      </c>
      <c r="G133" s="154" t="s">
        <v>234</v>
      </c>
      <c r="H133" s="155">
        <v>11.06</v>
      </c>
      <c r="I133" s="156"/>
      <c r="J133" s="157">
        <f t="shared" si="0"/>
        <v>0</v>
      </c>
      <c r="K133" s="153" t="s">
        <v>191</v>
      </c>
      <c r="L133" s="34"/>
      <c r="M133" s="158" t="s">
        <v>1</v>
      </c>
      <c r="N133" s="159" t="s">
        <v>45</v>
      </c>
      <c r="O133" s="59"/>
      <c r="P133" s="160">
        <f t="shared" si="1"/>
        <v>0</v>
      </c>
      <c r="Q133" s="160">
        <v>0</v>
      </c>
      <c r="R133" s="160">
        <f t="shared" si="2"/>
        <v>0</v>
      </c>
      <c r="S133" s="160">
        <v>0</v>
      </c>
      <c r="T133" s="161">
        <f t="shared" si="3"/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62" t="s">
        <v>192</v>
      </c>
      <c r="AT133" s="162" t="s">
        <v>187</v>
      </c>
      <c r="AU133" s="162" t="s">
        <v>88</v>
      </c>
      <c r="AY133" s="18" t="s">
        <v>185</v>
      </c>
      <c r="BE133" s="163">
        <f t="shared" si="4"/>
        <v>0</v>
      </c>
      <c r="BF133" s="163">
        <f t="shared" si="5"/>
        <v>0</v>
      </c>
      <c r="BG133" s="163">
        <f t="shared" si="6"/>
        <v>0</v>
      </c>
      <c r="BH133" s="163">
        <f t="shared" si="7"/>
        <v>0</v>
      </c>
      <c r="BI133" s="163">
        <f t="shared" si="8"/>
        <v>0</v>
      </c>
      <c r="BJ133" s="18" t="s">
        <v>24</v>
      </c>
      <c r="BK133" s="163">
        <f t="shared" si="9"/>
        <v>0</v>
      </c>
      <c r="BL133" s="18" t="s">
        <v>192</v>
      </c>
      <c r="BM133" s="162" t="s">
        <v>605</v>
      </c>
    </row>
    <row r="134" spans="1:65" s="2" customFormat="1" ht="16.5" customHeight="1">
      <c r="A134" s="33"/>
      <c r="B134" s="150"/>
      <c r="C134" s="151" t="s">
        <v>208</v>
      </c>
      <c r="D134" s="151" t="s">
        <v>187</v>
      </c>
      <c r="E134" s="152" t="s">
        <v>305</v>
      </c>
      <c r="F134" s="153" t="s">
        <v>306</v>
      </c>
      <c r="G134" s="154" t="s">
        <v>234</v>
      </c>
      <c r="H134" s="155">
        <v>66.36</v>
      </c>
      <c r="I134" s="156"/>
      <c r="J134" s="157">
        <f t="shared" si="0"/>
        <v>0</v>
      </c>
      <c r="K134" s="153" t="s">
        <v>191</v>
      </c>
      <c r="L134" s="34"/>
      <c r="M134" s="158" t="s">
        <v>1</v>
      </c>
      <c r="N134" s="159" t="s">
        <v>45</v>
      </c>
      <c r="O134" s="59"/>
      <c r="P134" s="160">
        <f t="shared" si="1"/>
        <v>0</v>
      </c>
      <c r="Q134" s="160">
        <v>0</v>
      </c>
      <c r="R134" s="160">
        <f t="shared" si="2"/>
        <v>0</v>
      </c>
      <c r="S134" s="160">
        <v>0</v>
      </c>
      <c r="T134" s="161">
        <f t="shared" si="3"/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62" t="s">
        <v>192</v>
      </c>
      <c r="AT134" s="162" t="s">
        <v>187</v>
      </c>
      <c r="AU134" s="162" t="s">
        <v>88</v>
      </c>
      <c r="AY134" s="18" t="s">
        <v>185</v>
      </c>
      <c r="BE134" s="163">
        <f t="shared" si="4"/>
        <v>0</v>
      </c>
      <c r="BF134" s="163">
        <f t="shared" si="5"/>
        <v>0</v>
      </c>
      <c r="BG134" s="163">
        <f t="shared" si="6"/>
        <v>0</v>
      </c>
      <c r="BH134" s="163">
        <f t="shared" si="7"/>
        <v>0</v>
      </c>
      <c r="BI134" s="163">
        <f t="shared" si="8"/>
        <v>0</v>
      </c>
      <c r="BJ134" s="18" t="s">
        <v>24</v>
      </c>
      <c r="BK134" s="163">
        <f t="shared" si="9"/>
        <v>0</v>
      </c>
      <c r="BL134" s="18" t="s">
        <v>192</v>
      </c>
      <c r="BM134" s="162" t="s">
        <v>606</v>
      </c>
    </row>
    <row r="135" spans="1:65" s="13" customFormat="1">
      <c r="B135" s="164"/>
      <c r="D135" s="165" t="s">
        <v>194</v>
      </c>
      <c r="E135" s="166" t="s">
        <v>1</v>
      </c>
      <c r="F135" s="167" t="s">
        <v>607</v>
      </c>
      <c r="H135" s="168">
        <v>66.36</v>
      </c>
      <c r="I135" s="169"/>
      <c r="L135" s="164"/>
      <c r="M135" s="170"/>
      <c r="N135" s="171"/>
      <c r="O135" s="171"/>
      <c r="P135" s="171"/>
      <c r="Q135" s="171"/>
      <c r="R135" s="171"/>
      <c r="S135" s="171"/>
      <c r="T135" s="172"/>
      <c r="AT135" s="166" t="s">
        <v>194</v>
      </c>
      <c r="AU135" s="166" t="s">
        <v>88</v>
      </c>
      <c r="AV135" s="13" t="s">
        <v>88</v>
      </c>
      <c r="AW135" s="13" t="s">
        <v>35</v>
      </c>
      <c r="AX135" s="13" t="s">
        <v>24</v>
      </c>
      <c r="AY135" s="166" t="s">
        <v>185</v>
      </c>
    </row>
    <row r="136" spans="1:65" s="2" customFormat="1" ht="16.5" customHeight="1">
      <c r="A136" s="33"/>
      <c r="B136" s="150"/>
      <c r="C136" s="151" t="s">
        <v>213</v>
      </c>
      <c r="D136" s="151" t="s">
        <v>187</v>
      </c>
      <c r="E136" s="152" t="s">
        <v>309</v>
      </c>
      <c r="F136" s="153" t="s">
        <v>310</v>
      </c>
      <c r="G136" s="154" t="s">
        <v>234</v>
      </c>
      <c r="H136" s="155">
        <v>11.06</v>
      </c>
      <c r="I136" s="156"/>
      <c r="J136" s="157">
        <f>ROUND(I136*H136,2)</f>
        <v>0</v>
      </c>
      <c r="K136" s="153" t="s">
        <v>224</v>
      </c>
      <c r="L136" s="34"/>
      <c r="M136" s="158" t="s">
        <v>1</v>
      </c>
      <c r="N136" s="159" t="s">
        <v>45</v>
      </c>
      <c r="O136" s="59"/>
      <c r="P136" s="160">
        <f>O136*H136</f>
        <v>0</v>
      </c>
      <c r="Q136" s="160">
        <v>0</v>
      </c>
      <c r="R136" s="160">
        <f>Q136*H136</f>
        <v>0</v>
      </c>
      <c r="S136" s="160">
        <v>0</v>
      </c>
      <c r="T136" s="161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62" t="s">
        <v>192</v>
      </c>
      <c r="AT136" s="162" t="s">
        <v>187</v>
      </c>
      <c r="AU136" s="162" t="s">
        <v>88</v>
      </c>
      <c r="AY136" s="18" t="s">
        <v>185</v>
      </c>
      <c r="BE136" s="163">
        <f>IF(N136="základní",J136,0)</f>
        <v>0</v>
      </c>
      <c r="BF136" s="163">
        <f>IF(N136="snížená",J136,0)</f>
        <v>0</v>
      </c>
      <c r="BG136" s="163">
        <f>IF(N136="zákl. přenesená",J136,0)</f>
        <v>0</v>
      </c>
      <c r="BH136" s="163">
        <f>IF(N136="sníž. přenesená",J136,0)</f>
        <v>0</v>
      </c>
      <c r="BI136" s="163">
        <f>IF(N136="nulová",J136,0)</f>
        <v>0</v>
      </c>
      <c r="BJ136" s="18" t="s">
        <v>24</v>
      </c>
      <c r="BK136" s="163">
        <f>ROUND(I136*H136,2)</f>
        <v>0</v>
      </c>
      <c r="BL136" s="18" t="s">
        <v>192</v>
      </c>
      <c r="BM136" s="162" t="s">
        <v>608</v>
      </c>
    </row>
    <row r="137" spans="1:65" s="2" customFormat="1" ht="16.5" customHeight="1">
      <c r="A137" s="33"/>
      <c r="B137" s="150"/>
      <c r="C137" s="151" t="s">
        <v>217</v>
      </c>
      <c r="D137" s="151" t="s">
        <v>187</v>
      </c>
      <c r="E137" s="152" t="s">
        <v>609</v>
      </c>
      <c r="F137" s="153" t="s">
        <v>610</v>
      </c>
      <c r="G137" s="154" t="s">
        <v>190</v>
      </c>
      <c r="H137" s="155">
        <v>1</v>
      </c>
      <c r="I137" s="156"/>
      <c r="J137" s="157">
        <f>ROUND(I137*H137,2)</f>
        <v>0</v>
      </c>
      <c r="K137" s="153" t="s">
        <v>224</v>
      </c>
      <c r="L137" s="34"/>
      <c r="M137" s="158" t="s">
        <v>1</v>
      </c>
      <c r="N137" s="159" t="s">
        <v>45</v>
      </c>
      <c r="O137" s="59"/>
      <c r="P137" s="160">
        <f>O137*H137</f>
        <v>0</v>
      </c>
      <c r="Q137" s="160">
        <v>0</v>
      </c>
      <c r="R137" s="160">
        <f>Q137*H137</f>
        <v>0</v>
      </c>
      <c r="S137" s="160">
        <v>0</v>
      </c>
      <c r="T137" s="161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2" t="s">
        <v>192</v>
      </c>
      <c r="AT137" s="162" t="s">
        <v>187</v>
      </c>
      <c r="AU137" s="162" t="s">
        <v>88</v>
      </c>
      <c r="AY137" s="18" t="s">
        <v>185</v>
      </c>
      <c r="BE137" s="163">
        <f>IF(N137="základní",J137,0)</f>
        <v>0</v>
      </c>
      <c r="BF137" s="163">
        <f>IF(N137="snížená",J137,0)</f>
        <v>0</v>
      </c>
      <c r="BG137" s="163">
        <f>IF(N137="zákl. přenesená",J137,0)</f>
        <v>0</v>
      </c>
      <c r="BH137" s="163">
        <f>IF(N137="sníž. přenesená",J137,0)</f>
        <v>0</v>
      </c>
      <c r="BI137" s="163">
        <f>IF(N137="nulová",J137,0)</f>
        <v>0</v>
      </c>
      <c r="BJ137" s="18" t="s">
        <v>24</v>
      </c>
      <c r="BK137" s="163">
        <f>ROUND(I137*H137,2)</f>
        <v>0</v>
      </c>
      <c r="BL137" s="18" t="s">
        <v>192</v>
      </c>
      <c r="BM137" s="162" t="s">
        <v>611</v>
      </c>
    </row>
    <row r="138" spans="1:65" s="12" customFormat="1" ht="22.9" customHeight="1">
      <c r="B138" s="137"/>
      <c r="D138" s="138" t="s">
        <v>79</v>
      </c>
      <c r="E138" s="148" t="s">
        <v>88</v>
      </c>
      <c r="F138" s="148" t="s">
        <v>378</v>
      </c>
      <c r="I138" s="140"/>
      <c r="J138" s="149">
        <f>BK138</f>
        <v>0</v>
      </c>
      <c r="L138" s="137"/>
      <c r="M138" s="142"/>
      <c r="N138" s="143"/>
      <c r="O138" s="143"/>
      <c r="P138" s="144">
        <f>SUM(P139:P141)</f>
        <v>0</v>
      </c>
      <c r="Q138" s="143"/>
      <c r="R138" s="144">
        <f>SUM(R139:R141)</f>
        <v>1.958E-2</v>
      </c>
      <c r="S138" s="143"/>
      <c r="T138" s="145">
        <f>SUM(T139:T141)</f>
        <v>0</v>
      </c>
      <c r="AR138" s="138" t="s">
        <v>24</v>
      </c>
      <c r="AT138" s="146" t="s">
        <v>79</v>
      </c>
      <c r="AU138" s="146" t="s">
        <v>24</v>
      </c>
      <c r="AY138" s="138" t="s">
        <v>185</v>
      </c>
      <c r="BK138" s="147">
        <f>SUM(BK139:BK141)</f>
        <v>0</v>
      </c>
    </row>
    <row r="139" spans="1:65" s="2" customFormat="1" ht="16.5" customHeight="1">
      <c r="A139" s="33"/>
      <c r="B139" s="150"/>
      <c r="C139" s="151" t="s">
        <v>221</v>
      </c>
      <c r="D139" s="151" t="s">
        <v>187</v>
      </c>
      <c r="E139" s="152" t="s">
        <v>380</v>
      </c>
      <c r="F139" s="153" t="s">
        <v>381</v>
      </c>
      <c r="G139" s="154" t="s">
        <v>288</v>
      </c>
      <c r="H139" s="155">
        <v>44</v>
      </c>
      <c r="I139" s="156"/>
      <c r="J139" s="157">
        <f>ROUND(I139*H139,2)</f>
        <v>0</v>
      </c>
      <c r="K139" s="153" t="s">
        <v>191</v>
      </c>
      <c r="L139" s="34"/>
      <c r="M139" s="158" t="s">
        <v>1</v>
      </c>
      <c r="N139" s="159" t="s">
        <v>45</v>
      </c>
      <c r="O139" s="59"/>
      <c r="P139" s="160">
        <f>O139*H139</f>
        <v>0</v>
      </c>
      <c r="Q139" s="160">
        <v>1E-4</v>
      </c>
      <c r="R139" s="160">
        <f>Q139*H139</f>
        <v>4.4000000000000003E-3</v>
      </c>
      <c r="S139" s="160">
        <v>0</v>
      </c>
      <c r="T139" s="161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2" t="s">
        <v>192</v>
      </c>
      <c r="AT139" s="162" t="s">
        <v>187</v>
      </c>
      <c r="AU139" s="162" t="s">
        <v>88</v>
      </c>
      <c r="AY139" s="18" t="s">
        <v>185</v>
      </c>
      <c r="BE139" s="163">
        <f>IF(N139="základní",J139,0)</f>
        <v>0</v>
      </c>
      <c r="BF139" s="163">
        <f>IF(N139="snížená",J139,0)</f>
        <v>0</v>
      </c>
      <c r="BG139" s="163">
        <f>IF(N139="zákl. přenesená",J139,0)</f>
        <v>0</v>
      </c>
      <c r="BH139" s="163">
        <f>IF(N139="sníž. přenesená",J139,0)</f>
        <v>0</v>
      </c>
      <c r="BI139" s="163">
        <f>IF(N139="nulová",J139,0)</f>
        <v>0</v>
      </c>
      <c r="BJ139" s="18" t="s">
        <v>24</v>
      </c>
      <c r="BK139" s="163">
        <f>ROUND(I139*H139,2)</f>
        <v>0</v>
      </c>
      <c r="BL139" s="18" t="s">
        <v>192</v>
      </c>
      <c r="BM139" s="162" t="s">
        <v>612</v>
      </c>
    </row>
    <row r="140" spans="1:65" s="2" customFormat="1" ht="16.5" customHeight="1">
      <c r="A140" s="33"/>
      <c r="B140" s="150"/>
      <c r="C140" s="181" t="s">
        <v>109</v>
      </c>
      <c r="D140" s="181" t="s">
        <v>231</v>
      </c>
      <c r="E140" s="182" t="s">
        <v>384</v>
      </c>
      <c r="F140" s="183" t="s">
        <v>613</v>
      </c>
      <c r="G140" s="184" t="s">
        <v>288</v>
      </c>
      <c r="H140" s="185">
        <v>50.6</v>
      </c>
      <c r="I140" s="186"/>
      <c r="J140" s="187">
        <f>ROUND(I140*H140,2)</f>
        <v>0</v>
      </c>
      <c r="K140" s="183" t="s">
        <v>224</v>
      </c>
      <c r="L140" s="188"/>
      <c r="M140" s="189" t="s">
        <v>1</v>
      </c>
      <c r="N140" s="190" t="s">
        <v>45</v>
      </c>
      <c r="O140" s="59"/>
      <c r="P140" s="160">
        <f>O140*H140</f>
        <v>0</v>
      </c>
      <c r="Q140" s="160">
        <v>2.9999999999999997E-4</v>
      </c>
      <c r="R140" s="160">
        <f>Q140*H140</f>
        <v>1.5179999999999999E-2</v>
      </c>
      <c r="S140" s="160">
        <v>0</v>
      </c>
      <c r="T140" s="161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2" t="s">
        <v>217</v>
      </c>
      <c r="AT140" s="162" t="s">
        <v>231</v>
      </c>
      <c r="AU140" s="162" t="s">
        <v>88</v>
      </c>
      <c r="AY140" s="18" t="s">
        <v>185</v>
      </c>
      <c r="BE140" s="163">
        <f>IF(N140="základní",J140,0)</f>
        <v>0</v>
      </c>
      <c r="BF140" s="163">
        <f>IF(N140="snížená",J140,0)</f>
        <v>0</v>
      </c>
      <c r="BG140" s="163">
        <f>IF(N140="zákl. přenesená",J140,0)</f>
        <v>0</v>
      </c>
      <c r="BH140" s="163">
        <f>IF(N140="sníž. přenesená",J140,0)</f>
        <v>0</v>
      </c>
      <c r="BI140" s="163">
        <f>IF(N140="nulová",J140,0)</f>
        <v>0</v>
      </c>
      <c r="BJ140" s="18" t="s">
        <v>24</v>
      </c>
      <c r="BK140" s="163">
        <f>ROUND(I140*H140,2)</f>
        <v>0</v>
      </c>
      <c r="BL140" s="18" t="s">
        <v>192</v>
      </c>
      <c r="BM140" s="162" t="s">
        <v>614</v>
      </c>
    </row>
    <row r="141" spans="1:65" s="13" customFormat="1">
      <c r="B141" s="164"/>
      <c r="D141" s="165" t="s">
        <v>194</v>
      </c>
      <c r="E141" s="166" t="s">
        <v>1</v>
      </c>
      <c r="F141" s="167" t="s">
        <v>615</v>
      </c>
      <c r="H141" s="168">
        <v>50.6</v>
      </c>
      <c r="I141" s="169"/>
      <c r="L141" s="164"/>
      <c r="M141" s="170"/>
      <c r="N141" s="171"/>
      <c r="O141" s="171"/>
      <c r="P141" s="171"/>
      <c r="Q141" s="171"/>
      <c r="R141" s="171"/>
      <c r="S141" s="171"/>
      <c r="T141" s="172"/>
      <c r="AT141" s="166" t="s">
        <v>194</v>
      </c>
      <c r="AU141" s="166" t="s">
        <v>88</v>
      </c>
      <c r="AV141" s="13" t="s">
        <v>88</v>
      </c>
      <c r="AW141" s="13" t="s">
        <v>35</v>
      </c>
      <c r="AX141" s="13" t="s">
        <v>24</v>
      </c>
      <c r="AY141" s="166" t="s">
        <v>185</v>
      </c>
    </row>
    <row r="142" spans="1:65" s="12" customFormat="1" ht="22.9" customHeight="1">
      <c r="B142" s="137"/>
      <c r="D142" s="138" t="s">
        <v>79</v>
      </c>
      <c r="E142" s="148" t="s">
        <v>157</v>
      </c>
      <c r="F142" s="148" t="s">
        <v>388</v>
      </c>
      <c r="I142" s="140"/>
      <c r="J142" s="149">
        <f>BK142</f>
        <v>0</v>
      </c>
      <c r="L142" s="137"/>
      <c r="M142" s="142"/>
      <c r="N142" s="143"/>
      <c r="O142" s="143"/>
      <c r="P142" s="144">
        <f>SUM(P143:P149)</f>
        <v>0</v>
      </c>
      <c r="Q142" s="143"/>
      <c r="R142" s="144">
        <f>SUM(R143:R149)</f>
        <v>31.694099999999999</v>
      </c>
      <c r="S142" s="143"/>
      <c r="T142" s="145">
        <f>SUM(T143:T149)</f>
        <v>0</v>
      </c>
      <c r="AR142" s="138" t="s">
        <v>24</v>
      </c>
      <c r="AT142" s="146" t="s">
        <v>79</v>
      </c>
      <c r="AU142" s="146" t="s">
        <v>24</v>
      </c>
      <c r="AY142" s="138" t="s">
        <v>185</v>
      </c>
      <c r="BK142" s="147">
        <f>SUM(BK143:BK149)</f>
        <v>0</v>
      </c>
    </row>
    <row r="143" spans="1:65" s="2" customFormat="1" ht="16.5" customHeight="1">
      <c r="A143" s="33"/>
      <c r="B143" s="150"/>
      <c r="C143" s="151" t="s">
        <v>112</v>
      </c>
      <c r="D143" s="151" t="s">
        <v>187</v>
      </c>
      <c r="E143" s="152" t="s">
        <v>616</v>
      </c>
      <c r="F143" s="153" t="s">
        <v>617</v>
      </c>
      <c r="G143" s="154" t="s">
        <v>288</v>
      </c>
      <c r="H143" s="155">
        <v>36.75</v>
      </c>
      <c r="I143" s="156"/>
      <c r="J143" s="157">
        <f>ROUND(I143*H143,2)</f>
        <v>0</v>
      </c>
      <c r="K143" s="153" t="s">
        <v>191</v>
      </c>
      <c r="L143" s="34"/>
      <c r="M143" s="158" t="s">
        <v>1</v>
      </c>
      <c r="N143" s="159" t="s">
        <v>45</v>
      </c>
      <c r="O143" s="59"/>
      <c r="P143" s="160">
        <f>O143*H143</f>
        <v>0</v>
      </c>
      <c r="Q143" s="160">
        <v>0.36799999999999999</v>
      </c>
      <c r="R143" s="160">
        <f>Q143*H143</f>
        <v>13.523999999999999</v>
      </c>
      <c r="S143" s="160">
        <v>0</v>
      </c>
      <c r="T143" s="161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2" t="s">
        <v>192</v>
      </c>
      <c r="AT143" s="162" t="s">
        <v>187</v>
      </c>
      <c r="AU143" s="162" t="s">
        <v>88</v>
      </c>
      <c r="AY143" s="18" t="s">
        <v>185</v>
      </c>
      <c r="BE143" s="163">
        <f>IF(N143="základní",J143,0)</f>
        <v>0</v>
      </c>
      <c r="BF143" s="163">
        <f>IF(N143="snížená",J143,0)</f>
        <v>0</v>
      </c>
      <c r="BG143" s="163">
        <f>IF(N143="zákl. přenesená",J143,0)</f>
        <v>0</v>
      </c>
      <c r="BH143" s="163">
        <f>IF(N143="sníž. přenesená",J143,0)</f>
        <v>0</v>
      </c>
      <c r="BI143" s="163">
        <f>IF(N143="nulová",J143,0)</f>
        <v>0</v>
      </c>
      <c r="BJ143" s="18" t="s">
        <v>24</v>
      </c>
      <c r="BK143" s="163">
        <f>ROUND(I143*H143,2)</f>
        <v>0</v>
      </c>
      <c r="BL143" s="18" t="s">
        <v>192</v>
      </c>
      <c r="BM143" s="162" t="s">
        <v>618</v>
      </c>
    </row>
    <row r="144" spans="1:65" s="2" customFormat="1" ht="16.5" customHeight="1">
      <c r="A144" s="33"/>
      <c r="B144" s="150"/>
      <c r="C144" s="151" t="s">
        <v>123</v>
      </c>
      <c r="D144" s="151" t="s">
        <v>187</v>
      </c>
      <c r="E144" s="152" t="s">
        <v>348</v>
      </c>
      <c r="F144" s="153" t="s">
        <v>349</v>
      </c>
      <c r="G144" s="154" t="s">
        <v>228</v>
      </c>
      <c r="H144" s="155">
        <v>5.88</v>
      </c>
      <c r="I144" s="156"/>
      <c r="J144" s="157">
        <f>ROUND(I144*H144,2)</f>
        <v>0</v>
      </c>
      <c r="K144" s="153" t="s">
        <v>191</v>
      </c>
      <c r="L144" s="34"/>
      <c r="M144" s="158" t="s">
        <v>1</v>
      </c>
      <c r="N144" s="159" t="s">
        <v>45</v>
      </c>
      <c r="O144" s="59"/>
      <c r="P144" s="160">
        <f>O144*H144</f>
        <v>0</v>
      </c>
      <c r="Q144" s="160">
        <v>0</v>
      </c>
      <c r="R144" s="160">
        <f>Q144*H144</f>
        <v>0</v>
      </c>
      <c r="S144" s="160">
        <v>0</v>
      </c>
      <c r="T144" s="161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2" t="s">
        <v>192</v>
      </c>
      <c r="AT144" s="162" t="s">
        <v>187</v>
      </c>
      <c r="AU144" s="162" t="s">
        <v>88</v>
      </c>
      <c r="AY144" s="18" t="s">
        <v>185</v>
      </c>
      <c r="BE144" s="163">
        <f>IF(N144="základní",J144,0)</f>
        <v>0</v>
      </c>
      <c r="BF144" s="163">
        <f>IF(N144="snížená",J144,0)</f>
        <v>0</v>
      </c>
      <c r="BG144" s="163">
        <f>IF(N144="zákl. přenesená",J144,0)</f>
        <v>0</v>
      </c>
      <c r="BH144" s="163">
        <f>IF(N144="sníž. přenesená",J144,0)</f>
        <v>0</v>
      </c>
      <c r="BI144" s="163">
        <f>IF(N144="nulová",J144,0)</f>
        <v>0</v>
      </c>
      <c r="BJ144" s="18" t="s">
        <v>24</v>
      </c>
      <c r="BK144" s="163">
        <f>ROUND(I144*H144,2)</f>
        <v>0</v>
      </c>
      <c r="BL144" s="18" t="s">
        <v>192</v>
      </c>
      <c r="BM144" s="162" t="s">
        <v>619</v>
      </c>
    </row>
    <row r="145" spans="1:65" s="13" customFormat="1">
      <c r="B145" s="164"/>
      <c r="D145" s="165" t="s">
        <v>194</v>
      </c>
      <c r="E145" s="166" t="s">
        <v>1</v>
      </c>
      <c r="F145" s="167" t="s">
        <v>620</v>
      </c>
      <c r="H145" s="168">
        <v>5.88</v>
      </c>
      <c r="I145" s="169"/>
      <c r="L145" s="164"/>
      <c r="M145" s="170"/>
      <c r="N145" s="171"/>
      <c r="O145" s="171"/>
      <c r="P145" s="171"/>
      <c r="Q145" s="171"/>
      <c r="R145" s="171"/>
      <c r="S145" s="171"/>
      <c r="T145" s="172"/>
      <c r="AT145" s="166" t="s">
        <v>194</v>
      </c>
      <c r="AU145" s="166" t="s">
        <v>88</v>
      </c>
      <c r="AV145" s="13" t="s">
        <v>88</v>
      </c>
      <c r="AW145" s="13" t="s">
        <v>35</v>
      </c>
      <c r="AX145" s="13" t="s">
        <v>24</v>
      </c>
      <c r="AY145" s="166" t="s">
        <v>185</v>
      </c>
    </row>
    <row r="146" spans="1:65" s="2" customFormat="1" ht="21.75" customHeight="1">
      <c r="A146" s="33"/>
      <c r="B146" s="150"/>
      <c r="C146" s="151" t="s">
        <v>241</v>
      </c>
      <c r="D146" s="151" t="s">
        <v>187</v>
      </c>
      <c r="E146" s="152" t="s">
        <v>353</v>
      </c>
      <c r="F146" s="153" t="s">
        <v>354</v>
      </c>
      <c r="G146" s="154" t="s">
        <v>228</v>
      </c>
      <c r="H146" s="155">
        <v>5.88</v>
      </c>
      <c r="I146" s="156"/>
      <c r="J146" s="157">
        <f>ROUND(I146*H146,2)</f>
        <v>0</v>
      </c>
      <c r="K146" s="153" t="s">
        <v>191</v>
      </c>
      <c r="L146" s="34"/>
      <c r="M146" s="158" t="s">
        <v>1</v>
      </c>
      <c r="N146" s="159" t="s">
        <v>45</v>
      </c>
      <c r="O146" s="59"/>
      <c r="P146" s="160">
        <f>O146*H146</f>
        <v>0</v>
      </c>
      <c r="Q146" s="160">
        <v>0</v>
      </c>
      <c r="R146" s="160">
        <f>Q146*H146</f>
        <v>0</v>
      </c>
      <c r="S146" s="160">
        <v>0</v>
      </c>
      <c r="T146" s="161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2" t="s">
        <v>192</v>
      </c>
      <c r="AT146" s="162" t="s">
        <v>187</v>
      </c>
      <c r="AU146" s="162" t="s">
        <v>88</v>
      </c>
      <c r="AY146" s="18" t="s">
        <v>185</v>
      </c>
      <c r="BE146" s="163">
        <f>IF(N146="základní",J146,0)</f>
        <v>0</v>
      </c>
      <c r="BF146" s="163">
        <f>IF(N146="snížená",J146,0)</f>
        <v>0</v>
      </c>
      <c r="BG146" s="163">
        <f>IF(N146="zákl. přenesená",J146,0)</f>
        <v>0</v>
      </c>
      <c r="BH146" s="163">
        <f>IF(N146="sníž. přenesená",J146,0)</f>
        <v>0</v>
      </c>
      <c r="BI146" s="163">
        <f>IF(N146="nulová",J146,0)</f>
        <v>0</v>
      </c>
      <c r="BJ146" s="18" t="s">
        <v>24</v>
      </c>
      <c r="BK146" s="163">
        <f>ROUND(I146*H146,2)</f>
        <v>0</v>
      </c>
      <c r="BL146" s="18" t="s">
        <v>192</v>
      </c>
      <c r="BM146" s="162" t="s">
        <v>621</v>
      </c>
    </row>
    <row r="147" spans="1:65" s="2" customFormat="1" ht="16.5" customHeight="1">
      <c r="A147" s="33"/>
      <c r="B147" s="150"/>
      <c r="C147" s="151" t="s">
        <v>246</v>
      </c>
      <c r="D147" s="151" t="s">
        <v>187</v>
      </c>
      <c r="E147" s="152" t="s">
        <v>622</v>
      </c>
      <c r="F147" s="153" t="s">
        <v>623</v>
      </c>
      <c r="G147" s="154" t="s">
        <v>288</v>
      </c>
      <c r="H147" s="155">
        <v>30</v>
      </c>
      <c r="I147" s="156"/>
      <c r="J147" s="157">
        <f>ROUND(I147*H147,2)</f>
        <v>0</v>
      </c>
      <c r="K147" s="153" t="s">
        <v>191</v>
      </c>
      <c r="L147" s="34"/>
      <c r="M147" s="158" t="s">
        <v>1</v>
      </c>
      <c r="N147" s="159" t="s">
        <v>45</v>
      </c>
      <c r="O147" s="59"/>
      <c r="P147" s="160">
        <f>O147*H147</f>
        <v>0</v>
      </c>
      <c r="Q147" s="160">
        <v>8.3500000000000005E-2</v>
      </c>
      <c r="R147" s="160">
        <f>Q147*H147</f>
        <v>2.5050000000000003</v>
      </c>
      <c r="S147" s="160">
        <v>0</v>
      </c>
      <c r="T147" s="161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2" t="s">
        <v>192</v>
      </c>
      <c r="AT147" s="162" t="s">
        <v>187</v>
      </c>
      <c r="AU147" s="162" t="s">
        <v>88</v>
      </c>
      <c r="AY147" s="18" t="s">
        <v>185</v>
      </c>
      <c r="BE147" s="163">
        <f>IF(N147="základní",J147,0)</f>
        <v>0</v>
      </c>
      <c r="BF147" s="163">
        <f>IF(N147="snížená",J147,0)</f>
        <v>0</v>
      </c>
      <c r="BG147" s="163">
        <f>IF(N147="zákl. přenesená",J147,0)</f>
        <v>0</v>
      </c>
      <c r="BH147" s="163">
        <f>IF(N147="sníž. přenesená",J147,0)</f>
        <v>0</v>
      </c>
      <c r="BI147" s="163">
        <f>IF(N147="nulová",J147,0)</f>
        <v>0</v>
      </c>
      <c r="BJ147" s="18" t="s">
        <v>24</v>
      </c>
      <c r="BK147" s="163">
        <f>ROUND(I147*H147,2)</f>
        <v>0</v>
      </c>
      <c r="BL147" s="18" t="s">
        <v>192</v>
      </c>
      <c r="BM147" s="162" t="s">
        <v>624</v>
      </c>
    </row>
    <row r="148" spans="1:65" s="2" customFormat="1" ht="16.5" customHeight="1">
      <c r="A148" s="33"/>
      <c r="B148" s="150"/>
      <c r="C148" s="181" t="s">
        <v>8</v>
      </c>
      <c r="D148" s="181" t="s">
        <v>231</v>
      </c>
      <c r="E148" s="182" t="s">
        <v>625</v>
      </c>
      <c r="F148" s="183" t="s">
        <v>626</v>
      </c>
      <c r="G148" s="184" t="s">
        <v>288</v>
      </c>
      <c r="H148" s="185">
        <v>30.3</v>
      </c>
      <c r="I148" s="186"/>
      <c r="J148" s="187">
        <f>ROUND(I148*H148,2)</f>
        <v>0</v>
      </c>
      <c r="K148" s="183" t="s">
        <v>224</v>
      </c>
      <c r="L148" s="188"/>
      <c r="M148" s="189" t="s">
        <v>1</v>
      </c>
      <c r="N148" s="190" t="s">
        <v>45</v>
      </c>
      <c r="O148" s="59"/>
      <c r="P148" s="160">
        <f>O148*H148</f>
        <v>0</v>
      </c>
      <c r="Q148" s="160">
        <v>0.51700000000000002</v>
      </c>
      <c r="R148" s="160">
        <f>Q148*H148</f>
        <v>15.665100000000001</v>
      </c>
      <c r="S148" s="160">
        <v>0</v>
      </c>
      <c r="T148" s="161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62" t="s">
        <v>217</v>
      </c>
      <c r="AT148" s="162" t="s">
        <v>231</v>
      </c>
      <c r="AU148" s="162" t="s">
        <v>88</v>
      </c>
      <c r="AY148" s="18" t="s">
        <v>185</v>
      </c>
      <c r="BE148" s="163">
        <f>IF(N148="základní",J148,0)</f>
        <v>0</v>
      </c>
      <c r="BF148" s="163">
        <f>IF(N148="snížená",J148,0)</f>
        <v>0</v>
      </c>
      <c r="BG148" s="163">
        <f>IF(N148="zákl. přenesená",J148,0)</f>
        <v>0</v>
      </c>
      <c r="BH148" s="163">
        <f>IF(N148="sníž. přenesená",J148,0)</f>
        <v>0</v>
      </c>
      <c r="BI148" s="163">
        <f>IF(N148="nulová",J148,0)</f>
        <v>0</v>
      </c>
      <c r="BJ148" s="18" t="s">
        <v>24</v>
      </c>
      <c r="BK148" s="163">
        <f>ROUND(I148*H148,2)</f>
        <v>0</v>
      </c>
      <c r="BL148" s="18" t="s">
        <v>192</v>
      </c>
      <c r="BM148" s="162" t="s">
        <v>627</v>
      </c>
    </row>
    <row r="149" spans="1:65" s="13" customFormat="1">
      <c r="B149" s="164"/>
      <c r="D149" s="165" t="s">
        <v>194</v>
      </c>
      <c r="E149" s="166" t="s">
        <v>1</v>
      </c>
      <c r="F149" s="167" t="s">
        <v>628</v>
      </c>
      <c r="H149" s="168">
        <v>30.3</v>
      </c>
      <c r="I149" s="169"/>
      <c r="L149" s="164"/>
      <c r="M149" s="170"/>
      <c r="N149" s="171"/>
      <c r="O149" s="171"/>
      <c r="P149" s="171"/>
      <c r="Q149" s="171"/>
      <c r="R149" s="171"/>
      <c r="S149" s="171"/>
      <c r="T149" s="172"/>
      <c r="AT149" s="166" t="s">
        <v>194</v>
      </c>
      <c r="AU149" s="166" t="s">
        <v>88</v>
      </c>
      <c r="AV149" s="13" t="s">
        <v>88</v>
      </c>
      <c r="AW149" s="13" t="s">
        <v>35</v>
      </c>
      <c r="AX149" s="13" t="s">
        <v>24</v>
      </c>
      <c r="AY149" s="166" t="s">
        <v>185</v>
      </c>
    </row>
    <row r="150" spans="1:65" s="12" customFormat="1" ht="22.9" customHeight="1">
      <c r="B150" s="137"/>
      <c r="D150" s="138" t="s">
        <v>79</v>
      </c>
      <c r="E150" s="148" t="s">
        <v>221</v>
      </c>
      <c r="F150" s="148" t="s">
        <v>407</v>
      </c>
      <c r="I150" s="140"/>
      <c r="J150" s="149">
        <f>BK150</f>
        <v>0</v>
      </c>
      <c r="L150" s="137"/>
      <c r="M150" s="142"/>
      <c r="N150" s="143"/>
      <c r="O150" s="143"/>
      <c r="P150" s="144">
        <f>SUM(P151:P152)</f>
        <v>0</v>
      </c>
      <c r="Q150" s="143"/>
      <c r="R150" s="144">
        <f>SUM(R151:R152)</f>
        <v>0</v>
      </c>
      <c r="S150" s="143"/>
      <c r="T150" s="145">
        <f>SUM(T151:T152)</f>
        <v>7.0000000000000007E-2</v>
      </c>
      <c r="AR150" s="138" t="s">
        <v>24</v>
      </c>
      <c r="AT150" s="146" t="s">
        <v>79</v>
      </c>
      <c r="AU150" s="146" t="s">
        <v>24</v>
      </c>
      <c r="AY150" s="138" t="s">
        <v>185</v>
      </c>
      <c r="BK150" s="147">
        <f>SUM(BK151:BK152)</f>
        <v>0</v>
      </c>
    </row>
    <row r="151" spans="1:65" s="2" customFormat="1" ht="16.5" customHeight="1">
      <c r="A151" s="33"/>
      <c r="B151" s="150"/>
      <c r="C151" s="151" t="s">
        <v>337</v>
      </c>
      <c r="D151" s="151" t="s">
        <v>187</v>
      </c>
      <c r="E151" s="152" t="s">
        <v>629</v>
      </c>
      <c r="F151" s="153" t="s">
        <v>630</v>
      </c>
      <c r="G151" s="154" t="s">
        <v>190</v>
      </c>
      <c r="H151" s="155">
        <v>1</v>
      </c>
      <c r="I151" s="156"/>
      <c r="J151" s="157">
        <f>ROUND(I151*H151,2)</f>
        <v>0</v>
      </c>
      <c r="K151" s="153" t="s">
        <v>224</v>
      </c>
      <c r="L151" s="34"/>
      <c r="M151" s="158" t="s">
        <v>1</v>
      </c>
      <c r="N151" s="159" t="s">
        <v>45</v>
      </c>
      <c r="O151" s="59"/>
      <c r="P151" s="160">
        <f>O151*H151</f>
        <v>0</v>
      </c>
      <c r="Q151" s="160">
        <v>0</v>
      </c>
      <c r="R151" s="160">
        <f>Q151*H151</f>
        <v>0</v>
      </c>
      <c r="S151" s="160">
        <v>3.5000000000000003E-2</v>
      </c>
      <c r="T151" s="161">
        <f>S151*H151</f>
        <v>3.5000000000000003E-2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2" t="s">
        <v>192</v>
      </c>
      <c r="AT151" s="162" t="s">
        <v>187</v>
      </c>
      <c r="AU151" s="162" t="s">
        <v>88</v>
      </c>
      <c r="AY151" s="18" t="s">
        <v>185</v>
      </c>
      <c r="BE151" s="163">
        <f>IF(N151="základní",J151,0)</f>
        <v>0</v>
      </c>
      <c r="BF151" s="163">
        <f>IF(N151="snížená",J151,0)</f>
        <v>0</v>
      </c>
      <c r="BG151" s="163">
        <f>IF(N151="zákl. přenesená",J151,0)</f>
        <v>0</v>
      </c>
      <c r="BH151" s="163">
        <f>IF(N151="sníž. přenesená",J151,0)</f>
        <v>0</v>
      </c>
      <c r="BI151" s="163">
        <f>IF(N151="nulová",J151,0)</f>
        <v>0</v>
      </c>
      <c r="BJ151" s="18" t="s">
        <v>24</v>
      </c>
      <c r="BK151" s="163">
        <f>ROUND(I151*H151,2)</f>
        <v>0</v>
      </c>
      <c r="BL151" s="18" t="s">
        <v>192</v>
      </c>
      <c r="BM151" s="162" t="s">
        <v>631</v>
      </c>
    </row>
    <row r="152" spans="1:65" s="2" customFormat="1" ht="16.5" customHeight="1">
      <c r="A152" s="33"/>
      <c r="B152" s="150"/>
      <c r="C152" s="151" t="s">
        <v>342</v>
      </c>
      <c r="D152" s="151" t="s">
        <v>187</v>
      </c>
      <c r="E152" s="152" t="s">
        <v>632</v>
      </c>
      <c r="F152" s="153" t="s">
        <v>633</v>
      </c>
      <c r="G152" s="154" t="s">
        <v>190</v>
      </c>
      <c r="H152" s="155">
        <v>1</v>
      </c>
      <c r="I152" s="156"/>
      <c r="J152" s="157">
        <f>ROUND(I152*H152,2)</f>
        <v>0</v>
      </c>
      <c r="K152" s="153" t="s">
        <v>224</v>
      </c>
      <c r="L152" s="34"/>
      <c r="M152" s="158" t="s">
        <v>1</v>
      </c>
      <c r="N152" s="159" t="s">
        <v>45</v>
      </c>
      <c r="O152" s="59"/>
      <c r="P152" s="160">
        <f>O152*H152</f>
        <v>0</v>
      </c>
      <c r="Q152" s="160">
        <v>0</v>
      </c>
      <c r="R152" s="160">
        <f>Q152*H152</f>
        <v>0</v>
      </c>
      <c r="S152" s="160">
        <v>3.5000000000000003E-2</v>
      </c>
      <c r="T152" s="161">
        <f>S152*H152</f>
        <v>3.5000000000000003E-2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62" t="s">
        <v>192</v>
      </c>
      <c r="AT152" s="162" t="s">
        <v>187</v>
      </c>
      <c r="AU152" s="162" t="s">
        <v>88</v>
      </c>
      <c r="AY152" s="18" t="s">
        <v>185</v>
      </c>
      <c r="BE152" s="163">
        <f>IF(N152="základní",J152,0)</f>
        <v>0</v>
      </c>
      <c r="BF152" s="163">
        <f>IF(N152="snížená",J152,0)</f>
        <v>0</v>
      </c>
      <c r="BG152" s="163">
        <f>IF(N152="zákl. přenesená",J152,0)</f>
        <v>0</v>
      </c>
      <c r="BH152" s="163">
        <f>IF(N152="sníž. přenesená",J152,0)</f>
        <v>0</v>
      </c>
      <c r="BI152" s="163">
        <f>IF(N152="nulová",J152,0)</f>
        <v>0</v>
      </c>
      <c r="BJ152" s="18" t="s">
        <v>24</v>
      </c>
      <c r="BK152" s="163">
        <f>ROUND(I152*H152,2)</f>
        <v>0</v>
      </c>
      <c r="BL152" s="18" t="s">
        <v>192</v>
      </c>
      <c r="BM152" s="162" t="s">
        <v>634</v>
      </c>
    </row>
    <row r="153" spans="1:65" s="12" customFormat="1" ht="22.9" customHeight="1">
      <c r="B153" s="137"/>
      <c r="D153" s="138" t="s">
        <v>79</v>
      </c>
      <c r="E153" s="148" t="s">
        <v>418</v>
      </c>
      <c r="F153" s="148" t="s">
        <v>419</v>
      </c>
      <c r="I153" s="140"/>
      <c r="J153" s="149">
        <f>BK153</f>
        <v>0</v>
      </c>
      <c r="L153" s="137"/>
      <c r="M153" s="142"/>
      <c r="N153" s="143"/>
      <c r="O153" s="143"/>
      <c r="P153" s="144">
        <f>P154</f>
        <v>0</v>
      </c>
      <c r="Q153" s="143"/>
      <c r="R153" s="144">
        <f>R154</f>
        <v>0</v>
      </c>
      <c r="S153" s="143"/>
      <c r="T153" s="145">
        <f>T154</f>
        <v>0</v>
      </c>
      <c r="AR153" s="138" t="s">
        <v>24</v>
      </c>
      <c r="AT153" s="146" t="s">
        <v>79</v>
      </c>
      <c r="AU153" s="146" t="s">
        <v>24</v>
      </c>
      <c r="AY153" s="138" t="s">
        <v>185</v>
      </c>
      <c r="BK153" s="147">
        <f>BK154</f>
        <v>0</v>
      </c>
    </row>
    <row r="154" spans="1:65" s="2" customFormat="1" ht="16.5" customHeight="1">
      <c r="A154" s="33"/>
      <c r="B154" s="150"/>
      <c r="C154" s="151" t="s">
        <v>347</v>
      </c>
      <c r="D154" s="151" t="s">
        <v>187</v>
      </c>
      <c r="E154" s="152" t="s">
        <v>635</v>
      </c>
      <c r="F154" s="153" t="s">
        <v>636</v>
      </c>
      <c r="G154" s="154" t="s">
        <v>234</v>
      </c>
      <c r="H154" s="155">
        <v>18.190000000000001</v>
      </c>
      <c r="I154" s="156"/>
      <c r="J154" s="157">
        <f>ROUND(I154*H154,2)</f>
        <v>0</v>
      </c>
      <c r="K154" s="153" t="s">
        <v>191</v>
      </c>
      <c r="L154" s="34"/>
      <c r="M154" s="201" t="s">
        <v>1</v>
      </c>
      <c r="N154" s="202" t="s">
        <v>45</v>
      </c>
      <c r="O154" s="203"/>
      <c r="P154" s="204">
        <f>O154*H154</f>
        <v>0</v>
      </c>
      <c r="Q154" s="204">
        <v>0</v>
      </c>
      <c r="R154" s="204">
        <f>Q154*H154</f>
        <v>0</v>
      </c>
      <c r="S154" s="204">
        <v>0</v>
      </c>
      <c r="T154" s="205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62" t="s">
        <v>192</v>
      </c>
      <c r="AT154" s="162" t="s">
        <v>187</v>
      </c>
      <c r="AU154" s="162" t="s">
        <v>88</v>
      </c>
      <c r="AY154" s="18" t="s">
        <v>185</v>
      </c>
      <c r="BE154" s="163">
        <f>IF(N154="základní",J154,0)</f>
        <v>0</v>
      </c>
      <c r="BF154" s="163">
        <f>IF(N154="snížená",J154,0)</f>
        <v>0</v>
      </c>
      <c r="BG154" s="163">
        <f>IF(N154="zákl. přenesená",J154,0)</f>
        <v>0</v>
      </c>
      <c r="BH154" s="163">
        <f>IF(N154="sníž. přenesená",J154,0)</f>
        <v>0</v>
      </c>
      <c r="BI154" s="163">
        <f>IF(N154="nulová",J154,0)</f>
        <v>0</v>
      </c>
      <c r="BJ154" s="18" t="s">
        <v>24</v>
      </c>
      <c r="BK154" s="163">
        <f>ROUND(I154*H154,2)</f>
        <v>0</v>
      </c>
      <c r="BL154" s="18" t="s">
        <v>192</v>
      </c>
      <c r="BM154" s="162" t="s">
        <v>637</v>
      </c>
    </row>
    <row r="155" spans="1:65" s="2" customFormat="1" ht="6.95" customHeight="1">
      <c r="A155" s="33"/>
      <c r="B155" s="48"/>
      <c r="C155" s="49"/>
      <c r="D155" s="49"/>
      <c r="E155" s="49"/>
      <c r="F155" s="49"/>
      <c r="G155" s="49"/>
      <c r="H155" s="49"/>
      <c r="I155" s="49"/>
      <c r="J155" s="49"/>
      <c r="K155" s="49"/>
      <c r="L155" s="34"/>
      <c r="M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</row>
  </sheetData>
  <autoFilter ref="C125:K154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551"/>
  <sheetViews>
    <sheetView showGridLines="0" workbookViewId="0">
      <selection activeCell="J16" sqref="J16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52" t="s">
        <v>5</v>
      </c>
      <c r="M2" s="237"/>
      <c r="N2" s="237"/>
      <c r="O2" s="237"/>
      <c r="P2" s="237"/>
      <c r="Q2" s="237"/>
      <c r="R2" s="237"/>
      <c r="S2" s="237"/>
      <c r="T2" s="237"/>
      <c r="U2" s="237"/>
      <c r="V2" s="237"/>
      <c r="AT2" s="18" t="s">
        <v>118</v>
      </c>
      <c r="AZ2" s="99" t="s">
        <v>638</v>
      </c>
      <c r="BA2" s="99" t="s">
        <v>1</v>
      </c>
      <c r="BB2" s="99" t="s">
        <v>1</v>
      </c>
      <c r="BC2" s="99" t="s">
        <v>639</v>
      </c>
      <c r="BD2" s="99" t="s">
        <v>88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88</v>
      </c>
      <c r="AZ3" s="99" t="s">
        <v>640</v>
      </c>
      <c r="BA3" s="99" t="s">
        <v>1</v>
      </c>
      <c r="BB3" s="99" t="s">
        <v>1</v>
      </c>
      <c r="BC3" s="99" t="s">
        <v>641</v>
      </c>
      <c r="BD3" s="99" t="s">
        <v>88</v>
      </c>
    </row>
    <row r="4" spans="1:56" s="1" customFormat="1" ht="24.95" customHeight="1">
      <c r="B4" s="21"/>
      <c r="D4" s="22" t="s">
        <v>158</v>
      </c>
      <c r="L4" s="21"/>
      <c r="M4" s="100" t="s">
        <v>10</v>
      </c>
      <c r="AT4" s="18" t="s">
        <v>3</v>
      </c>
      <c r="AZ4" s="99" t="s">
        <v>642</v>
      </c>
      <c r="BA4" s="99" t="s">
        <v>1</v>
      </c>
      <c r="BB4" s="99" t="s">
        <v>1</v>
      </c>
      <c r="BC4" s="99" t="s">
        <v>643</v>
      </c>
      <c r="BD4" s="99" t="s">
        <v>88</v>
      </c>
    </row>
    <row r="5" spans="1:56" s="1" customFormat="1" ht="6.95" customHeight="1">
      <c r="B5" s="21"/>
      <c r="L5" s="21"/>
      <c r="AZ5" s="99" t="s">
        <v>644</v>
      </c>
      <c r="BA5" s="99" t="s">
        <v>1</v>
      </c>
      <c r="BB5" s="99" t="s">
        <v>1</v>
      </c>
      <c r="BC5" s="99" t="s">
        <v>645</v>
      </c>
      <c r="BD5" s="99" t="s">
        <v>88</v>
      </c>
    </row>
    <row r="6" spans="1:56" s="1" customFormat="1" ht="12" customHeight="1">
      <c r="B6" s="21"/>
      <c r="D6" s="28" t="s">
        <v>16</v>
      </c>
      <c r="L6" s="21"/>
      <c r="AZ6" s="99" t="s">
        <v>646</v>
      </c>
      <c r="BA6" s="99" t="s">
        <v>1</v>
      </c>
      <c r="BB6" s="99" t="s">
        <v>1</v>
      </c>
      <c r="BC6" s="99" t="s">
        <v>647</v>
      </c>
      <c r="BD6" s="99" t="s">
        <v>88</v>
      </c>
    </row>
    <row r="7" spans="1:56" s="1" customFormat="1" ht="16.5" customHeight="1">
      <c r="B7" s="21"/>
      <c r="E7" s="268" t="str">
        <f>'Rekapitulace stavby'!K6</f>
        <v>BRNO, GAJDOŠOVA II - REKONSTRUKCE KANALIZACE A VODOVODU (Bubeníčkova– Mikšíčkova)</v>
      </c>
      <c r="F7" s="269"/>
      <c r="G7" s="269"/>
      <c r="H7" s="269"/>
      <c r="L7" s="21"/>
      <c r="AZ7" s="99" t="s">
        <v>648</v>
      </c>
      <c r="BA7" s="99" t="s">
        <v>1</v>
      </c>
      <c r="BB7" s="99" t="s">
        <v>1</v>
      </c>
      <c r="BC7" s="99" t="s">
        <v>649</v>
      </c>
      <c r="BD7" s="99" t="s">
        <v>88</v>
      </c>
    </row>
    <row r="8" spans="1:56" ht="12.75">
      <c r="B8" s="21"/>
      <c r="D8" s="28" t="s">
        <v>159</v>
      </c>
      <c r="L8" s="21"/>
      <c r="AZ8" s="99" t="s">
        <v>650</v>
      </c>
      <c r="BA8" s="99" t="s">
        <v>1</v>
      </c>
      <c r="BB8" s="99" t="s">
        <v>1</v>
      </c>
      <c r="BC8" s="99" t="s">
        <v>651</v>
      </c>
      <c r="BD8" s="99" t="s">
        <v>88</v>
      </c>
    </row>
    <row r="9" spans="1:56" s="1" customFormat="1" ht="16.5" customHeight="1">
      <c r="B9" s="21"/>
      <c r="E9" s="268" t="s">
        <v>652</v>
      </c>
      <c r="F9" s="237"/>
      <c r="G9" s="237"/>
      <c r="H9" s="237"/>
      <c r="L9" s="21"/>
      <c r="AZ9" s="99" t="s">
        <v>653</v>
      </c>
      <c r="BA9" s="99" t="s">
        <v>1</v>
      </c>
      <c r="BB9" s="99" t="s">
        <v>1</v>
      </c>
      <c r="BC9" s="99" t="s">
        <v>654</v>
      </c>
      <c r="BD9" s="99" t="s">
        <v>88</v>
      </c>
    </row>
    <row r="10" spans="1:56" s="1" customFormat="1" ht="12" customHeight="1">
      <c r="B10" s="21"/>
      <c r="D10" s="28" t="s">
        <v>161</v>
      </c>
      <c r="L10" s="21"/>
      <c r="AZ10" s="99" t="s">
        <v>655</v>
      </c>
      <c r="BA10" s="99" t="s">
        <v>1</v>
      </c>
      <c r="BB10" s="99" t="s">
        <v>1</v>
      </c>
      <c r="BC10" s="99" t="s">
        <v>656</v>
      </c>
      <c r="BD10" s="99" t="s">
        <v>88</v>
      </c>
    </row>
    <row r="11" spans="1:56" s="2" customFormat="1" ht="16.5" customHeight="1">
      <c r="A11" s="33"/>
      <c r="B11" s="34"/>
      <c r="C11" s="33"/>
      <c r="D11" s="33"/>
      <c r="E11" s="271" t="s">
        <v>657</v>
      </c>
      <c r="F11" s="267"/>
      <c r="G11" s="267"/>
      <c r="H11" s="267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Z11" s="99" t="s">
        <v>658</v>
      </c>
      <c r="BA11" s="99" t="s">
        <v>1</v>
      </c>
      <c r="BB11" s="99" t="s">
        <v>1</v>
      </c>
      <c r="BC11" s="99" t="s">
        <v>659</v>
      </c>
      <c r="BD11" s="99" t="s">
        <v>88</v>
      </c>
    </row>
    <row r="12" spans="1:56" s="2" customFormat="1" ht="12" customHeight="1">
      <c r="A12" s="33"/>
      <c r="B12" s="34"/>
      <c r="C12" s="33"/>
      <c r="D12" s="28" t="s">
        <v>660</v>
      </c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Z12" s="99" t="s">
        <v>661</v>
      </c>
      <c r="BA12" s="99" t="s">
        <v>1</v>
      </c>
      <c r="BB12" s="99" t="s">
        <v>1</v>
      </c>
      <c r="BC12" s="99" t="s">
        <v>662</v>
      </c>
      <c r="BD12" s="99" t="s">
        <v>88</v>
      </c>
    </row>
    <row r="13" spans="1:56" s="2" customFormat="1" ht="16.5" customHeight="1">
      <c r="A13" s="33"/>
      <c r="B13" s="34"/>
      <c r="C13" s="33"/>
      <c r="D13" s="33"/>
      <c r="E13" s="261" t="s">
        <v>663</v>
      </c>
      <c r="F13" s="267"/>
      <c r="G13" s="267"/>
      <c r="H13" s="267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Z13" s="99" t="s">
        <v>664</v>
      </c>
      <c r="BA13" s="99" t="s">
        <v>1</v>
      </c>
      <c r="BB13" s="99" t="s">
        <v>1</v>
      </c>
      <c r="BC13" s="99" t="s">
        <v>665</v>
      </c>
      <c r="BD13" s="99" t="s">
        <v>88</v>
      </c>
    </row>
    <row r="14" spans="1:56" s="2" customFormat="1">
      <c r="A14" s="33"/>
      <c r="B14" s="34"/>
      <c r="C14" s="33"/>
      <c r="D14" s="33"/>
      <c r="E14" s="33"/>
      <c r="F14" s="33"/>
      <c r="G14" s="33"/>
      <c r="H14" s="33"/>
      <c r="I14" s="33"/>
      <c r="J14" s="33"/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Z14" s="99" t="s">
        <v>666</v>
      </c>
      <c r="BA14" s="99" t="s">
        <v>1</v>
      </c>
      <c r="BB14" s="99" t="s">
        <v>1</v>
      </c>
      <c r="BC14" s="99" t="s">
        <v>667</v>
      </c>
      <c r="BD14" s="99" t="s">
        <v>88</v>
      </c>
    </row>
    <row r="15" spans="1:56" s="2" customFormat="1" ht="12" customHeight="1">
      <c r="A15" s="33"/>
      <c r="B15" s="34"/>
      <c r="C15" s="33"/>
      <c r="D15" s="28" t="s">
        <v>19</v>
      </c>
      <c r="E15" s="33"/>
      <c r="F15" s="26" t="s">
        <v>119</v>
      </c>
      <c r="G15" s="33"/>
      <c r="H15" s="33"/>
      <c r="I15" s="28" t="s">
        <v>20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Z15" s="99" t="s">
        <v>668</v>
      </c>
      <c r="BA15" s="99" t="s">
        <v>1</v>
      </c>
      <c r="BB15" s="99" t="s">
        <v>1</v>
      </c>
      <c r="BC15" s="99" t="s">
        <v>669</v>
      </c>
      <c r="BD15" s="99" t="s">
        <v>88</v>
      </c>
    </row>
    <row r="16" spans="1:56" s="2" customFormat="1" ht="12" customHeight="1">
      <c r="A16" s="33"/>
      <c r="B16" s="34"/>
      <c r="C16" s="33"/>
      <c r="D16" s="28" t="s">
        <v>21</v>
      </c>
      <c r="E16" s="33"/>
      <c r="F16" s="26" t="s">
        <v>22</v>
      </c>
      <c r="G16" s="33"/>
      <c r="H16" s="33"/>
      <c r="I16" s="28" t="s">
        <v>23</v>
      </c>
      <c r="J16" s="56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Z16" s="99" t="s">
        <v>670</v>
      </c>
      <c r="BA16" s="99" t="s">
        <v>1</v>
      </c>
      <c r="BB16" s="99" t="s">
        <v>1</v>
      </c>
      <c r="BC16" s="99" t="s">
        <v>671</v>
      </c>
      <c r="BD16" s="99" t="s">
        <v>88</v>
      </c>
    </row>
    <row r="17" spans="1:56" s="2" customFormat="1" ht="10.9" customHeight="1">
      <c r="A17" s="33"/>
      <c r="B17" s="34"/>
      <c r="C17" s="33"/>
      <c r="D17" s="33"/>
      <c r="E17" s="33"/>
      <c r="F17" s="33"/>
      <c r="G17" s="33"/>
      <c r="H17" s="33"/>
      <c r="I17" s="33"/>
      <c r="J17" s="33"/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Z17" s="99" t="s">
        <v>672</v>
      </c>
      <c r="BA17" s="99" t="s">
        <v>1</v>
      </c>
      <c r="BB17" s="99" t="s">
        <v>1</v>
      </c>
      <c r="BC17" s="99" t="s">
        <v>673</v>
      </c>
      <c r="BD17" s="99" t="s">
        <v>88</v>
      </c>
    </row>
    <row r="18" spans="1:56" s="2" customFormat="1" ht="12" customHeight="1">
      <c r="A18" s="33"/>
      <c r="B18" s="34"/>
      <c r="C18" s="33"/>
      <c r="D18" s="28" t="s">
        <v>25</v>
      </c>
      <c r="E18" s="33"/>
      <c r="F18" s="33"/>
      <c r="G18" s="33"/>
      <c r="H18" s="33"/>
      <c r="I18" s="28" t="s">
        <v>26</v>
      </c>
      <c r="J18" s="26" t="s">
        <v>27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Z18" s="99" t="s">
        <v>674</v>
      </c>
      <c r="BA18" s="99" t="s">
        <v>1</v>
      </c>
      <c r="BB18" s="99" t="s">
        <v>1</v>
      </c>
      <c r="BC18" s="99" t="s">
        <v>675</v>
      </c>
      <c r="BD18" s="99" t="s">
        <v>88</v>
      </c>
    </row>
    <row r="19" spans="1:56" s="2" customFormat="1" ht="18" customHeight="1">
      <c r="A19" s="33"/>
      <c r="B19" s="34"/>
      <c r="C19" s="33"/>
      <c r="D19" s="33"/>
      <c r="E19" s="26" t="s">
        <v>28</v>
      </c>
      <c r="F19" s="33"/>
      <c r="G19" s="33"/>
      <c r="H19" s="33"/>
      <c r="I19" s="28" t="s">
        <v>29</v>
      </c>
      <c r="J19" s="26" t="s">
        <v>30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Z19" s="99" t="s">
        <v>676</v>
      </c>
      <c r="BA19" s="99" t="s">
        <v>1</v>
      </c>
      <c r="BB19" s="99" t="s">
        <v>1</v>
      </c>
      <c r="BC19" s="99" t="s">
        <v>677</v>
      </c>
      <c r="BD19" s="99" t="s">
        <v>88</v>
      </c>
    </row>
    <row r="20" spans="1:56" s="2" customFormat="1" ht="6.95" customHeight="1">
      <c r="A20" s="33"/>
      <c r="B20" s="34"/>
      <c r="C20" s="33"/>
      <c r="D20" s="33"/>
      <c r="E20" s="33"/>
      <c r="F20" s="33"/>
      <c r="G20" s="33"/>
      <c r="H20" s="33"/>
      <c r="I20" s="33"/>
      <c r="J20" s="33"/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Z20" s="99" t="s">
        <v>269</v>
      </c>
      <c r="BA20" s="99" t="s">
        <v>1</v>
      </c>
      <c r="BB20" s="99" t="s">
        <v>1</v>
      </c>
      <c r="BC20" s="99" t="s">
        <v>678</v>
      </c>
      <c r="BD20" s="99" t="s">
        <v>88</v>
      </c>
    </row>
    <row r="21" spans="1:56" s="2" customFormat="1" ht="12" customHeight="1">
      <c r="A21" s="33"/>
      <c r="B21" s="34"/>
      <c r="C21" s="33"/>
      <c r="D21" s="28" t="s">
        <v>31</v>
      </c>
      <c r="E21" s="33"/>
      <c r="F21" s="33"/>
      <c r="G21" s="33"/>
      <c r="H21" s="33"/>
      <c r="I21" s="28" t="s">
        <v>26</v>
      </c>
      <c r="J21" s="29" t="str">
        <f>'Rekapitulace stavby'!AN13</f>
        <v>Vyplň údaj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Z21" s="99" t="s">
        <v>423</v>
      </c>
      <c r="BA21" s="99" t="s">
        <v>1</v>
      </c>
      <c r="BB21" s="99" t="s">
        <v>1</v>
      </c>
      <c r="BC21" s="99" t="s">
        <v>679</v>
      </c>
      <c r="BD21" s="99" t="s">
        <v>88</v>
      </c>
    </row>
    <row r="22" spans="1:56" s="2" customFormat="1" ht="18" customHeight="1">
      <c r="A22" s="33"/>
      <c r="B22" s="34"/>
      <c r="C22" s="33"/>
      <c r="D22" s="33"/>
      <c r="E22" s="270" t="str">
        <f>'Rekapitulace stavby'!E14</f>
        <v>Vyplň údaj</v>
      </c>
      <c r="F22" s="236"/>
      <c r="G22" s="236"/>
      <c r="H22" s="236"/>
      <c r="I22" s="28" t="s">
        <v>29</v>
      </c>
      <c r="J22" s="29" t="str">
        <f>'Rekapitulace stavby'!AN14</f>
        <v>Vyplň údaj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Z22" s="99" t="s">
        <v>271</v>
      </c>
      <c r="BA22" s="99" t="s">
        <v>1</v>
      </c>
      <c r="BB22" s="99" t="s">
        <v>1</v>
      </c>
      <c r="BC22" s="99" t="s">
        <v>112</v>
      </c>
      <c r="BD22" s="99" t="s">
        <v>88</v>
      </c>
    </row>
    <row r="23" spans="1:56" s="2" customFormat="1" ht="6.95" customHeight="1">
      <c r="A23" s="33"/>
      <c r="B23" s="34"/>
      <c r="C23" s="33"/>
      <c r="D23" s="33"/>
      <c r="E23" s="33"/>
      <c r="F23" s="33"/>
      <c r="G23" s="33"/>
      <c r="H23" s="33"/>
      <c r="I23" s="33"/>
      <c r="J23" s="33"/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Z23" s="99" t="s">
        <v>680</v>
      </c>
      <c r="BA23" s="99" t="s">
        <v>1</v>
      </c>
      <c r="BB23" s="99" t="s">
        <v>1</v>
      </c>
      <c r="BC23" s="99" t="s">
        <v>681</v>
      </c>
      <c r="BD23" s="99" t="s">
        <v>88</v>
      </c>
    </row>
    <row r="24" spans="1:56" s="2" customFormat="1" ht="12" customHeight="1">
      <c r="A24" s="33"/>
      <c r="B24" s="34"/>
      <c r="C24" s="33"/>
      <c r="D24" s="28" t="s">
        <v>33</v>
      </c>
      <c r="E24" s="33"/>
      <c r="F24" s="33"/>
      <c r="G24" s="33"/>
      <c r="H24" s="33"/>
      <c r="I24" s="28" t="s">
        <v>26</v>
      </c>
      <c r="J24" s="26" t="s">
        <v>1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56" s="2" customFormat="1" ht="18" customHeight="1">
      <c r="A25" s="33"/>
      <c r="B25" s="34"/>
      <c r="C25" s="33"/>
      <c r="D25" s="33"/>
      <c r="E25" s="26" t="s">
        <v>34</v>
      </c>
      <c r="F25" s="33"/>
      <c r="G25" s="33"/>
      <c r="H25" s="33"/>
      <c r="I25" s="28" t="s">
        <v>29</v>
      </c>
      <c r="J25" s="26" t="s">
        <v>1</v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56" s="2" customFormat="1" ht="6.95" customHeight="1">
      <c r="A26" s="33"/>
      <c r="B26" s="34"/>
      <c r="C26" s="33"/>
      <c r="D26" s="33"/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56" s="2" customFormat="1" ht="12" customHeight="1">
      <c r="A27" s="33"/>
      <c r="B27" s="34"/>
      <c r="C27" s="33"/>
      <c r="D27" s="28" t="s">
        <v>36</v>
      </c>
      <c r="E27" s="33"/>
      <c r="F27" s="33"/>
      <c r="G27" s="33"/>
      <c r="H27" s="33"/>
      <c r="I27" s="28" t="s">
        <v>26</v>
      </c>
      <c r="J27" s="26" t="str">
        <f>IF('Rekapitulace stavby'!AN19="","",'Rekapitulace stavby'!AN19)</f>
        <v/>
      </c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56" s="2" customFormat="1" ht="18" customHeight="1">
      <c r="A28" s="33"/>
      <c r="B28" s="34"/>
      <c r="C28" s="33"/>
      <c r="D28" s="33"/>
      <c r="E28" s="26" t="str">
        <f>IF('Rekapitulace stavby'!E20="","",'Rekapitulace stavby'!E20)</f>
        <v xml:space="preserve"> </v>
      </c>
      <c r="F28" s="33"/>
      <c r="G28" s="33"/>
      <c r="H28" s="33"/>
      <c r="I28" s="28" t="s">
        <v>29</v>
      </c>
      <c r="J28" s="26" t="str">
        <f>IF('Rekapitulace stavby'!AN20="","",'Rekapitulace stavby'!AN20)</f>
        <v/>
      </c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56" s="2" customFormat="1" ht="6.95" customHeight="1">
      <c r="A29" s="33"/>
      <c r="B29" s="34"/>
      <c r="C29" s="33"/>
      <c r="D29" s="33"/>
      <c r="E29" s="33"/>
      <c r="F29" s="33"/>
      <c r="G29" s="33"/>
      <c r="H29" s="33"/>
      <c r="I29" s="33"/>
      <c r="J29" s="33"/>
      <c r="K29" s="33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56" s="2" customFormat="1" ht="12" customHeight="1">
      <c r="A30" s="33"/>
      <c r="B30" s="34"/>
      <c r="C30" s="33"/>
      <c r="D30" s="28" t="s">
        <v>38</v>
      </c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56" s="8" customFormat="1" ht="16.5" customHeight="1">
      <c r="A31" s="101"/>
      <c r="B31" s="102"/>
      <c r="C31" s="101"/>
      <c r="D31" s="101"/>
      <c r="E31" s="241" t="s">
        <v>1</v>
      </c>
      <c r="F31" s="241"/>
      <c r="G31" s="241"/>
      <c r="H31" s="241"/>
      <c r="I31" s="101"/>
      <c r="J31" s="101"/>
      <c r="K31" s="101"/>
      <c r="L31" s="103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</row>
    <row r="32" spans="1:56" s="2" customFormat="1" ht="6.95" customHeight="1">
      <c r="A32" s="33"/>
      <c r="B32" s="34"/>
      <c r="C32" s="33"/>
      <c r="D32" s="33"/>
      <c r="E32" s="33"/>
      <c r="F32" s="33"/>
      <c r="G32" s="33"/>
      <c r="H32" s="33"/>
      <c r="I32" s="33"/>
      <c r="J32" s="33"/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25.35" customHeight="1">
      <c r="A34" s="33"/>
      <c r="B34" s="34"/>
      <c r="C34" s="33"/>
      <c r="D34" s="104" t="s">
        <v>40</v>
      </c>
      <c r="E34" s="33"/>
      <c r="F34" s="33"/>
      <c r="G34" s="33"/>
      <c r="H34" s="33"/>
      <c r="I34" s="33"/>
      <c r="J34" s="72">
        <f>ROUND(J134, 0)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6.95" customHeight="1">
      <c r="A35" s="33"/>
      <c r="B35" s="34"/>
      <c r="C35" s="33"/>
      <c r="D35" s="67"/>
      <c r="E35" s="67"/>
      <c r="F35" s="67"/>
      <c r="G35" s="67"/>
      <c r="H35" s="67"/>
      <c r="I35" s="67"/>
      <c r="J35" s="67"/>
      <c r="K35" s="67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33"/>
      <c r="F36" s="37" t="s">
        <v>42</v>
      </c>
      <c r="G36" s="33"/>
      <c r="H36" s="33"/>
      <c r="I36" s="37" t="s">
        <v>41</v>
      </c>
      <c r="J36" s="37" t="s">
        <v>43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customHeight="1">
      <c r="A37" s="33"/>
      <c r="B37" s="34"/>
      <c r="C37" s="33"/>
      <c r="D37" s="105" t="s">
        <v>44</v>
      </c>
      <c r="E37" s="28" t="s">
        <v>45</v>
      </c>
      <c r="F37" s="106">
        <f>ROUND((SUM(BE134:BE550)),  0)</f>
        <v>0</v>
      </c>
      <c r="G37" s="33"/>
      <c r="H37" s="33"/>
      <c r="I37" s="107">
        <v>0.21</v>
      </c>
      <c r="J37" s="106">
        <f>ROUND(((SUM(BE134:BE550))*I37),  0)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customHeight="1">
      <c r="A38" s="33"/>
      <c r="B38" s="34"/>
      <c r="C38" s="33"/>
      <c r="D38" s="33"/>
      <c r="E38" s="28" t="s">
        <v>46</v>
      </c>
      <c r="F38" s="106">
        <f>ROUND((SUM(BF134:BF550)),  0)</f>
        <v>0</v>
      </c>
      <c r="G38" s="33"/>
      <c r="H38" s="33"/>
      <c r="I38" s="107">
        <v>0.15</v>
      </c>
      <c r="J38" s="106">
        <f>ROUND(((SUM(BF134:BF550))*I38),  0)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47</v>
      </c>
      <c r="F39" s="106">
        <f>ROUND((SUM(BG134:BG550)),  0)</f>
        <v>0</v>
      </c>
      <c r="G39" s="33"/>
      <c r="H39" s="33"/>
      <c r="I39" s="107">
        <v>0.21</v>
      </c>
      <c r="J39" s="106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hidden="1" customHeight="1">
      <c r="A40" s="33"/>
      <c r="B40" s="34"/>
      <c r="C40" s="33"/>
      <c r="D40" s="33"/>
      <c r="E40" s="28" t="s">
        <v>48</v>
      </c>
      <c r="F40" s="106">
        <f>ROUND((SUM(BH134:BH550)),  0)</f>
        <v>0</v>
      </c>
      <c r="G40" s="33"/>
      <c r="H40" s="33"/>
      <c r="I40" s="107">
        <v>0.15</v>
      </c>
      <c r="J40" s="106">
        <f>0</f>
        <v>0</v>
      </c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14.45" hidden="1" customHeight="1">
      <c r="A41" s="33"/>
      <c r="B41" s="34"/>
      <c r="C41" s="33"/>
      <c r="D41" s="33"/>
      <c r="E41" s="28" t="s">
        <v>49</v>
      </c>
      <c r="F41" s="106">
        <f>ROUND((SUM(BI134:BI550)),  0)</f>
        <v>0</v>
      </c>
      <c r="G41" s="33"/>
      <c r="H41" s="33"/>
      <c r="I41" s="107">
        <v>0</v>
      </c>
      <c r="J41" s="106">
        <f>0</f>
        <v>0</v>
      </c>
      <c r="K41" s="33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6.9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2" customFormat="1" ht="25.35" customHeight="1">
      <c r="A43" s="33"/>
      <c r="B43" s="34"/>
      <c r="C43" s="108"/>
      <c r="D43" s="109" t="s">
        <v>50</v>
      </c>
      <c r="E43" s="61"/>
      <c r="F43" s="61"/>
      <c r="G43" s="110" t="s">
        <v>51</v>
      </c>
      <c r="H43" s="111" t="s">
        <v>52</v>
      </c>
      <c r="I43" s="61"/>
      <c r="J43" s="112">
        <f>SUM(J34:J41)</f>
        <v>0</v>
      </c>
      <c r="K43" s="113"/>
      <c r="L43" s="4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pans="1:31" s="2" customFormat="1" ht="14.45" customHeight="1">
      <c r="A44" s="33"/>
      <c r="B44" s="34"/>
      <c r="C44" s="33"/>
      <c r="D44" s="33"/>
      <c r="E44" s="33"/>
      <c r="F44" s="33"/>
      <c r="G44" s="33"/>
      <c r="H44" s="33"/>
      <c r="I44" s="33"/>
      <c r="J44" s="33"/>
      <c r="K44" s="33"/>
      <c r="L44" s="4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53</v>
      </c>
      <c r="E50" s="45"/>
      <c r="F50" s="45"/>
      <c r="G50" s="44" t="s">
        <v>54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55</v>
      </c>
      <c r="E61" s="36"/>
      <c r="F61" s="114" t="s">
        <v>56</v>
      </c>
      <c r="G61" s="46" t="s">
        <v>55</v>
      </c>
      <c r="H61" s="36"/>
      <c r="I61" s="36"/>
      <c r="J61" s="115" t="s">
        <v>56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57</v>
      </c>
      <c r="E65" s="47"/>
      <c r="F65" s="47"/>
      <c r="G65" s="44" t="s">
        <v>58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55</v>
      </c>
      <c r="E76" s="36"/>
      <c r="F76" s="114" t="s">
        <v>56</v>
      </c>
      <c r="G76" s="46" t="s">
        <v>55</v>
      </c>
      <c r="H76" s="36"/>
      <c r="I76" s="36"/>
      <c r="J76" s="115" t="s">
        <v>56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163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68" t="str">
        <f>E7</f>
        <v>BRNO, GAJDOŠOVA II - REKONSTRUKCE KANALIZACE A VODOVODU (Bubeníčkova– Mikšíčkova)</v>
      </c>
      <c r="F85" s="269"/>
      <c r="G85" s="269"/>
      <c r="H85" s="269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159</v>
      </c>
      <c r="L86" s="21"/>
    </row>
    <row r="87" spans="1:31" s="1" customFormat="1" ht="16.5" customHeight="1">
      <c r="B87" s="21"/>
      <c r="E87" s="268" t="s">
        <v>652</v>
      </c>
      <c r="F87" s="237"/>
      <c r="G87" s="237"/>
      <c r="H87" s="237"/>
      <c r="L87" s="21"/>
    </row>
    <row r="88" spans="1:31" s="1" customFormat="1" ht="12" customHeight="1">
      <c r="B88" s="21"/>
      <c r="C88" s="28" t="s">
        <v>161</v>
      </c>
      <c r="L88" s="21"/>
    </row>
    <row r="89" spans="1:31" s="2" customFormat="1" ht="16.5" customHeight="1">
      <c r="A89" s="33"/>
      <c r="B89" s="34"/>
      <c r="C89" s="33"/>
      <c r="D89" s="33"/>
      <c r="E89" s="271" t="s">
        <v>657</v>
      </c>
      <c r="F89" s="267"/>
      <c r="G89" s="267"/>
      <c r="H89" s="267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12" customHeight="1">
      <c r="A90" s="33"/>
      <c r="B90" s="34"/>
      <c r="C90" s="28" t="s">
        <v>660</v>
      </c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6.5" customHeight="1">
      <c r="A91" s="33"/>
      <c r="B91" s="34"/>
      <c r="C91" s="33"/>
      <c r="D91" s="33"/>
      <c r="E91" s="261" t="str">
        <f>E13</f>
        <v>111 - SO 110-01 - obnova vozovky – I/42</v>
      </c>
      <c r="F91" s="267"/>
      <c r="G91" s="267"/>
      <c r="H91" s="267"/>
      <c r="I91" s="33"/>
      <c r="J91" s="33"/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2" customHeight="1">
      <c r="A93" s="33"/>
      <c r="B93" s="34"/>
      <c r="C93" s="28" t="s">
        <v>21</v>
      </c>
      <c r="D93" s="33"/>
      <c r="E93" s="33"/>
      <c r="F93" s="26" t="str">
        <f>F16</f>
        <v>BRNO</v>
      </c>
      <c r="G93" s="33"/>
      <c r="H93" s="33"/>
      <c r="I93" s="28" t="s">
        <v>23</v>
      </c>
      <c r="J93" s="56" t="str">
        <f>IF(J16="","",J16)</f>
        <v/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6.95" customHeight="1">
      <c r="A94" s="33"/>
      <c r="B94" s="34"/>
      <c r="C94" s="33"/>
      <c r="D94" s="33"/>
      <c r="E94" s="33"/>
      <c r="F94" s="33"/>
      <c r="G94" s="33"/>
      <c r="H94" s="33"/>
      <c r="I94" s="33"/>
      <c r="J94" s="33"/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25.7" customHeight="1">
      <c r="A95" s="33"/>
      <c r="B95" s="34"/>
      <c r="C95" s="28" t="s">
        <v>25</v>
      </c>
      <c r="D95" s="33"/>
      <c r="E95" s="33"/>
      <c r="F95" s="26" t="str">
        <f>E19</f>
        <v>Statutární město Brno</v>
      </c>
      <c r="G95" s="33"/>
      <c r="H95" s="33"/>
      <c r="I95" s="28" t="s">
        <v>33</v>
      </c>
      <c r="J95" s="31" t="str">
        <f>E25</f>
        <v>JV PROJEKT V.H. s.r.o.   Brno</v>
      </c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15.2" customHeight="1">
      <c r="A96" s="33"/>
      <c r="B96" s="34"/>
      <c r="C96" s="28" t="s">
        <v>31</v>
      </c>
      <c r="D96" s="33"/>
      <c r="E96" s="33"/>
      <c r="F96" s="26" t="str">
        <f>IF(E22="","",E22)</f>
        <v>Vyplň údaj</v>
      </c>
      <c r="G96" s="33"/>
      <c r="H96" s="33"/>
      <c r="I96" s="28" t="s">
        <v>36</v>
      </c>
      <c r="J96" s="31" t="str">
        <f>E28</f>
        <v xml:space="preserve"> 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9.25" customHeight="1">
      <c r="A98" s="33"/>
      <c r="B98" s="34"/>
      <c r="C98" s="116" t="s">
        <v>164</v>
      </c>
      <c r="D98" s="108"/>
      <c r="E98" s="108"/>
      <c r="F98" s="108"/>
      <c r="G98" s="108"/>
      <c r="H98" s="108"/>
      <c r="I98" s="108"/>
      <c r="J98" s="117" t="s">
        <v>165</v>
      </c>
      <c r="K98" s="108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99" spans="1:47" s="2" customFormat="1" ht="10.35" customHeight="1">
      <c r="A99" s="33"/>
      <c r="B99" s="34"/>
      <c r="C99" s="33"/>
      <c r="D99" s="33"/>
      <c r="E99" s="33"/>
      <c r="F99" s="33"/>
      <c r="G99" s="33"/>
      <c r="H99" s="33"/>
      <c r="I99" s="33"/>
      <c r="J99" s="33"/>
      <c r="K99" s="33"/>
      <c r="L99" s="4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spans="1:47" s="2" customFormat="1" ht="22.9" customHeight="1">
      <c r="A100" s="33"/>
      <c r="B100" s="34"/>
      <c r="C100" s="118" t="s">
        <v>166</v>
      </c>
      <c r="D100" s="33"/>
      <c r="E100" s="33"/>
      <c r="F100" s="33"/>
      <c r="G100" s="33"/>
      <c r="H100" s="33"/>
      <c r="I100" s="33"/>
      <c r="J100" s="72">
        <f>J134</f>
        <v>0</v>
      </c>
      <c r="K100" s="33"/>
      <c r="L100" s="4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U100" s="18" t="s">
        <v>167</v>
      </c>
    </row>
    <row r="101" spans="1:47" s="9" customFormat="1" ht="24.95" customHeight="1">
      <c r="B101" s="119"/>
      <c r="D101" s="120" t="s">
        <v>168</v>
      </c>
      <c r="E101" s="121"/>
      <c r="F101" s="121"/>
      <c r="G101" s="121"/>
      <c r="H101" s="121"/>
      <c r="I101" s="121"/>
      <c r="J101" s="122">
        <f>J135</f>
        <v>0</v>
      </c>
      <c r="L101" s="119"/>
    </row>
    <row r="102" spans="1:47" s="10" customFormat="1" ht="19.899999999999999" customHeight="1">
      <c r="B102" s="123"/>
      <c r="D102" s="124" t="s">
        <v>682</v>
      </c>
      <c r="E102" s="125"/>
      <c r="F102" s="125"/>
      <c r="G102" s="125"/>
      <c r="H102" s="125"/>
      <c r="I102" s="125"/>
      <c r="J102" s="126">
        <f>J136</f>
        <v>0</v>
      </c>
      <c r="L102" s="123"/>
    </row>
    <row r="103" spans="1:47" s="10" customFormat="1" ht="19.899999999999999" customHeight="1">
      <c r="B103" s="123"/>
      <c r="D103" s="124" t="s">
        <v>683</v>
      </c>
      <c r="E103" s="125"/>
      <c r="F103" s="125"/>
      <c r="G103" s="125"/>
      <c r="H103" s="125"/>
      <c r="I103" s="125"/>
      <c r="J103" s="126">
        <f>J252</f>
        <v>0</v>
      </c>
      <c r="L103" s="123"/>
    </row>
    <row r="104" spans="1:47" s="10" customFormat="1" ht="19.899999999999999" customHeight="1">
      <c r="B104" s="123"/>
      <c r="D104" s="124" t="s">
        <v>274</v>
      </c>
      <c r="E104" s="125"/>
      <c r="F104" s="125"/>
      <c r="G104" s="125"/>
      <c r="H104" s="125"/>
      <c r="I104" s="125"/>
      <c r="J104" s="126">
        <f>J338</f>
        <v>0</v>
      </c>
      <c r="L104" s="123"/>
    </row>
    <row r="105" spans="1:47" s="10" customFormat="1" ht="19.899999999999999" customHeight="1">
      <c r="B105" s="123"/>
      <c r="D105" s="124" t="s">
        <v>684</v>
      </c>
      <c r="E105" s="125"/>
      <c r="F105" s="125"/>
      <c r="G105" s="125"/>
      <c r="H105" s="125"/>
      <c r="I105" s="125"/>
      <c r="J105" s="126">
        <f>J360</f>
        <v>0</v>
      </c>
      <c r="L105" s="123"/>
    </row>
    <row r="106" spans="1:47" s="10" customFormat="1" ht="19.899999999999999" customHeight="1">
      <c r="B106" s="123"/>
      <c r="D106" s="124" t="s">
        <v>685</v>
      </c>
      <c r="E106" s="125"/>
      <c r="F106" s="125"/>
      <c r="G106" s="125"/>
      <c r="H106" s="125"/>
      <c r="I106" s="125"/>
      <c r="J106" s="126">
        <f>J422</f>
        <v>0</v>
      </c>
      <c r="L106" s="123"/>
    </row>
    <row r="107" spans="1:47" s="10" customFormat="1" ht="19.899999999999999" customHeight="1">
      <c r="B107" s="123"/>
      <c r="D107" s="124" t="s">
        <v>686</v>
      </c>
      <c r="E107" s="125"/>
      <c r="F107" s="125"/>
      <c r="G107" s="125"/>
      <c r="H107" s="125"/>
      <c r="I107" s="125"/>
      <c r="J107" s="126">
        <f>J426</f>
        <v>0</v>
      </c>
      <c r="L107" s="123"/>
    </row>
    <row r="108" spans="1:47" s="10" customFormat="1" ht="19.899999999999999" customHeight="1">
      <c r="B108" s="123"/>
      <c r="D108" s="124" t="s">
        <v>277</v>
      </c>
      <c r="E108" s="125"/>
      <c r="F108" s="125"/>
      <c r="G108" s="125"/>
      <c r="H108" s="125"/>
      <c r="I108" s="125"/>
      <c r="J108" s="126">
        <f>J545</f>
        <v>0</v>
      </c>
      <c r="L108" s="123"/>
    </row>
    <row r="109" spans="1:47" s="9" customFormat="1" ht="24.95" customHeight="1">
      <c r="B109" s="119"/>
      <c r="D109" s="120" t="s">
        <v>251</v>
      </c>
      <c r="E109" s="121"/>
      <c r="F109" s="121"/>
      <c r="G109" s="121"/>
      <c r="H109" s="121"/>
      <c r="I109" s="121"/>
      <c r="J109" s="122">
        <f>J547</f>
        <v>0</v>
      </c>
      <c r="L109" s="119"/>
    </row>
    <row r="110" spans="1:47" s="10" customFormat="1" ht="19.899999999999999" customHeight="1">
      <c r="B110" s="123"/>
      <c r="D110" s="124" t="s">
        <v>687</v>
      </c>
      <c r="E110" s="125"/>
      <c r="F110" s="125"/>
      <c r="G110" s="125"/>
      <c r="H110" s="125"/>
      <c r="I110" s="125"/>
      <c r="J110" s="126">
        <f>J548</f>
        <v>0</v>
      </c>
      <c r="L110" s="123"/>
    </row>
    <row r="111" spans="1:47" s="2" customFormat="1" ht="21.75" customHeight="1">
      <c r="A111" s="33"/>
      <c r="B111" s="34"/>
      <c r="C111" s="33"/>
      <c r="D111" s="33"/>
      <c r="E111" s="33"/>
      <c r="F111" s="33"/>
      <c r="G111" s="33"/>
      <c r="H111" s="33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2" customFormat="1" ht="6.95" customHeight="1">
      <c r="A112" s="33"/>
      <c r="B112" s="48"/>
      <c r="C112" s="49"/>
      <c r="D112" s="49"/>
      <c r="E112" s="49"/>
      <c r="F112" s="49"/>
      <c r="G112" s="49"/>
      <c r="H112" s="49"/>
      <c r="I112" s="49"/>
      <c r="J112" s="49"/>
      <c r="K112" s="49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6" spans="1:31" s="2" customFormat="1" ht="6.95" customHeight="1">
      <c r="A116" s="33"/>
      <c r="B116" s="50"/>
      <c r="C116" s="51"/>
      <c r="D116" s="51"/>
      <c r="E116" s="51"/>
      <c r="F116" s="51"/>
      <c r="G116" s="51"/>
      <c r="H116" s="51"/>
      <c r="I116" s="51"/>
      <c r="J116" s="51"/>
      <c r="K116" s="51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31" s="2" customFormat="1" ht="24.95" customHeight="1">
      <c r="A117" s="33"/>
      <c r="B117" s="34"/>
      <c r="C117" s="22" t="s">
        <v>170</v>
      </c>
      <c r="D117" s="33"/>
      <c r="E117" s="33"/>
      <c r="F117" s="33"/>
      <c r="G117" s="33"/>
      <c r="H117" s="33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2" customFormat="1" ht="6.95" customHeight="1">
      <c r="A118" s="33"/>
      <c r="B118" s="34"/>
      <c r="C118" s="33"/>
      <c r="D118" s="33"/>
      <c r="E118" s="33"/>
      <c r="F118" s="33"/>
      <c r="G118" s="33"/>
      <c r="H118" s="33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2" customFormat="1" ht="12" customHeight="1">
      <c r="A119" s="33"/>
      <c r="B119" s="34"/>
      <c r="C119" s="28" t="s">
        <v>16</v>
      </c>
      <c r="D119" s="33"/>
      <c r="E119" s="33"/>
      <c r="F119" s="33"/>
      <c r="G119" s="33"/>
      <c r="H119" s="33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16.5" customHeight="1">
      <c r="A120" s="33"/>
      <c r="B120" s="34"/>
      <c r="C120" s="33"/>
      <c r="D120" s="33"/>
      <c r="E120" s="268" t="str">
        <f>E7</f>
        <v>BRNO, GAJDOŠOVA II - REKONSTRUKCE KANALIZACE A VODOVODU (Bubeníčkova– Mikšíčkova)</v>
      </c>
      <c r="F120" s="269"/>
      <c r="G120" s="269"/>
      <c r="H120" s="269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1" customFormat="1" ht="12" customHeight="1">
      <c r="B121" s="21"/>
      <c r="C121" s="28" t="s">
        <v>159</v>
      </c>
      <c r="L121" s="21"/>
    </row>
    <row r="122" spans="1:31" s="1" customFormat="1" ht="16.5" customHeight="1">
      <c r="B122" s="21"/>
      <c r="E122" s="268" t="s">
        <v>652</v>
      </c>
      <c r="F122" s="237"/>
      <c r="G122" s="237"/>
      <c r="H122" s="237"/>
      <c r="L122" s="21"/>
    </row>
    <row r="123" spans="1:31" s="1" customFormat="1" ht="12" customHeight="1">
      <c r="B123" s="21"/>
      <c r="C123" s="28" t="s">
        <v>161</v>
      </c>
      <c r="L123" s="21"/>
    </row>
    <row r="124" spans="1:31" s="2" customFormat="1" ht="16.5" customHeight="1">
      <c r="A124" s="33"/>
      <c r="B124" s="34"/>
      <c r="C124" s="33"/>
      <c r="D124" s="33"/>
      <c r="E124" s="271" t="s">
        <v>657</v>
      </c>
      <c r="F124" s="267"/>
      <c r="G124" s="267"/>
      <c r="H124" s="267"/>
      <c r="I124" s="33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12" customHeight="1">
      <c r="A125" s="33"/>
      <c r="B125" s="34"/>
      <c r="C125" s="28" t="s">
        <v>660</v>
      </c>
      <c r="D125" s="33"/>
      <c r="E125" s="33"/>
      <c r="F125" s="33"/>
      <c r="G125" s="33"/>
      <c r="H125" s="33"/>
      <c r="I125" s="33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6.5" customHeight="1">
      <c r="A126" s="33"/>
      <c r="B126" s="34"/>
      <c r="C126" s="33"/>
      <c r="D126" s="33"/>
      <c r="E126" s="261" t="str">
        <f>E13</f>
        <v>111 - SO 110-01 - obnova vozovky – I/42</v>
      </c>
      <c r="F126" s="267"/>
      <c r="G126" s="267"/>
      <c r="H126" s="267"/>
      <c r="I126" s="33"/>
      <c r="J126" s="33"/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6.95" customHeight="1">
      <c r="A127" s="33"/>
      <c r="B127" s="34"/>
      <c r="C127" s="33"/>
      <c r="D127" s="33"/>
      <c r="E127" s="33"/>
      <c r="F127" s="33"/>
      <c r="G127" s="33"/>
      <c r="H127" s="33"/>
      <c r="I127" s="33"/>
      <c r="J127" s="33"/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12" customHeight="1">
      <c r="A128" s="33"/>
      <c r="B128" s="34"/>
      <c r="C128" s="28" t="s">
        <v>21</v>
      </c>
      <c r="D128" s="33"/>
      <c r="E128" s="33"/>
      <c r="F128" s="26" t="str">
        <f>F16</f>
        <v>BRNO</v>
      </c>
      <c r="G128" s="33"/>
      <c r="H128" s="33"/>
      <c r="I128" s="28" t="s">
        <v>23</v>
      </c>
      <c r="J128" s="56" t="str">
        <f>IF(J16="","",J16)</f>
        <v/>
      </c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6.95" customHeight="1">
      <c r="A129" s="33"/>
      <c r="B129" s="34"/>
      <c r="C129" s="33"/>
      <c r="D129" s="33"/>
      <c r="E129" s="33"/>
      <c r="F129" s="33"/>
      <c r="G129" s="33"/>
      <c r="H129" s="33"/>
      <c r="I129" s="33"/>
      <c r="J129" s="33"/>
      <c r="K129" s="33"/>
      <c r="L129" s="4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25.7" customHeight="1">
      <c r="A130" s="33"/>
      <c r="B130" s="34"/>
      <c r="C130" s="28" t="s">
        <v>25</v>
      </c>
      <c r="D130" s="33"/>
      <c r="E130" s="33"/>
      <c r="F130" s="26" t="str">
        <f>E19</f>
        <v>Statutární město Brno</v>
      </c>
      <c r="G130" s="33"/>
      <c r="H130" s="33"/>
      <c r="I130" s="28" t="s">
        <v>33</v>
      </c>
      <c r="J130" s="31" t="str">
        <f>E25</f>
        <v>JV PROJEKT V.H. s.r.o.   Brno</v>
      </c>
      <c r="K130" s="33"/>
      <c r="L130" s="4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15.2" customHeight="1">
      <c r="A131" s="33"/>
      <c r="B131" s="34"/>
      <c r="C131" s="28" t="s">
        <v>31</v>
      </c>
      <c r="D131" s="33"/>
      <c r="E131" s="33"/>
      <c r="F131" s="26" t="str">
        <f>IF(E22="","",E22)</f>
        <v>Vyplň údaj</v>
      </c>
      <c r="G131" s="33"/>
      <c r="H131" s="33"/>
      <c r="I131" s="28" t="s">
        <v>36</v>
      </c>
      <c r="J131" s="31" t="str">
        <f>E28</f>
        <v xml:space="preserve"> </v>
      </c>
      <c r="K131" s="33"/>
      <c r="L131" s="4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2" customFormat="1" ht="10.35" customHeight="1">
      <c r="A132" s="33"/>
      <c r="B132" s="34"/>
      <c r="C132" s="33"/>
      <c r="D132" s="33"/>
      <c r="E132" s="33"/>
      <c r="F132" s="33"/>
      <c r="G132" s="33"/>
      <c r="H132" s="33"/>
      <c r="I132" s="33"/>
      <c r="J132" s="33"/>
      <c r="K132" s="33"/>
      <c r="L132" s="4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pans="1:65" s="11" customFormat="1" ht="29.25" customHeight="1">
      <c r="A133" s="127"/>
      <c r="B133" s="128"/>
      <c r="C133" s="129" t="s">
        <v>171</v>
      </c>
      <c r="D133" s="130" t="s">
        <v>65</v>
      </c>
      <c r="E133" s="130" t="s">
        <v>61</v>
      </c>
      <c r="F133" s="130" t="s">
        <v>62</v>
      </c>
      <c r="G133" s="130" t="s">
        <v>172</v>
      </c>
      <c r="H133" s="130" t="s">
        <v>173</v>
      </c>
      <c r="I133" s="130" t="s">
        <v>174</v>
      </c>
      <c r="J133" s="130" t="s">
        <v>165</v>
      </c>
      <c r="K133" s="131" t="s">
        <v>175</v>
      </c>
      <c r="L133" s="132"/>
      <c r="M133" s="63" t="s">
        <v>1</v>
      </c>
      <c r="N133" s="64" t="s">
        <v>44</v>
      </c>
      <c r="O133" s="64" t="s">
        <v>176</v>
      </c>
      <c r="P133" s="64" t="s">
        <v>177</v>
      </c>
      <c r="Q133" s="64" t="s">
        <v>178</v>
      </c>
      <c r="R133" s="64" t="s">
        <v>179</v>
      </c>
      <c r="S133" s="64" t="s">
        <v>180</v>
      </c>
      <c r="T133" s="65" t="s">
        <v>181</v>
      </c>
      <c r="U133" s="127"/>
      <c r="V133" s="127"/>
      <c r="W133" s="127"/>
      <c r="X133" s="127"/>
      <c r="Y133" s="127"/>
      <c r="Z133" s="127"/>
      <c r="AA133" s="127"/>
      <c r="AB133" s="127"/>
      <c r="AC133" s="127"/>
      <c r="AD133" s="127"/>
      <c r="AE133" s="127"/>
    </row>
    <row r="134" spans="1:65" s="2" customFormat="1" ht="22.9" customHeight="1">
      <c r="A134" s="33"/>
      <c r="B134" s="34"/>
      <c r="C134" s="70" t="s">
        <v>182</v>
      </c>
      <c r="D134" s="33"/>
      <c r="E134" s="33"/>
      <c r="F134" s="33"/>
      <c r="G134" s="33"/>
      <c r="H134" s="33"/>
      <c r="I134" s="33"/>
      <c r="J134" s="133">
        <f>BK134</f>
        <v>0</v>
      </c>
      <c r="K134" s="33"/>
      <c r="L134" s="34"/>
      <c r="M134" s="66"/>
      <c r="N134" s="57"/>
      <c r="O134" s="67"/>
      <c r="P134" s="134">
        <f>P135+P547</f>
        <v>0</v>
      </c>
      <c r="Q134" s="67"/>
      <c r="R134" s="134">
        <f>R135+R547</f>
        <v>352.75214138000001</v>
      </c>
      <c r="S134" s="67"/>
      <c r="T134" s="135">
        <f>T135+T547</f>
        <v>763.17627400000003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T134" s="18" t="s">
        <v>79</v>
      </c>
      <c r="AU134" s="18" t="s">
        <v>167</v>
      </c>
      <c r="BK134" s="136">
        <f>BK135+BK547</f>
        <v>0</v>
      </c>
    </row>
    <row r="135" spans="1:65" s="12" customFormat="1" ht="25.9" customHeight="1">
      <c r="B135" s="137"/>
      <c r="D135" s="138" t="s">
        <v>79</v>
      </c>
      <c r="E135" s="139" t="s">
        <v>183</v>
      </c>
      <c r="F135" s="139" t="s">
        <v>184</v>
      </c>
      <c r="I135" s="140"/>
      <c r="J135" s="141">
        <f>BK135</f>
        <v>0</v>
      </c>
      <c r="L135" s="137"/>
      <c r="M135" s="142"/>
      <c r="N135" s="143"/>
      <c r="O135" s="143"/>
      <c r="P135" s="144">
        <f>P136+P252+P338+P360+P422+P426+P545</f>
        <v>0</v>
      </c>
      <c r="Q135" s="143"/>
      <c r="R135" s="144">
        <f>R136+R252+R338+R360+R422+R426+R545</f>
        <v>352.75025138000001</v>
      </c>
      <c r="S135" s="143"/>
      <c r="T135" s="145">
        <f>T136+T252+T338+T360+T422+T426+T545</f>
        <v>763.17627400000003</v>
      </c>
      <c r="AR135" s="138" t="s">
        <v>24</v>
      </c>
      <c r="AT135" s="146" t="s">
        <v>79</v>
      </c>
      <c r="AU135" s="146" t="s">
        <v>80</v>
      </c>
      <c r="AY135" s="138" t="s">
        <v>185</v>
      </c>
      <c r="BK135" s="147">
        <f>BK136+BK252+BK338+BK360+BK422+BK426+BK545</f>
        <v>0</v>
      </c>
    </row>
    <row r="136" spans="1:65" s="12" customFormat="1" ht="22.9" customHeight="1">
      <c r="B136" s="137"/>
      <c r="D136" s="138" t="s">
        <v>79</v>
      </c>
      <c r="E136" s="148" t="s">
        <v>112</v>
      </c>
      <c r="F136" s="148" t="s">
        <v>688</v>
      </c>
      <c r="I136" s="140"/>
      <c r="J136" s="149">
        <f>BK136</f>
        <v>0</v>
      </c>
      <c r="L136" s="137"/>
      <c r="M136" s="142"/>
      <c r="N136" s="143"/>
      <c r="O136" s="143"/>
      <c r="P136" s="144">
        <f>SUM(P137:P251)</f>
        <v>0</v>
      </c>
      <c r="Q136" s="143"/>
      <c r="R136" s="144">
        <f>SUM(R137:R251)</f>
        <v>0</v>
      </c>
      <c r="S136" s="143"/>
      <c r="T136" s="145">
        <f>SUM(T137:T251)</f>
        <v>763.17627400000003</v>
      </c>
      <c r="AR136" s="138" t="s">
        <v>24</v>
      </c>
      <c r="AT136" s="146" t="s">
        <v>79</v>
      </c>
      <c r="AU136" s="146" t="s">
        <v>24</v>
      </c>
      <c r="AY136" s="138" t="s">
        <v>185</v>
      </c>
      <c r="BK136" s="147">
        <f>SUM(BK137:BK251)</f>
        <v>0</v>
      </c>
    </row>
    <row r="137" spans="1:65" s="2" customFormat="1" ht="16.5" customHeight="1">
      <c r="A137" s="33"/>
      <c r="B137" s="150"/>
      <c r="C137" s="151" t="s">
        <v>24</v>
      </c>
      <c r="D137" s="151" t="s">
        <v>187</v>
      </c>
      <c r="E137" s="152" t="s">
        <v>278</v>
      </c>
      <c r="F137" s="153" t="s">
        <v>279</v>
      </c>
      <c r="G137" s="154" t="s">
        <v>280</v>
      </c>
      <c r="H137" s="155">
        <v>627.20000000000005</v>
      </c>
      <c r="I137" s="156"/>
      <c r="J137" s="157">
        <f>ROUND(I137*H137,2)</f>
        <v>0</v>
      </c>
      <c r="K137" s="153" t="s">
        <v>191</v>
      </c>
      <c r="L137" s="34"/>
      <c r="M137" s="158" t="s">
        <v>1</v>
      </c>
      <c r="N137" s="159" t="s">
        <v>45</v>
      </c>
      <c r="O137" s="59"/>
      <c r="P137" s="160">
        <f>O137*H137</f>
        <v>0</v>
      </c>
      <c r="Q137" s="160">
        <v>0</v>
      </c>
      <c r="R137" s="160">
        <f>Q137*H137</f>
        <v>0</v>
      </c>
      <c r="S137" s="160">
        <v>0.20499999999999999</v>
      </c>
      <c r="T137" s="161">
        <f>S137*H137</f>
        <v>128.57599999999999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2" t="s">
        <v>192</v>
      </c>
      <c r="AT137" s="162" t="s">
        <v>187</v>
      </c>
      <c r="AU137" s="162" t="s">
        <v>88</v>
      </c>
      <c r="AY137" s="18" t="s">
        <v>185</v>
      </c>
      <c r="BE137" s="163">
        <f>IF(N137="základní",J137,0)</f>
        <v>0</v>
      </c>
      <c r="BF137" s="163">
        <f>IF(N137="snížená",J137,0)</f>
        <v>0</v>
      </c>
      <c r="BG137" s="163">
        <f>IF(N137="zákl. přenesená",J137,0)</f>
        <v>0</v>
      </c>
      <c r="BH137" s="163">
        <f>IF(N137="sníž. přenesená",J137,0)</f>
        <v>0</v>
      </c>
      <c r="BI137" s="163">
        <f>IF(N137="nulová",J137,0)</f>
        <v>0</v>
      </c>
      <c r="BJ137" s="18" t="s">
        <v>24</v>
      </c>
      <c r="BK137" s="163">
        <f>ROUND(I137*H137,2)</f>
        <v>0</v>
      </c>
      <c r="BL137" s="18" t="s">
        <v>192</v>
      </c>
      <c r="BM137" s="162" t="s">
        <v>689</v>
      </c>
    </row>
    <row r="138" spans="1:65" s="13" customFormat="1">
      <c r="B138" s="164"/>
      <c r="D138" s="165" t="s">
        <v>194</v>
      </c>
      <c r="E138" s="166" t="s">
        <v>1</v>
      </c>
      <c r="F138" s="167" t="s">
        <v>690</v>
      </c>
      <c r="H138" s="168">
        <v>627.20000000000005</v>
      </c>
      <c r="I138" s="169"/>
      <c r="L138" s="164"/>
      <c r="M138" s="170"/>
      <c r="N138" s="171"/>
      <c r="O138" s="171"/>
      <c r="P138" s="171"/>
      <c r="Q138" s="171"/>
      <c r="R138" s="171"/>
      <c r="S138" s="171"/>
      <c r="T138" s="172"/>
      <c r="AT138" s="166" t="s">
        <v>194</v>
      </c>
      <c r="AU138" s="166" t="s">
        <v>88</v>
      </c>
      <c r="AV138" s="13" t="s">
        <v>88</v>
      </c>
      <c r="AW138" s="13" t="s">
        <v>35</v>
      </c>
      <c r="AX138" s="13" t="s">
        <v>24</v>
      </c>
      <c r="AY138" s="166" t="s">
        <v>185</v>
      </c>
    </row>
    <row r="139" spans="1:65" s="2" customFormat="1" ht="16.5" customHeight="1">
      <c r="A139" s="33"/>
      <c r="B139" s="150"/>
      <c r="C139" s="151" t="s">
        <v>88</v>
      </c>
      <c r="D139" s="151" t="s">
        <v>187</v>
      </c>
      <c r="E139" s="152" t="s">
        <v>283</v>
      </c>
      <c r="F139" s="153" t="s">
        <v>284</v>
      </c>
      <c r="G139" s="154" t="s">
        <v>280</v>
      </c>
      <c r="H139" s="155">
        <v>627.20000000000005</v>
      </c>
      <c r="I139" s="156"/>
      <c r="J139" s="157">
        <f>ROUND(I139*H139,2)</f>
        <v>0</v>
      </c>
      <c r="K139" s="153" t="s">
        <v>191</v>
      </c>
      <c r="L139" s="34"/>
      <c r="M139" s="158" t="s">
        <v>1</v>
      </c>
      <c r="N139" s="159" t="s">
        <v>45</v>
      </c>
      <c r="O139" s="59"/>
      <c r="P139" s="160">
        <f>O139*H139</f>
        <v>0</v>
      </c>
      <c r="Q139" s="160">
        <v>0</v>
      </c>
      <c r="R139" s="160">
        <f>Q139*H139</f>
        <v>0</v>
      </c>
      <c r="S139" s="160">
        <v>0</v>
      </c>
      <c r="T139" s="161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2" t="s">
        <v>192</v>
      </c>
      <c r="AT139" s="162" t="s">
        <v>187</v>
      </c>
      <c r="AU139" s="162" t="s">
        <v>88</v>
      </c>
      <c r="AY139" s="18" t="s">
        <v>185</v>
      </c>
      <c r="BE139" s="163">
        <f>IF(N139="základní",J139,0)</f>
        <v>0</v>
      </c>
      <c r="BF139" s="163">
        <f>IF(N139="snížená",J139,0)</f>
        <v>0</v>
      </c>
      <c r="BG139" s="163">
        <f>IF(N139="zákl. přenesená",J139,0)</f>
        <v>0</v>
      </c>
      <c r="BH139" s="163">
        <f>IF(N139="sníž. přenesená",J139,0)</f>
        <v>0</v>
      </c>
      <c r="BI139" s="163">
        <f>IF(N139="nulová",J139,0)</f>
        <v>0</v>
      </c>
      <c r="BJ139" s="18" t="s">
        <v>24</v>
      </c>
      <c r="BK139" s="163">
        <f>ROUND(I139*H139,2)</f>
        <v>0</v>
      </c>
      <c r="BL139" s="18" t="s">
        <v>192</v>
      </c>
      <c r="BM139" s="162" t="s">
        <v>691</v>
      </c>
    </row>
    <row r="140" spans="1:65" s="2" customFormat="1" ht="16.5" customHeight="1">
      <c r="A140" s="33"/>
      <c r="B140" s="150"/>
      <c r="C140" s="151" t="s">
        <v>117</v>
      </c>
      <c r="D140" s="151" t="s">
        <v>187</v>
      </c>
      <c r="E140" s="152" t="s">
        <v>692</v>
      </c>
      <c r="F140" s="153" t="s">
        <v>693</v>
      </c>
      <c r="G140" s="154" t="s">
        <v>280</v>
      </c>
      <c r="H140" s="155">
        <v>296.39999999999998</v>
      </c>
      <c r="I140" s="156"/>
      <c r="J140" s="157">
        <f>ROUND(I140*H140,2)</f>
        <v>0</v>
      </c>
      <c r="K140" s="153" t="s">
        <v>191</v>
      </c>
      <c r="L140" s="34"/>
      <c r="M140" s="158" t="s">
        <v>1</v>
      </c>
      <c r="N140" s="159" t="s">
        <v>45</v>
      </c>
      <c r="O140" s="59"/>
      <c r="P140" s="160">
        <f>O140*H140</f>
        <v>0</v>
      </c>
      <c r="Q140" s="160">
        <v>0</v>
      </c>
      <c r="R140" s="160">
        <f>Q140*H140</f>
        <v>0</v>
      </c>
      <c r="S140" s="160">
        <v>0.115</v>
      </c>
      <c r="T140" s="161">
        <f>S140*H140</f>
        <v>34.085999999999999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2" t="s">
        <v>192</v>
      </c>
      <c r="AT140" s="162" t="s">
        <v>187</v>
      </c>
      <c r="AU140" s="162" t="s">
        <v>88</v>
      </c>
      <c r="AY140" s="18" t="s">
        <v>185</v>
      </c>
      <c r="BE140" s="163">
        <f>IF(N140="základní",J140,0)</f>
        <v>0</v>
      </c>
      <c r="BF140" s="163">
        <f>IF(N140="snížená",J140,0)</f>
        <v>0</v>
      </c>
      <c r="BG140" s="163">
        <f>IF(N140="zákl. přenesená",J140,0)</f>
        <v>0</v>
      </c>
      <c r="BH140" s="163">
        <f>IF(N140="sníž. přenesená",J140,0)</f>
        <v>0</v>
      </c>
      <c r="BI140" s="163">
        <f>IF(N140="nulová",J140,0)</f>
        <v>0</v>
      </c>
      <c r="BJ140" s="18" t="s">
        <v>24</v>
      </c>
      <c r="BK140" s="163">
        <f>ROUND(I140*H140,2)</f>
        <v>0</v>
      </c>
      <c r="BL140" s="18" t="s">
        <v>192</v>
      </c>
      <c r="BM140" s="162" t="s">
        <v>694</v>
      </c>
    </row>
    <row r="141" spans="1:65" s="15" customFormat="1">
      <c r="B141" s="194"/>
      <c r="D141" s="165" t="s">
        <v>194</v>
      </c>
      <c r="E141" s="195" t="s">
        <v>1</v>
      </c>
      <c r="F141" s="196" t="s">
        <v>695</v>
      </c>
      <c r="H141" s="195" t="s">
        <v>1</v>
      </c>
      <c r="I141" s="197"/>
      <c r="L141" s="194"/>
      <c r="M141" s="198"/>
      <c r="N141" s="199"/>
      <c r="O141" s="199"/>
      <c r="P141" s="199"/>
      <c r="Q141" s="199"/>
      <c r="R141" s="199"/>
      <c r="S141" s="199"/>
      <c r="T141" s="200"/>
      <c r="AT141" s="195" t="s">
        <v>194</v>
      </c>
      <c r="AU141" s="195" t="s">
        <v>88</v>
      </c>
      <c r="AV141" s="15" t="s">
        <v>24</v>
      </c>
      <c r="AW141" s="15" t="s">
        <v>35</v>
      </c>
      <c r="AX141" s="15" t="s">
        <v>80</v>
      </c>
      <c r="AY141" s="195" t="s">
        <v>185</v>
      </c>
    </row>
    <row r="142" spans="1:65" s="13" customFormat="1">
      <c r="B142" s="164"/>
      <c r="D142" s="165" t="s">
        <v>194</v>
      </c>
      <c r="E142" s="166" t="s">
        <v>1</v>
      </c>
      <c r="F142" s="167" t="s">
        <v>696</v>
      </c>
      <c r="H142" s="168">
        <v>11.4</v>
      </c>
      <c r="I142" s="169"/>
      <c r="L142" s="164"/>
      <c r="M142" s="170"/>
      <c r="N142" s="171"/>
      <c r="O142" s="171"/>
      <c r="P142" s="171"/>
      <c r="Q142" s="171"/>
      <c r="R142" s="171"/>
      <c r="S142" s="171"/>
      <c r="T142" s="172"/>
      <c r="AT142" s="166" t="s">
        <v>194</v>
      </c>
      <c r="AU142" s="166" t="s">
        <v>88</v>
      </c>
      <c r="AV142" s="13" t="s">
        <v>88</v>
      </c>
      <c r="AW142" s="13" t="s">
        <v>35</v>
      </c>
      <c r="AX142" s="13" t="s">
        <v>80</v>
      </c>
      <c r="AY142" s="166" t="s">
        <v>185</v>
      </c>
    </row>
    <row r="143" spans="1:65" s="13" customFormat="1">
      <c r="B143" s="164"/>
      <c r="D143" s="165" t="s">
        <v>194</v>
      </c>
      <c r="E143" s="166" t="s">
        <v>1</v>
      </c>
      <c r="F143" s="167" t="s">
        <v>697</v>
      </c>
      <c r="H143" s="168">
        <v>285</v>
      </c>
      <c r="I143" s="169"/>
      <c r="L143" s="164"/>
      <c r="M143" s="170"/>
      <c r="N143" s="171"/>
      <c r="O143" s="171"/>
      <c r="P143" s="171"/>
      <c r="Q143" s="171"/>
      <c r="R143" s="171"/>
      <c r="S143" s="171"/>
      <c r="T143" s="172"/>
      <c r="AT143" s="166" t="s">
        <v>194</v>
      </c>
      <c r="AU143" s="166" t="s">
        <v>88</v>
      </c>
      <c r="AV143" s="13" t="s">
        <v>88</v>
      </c>
      <c r="AW143" s="13" t="s">
        <v>35</v>
      </c>
      <c r="AX143" s="13" t="s">
        <v>80</v>
      </c>
      <c r="AY143" s="166" t="s">
        <v>185</v>
      </c>
    </row>
    <row r="144" spans="1:65" s="14" customFormat="1">
      <c r="B144" s="173"/>
      <c r="D144" s="165" t="s">
        <v>194</v>
      </c>
      <c r="E144" s="174" t="s">
        <v>1</v>
      </c>
      <c r="F144" s="175" t="s">
        <v>195</v>
      </c>
      <c r="H144" s="176">
        <v>296.39999999999998</v>
      </c>
      <c r="I144" s="177"/>
      <c r="L144" s="173"/>
      <c r="M144" s="178"/>
      <c r="N144" s="179"/>
      <c r="O144" s="179"/>
      <c r="P144" s="179"/>
      <c r="Q144" s="179"/>
      <c r="R144" s="179"/>
      <c r="S144" s="179"/>
      <c r="T144" s="180"/>
      <c r="AT144" s="174" t="s">
        <v>194</v>
      </c>
      <c r="AU144" s="174" t="s">
        <v>88</v>
      </c>
      <c r="AV144" s="14" t="s">
        <v>192</v>
      </c>
      <c r="AW144" s="14" t="s">
        <v>35</v>
      </c>
      <c r="AX144" s="14" t="s">
        <v>24</v>
      </c>
      <c r="AY144" s="174" t="s">
        <v>185</v>
      </c>
    </row>
    <row r="145" spans="1:65" s="2" customFormat="1" ht="16.5" customHeight="1">
      <c r="A145" s="33"/>
      <c r="B145" s="150"/>
      <c r="C145" s="151" t="s">
        <v>192</v>
      </c>
      <c r="D145" s="151" t="s">
        <v>187</v>
      </c>
      <c r="E145" s="152" t="s">
        <v>698</v>
      </c>
      <c r="F145" s="153" t="s">
        <v>699</v>
      </c>
      <c r="G145" s="154" t="s">
        <v>288</v>
      </c>
      <c r="H145" s="155">
        <v>32.603999999999999</v>
      </c>
      <c r="I145" s="156"/>
      <c r="J145" s="157">
        <f>ROUND(I145*H145,2)</f>
        <v>0</v>
      </c>
      <c r="K145" s="153" t="s">
        <v>191</v>
      </c>
      <c r="L145" s="34"/>
      <c r="M145" s="158" t="s">
        <v>1</v>
      </c>
      <c r="N145" s="159" t="s">
        <v>45</v>
      </c>
      <c r="O145" s="59"/>
      <c r="P145" s="160">
        <f>O145*H145</f>
        <v>0</v>
      </c>
      <c r="Q145" s="160">
        <v>0</v>
      </c>
      <c r="R145" s="160">
        <f>Q145*H145</f>
        <v>0</v>
      </c>
      <c r="S145" s="160">
        <v>0</v>
      </c>
      <c r="T145" s="161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2" t="s">
        <v>192</v>
      </c>
      <c r="AT145" s="162" t="s">
        <v>187</v>
      </c>
      <c r="AU145" s="162" t="s">
        <v>88</v>
      </c>
      <c r="AY145" s="18" t="s">
        <v>185</v>
      </c>
      <c r="BE145" s="163">
        <f>IF(N145="základní",J145,0)</f>
        <v>0</v>
      </c>
      <c r="BF145" s="163">
        <f>IF(N145="snížená",J145,0)</f>
        <v>0</v>
      </c>
      <c r="BG145" s="163">
        <f>IF(N145="zákl. přenesená",J145,0)</f>
        <v>0</v>
      </c>
      <c r="BH145" s="163">
        <f>IF(N145="sníž. přenesená",J145,0)</f>
        <v>0</v>
      </c>
      <c r="BI145" s="163">
        <f>IF(N145="nulová",J145,0)</f>
        <v>0</v>
      </c>
      <c r="BJ145" s="18" t="s">
        <v>24</v>
      </c>
      <c r="BK145" s="163">
        <f>ROUND(I145*H145,2)</f>
        <v>0</v>
      </c>
      <c r="BL145" s="18" t="s">
        <v>192</v>
      </c>
      <c r="BM145" s="162" t="s">
        <v>700</v>
      </c>
    </row>
    <row r="146" spans="1:65" s="13" customFormat="1">
      <c r="B146" s="164"/>
      <c r="D146" s="165" t="s">
        <v>194</v>
      </c>
      <c r="E146" s="166" t="s">
        <v>1</v>
      </c>
      <c r="F146" s="167" t="s">
        <v>701</v>
      </c>
      <c r="H146" s="168">
        <v>32.603999999999999</v>
      </c>
      <c r="I146" s="169"/>
      <c r="L146" s="164"/>
      <c r="M146" s="170"/>
      <c r="N146" s="171"/>
      <c r="O146" s="171"/>
      <c r="P146" s="171"/>
      <c r="Q146" s="171"/>
      <c r="R146" s="171"/>
      <c r="S146" s="171"/>
      <c r="T146" s="172"/>
      <c r="AT146" s="166" t="s">
        <v>194</v>
      </c>
      <c r="AU146" s="166" t="s">
        <v>88</v>
      </c>
      <c r="AV146" s="13" t="s">
        <v>88</v>
      </c>
      <c r="AW146" s="13" t="s">
        <v>35</v>
      </c>
      <c r="AX146" s="13" t="s">
        <v>24</v>
      </c>
      <c r="AY146" s="166" t="s">
        <v>185</v>
      </c>
    </row>
    <row r="147" spans="1:65" s="2" customFormat="1" ht="16.5" customHeight="1">
      <c r="A147" s="33"/>
      <c r="B147" s="150"/>
      <c r="C147" s="151" t="s">
        <v>157</v>
      </c>
      <c r="D147" s="151" t="s">
        <v>187</v>
      </c>
      <c r="E147" s="152" t="s">
        <v>702</v>
      </c>
      <c r="F147" s="153" t="s">
        <v>703</v>
      </c>
      <c r="G147" s="154" t="s">
        <v>288</v>
      </c>
      <c r="H147" s="155">
        <v>11</v>
      </c>
      <c r="I147" s="156"/>
      <c r="J147" s="157">
        <f>ROUND(I147*H147,2)</f>
        <v>0</v>
      </c>
      <c r="K147" s="153" t="s">
        <v>224</v>
      </c>
      <c r="L147" s="34"/>
      <c r="M147" s="158" t="s">
        <v>1</v>
      </c>
      <c r="N147" s="159" t="s">
        <v>45</v>
      </c>
      <c r="O147" s="59"/>
      <c r="P147" s="160">
        <f>O147*H147</f>
        <v>0</v>
      </c>
      <c r="Q147" s="160">
        <v>0</v>
      </c>
      <c r="R147" s="160">
        <f>Q147*H147</f>
        <v>0</v>
      </c>
      <c r="S147" s="160">
        <v>0.13400000000000001</v>
      </c>
      <c r="T147" s="161">
        <f>S147*H147</f>
        <v>1.4740000000000002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2" t="s">
        <v>192</v>
      </c>
      <c r="AT147" s="162" t="s">
        <v>187</v>
      </c>
      <c r="AU147" s="162" t="s">
        <v>88</v>
      </c>
      <c r="AY147" s="18" t="s">
        <v>185</v>
      </c>
      <c r="BE147" s="163">
        <f>IF(N147="základní",J147,0)</f>
        <v>0</v>
      </c>
      <c r="BF147" s="163">
        <f>IF(N147="snížená",J147,0)</f>
        <v>0</v>
      </c>
      <c r="BG147" s="163">
        <f>IF(N147="zákl. přenesená",J147,0)</f>
        <v>0</v>
      </c>
      <c r="BH147" s="163">
        <f>IF(N147="sníž. přenesená",J147,0)</f>
        <v>0</v>
      </c>
      <c r="BI147" s="163">
        <f>IF(N147="nulová",J147,0)</f>
        <v>0</v>
      </c>
      <c r="BJ147" s="18" t="s">
        <v>24</v>
      </c>
      <c r="BK147" s="163">
        <f>ROUND(I147*H147,2)</f>
        <v>0</v>
      </c>
      <c r="BL147" s="18" t="s">
        <v>192</v>
      </c>
      <c r="BM147" s="162" t="s">
        <v>704</v>
      </c>
    </row>
    <row r="148" spans="1:65" s="15" customFormat="1">
      <c r="B148" s="194"/>
      <c r="D148" s="165" t="s">
        <v>194</v>
      </c>
      <c r="E148" s="195" t="s">
        <v>1</v>
      </c>
      <c r="F148" s="196" t="s">
        <v>705</v>
      </c>
      <c r="H148" s="195" t="s">
        <v>1</v>
      </c>
      <c r="I148" s="197"/>
      <c r="L148" s="194"/>
      <c r="M148" s="198"/>
      <c r="N148" s="199"/>
      <c r="O148" s="199"/>
      <c r="P148" s="199"/>
      <c r="Q148" s="199"/>
      <c r="R148" s="199"/>
      <c r="S148" s="199"/>
      <c r="T148" s="200"/>
      <c r="AT148" s="195" t="s">
        <v>194</v>
      </c>
      <c r="AU148" s="195" t="s">
        <v>88</v>
      </c>
      <c r="AV148" s="15" t="s">
        <v>24</v>
      </c>
      <c r="AW148" s="15" t="s">
        <v>35</v>
      </c>
      <c r="AX148" s="15" t="s">
        <v>80</v>
      </c>
      <c r="AY148" s="195" t="s">
        <v>185</v>
      </c>
    </row>
    <row r="149" spans="1:65" s="13" customFormat="1">
      <c r="B149" s="164"/>
      <c r="D149" s="165" t="s">
        <v>194</v>
      </c>
      <c r="E149" s="166" t="s">
        <v>1</v>
      </c>
      <c r="F149" s="167" t="s">
        <v>706</v>
      </c>
      <c r="H149" s="168">
        <v>11</v>
      </c>
      <c r="I149" s="169"/>
      <c r="L149" s="164"/>
      <c r="M149" s="170"/>
      <c r="N149" s="171"/>
      <c r="O149" s="171"/>
      <c r="P149" s="171"/>
      <c r="Q149" s="171"/>
      <c r="R149" s="171"/>
      <c r="S149" s="171"/>
      <c r="T149" s="172"/>
      <c r="AT149" s="166" t="s">
        <v>194</v>
      </c>
      <c r="AU149" s="166" t="s">
        <v>88</v>
      </c>
      <c r="AV149" s="13" t="s">
        <v>88</v>
      </c>
      <c r="AW149" s="13" t="s">
        <v>35</v>
      </c>
      <c r="AX149" s="13" t="s">
        <v>80</v>
      </c>
      <c r="AY149" s="166" t="s">
        <v>185</v>
      </c>
    </row>
    <row r="150" spans="1:65" s="14" customFormat="1">
      <c r="B150" s="173"/>
      <c r="D150" s="165" t="s">
        <v>194</v>
      </c>
      <c r="E150" s="174" t="s">
        <v>271</v>
      </c>
      <c r="F150" s="175" t="s">
        <v>195</v>
      </c>
      <c r="H150" s="176">
        <v>11</v>
      </c>
      <c r="I150" s="177"/>
      <c r="L150" s="173"/>
      <c r="M150" s="178"/>
      <c r="N150" s="179"/>
      <c r="O150" s="179"/>
      <c r="P150" s="179"/>
      <c r="Q150" s="179"/>
      <c r="R150" s="179"/>
      <c r="S150" s="179"/>
      <c r="T150" s="180"/>
      <c r="AT150" s="174" t="s">
        <v>194</v>
      </c>
      <c r="AU150" s="174" t="s">
        <v>88</v>
      </c>
      <c r="AV150" s="14" t="s">
        <v>192</v>
      </c>
      <c r="AW150" s="14" t="s">
        <v>35</v>
      </c>
      <c r="AX150" s="14" t="s">
        <v>24</v>
      </c>
      <c r="AY150" s="174" t="s">
        <v>185</v>
      </c>
    </row>
    <row r="151" spans="1:65" s="2" customFormat="1" ht="16.5" customHeight="1">
      <c r="A151" s="33"/>
      <c r="B151" s="150"/>
      <c r="C151" s="151" t="s">
        <v>208</v>
      </c>
      <c r="D151" s="151" t="s">
        <v>187</v>
      </c>
      <c r="E151" s="152" t="s">
        <v>707</v>
      </c>
      <c r="F151" s="153" t="s">
        <v>708</v>
      </c>
      <c r="G151" s="154" t="s">
        <v>288</v>
      </c>
      <c r="H151" s="155">
        <v>11</v>
      </c>
      <c r="I151" s="156"/>
      <c r="J151" s="157">
        <f>ROUND(I151*H151,2)</f>
        <v>0</v>
      </c>
      <c r="K151" s="153" t="s">
        <v>191</v>
      </c>
      <c r="L151" s="34"/>
      <c r="M151" s="158" t="s">
        <v>1</v>
      </c>
      <c r="N151" s="159" t="s">
        <v>45</v>
      </c>
      <c r="O151" s="59"/>
      <c r="P151" s="160">
        <f>O151*H151</f>
        <v>0</v>
      </c>
      <c r="Q151" s="160">
        <v>0</v>
      </c>
      <c r="R151" s="160">
        <f>Q151*H151</f>
        <v>0</v>
      </c>
      <c r="S151" s="160">
        <v>0</v>
      </c>
      <c r="T151" s="161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2" t="s">
        <v>192</v>
      </c>
      <c r="AT151" s="162" t="s">
        <v>187</v>
      </c>
      <c r="AU151" s="162" t="s">
        <v>88</v>
      </c>
      <c r="AY151" s="18" t="s">
        <v>185</v>
      </c>
      <c r="BE151" s="163">
        <f>IF(N151="základní",J151,0)</f>
        <v>0</v>
      </c>
      <c r="BF151" s="163">
        <f>IF(N151="snížená",J151,0)</f>
        <v>0</v>
      </c>
      <c r="BG151" s="163">
        <f>IF(N151="zákl. přenesená",J151,0)</f>
        <v>0</v>
      </c>
      <c r="BH151" s="163">
        <f>IF(N151="sníž. přenesená",J151,0)</f>
        <v>0</v>
      </c>
      <c r="BI151" s="163">
        <f>IF(N151="nulová",J151,0)</f>
        <v>0</v>
      </c>
      <c r="BJ151" s="18" t="s">
        <v>24</v>
      </c>
      <c r="BK151" s="163">
        <f>ROUND(I151*H151,2)</f>
        <v>0</v>
      </c>
      <c r="BL151" s="18" t="s">
        <v>192</v>
      </c>
      <c r="BM151" s="162" t="s">
        <v>709</v>
      </c>
    </row>
    <row r="152" spans="1:65" s="13" customFormat="1">
      <c r="B152" s="164"/>
      <c r="D152" s="165" t="s">
        <v>194</v>
      </c>
      <c r="E152" s="166" t="s">
        <v>1</v>
      </c>
      <c r="F152" s="167" t="s">
        <v>271</v>
      </c>
      <c r="H152" s="168">
        <v>11</v>
      </c>
      <c r="I152" s="169"/>
      <c r="L152" s="164"/>
      <c r="M152" s="170"/>
      <c r="N152" s="171"/>
      <c r="O152" s="171"/>
      <c r="P152" s="171"/>
      <c r="Q152" s="171"/>
      <c r="R152" s="171"/>
      <c r="S152" s="171"/>
      <c r="T152" s="172"/>
      <c r="AT152" s="166" t="s">
        <v>194</v>
      </c>
      <c r="AU152" s="166" t="s">
        <v>88</v>
      </c>
      <c r="AV152" s="13" t="s">
        <v>88</v>
      </c>
      <c r="AW152" s="13" t="s">
        <v>35</v>
      </c>
      <c r="AX152" s="13" t="s">
        <v>24</v>
      </c>
      <c r="AY152" s="166" t="s">
        <v>185</v>
      </c>
    </row>
    <row r="153" spans="1:65" s="2" customFormat="1" ht="16.5" customHeight="1">
      <c r="A153" s="33"/>
      <c r="B153" s="150"/>
      <c r="C153" s="151" t="s">
        <v>213</v>
      </c>
      <c r="D153" s="151" t="s">
        <v>187</v>
      </c>
      <c r="E153" s="152" t="s">
        <v>295</v>
      </c>
      <c r="F153" s="153" t="s">
        <v>296</v>
      </c>
      <c r="G153" s="154" t="s">
        <v>288</v>
      </c>
      <c r="H153" s="155">
        <v>11</v>
      </c>
      <c r="I153" s="156"/>
      <c r="J153" s="157">
        <f>ROUND(I153*H153,2)</f>
        <v>0</v>
      </c>
      <c r="K153" s="153" t="s">
        <v>191</v>
      </c>
      <c r="L153" s="34"/>
      <c r="M153" s="158" t="s">
        <v>1</v>
      </c>
      <c r="N153" s="159" t="s">
        <v>45</v>
      </c>
      <c r="O153" s="59"/>
      <c r="P153" s="160">
        <f>O153*H153</f>
        <v>0</v>
      </c>
      <c r="Q153" s="160">
        <v>0</v>
      </c>
      <c r="R153" s="160">
        <f>Q153*H153</f>
        <v>0</v>
      </c>
      <c r="S153" s="160">
        <v>0</v>
      </c>
      <c r="T153" s="161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2" t="s">
        <v>192</v>
      </c>
      <c r="AT153" s="162" t="s">
        <v>187</v>
      </c>
      <c r="AU153" s="162" t="s">
        <v>88</v>
      </c>
      <c r="AY153" s="18" t="s">
        <v>185</v>
      </c>
      <c r="BE153" s="163">
        <f>IF(N153="základní",J153,0)</f>
        <v>0</v>
      </c>
      <c r="BF153" s="163">
        <f>IF(N153="snížená",J153,0)</f>
        <v>0</v>
      </c>
      <c r="BG153" s="163">
        <f>IF(N153="zákl. přenesená",J153,0)</f>
        <v>0</v>
      </c>
      <c r="BH153" s="163">
        <f>IF(N153="sníž. přenesená",J153,0)</f>
        <v>0</v>
      </c>
      <c r="BI153" s="163">
        <f>IF(N153="nulová",J153,0)</f>
        <v>0</v>
      </c>
      <c r="BJ153" s="18" t="s">
        <v>24</v>
      </c>
      <c r="BK153" s="163">
        <f>ROUND(I153*H153,2)</f>
        <v>0</v>
      </c>
      <c r="BL153" s="18" t="s">
        <v>192</v>
      </c>
      <c r="BM153" s="162" t="s">
        <v>710</v>
      </c>
    </row>
    <row r="154" spans="1:65" s="13" customFormat="1">
      <c r="B154" s="164"/>
      <c r="D154" s="165" t="s">
        <v>194</v>
      </c>
      <c r="E154" s="166" t="s">
        <v>1</v>
      </c>
      <c r="F154" s="167" t="s">
        <v>271</v>
      </c>
      <c r="H154" s="168">
        <v>11</v>
      </c>
      <c r="I154" s="169"/>
      <c r="L154" s="164"/>
      <c r="M154" s="170"/>
      <c r="N154" s="171"/>
      <c r="O154" s="171"/>
      <c r="P154" s="171"/>
      <c r="Q154" s="171"/>
      <c r="R154" s="171"/>
      <c r="S154" s="171"/>
      <c r="T154" s="172"/>
      <c r="AT154" s="166" t="s">
        <v>194</v>
      </c>
      <c r="AU154" s="166" t="s">
        <v>88</v>
      </c>
      <c r="AV154" s="13" t="s">
        <v>88</v>
      </c>
      <c r="AW154" s="13" t="s">
        <v>35</v>
      </c>
      <c r="AX154" s="13" t="s">
        <v>24</v>
      </c>
      <c r="AY154" s="166" t="s">
        <v>185</v>
      </c>
    </row>
    <row r="155" spans="1:65" s="2" customFormat="1" ht="16.5" customHeight="1">
      <c r="A155" s="33"/>
      <c r="B155" s="150"/>
      <c r="C155" s="151" t="s">
        <v>217</v>
      </c>
      <c r="D155" s="151" t="s">
        <v>187</v>
      </c>
      <c r="E155" s="152" t="s">
        <v>711</v>
      </c>
      <c r="F155" s="153" t="s">
        <v>712</v>
      </c>
      <c r="G155" s="154" t="s">
        <v>288</v>
      </c>
      <c r="H155" s="155">
        <v>38.398000000000003</v>
      </c>
      <c r="I155" s="156"/>
      <c r="J155" s="157">
        <f>ROUND(I155*H155,2)</f>
        <v>0</v>
      </c>
      <c r="K155" s="153" t="s">
        <v>191</v>
      </c>
      <c r="L155" s="34"/>
      <c r="M155" s="158" t="s">
        <v>1</v>
      </c>
      <c r="N155" s="159" t="s">
        <v>45</v>
      </c>
      <c r="O155" s="59"/>
      <c r="P155" s="160">
        <f>O155*H155</f>
        <v>0</v>
      </c>
      <c r="Q155" s="160">
        <v>0</v>
      </c>
      <c r="R155" s="160">
        <f>Q155*H155</f>
        <v>0</v>
      </c>
      <c r="S155" s="160">
        <v>0.18</v>
      </c>
      <c r="T155" s="161">
        <f>S155*H155</f>
        <v>6.9116400000000002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62" t="s">
        <v>192</v>
      </c>
      <c r="AT155" s="162" t="s">
        <v>187</v>
      </c>
      <c r="AU155" s="162" t="s">
        <v>88</v>
      </c>
      <c r="AY155" s="18" t="s">
        <v>185</v>
      </c>
      <c r="BE155" s="163">
        <f>IF(N155="základní",J155,0)</f>
        <v>0</v>
      </c>
      <c r="BF155" s="163">
        <f>IF(N155="snížená",J155,0)</f>
        <v>0</v>
      </c>
      <c r="BG155" s="163">
        <f>IF(N155="zákl. přenesená",J155,0)</f>
        <v>0</v>
      </c>
      <c r="BH155" s="163">
        <f>IF(N155="sníž. přenesená",J155,0)</f>
        <v>0</v>
      </c>
      <c r="BI155" s="163">
        <f>IF(N155="nulová",J155,0)</f>
        <v>0</v>
      </c>
      <c r="BJ155" s="18" t="s">
        <v>24</v>
      </c>
      <c r="BK155" s="163">
        <f>ROUND(I155*H155,2)</f>
        <v>0</v>
      </c>
      <c r="BL155" s="18" t="s">
        <v>192</v>
      </c>
      <c r="BM155" s="162" t="s">
        <v>713</v>
      </c>
    </row>
    <row r="156" spans="1:65" s="13" customFormat="1">
      <c r="B156" s="164"/>
      <c r="D156" s="165" t="s">
        <v>194</v>
      </c>
      <c r="E156" s="166" t="s">
        <v>1</v>
      </c>
      <c r="F156" s="167" t="s">
        <v>714</v>
      </c>
      <c r="H156" s="168">
        <v>18.332999999999998</v>
      </c>
      <c r="I156" s="169"/>
      <c r="L156" s="164"/>
      <c r="M156" s="170"/>
      <c r="N156" s="171"/>
      <c r="O156" s="171"/>
      <c r="P156" s="171"/>
      <c r="Q156" s="171"/>
      <c r="R156" s="171"/>
      <c r="S156" s="171"/>
      <c r="T156" s="172"/>
      <c r="AT156" s="166" t="s">
        <v>194</v>
      </c>
      <c r="AU156" s="166" t="s">
        <v>88</v>
      </c>
      <c r="AV156" s="13" t="s">
        <v>88</v>
      </c>
      <c r="AW156" s="13" t="s">
        <v>35</v>
      </c>
      <c r="AX156" s="13" t="s">
        <v>80</v>
      </c>
      <c r="AY156" s="166" t="s">
        <v>185</v>
      </c>
    </row>
    <row r="157" spans="1:65" s="13" customFormat="1">
      <c r="B157" s="164"/>
      <c r="D157" s="165" t="s">
        <v>194</v>
      </c>
      <c r="E157" s="166" t="s">
        <v>1</v>
      </c>
      <c r="F157" s="167" t="s">
        <v>715</v>
      </c>
      <c r="H157" s="168">
        <v>20.065000000000001</v>
      </c>
      <c r="I157" s="169"/>
      <c r="L157" s="164"/>
      <c r="M157" s="170"/>
      <c r="N157" s="171"/>
      <c r="O157" s="171"/>
      <c r="P157" s="171"/>
      <c r="Q157" s="171"/>
      <c r="R157" s="171"/>
      <c r="S157" s="171"/>
      <c r="T157" s="172"/>
      <c r="AT157" s="166" t="s">
        <v>194</v>
      </c>
      <c r="AU157" s="166" t="s">
        <v>88</v>
      </c>
      <c r="AV157" s="13" t="s">
        <v>88</v>
      </c>
      <c r="AW157" s="13" t="s">
        <v>35</v>
      </c>
      <c r="AX157" s="13" t="s">
        <v>80</v>
      </c>
      <c r="AY157" s="166" t="s">
        <v>185</v>
      </c>
    </row>
    <row r="158" spans="1:65" s="14" customFormat="1">
      <c r="B158" s="173"/>
      <c r="D158" s="165" t="s">
        <v>194</v>
      </c>
      <c r="E158" s="174" t="s">
        <v>1</v>
      </c>
      <c r="F158" s="175" t="s">
        <v>195</v>
      </c>
      <c r="H158" s="176">
        <v>38.398000000000003</v>
      </c>
      <c r="I158" s="177"/>
      <c r="L158" s="173"/>
      <c r="M158" s="178"/>
      <c r="N158" s="179"/>
      <c r="O158" s="179"/>
      <c r="P158" s="179"/>
      <c r="Q158" s="179"/>
      <c r="R158" s="179"/>
      <c r="S158" s="179"/>
      <c r="T158" s="180"/>
      <c r="AT158" s="174" t="s">
        <v>194</v>
      </c>
      <c r="AU158" s="174" t="s">
        <v>88</v>
      </c>
      <c r="AV158" s="14" t="s">
        <v>192</v>
      </c>
      <c r="AW158" s="14" t="s">
        <v>35</v>
      </c>
      <c r="AX158" s="14" t="s">
        <v>24</v>
      </c>
      <c r="AY158" s="174" t="s">
        <v>185</v>
      </c>
    </row>
    <row r="159" spans="1:65" s="2" customFormat="1" ht="16.5" customHeight="1">
      <c r="A159" s="33"/>
      <c r="B159" s="150"/>
      <c r="C159" s="151" t="s">
        <v>221</v>
      </c>
      <c r="D159" s="151" t="s">
        <v>187</v>
      </c>
      <c r="E159" s="152" t="s">
        <v>599</v>
      </c>
      <c r="F159" s="153" t="s">
        <v>600</v>
      </c>
      <c r="G159" s="154" t="s">
        <v>288</v>
      </c>
      <c r="H159" s="155">
        <v>2.8170000000000002</v>
      </c>
      <c r="I159" s="156"/>
      <c r="J159" s="157">
        <f>ROUND(I159*H159,2)</f>
        <v>0</v>
      </c>
      <c r="K159" s="153" t="s">
        <v>191</v>
      </c>
      <c r="L159" s="34"/>
      <c r="M159" s="158" t="s">
        <v>1</v>
      </c>
      <c r="N159" s="159" t="s">
        <v>45</v>
      </c>
      <c r="O159" s="59"/>
      <c r="P159" s="160">
        <f>O159*H159</f>
        <v>0</v>
      </c>
      <c r="Q159" s="160">
        <v>0</v>
      </c>
      <c r="R159" s="160">
        <f>Q159*H159</f>
        <v>0</v>
      </c>
      <c r="S159" s="160">
        <v>0.3</v>
      </c>
      <c r="T159" s="161">
        <f>S159*H159</f>
        <v>0.84510000000000007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62" t="s">
        <v>192</v>
      </c>
      <c r="AT159" s="162" t="s">
        <v>187</v>
      </c>
      <c r="AU159" s="162" t="s">
        <v>88</v>
      </c>
      <c r="AY159" s="18" t="s">
        <v>185</v>
      </c>
      <c r="BE159" s="163">
        <f>IF(N159="základní",J159,0)</f>
        <v>0</v>
      </c>
      <c r="BF159" s="163">
        <f>IF(N159="snížená",J159,0)</f>
        <v>0</v>
      </c>
      <c r="BG159" s="163">
        <f>IF(N159="zákl. přenesená",J159,0)</f>
        <v>0</v>
      </c>
      <c r="BH159" s="163">
        <f>IF(N159="sníž. přenesená",J159,0)</f>
        <v>0</v>
      </c>
      <c r="BI159" s="163">
        <f>IF(N159="nulová",J159,0)</f>
        <v>0</v>
      </c>
      <c r="BJ159" s="18" t="s">
        <v>24</v>
      </c>
      <c r="BK159" s="163">
        <f>ROUND(I159*H159,2)</f>
        <v>0</v>
      </c>
      <c r="BL159" s="18" t="s">
        <v>192</v>
      </c>
      <c r="BM159" s="162" t="s">
        <v>716</v>
      </c>
    </row>
    <row r="160" spans="1:65" s="13" customFormat="1">
      <c r="B160" s="164"/>
      <c r="D160" s="165" t="s">
        <v>194</v>
      </c>
      <c r="E160" s="166" t="s">
        <v>1</v>
      </c>
      <c r="F160" s="167" t="s">
        <v>717</v>
      </c>
      <c r="H160" s="168">
        <v>1.0840000000000001</v>
      </c>
      <c r="I160" s="169"/>
      <c r="L160" s="164"/>
      <c r="M160" s="170"/>
      <c r="N160" s="171"/>
      <c r="O160" s="171"/>
      <c r="P160" s="171"/>
      <c r="Q160" s="171"/>
      <c r="R160" s="171"/>
      <c r="S160" s="171"/>
      <c r="T160" s="172"/>
      <c r="AT160" s="166" t="s">
        <v>194</v>
      </c>
      <c r="AU160" s="166" t="s">
        <v>88</v>
      </c>
      <c r="AV160" s="13" t="s">
        <v>88</v>
      </c>
      <c r="AW160" s="13" t="s">
        <v>35</v>
      </c>
      <c r="AX160" s="13" t="s">
        <v>80</v>
      </c>
      <c r="AY160" s="166" t="s">
        <v>185</v>
      </c>
    </row>
    <row r="161" spans="1:65" s="13" customFormat="1">
      <c r="B161" s="164"/>
      <c r="D161" s="165" t="s">
        <v>194</v>
      </c>
      <c r="E161" s="166" t="s">
        <v>1</v>
      </c>
      <c r="F161" s="167" t="s">
        <v>718</v>
      </c>
      <c r="H161" s="168">
        <v>1.7330000000000001</v>
      </c>
      <c r="I161" s="169"/>
      <c r="L161" s="164"/>
      <c r="M161" s="170"/>
      <c r="N161" s="171"/>
      <c r="O161" s="171"/>
      <c r="P161" s="171"/>
      <c r="Q161" s="171"/>
      <c r="R161" s="171"/>
      <c r="S161" s="171"/>
      <c r="T161" s="172"/>
      <c r="AT161" s="166" t="s">
        <v>194</v>
      </c>
      <c r="AU161" s="166" t="s">
        <v>88</v>
      </c>
      <c r="AV161" s="13" t="s">
        <v>88</v>
      </c>
      <c r="AW161" s="13" t="s">
        <v>35</v>
      </c>
      <c r="AX161" s="13" t="s">
        <v>80</v>
      </c>
      <c r="AY161" s="166" t="s">
        <v>185</v>
      </c>
    </row>
    <row r="162" spans="1:65" s="14" customFormat="1">
      <c r="B162" s="173"/>
      <c r="D162" s="165" t="s">
        <v>194</v>
      </c>
      <c r="E162" s="174" t="s">
        <v>1</v>
      </c>
      <c r="F162" s="175" t="s">
        <v>195</v>
      </c>
      <c r="H162" s="176">
        <v>2.8170000000000002</v>
      </c>
      <c r="I162" s="177"/>
      <c r="L162" s="173"/>
      <c r="M162" s="178"/>
      <c r="N162" s="179"/>
      <c r="O162" s="179"/>
      <c r="P162" s="179"/>
      <c r="Q162" s="179"/>
      <c r="R162" s="179"/>
      <c r="S162" s="179"/>
      <c r="T162" s="180"/>
      <c r="AT162" s="174" t="s">
        <v>194</v>
      </c>
      <c r="AU162" s="174" t="s">
        <v>88</v>
      </c>
      <c r="AV162" s="14" t="s">
        <v>192</v>
      </c>
      <c r="AW162" s="14" t="s">
        <v>35</v>
      </c>
      <c r="AX162" s="14" t="s">
        <v>24</v>
      </c>
      <c r="AY162" s="174" t="s">
        <v>185</v>
      </c>
    </row>
    <row r="163" spans="1:65" s="2" customFormat="1" ht="16.5" customHeight="1">
      <c r="A163" s="33"/>
      <c r="B163" s="150"/>
      <c r="C163" s="151" t="s">
        <v>109</v>
      </c>
      <c r="D163" s="151" t="s">
        <v>187</v>
      </c>
      <c r="E163" s="152" t="s">
        <v>719</v>
      </c>
      <c r="F163" s="153" t="s">
        <v>720</v>
      </c>
      <c r="G163" s="154" t="s">
        <v>288</v>
      </c>
      <c r="H163" s="155">
        <v>44.173999999999999</v>
      </c>
      <c r="I163" s="156"/>
      <c r="J163" s="157">
        <f>ROUND(I163*H163,2)</f>
        <v>0</v>
      </c>
      <c r="K163" s="153" t="s">
        <v>191</v>
      </c>
      <c r="L163" s="34"/>
      <c r="M163" s="158" t="s">
        <v>1</v>
      </c>
      <c r="N163" s="159" t="s">
        <v>45</v>
      </c>
      <c r="O163" s="59"/>
      <c r="P163" s="160">
        <f>O163*H163</f>
        <v>0</v>
      </c>
      <c r="Q163" s="160">
        <v>0</v>
      </c>
      <c r="R163" s="160">
        <f>Q163*H163</f>
        <v>0</v>
      </c>
      <c r="S163" s="160">
        <v>0.5</v>
      </c>
      <c r="T163" s="161">
        <f>S163*H163</f>
        <v>22.087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62" t="s">
        <v>192</v>
      </c>
      <c r="AT163" s="162" t="s">
        <v>187</v>
      </c>
      <c r="AU163" s="162" t="s">
        <v>88</v>
      </c>
      <c r="AY163" s="18" t="s">
        <v>185</v>
      </c>
      <c r="BE163" s="163">
        <f>IF(N163="základní",J163,0)</f>
        <v>0</v>
      </c>
      <c r="BF163" s="163">
        <f>IF(N163="snížená",J163,0)</f>
        <v>0</v>
      </c>
      <c r="BG163" s="163">
        <f>IF(N163="zákl. přenesená",J163,0)</f>
        <v>0</v>
      </c>
      <c r="BH163" s="163">
        <f>IF(N163="sníž. přenesená",J163,0)</f>
        <v>0</v>
      </c>
      <c r="BI163" s="163">
        <f>IF(N163="nulová",J163,0)</f>
        <v>0</v>
      </c>
      <c r="BJ163" s="18" t="s">
        <v>24</v>
      </c>
      <c r="BK163" s="163">
        <f>ROUND(I163*H163,2)</f>
        <v>0</v>
      </c>
      <c r="BL163" s="18" t="s">
        <v>192</v>
      </c>
      <c r="BM163" s="162" t="s">
        <v>721</v>
      </c>
    </row>
    <row r="164" spans="1:65" s="13" customFormat="1">
      <c r="B164" s="164"/>
      <c r="D164" s="165" t="s">
        <v>194</v>
      </c>
      <c r="E164" s="166" t="s">
        <v>1</v>
      </c>
      <c r="F164" s="167" t="s">
        <v>722</v>
      </c>
      <c r="H164" s="168">
        <v>22.376000000000001</v>
      </c>
      <c r="I164" s="169"/>
      <c r="L164" s="164"/>
      <c r="M164" s="170"/>
      <c r="N164" s="171"/>
      <c r="O164" s="171"/>
      <c r="P164" s="171"/>
      <c r="Q164" s="171"/>
      <c r="R164" s="171"/>
      <c r="S164" s="171"/>
      <c r="T164" s="172"/>
      <c r="AT164" s="166" t="s">
        <v>194</v>
      </c>
      <c r="AU164" s="166" t="s">
        <v>88</v>
      </c>
      <c r="AV164" s="13" t="s">
        <v>88</v>
      </c>
      <c r="AW164" s="13" t="s">
        <v>35</v>
      </c>
      <c r="AX164" s="13" t="s">
        <v>80</v>
      </c>
      <c r="AY164" s="166" t="s">
        <v>185</v>
      </c>
    </row>
    <row r="165" spans="1:65" s="13" customFormat="1">
      <c r="B165" s="164"/>
      <c r="D165" s="165" t="s">
        <v>194</v>
      </c>
      <c r="E165" s="166" t="s">
        <v>1</v>
      </c>
      <c r="F165" s="167" t="s">
        <v>715</v>
      </c>
      <c r="H165" s="168">
        <v>20.065000000000001</v>
      </c>
      <c r="I165" s="169"/>
      <c r="L165" s="164"/>
      <c r="M165" s="170"/>
      <c r="N165" s="171"/>
      <c r="O165" s="171"/>
      <c r="P165" s="171"/>
      <c r="Q165" s="171"/>
      <c r="R165" s="171"/>
      <c r="S165" s="171"/>
      <c r="T165" s="172"/>
      <c r="AT165" s="166" t="s">
        <v>194</v>
      </c>
      <c r="AU165" s="166" t="s">
        <v>88</v>
      </c>
      <c r="AV165" s="13" t="s">
        <v>88</v>
      </c>
      <c r="AW165" s="13" t="s">
        <v>35</v>
      </c>
      <c r="AX165" s="13" t="s">
        <v>80</v>
      </c>
      <c r="AY165" s="166" t="s">
        <v>185</v>
      </c>
    </row>
    <row r="166" spans="1:65" s="13" customFormat="1">
      <c r="B166" s="164"/>
      <c r="D166" s="165" t="s">
        <v>194</v>
      </c>
      <c r="E166" s="166" t="s">
        <v>1</v>
      </c>
      <c r="F166" s="167" t="s">
        <v>718</v>
      </c>
      <c r="H166" s="168">
        <v>1.7330000000000001</v>
      </c>
      <c r="I166" s="169"/>
      <c r="L166" s="164"/>
      <c r="M166" s="170"/>
      <c r="N166" s="171"/>
      <c r="O166" s="171"/>
      <c r="P166" s="171"/>
      <c r="Q166" s="171"/>
      <c r="R166" s="171"/>
      <c r="S166" s="171"/>
      <c r="T166" s="172"/>
      <c r="AT166" s="166" t="s">
        <v>194</v>
      </c>
      <c r="AU166" s="166" t="s">
        <v>88</v>
      </c>
      <c r="AV166" s="13" t="s">
        <v>88</v>
      </c>
      <c r="AW166" s="13" t="s">
        <v>35</v>
      </c>
      <c r="AX166" s="13" t="s">
        <v>80</v>
      </c>
      <c r="AY166" s="166" t="s">
        <v>185</v>
      </c>
    </row>
    <row r="167" spans="1:65" s="14" customFormat="1">
      <c r="B167" s="173"/>
      <c r="D167" s="165" t="s">
        <v>194</v>
      </c>
      <c r="E167" s="174" t="s">
        <v>1</v>
      </c>
      <c r="F167" s="175" t="s">
        <v>195</v>
      </c>
      <c r="H167" s="176">
        <v>44.173999999999999</v>
      </c>
      <c r="I167" s="177"/>
      <c r="L167" s="173"/>
      <c r="M167" s="178"/>
      <c r="N167" s="179"/>
      <c r="O167" s="179"/>
      <c r="P167" s="179"/>
      <c r="Q167" s="179"/>
      <c r="R167" s="179"/>
      <c r="S167" s="179"/>
      <c r="T167" s="180"/>
      <c r="AT167" s="174" t="s">
        <v>194</v>
      </c>
      <c r="AU167" s="174" t="s">
        <v>88</v>
      </c>
      <c r="AV167" s="14" t="s">
        <v>192</v>
      </c>
      <c r="AW167" s="14" t="s">
        <v>35</v>
      </c>
      <c r="AX167" s="14" t="s">
        <v>24</v>
      </c>
      <c r="AY167" s="174" t="s">
        <v>185</v>
      </c>
    </row>
    <row r="168" spans="1:65" s="2" customFormat="1" ht="16.5" customHeight="1">
      <c r="A168" s="33"/>
      <c r="B168" s="150"/>
      <c r="C168" s="151" t="s">
        <v>112</v>
      </c>
      <c r="D168" s="151" t="s">
        <v>187</v>
      </c>
      <c r="E168" s="152" t="s">
        <v>298</v>
      </c>
      <c r="F168" s="153" t="s">
        <v>299</v>
      </c>
      <c r="G168" s="154" t="s">
        <v>288</v>
      </c>
      <c r="H168" s="155">
        <v>41.393000000000001</v>
      </c>
      <c r="I168" s="156"/>
      <c r="J168" s="157">
        <f>ROUND(I168*H168,2)</f>
        <v>0</v>
      </c>
      <c r="K168" s="153" t="s">
        <v>191</v>
      </c>
      <c r="L168" s="34"/>
      <c r="M168" s="158" t="s">
        <v>1</v>
      </c>
      <c r="N168" s="159" t="s">
        <v>45</v>
      </c>
      <c r="O168" s="59"/>
      <c r="P168" s="160">
        <f>O168*H168</f>
        <v>0</v>
      </c>
      <c r="Q168" s="160">
        <v>0</v>
      </c>
      <c r="R168" s="160">
        <f>Q168*H168</f>
        <v>0</v>
      </c>
      <c r="S168" s="160">
        <v>0.28999999999999998</v>
      </c>
      <c r="T168" s="161">
        <f>S168*H168</f>
        <v>12.003969999999999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62" t="s">
        <v>192</v>
      </c>
      <c r="AT168" s="162" t="s">
        <v>187</v>
      </c>
      <c r="AU168" s="162" t="s">
        <v>88</v>
      </c>
      <c r="AY168" s="18" t="s">
        <v>185</v>
      </c>
      <c r="BE168" s="163">
        <f>IF(N168="základní",J168,0)</f>
        <v>0</v>
      </c>
      <c r="BF168" s="163">
        <f>IF(N168="snížená",J168,0)</f>
        <v>0</v>
      </c>
      <c r="BG168" s="163">
        <f>IF(N168="zákl. přenesená",J168,0)</f>
        <v>0</v>
      </c>
      <c r="BH168" s="163">
        <f>IF(N168="sníž. přenesená",J168,0)</f>
        <v>0</v>
      </c>
      <c r="BI168" s="163">
        <f>IF(N168="nulová",J168,0)</f>
        <v>0</v>
      </c>
      <c r="BJ168" s="18" t="s">
        <v>24</v>
      </c>
      <c r="BK168" s="163">
        <f>ROUND(I168*H168,2)</f>
        <v>0</v>
      </c>
      <c r="BL168" s="18" t="s">
        <v>192</v>
      </c>
      <c r="BM168" s="162" t="s">
        <v>723</v>
      </c>
    </row>
    <row r="169" spans="1:65" s="13" customFormat="1">
      <c r="B169" s="164"/>
      <c r="D169" s="165" t="s">
        <v>194</v>
      </c>
      <c r="E169" s="166" t="s">
        <v>1</v>
      </c>
      <c r="F169" s="167" t="s">
        <v>724</v>
      </c>
      <c r="H169" s="168">
        <v>19.594999999999999</v>
      </c>
      <c r="I169" s="169"/>
      <c r="L169" s="164"/>
      <c r="M169" s="170"/>
      <c r="N169" s="171"/>
      <c r="O169" s="171"/>
      <c r="P169" s="171"/>
      <c r="Q169" s="171"/>
      <c r="R169" s="171"/>
      <c r="S169" s="171"/>
      <c r="T169" s="172"/>
      <c r="AT169" s="166" t="s">
        <v>194</v>
      </c>
      <c r="AU169" s="166" t="s">
        <v>88</v>
      </c>
      <c r="AV169" s="13" t="s">
        <v>88</v>
      </c>
      <c r="AW169" s="13" t="s">
        <v>35</v>
      </c>
      <c r="AX169" s="13" t="s">
        <v>80</v>
      </c>
      <c r="AY169" s="166" t="s">
        <v>185</v>
      </c>
    </row>
    <row r="170" spans="1:65" s="13" customFormat="1">
      <c r="B170" s="164"/>
      <c r="D170" s="165" t="s">
        <v>194</v>
      </c>
      <c r="E170" s="166" t="s">
        <v>1</v>
      </c>
      <c r="F170" s="167" t="s">
        <v>725</v>
      </c>
      <c r="H170" s="168">
        <v>20.065000000000001</v>
      </c>
      <c r="I170" s="169"/>
      <c r="L170" s="164"/>
      <c r="M170" s="170"/>
      <c r="N170" s="171"/>
      <c r="O170" s="171"/>
      <c r="P170" s="171"/>
      <c r="Q170" s="171"/>
      <c r="R170" s="171"/>
      <c r="S170" s="171"/>
      <c r="T170" s="172"/>
      <c r="AT170" s="166" t="s">
        <v>194</v>
      </c>
      <c r="AU170" s="166" t="s">
        <v>88</v>
      </c>
      <c r="AV170" s="13" t="s">
        <v>88</v>
      </c>
      <c r="AW170" s="13" t="s">
        <v>35</v>
      </c>
      <c r="AX170" s="13" t="s">
        <v>80</v>
      </c>
      <c r="AY170" s="166" t="s">
        <v>185</v>
      </c>
    </row>
    <row r="171" spans="1:65" s="13" customFormat="1">
      <c r="B171" s="164"/>
      <c r="D171" s="165" t="s">
        <v>194</v>
      </c>
      <c r="E171" s="166" t="s">
        <v>1</v>
      </c>
      <c r="F171" s="167" t="s">
        <v>726</v>
      </c>
      <c r="H171" s="168">
        <v>1.7330000000000001</v>
      </c>
      <c r="I171" s="169"/>
      <c r="L171" s="164"/>
      <c r="M171" s="170"/>
      <c r="N171" s="171"/>
      <c r="O171" s="171"/>
      <c r="P171" s="171"/>
      <c r="Q171" s="171"/>
      <c r="R171" s="171"/>
      <c r="S171" s="171"/>
      <c r="T171" s="172"/>
      <c r="AT171" s="166" t="s">
        <v>194</v>
      </c>
      <c r="AU171" s="166" t="s">
        <v>88</v>
      </c>
      <c r="AV171" s="13" t="s">
        <v>88</v>
      </c>
      <c r="AW171" s="13" t="s">
        <v>35</v>
      </c>
      <c r="AX171" s="13" t="s">
        <v>80</v>
      </c>
      <c r="AY171" s="166" t="s">
        <v>185</v>
      </c>
    </row>
    <row r="172" spans="1:65" s="14" customFormat="1">
      <c r="B172" s="173"/>
      <c r="D172" s="165" t="s">
        <v>194</v>
      </c>
      <c r="E172" s="174" t="s">
        <v>1</v>
      </c>
      <c r="F172" s="175" t="s">
        <v>195</v>
      </c>
      <c r="H172" s="176">
        <v>41.393000000000001</v>
      </c>
      <c r="I172" s="177"/>
      <c r="L172" s="173"/>
      <c r="M172" s="178"/>
      <c r="N172" s="179"/>
      <c r="O172" s="179"/>
      <c r="P172" s="179"/>
      <c r="Q172" s="179"/>
      <c r="R172" s="179"/>
      <c r="S172" s="179"/>
      <c r="T172" s="180"/>
      <c r="AT172" s="174" t="s">
        <v>194</v>
      </c>
      <c r="AU172" s="174" t="s">
        <v>88</v>
      </c>
      <c r="AV172" s="14" t="s">
        <v>192</v>
      </c>
      <c r="AW172" s="14" t="s">
        <v>35</v>
      </c>
      <c r="AX172" s="14" t="s">
        <v>24</v>
      </c>
      <c r="AY172" s="174" t="s">
        <v>185</v>
      </c>
    </row>
    <row r="173" spans="1:65" s="2" customFormat="1" ht="16.5" customHeight="1">
      <c r="A173" s="33"/>
      <c r="B173" s="150"/>
      <c r="C173" s="151" t="s">
        <v>123</v>
      </c>
      <c r="D173" s="151" t="s">
        <v>187</v>
      </c>
      <c r="E173" s="152" t="s">
        <v>727</v>
      </c>
      <c r="F173" s="153" t="s">
        <v>728</v>
      </c>
      <c r="G173" s="154" t="s">
        <v>288</v>
      </c>
      <c r="H173" s="155">
        <v>105.62</v>
      </c>
      <c r="I173" s="156"/>
      <c r="J173" s="157">
        <f>ROUND(I173*H173,2)</f>
        <v>0</v>
      </c>
      <c r="K173" s="153" t="s">
        <v>191</v>
      </c>
      <c r="L173" s="34"/>
      <c r="M173" s="158" t="s">
        <v>1</v>
      </c>
      <c r="N173" s="159" t="s">
        <v>45</v>
      </c>
      <c r="O173" s="59"/>
      <c r="P173" s="160">
        <f>O173*H173</f>
        <v>0</v>
      </c>
      <c r="Q173" s="160">
        <v>0</v>
      </c>
      <c r="R173" s="160">
        <f>Q173*H173</f>
        <v>0</v>
      </c>
      <c r="S173" s="160">
        <v>0.44</v>
      </c>
      <c r="T173" s="161">
        <f>S173*H173</f>
        <v>46.472799999999999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62" t="s">
        <v>192</v>
      </c>
      <c r="AT173" s="162" t="s">
        <v>187</v>
      </c>
      <c r="AU173" s="162" t="s">
        <v>88</v>
      </c>
      <c r="AY173" s="18" t="s">
        <v>185</v>
      </c>
      <c r="BE173" s="163">
        <f>IF(N173="základní",J173,0)</f>
        <v>0</v>
      </c>
      <c r="BF173" s="163">
        <f>IF(N173="snížená",J173,0)</f>
        <v>0</v>
      </c>
      <c r="BG173" s="163">
        <f>IF(N173="zákl. přenesená",J173,0)</f>
        <v>0</v>
      </c>
      <c r="BH173" s="163">
        <f>IF(N173="sníž. přenesená",J173,0)</f>
        <v>0</v>
      </c>
      <c r="BI173" s="163">
        <f>IF(N173="nulová",J173,0)</f>
        <v>0</v>
      </c>
      <c r="BJ173" s="18" t="s">
        <v>24</v>
      </c>
      <c r="BK173" s="163">
        <f>ROUND(I173*H173,2)</f>
        <v>0</v>
      </c>
      <c r="BL173" s="18" t="s">
        <v>192</v>
      </c>
      <c r="BM173" s="162" t="s">
        <v>729</v>
      </c>
    </row>
    <row r="174" spans="1:65" s="13" customFormat="1">
      <c r="B174" s="164"/>
      <c r="D174" s="165" t="s">
        <v>194</v>
      </c>
      <c r="E174" s="166" t="s">
        <v>1</v>
      </c>
      <c r="F174" s="167" t="s">
        <v>730</v>
      </c>
      <c r="H174" s="168">
        <v>22.376000000000001</v>
      </c>
      <c r="I174" s="169"/>
      <c r="L174" s="164"/>
      <c r="M174" s="170"/>
      <c r="N174" s="171"/>
      <c r="O174" s="171"/>
      <c r="P174" s="171"/>
      <c r="Q174" s="171"/>
      <c r="R174" s="171"/>
      <c r="S174" s="171"/>
      <c r="T174" s="172"/>
      <c r="AT174" s="166" t="s">
        <v>194</v>
      </c>
      <c r="AU174" s="166" t="s">
        <v>88</v>
      </c>
      <c r="AV174" s="13" t="s">
        <v>88</v>
      </c>
      <c r="AW174" s="13" t="s">
        <v>35</v>
      </c>
      <c r="AX174" s="13" t="s">
        <v>80</v>
      </c>
      <c r="AY174" s="166" t="s">
        <v>185</v>
      </c>
    </row>
    <row r="175" spans="1:65" s="13" customFormat="1">
      <c r="B175" s="164"/>
      <c r="D175" s="165" t="s">
        <v>194</v>
      </c>
      <c r="E175" s="166" t="s">
        <v>1</v>
      </c>
      <c r="F175" s="167" t="s">
        <v>731</v>
      </c>
      <c r="H175" s="168">
        <v>18.332999999999998</v>
      </c>
      <c r="I175" s="169"/>
      <c r="L175" s="164"/>
      <c r="M175" s="170"/>
      <c r="N175" s="171"/>
      <c r="O175" s="171"/>
      <c r="P175" s="171"/>
      <c r="Q175" s="171"/>
      <c r="R175" s="171"/>
      <c r="S175" s="171"/>
      <c r="T175" s="172"/>
      <c r="AT175" s="166" t="s">
        <v>194</v>
      </c>
      <c r="AU175" s="166" t="s">
        <v>88</v>
      </c>
      <c r="AV175" s="13" t="s">
        <v>88</v>
      </c>
      <c r="AW175" s="13" t="s">
        <v>35</v>
      </c>
      <c r="AX175" s="13" t="s">
        <v>80</v>
      </c>
      <c r="AY175" s="166" t="s">
        <v>185</v>
      </c>
    </row>
    <row r="176" spans="1:65" s="13" customFormat="1">
      <c r="B176" s="164"/>
      <c r="D176" s="165" t="s">
        <v>194</v>
      </c>
      <c r="E176" s="166" t="s">
        <v>1</v>
      </c>
      <c r="F176" s="167" t="s">
        <v>732</v>
      </c>
      <c r="H176" s="168">
        <v>34.356000000000002</v>
      </c>
      <c r="I176" s="169"/>
      <c r="L176" s="164"/>
      <c r="M176" s="170"/>
      <c r="N176" s="171"/>
      <c r="O176" s="171"/>
      <c r="P176" s="171"/>
      <c r="Q176" s="171"/>
      <c r="R176" s="171"/>
      <c r="S176" s="171"/>
      <c r="T176" s="172"/>
      <c r="AT176" s="166" t="s">
        <v>194</v>
      </c>
      <c r="AU176" s="166" t="s">
        <v>88</v>
      </c>
      <c r="AV176" s="13" t="s">
        <v>88</v>
      </c>
      <c r="AW176" s="13" t="s">
        <v>35</v>
      </c>
      <c r="AX176" s="13" t="s">
        <v>80</v>
      </c>
      <c r="AY176" s="166" t="s">
        <v>185</v>
      </c>
    </row>
    <row r="177" spans="1:65" s="13" customFormat="1">
      <c r="B177" s="164"/>
      <c r="D177" s="165" t="s">
        <v>194</v>
      </c>
      <c r="E177" s="166" t="s">
        <v>1</v>
      </c>
      <c r="F177" s="167" t="s">
        <v>733</v>
      </c>
      <c r="H177" s="168">
        <v>29.471</v>
      </c>
      <c r="I177" s="169"/>
      <c r="L177" s="164"/>
      <c r="M177" s="170"/>
      <c r="N177" s="171"/>
      <c r="O177" s="171"/>
      <c r="P177" s="171"/>
      <c r="Q177" s="171"/>
      <c r="R177" s="171"/>
      <c r="S177" s="171"/>
      <c r="T177" s="172"/>
      <c r="AT177" s="166" t="s">
        <v>194</v>
      </c>
      <c r="AU177" s="166" t="s">
        <v>88</v>
      </c>
      <c r="AV177" s="13" t="s">
        <v>88</v>
      </c>
      <c r="AW177" s="13" t="s">
        <v>35</v>
      </c>
      <c r="AX177" s="13" t="s">
        <v>80</v>
      </c>
      <c r="AY177" s="166" t="s">
        <v>185</v>
      </c>
    </row>
    <row r="178" spans="1:65" s="13" customFormat="1">
      <c r="B178" s="164"/>
      <c r="D178" s="165" t="s">
        <v>194</v>
      </c>
      <c r="E178" s="166" t="s">
        <v>1</v>
      </c>
      <c r="F178" s="167" t="s">
        <v>734</v>
      </c>
      <c r="H178" s="168">
        <v>1.0840000000000001</v>
      </c>
      <c r="I178" s="169"/>
      <c r="L178" s="164"/>
      <c r="M178" s="170"/>
      <c r="N178" s="171"/>
      <c r="O178" s="171"/>
      <c r="P178" s="171"/>
      <c r="Q178" s="171"/>
      <c r="R178" s="171"/>
      <c r="S178" s="171"/>
      <c r="T178" s="172"/>
      <c r="AT178" s="166" t="s">
        <v>194</v>
      </c>
      <c r="AU178" s="166" t="s">
        <v>88</v>
      </c>
      <c r="AV178" s="13" t="s">
        <v>88</v>
      </c>
      <c r="AW178" s="13" t="s">
        <v>35</v>
      </c>
      <c r="AX178" s="13" t="s">
        <v>80</v>
      </c>
      <c r="AY178" s="166" t="s">
        <v>185</v>
      </c>
    </row>
    <row r="179" spans="1:65" s="14" customFormat="1">
      <c r="B179" s="173"/>
      <c r="D179" s="165" t="s">
        <v>194</v>
      </c>
      <c r="E179" s="174" t="s">
        <v>1</v>
      </c>
      <c r="F179" s="175" t="s">
        <v>195</v>
      </c>
      <c r="H179" s="176">
        <v>105.62</v>
      </c>
      <c r="I179" s="177"/>
      <c r="L179" s="173"/>
      <c r="M179" s="178"/>
      <c r="N179" s="179"/>
      <c r="O179" s="179"/>
      <c r="P179" s="179"/>
      <c r="Q179" s="179"/>
      <c r="R179" s="179"/>
      <c r="S179" s="179"/>
      <c r="T179" s="180"/>
      <c r="AT179" s="174" t="s">
        <v>194</v>
      </c>
      <c r="AU179" s="174" t="s">
        <v>88</v>
      </c>
      <c r="AV179" s="14" t="s">
        <v>192</v>
      </c>
      <c r="AW179" s="14" t="s">
        <v>35</v>
      </c>
      <c r="AX179" s="14" t="s">
        <v>24</v>
      </c>
      <c r="AY179" s="174" t="s">
        <v>185</v>
      </c>
    </row>
    <row r="180" spans="1:65" s="2" customFormat="1" ht="16.5" customHeight="1">
      <c r="A180" s="33"/>
      <c r="B180" s="150"/>
      <c r="C180" s="151" t="s">
        <v>241</v>
      </c>
      <c r="D180" s="151" t="s">
        <v>187</v>
      </c>
      <c r="E180" s="152" t="s">
        <v>735</v>
      </c>
      <c r="F180" s="153" t="s">
        <v>736</v>
      </c>
      <c r="G180" s="154" t="s">
        <v>288</v>
      </c>
      <c r="H180" s="155">
        <v>15.324999999999999</v>
      </c>
      <c r="I180" s="156"/>
      <c r="J180" s="157">
        <f>ROUND(I180*H180,2)</f>
        <v>0</v>
      </c>
      <c r="K180" s="153" t="s">
        <v>191</v>
      </c>
      <c r="L180" s="34"/>
      <c r="M180" s="158" t="s">
        <v>1</v>
      </c>
      <c r="N180" s="159" t="s">
        <v>45</v>
      </c>
      <c r="O180" s="59"/>
      <c r="P180" s="160">
        <f>O180*H180</f>
        <v>0</v>
      </c>
      <c r="Q180" s="160">
        <v>0</v>
      </c>
      <c r="R180" s="160">
        <f>Q180*H180</f>
        <v>0</v>
      </c>
      <c r="S180" s="160">
        <v>0.57999999999999996</v>
      </c>
      <c r="T180" s="161">
        <f>S180*H180</f>
        <v>8.8884999999999987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62" t="s">
        <v>192</v>
      </c>
      <c r="AT180" s="162" t="s">
        <v>187</v>
      </c>
      <c r="AU180" s="162" t="s">
        <v>88</v>
      </c>
      <c r="AY180" s="18" t="s">
        <v>185</v>
      </c>
      <c r="BE180" s="163">
        <f>IF(N180="základní",J180,0)</f>
        <v>0</v>
      </c>
      <c r="BF180" s="163">
        <f>IF(N180="snížená",J180,0)</f>
        <v>0</v>
      </c>
      <c r="BG180" s="163">
        <f>IF(N180="zákl. přenesená",J180,0)</f>
        <v>0</v>
      </c>
      <c r="BH180" s="163">
        <f>IF(N180="sníž. přenesená",J180,0)</f>
        <v>0</v>
      </c>
      <c r="BI180" s="163">
        <f>IF(N180="nulová",J180,0)</f>
        <v>0</v>
      </c>
      <c r="BJ180" s="18" t="s">
        <v>24</v>
      </c>
      <c r="BK180" s="163">
        <f>ROUND(I180*H180,2)</f>
        <v>0</v>
      </c>
      <c r="BL180" s="18" t="s">
        <v>192</v>
      </c>
      <c r="BM180" s="162" t="s">
        <v>737</v>
      </c>
    </row>
    <row r="181" spans="1:65" s="13" customFormat="1">
      <c r="B181" s="164"/>
      <c r="D181" s="165" t="s">
        <v>194</v>
      </c>
      <c r="E181" s="166" t="s">
        <v>1</v>
      </c>
      <c r="F181" s="167" t="s">
        <v>738</v>
      </c>
      <c r="H181" s="168">
        <v>15.324999999999999</v>
      </c>
      <c r="I181" s="169"/>
      <c r="L181" s="164"/>
      <c r="M181" s="170"/>
      <c r="N181" s="171"/>
      <c r="O181" s="171"/>
      <c r="P181" s="171"/>
      <c r="Q181" s="171"/>
      <c r="R181" s="171"/>
      <c r="S181" s="171"/>
      <c r="T181" s="172"/>
      <c r="AT181" s="166" t="s">
        <v>194</v>
      </c>
      <c r="AU181" s="166" t="s">
        <v>88</v>
      </c>
      <c r="AV181" s="13" t="s">
        <v>88</v>
      </c>
      <c r="AW181" s="13" t="s">
        <v>35</v>
      </c>
      <c r="AX181" s="13" t="s">
        <v>24</v>
      </c>
      <c r="AY181" s="166" t="s">
        <v>185</v>
      </c>
    </row>
    <row r="182" spans="1:65" s="2" customFormat="1" ht="16.5" customHeight="1">
      <c r="A182" s="33"/>
      <c r="B182" s="150"/>
      <c r="C182" s="151" t="s">
        <v>246</v>
      </c>
      <c r="D182" s="151" t="s">
        <v>187</v>
      </c>
      <c r="E182" s="152" t="s">
        <v>739</v>
      </c>
      <c r="F182" s="153" t="s">
        <v>740</v>
      </c>
      <c r="G182" s="154" t="s">
        <v>288</v>
      </c>
      <c r="H182" s="155">
        <v>69.599999999999994</v>
      </c>
      <c r="I182" s="156"/>
      <c r="J182" s="157">
        <f>ROUND(I182*H182,2)</f>
        <v>0</v>
      </c>
      <c r="K182" s="153" t="s">
        <v>191</v>
      </c>
      <c r="L182" s="34"/>
      <c r="M182" s="158" t="s">
        <v>1</v>
      </c>
      <c r="N182" s="159" t="s">
        <v>45</v>
      </c>
      <c r="O182" s="59"/>
      <c r="P182" s="160">
        <f>O182*H182</f>
        <v>0</v>
      </c>
      <c r="Q182" s="160">
        <v>0</v>
      </c>
      <c r="R182" s="160">
        <f>Q182*H182</f>
        <v>0</v>
      </c>
      <c r="S182" s="160">
        <v>0.17</v>
      </c>
      <c r="T182" s="161">
        <f>S182*H182</f>
        <v>11.832000000000001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62" t="s">
        <v>192</v>
      </c>
      <c r="AT182" s="162" t="s">
        <v>187</v>
      </c>
      <c r="AU182" s="162" t="s">
        <v>88</v>
      </c>
      <c r="AY182" s="18" t="s">
        <v>185</v>
      </c>
      <c r="BE182" s="163">
        <f>IF(N182="základní",J182,0)</f>
        <v>0</v>
      </c>
      <c r="BF182" s="163">
        <f>IF(N182="snížená",J182,0)</f>
        <v>0</v>
      </c>
      <c r="BG182" s="163">
        <f>IF(N182="zákl. přenesená",J182,0)</f>
        <v>0</v>
      </c>
      <c r="BH182" s="163">
        <f>IF(N182="sníž. přenesená",J182,0)</f>
        <v>0</v>
      </c>
      <c r="BI182" s="163">
        <f>IF(N182="nulová",J182,0)</f>
        <v>0</v>
      </c>
      <c r="BJ182" s="18" t="s">
        <v>24</v>
      </c>
      <c r="BK182" s="163">
        <f>ROUND(I182*H182,2)</f>
        <v>0</v>
      </c>
      <c r="BL182" s="18" t="s">
        <v>192</v>
      </c>
      <c r="BM182" s="162" t="s">
        <v>741</v>
      </c>
    </row>
    <row r="183" spans="1:65" s="15" customFormat="1">
      <c r="B183" s="194"/>
      <c r="D183" s="165" t="s">
        <v>194</v>
      </c>
      <c r="E183" s="195" t="s">
        <v>1</v>
      </c>
      <c r="F183" s="196" t="s">
        <v>742</v>
      </c>
      <c r="H183" s="195" t="s">
        <v>1</v>
      </c>
      <c r="I183" s="197"/>
      <c r="L183" s="194"/>
      <c r="M183" s="198"/>
      <c r="N183" s="199"/>
      <c r="O183" s="199"/>
      <c r="P183" s="199"/>
      <c r="Q183" s="199"/>
      <c r="R183" s="199"/>
      <c r="S183" s="199"/>
      <c r="T183" s="200"/>
      <c r="AT183" s="195" t="s">
        <v>194</v>
      </c>
      <c r="AU183" s="195" t="s">
        <v>88</v>
      </c>
      <c r="AV183" s="15" t="s">
        <v>24</v>
      </c>
      <c r="AW183" s="15" t="s">
        <v>35</v>
      </c>
      <c r="AX183" s="15" t="s">
        <v>80</v>
      </c>
      <c r="AY183" s="195" t="s">
        <v>185</v>
      </c>
    </row>
    <row r="184" spans="1:65" s="13" customFormat="1">
      <c r="B184" s="164"/>
      <c r="D184" s="165" t="s">
        <v>194</v>
      </c>
      <c r="E184" s="166" t="s">
        <v>1</v>
      </c>
      <c r="F184" s="167" t="s">
        <v>743</v>
      </c>
      <c r="H184" s="168">
        <v>69.599999999999994</v>
      </c>
      <c r="I184" s="169"/>
      <c r="L184" s="164"/>
      <c r="M184" s="170"/>
      <c r="N184" s="171"/>
      <c r="O184" s="171"/>
      <c r="P184" s="171"/>
      <c r="Q184" s="171"/>
      <c r="R184" s="171"/>
      <c r="S184" s="171"/>
      <c r="T184" s="172"/>
      <c r="AT184" s="166" t="s">
        <v>194</v>
      </c>
      <c r="AU184" s="166" t="s">
        <v>88</v>
      </c>
      <c r="AV184" s="13" t="s">
        <v>88</v>
      </c>
      <c r="AW184" s="13" t="s">
        <v>35</v>
      </c>
      <c r="AX184" s="13" t="s">
        <v>24</v>
      </c>
      <c r="AY184" s="166" t="s">
        <v>185</v>
      </c>
    </row>
    <row r="185" spans="1:65" s="2" customFormat="1" ht="16.5" customHeight="1">
      <c r="A185" s="33"/>
      <c r="B185" s="150"/>
      <c r="C185" s="151" t="s">
        <v>8</v>
      </c>
      <c r="D185" s="151" t="s">
        <v>187</v>
      </c>
      <c r="E185" s="152" t="s">
        <v>302</v>
      </c>
      <c r="F185" s="153" t="s">
        <v>303</v>
      </c>
      <c r="G185" s="154" t="s">
        <v>234</v>
      </c>
      <c r="H185" s="155">
        <v>273.17700000000002</v>
      </c>
      <c r="I185" s="156"/>
      <c r="J185" s="157">
        <f>ROUND(I185*H185,2)</f>
        <v>0</v>
      </c>
      <c r="K185" s="153" t="s">
        <v>191</v>
      </c>
      <c r="L185" s="34"/>
      <c r="M185" s="158" t="s">
        <v>1</v>
      </c>
      <c r="N185" s="159" t="s">
        <v>45</v>
      </c>
      <c r="O185" s="59"/>
      <c r="P185" s="160">
        <f>O185*H185</f>
        <v>0</v>
      </c>
      <c r="Q185" s="160">
        <v>0</v>
      </c>
      <c r="R185" s="160">
        <f>Q185*H185</f>
        <v>0</v>
      </c>
      <c r="S185" s="160">
        <v>0</v>
      </c>
      <c r="T185" s="161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62" t="s">
        <v>192</v>
      </c>
      <c r="AT185" s="162" t="s">
        <v>187</v>
      </c>
      <c r="AU185" s="162" t="s">
        <v>88</v>
      </c>
      <c r="AY185" s="18" t="s">
        <v>185</v>
      </c>
      <c r="BE185" s="163">
        <f>IF(N185="základní",J185,0)</f>
        <v>0</v>
      </c>
      <c r="BF185" s="163">
        <f>IF(N185="snížená",J185,0)</f>
        <v>0</v>
      </c>
      <c r="BG185" s="163">
        <f>IF(N185="zákl. přenesená",J185,0)</f>
        <v>0</v>
      </c>
      <c r="BH185" s="163">
        <f>IF(N185="sníž. přenesená",J185,0)</f>
        <v>0</v>
      </c>
      <c r="BI185" s="163">
        <f>IF(N185="nulová",J185,0)</f>
        <v>0</v>
      </c>
      <c r="BJ185" s="18" t="s">
        <v>24</v>
      </c>
      <c r="BK185" s="163">
        <f>ROUND(I185*H185,2)</f>
        <v>0</v>
      </c>
      <c r="BL185" s="18" t="s">
        <v>192</v>
      </c>
      <c r="BM185" s="162" t="s">
        <v>744</v>
      </c>
    </row>
    <row r="186" spans="1:65" s="2" customFormat="1" ht="16.5" customHeight="1">
      <c r="A186" s="33"/>
      <c r="B186" s="150"/>
      <c r="C186" s="151" t="s">
        <v>337</v>
      </c>
      <c r="D186" s="151" t="s">
        <v>187</v>
      </c>
      <c r="E186" s="152" t="s">
        <v>305</v>
      </c>
      <c r="F186" s="153" t="s">
        <v>306</v>
      </c>
      <c r="G186" s="154" t="s">
        <v>234</v>
      </c>
      <c r="H186" s="155">
        <v>1639.0619999999999</v>
      </c>
      <c r="I186" s="156"/>
      <c r="J186" s="157">
        <f>ROUND(I186*H186,2)</f>
        <v>0</v>
      </c>
      <c r="K186" s="153" t="s">
        <v>191</v>
      </c>
      <c r="L186" s="34"/>
      <c r="M186" s="158" t="s">
        <v>1</v>
      </c>
      <c r="N186" s="159" t="s">
        <v>45</v>
      </c>
      <c r="O186" s="59"/>
      <c r="P186" s="160">
        <f>O186*H186</f>
        <v>0</v>
      </c>
      <c r="Q186" s="160">
        <v>0</v>
      </c>
      <c r="R186" s="160">
        <f>Q186*H186</f>
        <v>0</v>
      </c>
      <c r="S186" s="160">
        <v>0</v>
      </c>
      <c r="T186" s="161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62" t="s">
        <v>192</v>
      </c>
      <c r="AT186" s="162" t="s">
        <v>187</v>
      </c>
      <c r="AU186" s="162" t="s">
        <v>88</v>
      </c>
      <c r="AY186" s="18" t="s">
        <v>185</v>
      </c>
      <c r="BE186" s="163">
        <f>IF(N186="základní",J186,0)</f>
        <v>0</v>
      </c>
      <c r="BF186" s="163">
        <f>IF(N186="snížená",J186,0)</f>
        <v>0</v>
      </c>
      <c r="BG186" s="163">
        <f>IF(N186="zákl. přenesená",J186,0)</f>
        <v>0</v>
      </c>
      <c r="BH186" s="163">
        <f>IF(N186="sníž. přenesená",J186,0)</f>
        <v>0</v>
      </c>
      <c r="BI186" s="163">
        <f>IF(N186="nulová",J186,0)</f>
        <v>0</v>
      </c>
      <c r="BJ186" s="18" t="s">
        <v>24</v>
      </c>
      <c r="BK186" s="163">
        <f>ROUND(I186*H186,2)</f>
        <v>0</v>
      </c>
      <c r="BL186" s="18" t="s">
        <v>192</v>
      </c>
      <c r="BM186" s="162" t="s">
        <v>745</v>
      </c>
    </row>
    <row r="187" spans="1:65" s="13" customFormat="1">
      <c r="B187" s="164"/>
      <c r="D187" s="165" t="s">
        <v>194</v>
      </c>
      <c r="E187" s="166" t="s">
        <v>1</v>
      </c>
      <c r="F187" s="167" t="s">
        <v>746</v>
      </c>
      <c r="H187" s="168">
        <v>1639.0619999999999</v>
      </c>
      <c r="I187" s="169"/>
      <c r="L187" s="164"/>
      <c r="M187" s="170"/>
      <c r="N187" s="171"/>
      <c r="O187" s="171"/>
      <c r="P187" s="171"/>
      <c r="Q187" s="171"/>
      <c r="R187" s="171"/>
      <c r="S187" s="171"/>
      <c r="T187" s="172"/>
      <c r="AT187" s="166" t="s">
        <v>194</v>
      </c>
      <c r="AU187" s="166" t="s">
        <v>88</v>
      </c>
      <c r="AV187" s="13" t="s">
        <v>88</v>
      </c>
      <c r="AW187" s="13" t="s">
        <v>35</v>
      </c>
      <c r="AX187" s="13" t="s">
        <v>24</v>
      </c>
      <c r="AY187" s="166" t="s">
        <v>185</v>
      </c>
    </row>
    <row r="188" spans="1:65" s="2" customFormat="1" ht="16.5" customHeight="1">
      <c r="A188" s="33"/>
      <c r="B188" s="150"/>
      <c r="C188" s="151" t="s">
        <v>342</v>
      </c>
      <c r="D188" s="151" t="s">
        <v>187</v>
      </c>
      <c r="E188" s="152" t="s">
        <v>309</v>
      </c>
      <c r="F188" s="153" t="s">
        <v>310</v>
      </c>
      <c r="G188" s="154" t="s">
        <v>234</v>
      </c>
      <c r="H188" s="155">
        <v>273.17700000000002</v>
      </c>
      <c r="I188" s="156"/>
      <c r="J188" s="157">
        <f>ROUND(I188*H188,2)</f>
        <v>0</v>
      </c>
      <c r="K188" s="153" t="s">
        <v>224</v>
      </c>
      <c r="L188" s="34"/>
      <c r="M188" s="158" t="s">
        <v>1</v>
      </c>
      <c r="N188" s="159" t="s">
        <v>45</v>
      </c>
      <c r="O188" s="59"/>
      <c r="P188" s="160">
        <f>O188*H188</f>
        <v>0</v>
      </c>
      <c r="Q188" s="160">
        <v>0</v>
      </c>
      <c r="R188" s="160">
        <f>Q188*H188</f>
        <v>0</v>
      </c>
      <c r="S188" s="160">
        <v>0</v>
      </c>
      <c r="T188" s="161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62" t="s">
        <v>192</v>
      </c>
      <c r="AT188" s="162" t="s">
        <v>187</v>
      </c>
      <c r="AU188" s="162" t="s">
        <v>88</v>
      </c>
      <c r="AY188" s="18" t="s">
        <v>185</v>
      </c>
      <c r="BE188" s="163">
        <f>IF(N188="základní",J188,0)</f>
        <v>0</v>
      </c>
      <c r="BF188" s="163">
        <f>IF(N188="snížená",J188,0)</f>
        <v>0</v>
      </c>
      <c r="BG188" s="163">
        <f>IF(N188="zákl. přenesená",J188,0)</f>
        <v>0</v>
      </c>
      <c r="BH188" s="163">
        <f>IF(N188="sníž. přenesená",J188,0)</f>
        <v>0</v>
      </c>
      <c r="BI188" s="163">
        <f>IF(N188="nulová",J188,0)</f>
        <v>0</v>
      </c>
      <c r="BJ188" s="18" t="s">
        <v>24</v>
      </c>
      <c r="BK188" s="163">
        <f>ROUND(I188*H188,2)</f>
        <v>0</v>
      </c>
      <c r="BL188" s="18" t="s">
        <v>192</v>
      </c>
      <c r="BM188" s="162" t="s">
        <v>747</v>
      </c>
    </row>
    <row r="189" spans="1:65" s="2" customFormat="1" ht="33" customHeight="1">
      <c r="A189" s="33"/>
      <c r="B189" s="150"/>
      <c r="C189" s="151" t="s">
        <v>347</v>
      </c>
      <c r="D189" s="151" t="s">
        <v>187</v>
      </c>
      <c r="E189" s="152" t="s">
        <v>748</v>
      </c>
      <c r="F189" s="153" t="s">
        <v>749</v>
      </c>
      <c r="G189" s="154" t="s">
        <v>288</v>
      </c>
      <c r="H189" s="155">
        <v>2088.19</v>
      </c>
      <c r="I189" s="156"/>
      <c r="J189" s="157">
        <f>ROUND(I189*H189,2)</f>
        <v>0</v>
      </c>
      <c r="K189" s="153" t="s">
        <v>224</v>
      </c>
      <c r="L189" s="34"/>
      <c r="M189" s="158" t="s">
        <v>1</v>
      </c>
      <c r="N189" s="159" t="s">
        <v>45</v>
      </c>
      <c r="O189" s="59"/>
      <c r="P189" s="160">
        <f>O189*H189</f>
        <v>0</v>
      </c>
      <c r="Q189" s="160">
        <v>0</v>
      </c>
      <c r="R189" s="160">
        <f>Q189*H189</f>
        <v>0</v>
      </c>
      <c r="S189" s="160">
        <v>0</v>
      </c>
      <c r="T189" s="161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62" t="s">
        <v>192</v>
      </c>
      <c r="AT189" s="162" t="s">
        <v>187</v>
      </c>
      <c r="AU189" s="162" t="s">
        <v>88</v>
      </c>
      <c r="AY189" s="18" t="s">
        <v>185</v>
      </c>
      <c r="BE189" s="163">
        <f>IF(N189="základní",J189,0)</f>
        <v>0</v>
      </c>
      <c r="BF189" s="163">
        <f>IF(N189="snížená",J189,0)</f>
        <v>0</v>
      </c>
      <c r="BG189" s="163">
        <f>IF(N189="zákl. přenesená",J189,0)</f>
        <v>0</v>
      </c>
      <c r="BH189" s="163">
        <f>IF(N189="sníž. přenesená",J189,0)</f>
        <v>0</v>
      </c>
      <c r="BI189" s="163">
        <f>IF(N189="nulová",J189,0)</f>
        <v>0</v>
      </c>
      <c r="BJ189" s="18" t="s">
        <v>24</v>
      </c>
      <c r="BK189" s="163">
        <f>ROUND(I189*H189,2)</f>
        <v>0</v>
      </c>
      <c r="BL189" s="18" t="s">
        <v>192</v>
      </c>
      <c r="BM189" s="162" t="s">
        <v>750</v>
      </c>
    </row>
    <row r="190" spans="1:65" s="13" customFormat="1">
      <c r="B190" s="164"/>
      <c r="D190" s="165" t="s">
        <v>194</v>
      </c>
      <c r="E190" s="166" t="s">
        <v>1</v>
      </c>
      <c r="F190" s="167" t="s">
        <v>751</v>
      </c>
      <c r="H190" s="168">
        <v>2088.19</v>
      </c>
      <c r="I190" s="169"/>
      <c r="L190" s="164"/>
      <c r="M190" s="170"/>
      <c r="N190" s="171"/>
      <c r="O190" s="171"/>
      <c r="P190" s="171"/>
      <c r="Q190" s="171"/>
      <c r="R190" s="171"/>
      <c r="S190" s="171"/>
      <c r="T190" s="172"/>
      <c r="AT190" s="166" t="s">
        <v>194</v>
      </c>
      <c r="AU190" s="166" t="s">
        <v>88</v>
      </c>
      <c r="AV190" s="13" t="s">
        <v>88</v>
      </c>
      <c r="AW190" s="13" t="s">
        <v>35</v>
      </c>
      <c r="AX190" s="13" t="s">
        <v>24</v>
      </c>
      <c r="AY190" s="166" t="s">
        <v>185</v>
      </c>
    </row>
    <row r="191" spans="1:65" s="2" customFormat="1" ht="16.5" customHeight="1">
      <c r="A191" s="33"/>
      <c r="B191" s="150"/>
      <c r="C191" s="151" t="s">
        <v>352</v>
      </c>
      <c r="D191" s="151" t="s">
        <v>187</v>
      </c>
      <c r="E191" s="152" t="s">
        <v>752</v>
      </c>
      <c r="F191" s="153" t="s">
        <v>753</v>
      </c>
      <c r="G191" s="154" t="s">
        <v>288</v>
      </c>
      <c r="H191" s="155">
        <v>37.927999999999997</v>
      </c>
      <c r="I191" s="156"/>
      <c r="J191" s="157">
        <f>ROUND(I191*H191,2)</f>
        <v>0</v>
      </c>
      <c r="K191" s="153" t="s">
        <v>191</v>
      </c>
      <c r="L191" s="34"/>
      <c r="M191" s="158" t="s">
        <v>1</v>
      </c>
      <c r="N191" s="159" t="s">
        <v>45</v>
      </c>
      <c r="O191" s="59"/>
      <c r="P191" s="160">
        <f>O191*H191</f>
        <v>0</v>
      </c>
      <c r="Q191" s="160">
        <v>0</v>
      </c>
      <c r="R191" s="160">
        <f>Q191*H191</f>
        <v>0</v>
      </c>
      <c r="S191" s="160">
        <v>0.316</v>
      </c>
      <c r="T191" s="161">
        <f>S191*H191</f>
        <v>11.985247999999999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62" t="s">
        <v>192</v>
      </c>
      <c r="AT191" s="162" t="s">
        <v>187</v>
      </c>
      <c r="AU191" s="162" t="s">
        <v>88</v>
      </c>
      <c r="AY191" s="18" t="s">
        <v>185</v>
      </c>
      <c r="BE191" s="163">
        <f>IF(N191="základní",J191,0)</f>
        <v>0</v>
      </c>
      <c r="BF191" s="163">
        <f>IF(N191="snížená",J191,0)</f>
        <v>0</v>
      </c>
      <c r="BG191" s="163">
        <f>IF(N191="zákl. přenesená",J191,0)</f>
        <v>0</v>
      </c>
      <c r="BH191" s="163">
        <f>IF(N191="sníž. přenesená",J191,0)</f>
        <v>0</v>
      </c>
      <c r="BI191" s="163">
        <f>IF(N191="nulová",J191,0)</f>
        <v>0</v>
      </c>
      <c r="BJ191" s="18" t="s">
        <v>24</v>
      </c>
      <c r="BK191" s="163">
        <f>ROUND(I191*H191,2)</f>
        <v>0</v>
      </c>
      <c r="BL191" s="18" t="s">
        <v>192</v>
      </c>
      <c r="BM191" s="162" t="s">
        <v>754</v>
      </c>
    </row>
    <row r="192" spans="1:65" s="13" customFormat="1">
      <c r="B192" s="164"/>
      <c r="D192" s="165" t="s">
        <v>194</v>
      </c>
      <c r="E192" s="166" t="s">
        <v>1</v>
      </c>
      <c r="F192" s="167" t="s">
        <v>755</v>
      </c>
      <c r="H192" s="168">
        <v>18.332999999999998</v>
      </c>
      <c r="I192" s="169"/>
      <c r="L192" s="164"/>
      <c r="M192" s="170"/>
      <c r="N192" s="171"/>
      <c r="O192" s="171"/>
      <c r="P192" s="171"/>
      <c r="Q192" s="171"/>
      <c r="R192" s="171"/>
      <c r="S192" s="171"/>
      <c r="T192" s="172"/>
      <c r="AT192" s="166" t="s">
        <v>194</v>
      </c>
      <c r="AU192" s="166" t="s">
        <v>88</v>
      </c>
      <c r="AV192" s="13" t="s">
        <v>88</v>
      </c>
      <c r="AW192" s="13" t="s">
        <v>35</v>
      </c>
      <c r="AX192" s="13" t="s">
        <v>80</v>
      </c>
      <c r="AY192" s="166" t="s">
        <v>185</v>
      </c>
    </row>
    <row r="193" spans="1:65" s="13" customFormat="1">
      <c r="B193" s="164"/>
      <c r="D193" s="165" t="s">
        <v>194</v>
      </c>
      <c r="E193" s="166" t="s">
        <v>1</v>
      </c>
      <c r="F193" s="167" t="s">
        <v>756</v>
      </c>
      <c r="H193" s="168">
        <v>19.594999999999999</v>
      </c>
      <c r="I193" s="169"/>
      <c r="L193" s="164"/>
      <c r="M193" s="170"/>
      <c r="N193" s="171"/>
      <c r="O193" s="171"/>
      <c r="P193" s="171"/>
      <c r="Q193" s="171"/>
      <c r="R193" s="171"/>
      <c r="S193" s="171"/>
      <c r="T193" s="172"/>
      <c r="AT193" s="166" t="s">
        <v>194</v>
      </c>
      <c r="AU193" s="166" t="s">
        <v>88</v>
      </c>
      <c r="AV193" s="13" t="s">
        <v>88</v>
      </c>
      <c r="AW193" s="13" t="s">
        <v>35</v>
      </c>
      <c r="AX193" s="13" t="s">
        <v>80</v>
      </c>
      <c r="AY193" s="166" t="s">
        <v>185</v>
      </c>
    </row>
    <row r="194" spans="1:65" s="14" customFormat="1">
      <c r="B194" s="173"/>
      <c r="D194" s="165" t="s">
        <v>194</v>
      </c>
      <c r="E194" s="174" t="s">
        <v>1</v>
      </c>
      <c r="F194" s="175" t="s">
        <v>195</v>
      </c>
      <c r="H194" s="176">
        <v>37.927999999999997</v>
      </c>
      <c r="I194" s="177"/>
      <c r="L194" s="173"/>
      <c r="M194" s="178"/>
      <c r="N194" s="179"/>
      <c r="O194" s="179"/>
      <c r="P194" s="179"/>
      <c r="Q194" s="179"/>
      <c r="R194" s="179"/>
      <c r="S194" s="179"/>
      <c r="T194" s="180"/>
      <c r="AT194" s="174" t="s">
        <v>194</v>
      </c>
      <c r="AU194" s="174" t="s">
        <v>88</v>
      </c>
      <c r="AV194" s="14" t="s">
        <v>192</v>
      </c>
      <c r="AW194" s="14" t="s">
        <v>35</v>
      </c>
      <c r="AX194" s="14" t="s">
        <v>24</v>
      </c>
      <c r="AY194" s="174" t="s">
        <v>185</v>
      </c>
    </row>
    <row r="195" spans="1:65" s="2" customFormat="1" ht="16.5" customHeight="1">
      <c r="A195" s="33"/>
      <c r="B195" s="150"/>
      <c r="C195" s="151" t="s">
        <v>356</v>
      </c>
      <c r="D195" s="151" t="s">
        <v>187</v>
      </c>
      <c r="E195" s="152" t="s">
        <v>757</v>
      </c>
      <c r="F195" s="153" t="s">
        <v>758</v>
      </c>
      <c r="G195" s="154" t="s">
        <v>288</v>
      </c>
      <c r="H195" s="155">
        <v>75.051000000000002</v>
      </c>
      <c r="I195" s="156"/>
      <c r="J195" s="157">
        <f>ROUND(I195*H195,2)</f>
        <v>0</v>
      </c>
      <c r="K195" s="153" t="s">
        <v>191</v>
      </c>
      <c r="L195" s="34"/>
      <c r="M195" s="158" t="s">
        <v>1</v>
      </c>
      <c r="N195" s="159" t="s">
        <v>45</v>
      </c>
      <c r="O195" s="59"/>
      <c r="P195" s="160">
        <f>O195*H195</f>
        <v>0</v>
      </c>
      <c r="Q195" s="160">
        <v>0</v>
      </c>
      <c r="R195" s="160">
        <f>Q195*H195</f>
        <v>0</v>
      </c>
      <c r="S195" s="160">
        <v>0.45</v>
      </c>
      <c r="T195" s="161">
        <f>S195*H195</f>
        <v>33.772950000000002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62" t="s">
        <v>192</v>
      </c>
      <c r="AT195" s="162" t="s">
        <v>187</v>
      </c>
      <c r="AU195" s="162" t="s">
        <v>88</v>
      </c>
      <c r="AY195" s="18" t="s">
        <v>185</v>
      </c>
      <c r="BE195" s="163">
        <f>IF(N195="základní",J195,0)</f>
        <v>0</v>
      </c>
      <c r="BF195" s="163">
        <f>IF(N195="snížená",J195,0)</f>
        <v>0</v>
      </c>
      <c r="BG195" s="163">
        <f>IF(N195="zákl. přenesená",J195,0)</f>
        <v>0</v>
      </c>
      <c r="BH195" s="163">
        <f>IF(N195="sníž. přenesená",J195,0)</f>
        <v>0</v>
      </c>
      <c r="BI195" s="163">
        <f>IF(N195="nulová",J195,0)</f>
        <v>0</v>
      </c>
      <c r="BJ195" s="18" t="s">
        <v>24</v>
      </c>
      <c r="BK195" s="163">
        <f>ROUND(I195*H195,2)</f>
        <v>0</v>
      </c>
      <c r="BL195" s="18" t="s">
        <v>192</v>
      </c>
      <c r="BM195" s="162" t="s">
        <v>759</v>
      </c>
    </row>
    <row r="196" spans="1:65" s="15" customFormat="1">
      <c r="B196" s="194"/>
      <c r="D196" s="165" t="s">
        <v>194</v>
      </c>
      <c r="E196" s="195" t="s">
        <v>1</v>
      </c>
      <c r="F196" s="196" t="s">
        <v>760</v>
      </c>
      <c r="H196" s="195" t="s">
        <v>1</v>
      </c>
      <c r="I196" s="197"/>
      <c r="L196" s="194"/>
      <c r="M196" s="198"/>
      <c r="N196" s="199"/>
      <c r="O196" s="199"/>
      <c r="P196" s="199"/>
      <c r="Q196" s="199"/>
      <c r="R196" s="199"/>
      <c r="S196" s="199"/>
      <c r="T196" s="200"/>
      <c r="AT196" s="195" t="s">
        <v>194</v>
      </c>
      <c r="AU196" s="195" t="s">
        <v>88</v>
      </c>
      <c r="AV196" s="15" t="s">
        <v>24</v>
      </c>
      <c r="AW196" s="15" t="s">
        <v>35</v>
      </c>
      <c r="AX196" s="15" t="s">
        <v>80</v>
      </c>
      <c r="AY196" s="195" t="s">
        <v>185</v>
      </c>
    </row>
    <row r="197" spans="1:65" s="15" customFormat="1">
      <c r="B197" s="194"/>
      <c r="D197" s="165" t="s">
        <v>194</v>
      </c>
      <c r="E197" s="195" t="s">
        <v>1</v>
      </c>
      <c r="F197" s="196" t="s">
        <v>761</v>
      </c>
      <c r="H197" s="195" t="s">
        <v>1</v>
      </c>
      <c r="I197" s="197"/>
      <c r="L197" s="194"/>
      <c r="M197" s="198"/>
      <c r="N197" s="199"/>
      <c r="O197" s="199"/>
      <c r="P197" s="199"/>
      <c r="Q197" s="199"/>
      <c r="R197" s="199"/>
      <c r="S197" s="199"/>
      <c r="T197" s="200"/>
      <c r="AT197" s="195" t="s">
        <v>194</v>
      </c>
      <c r="AU197" s="195" t="s">
        <v>88</v>
      </c>
      <c r="AV197" s="15" t="s">
        <v>24</v>
      </c>
      <c r="AW197" s="15" t="s">
        <v>35</v>
      </c>
      <c r="AX197" s="15" t="s">
        <v>80</v>
      </c>
      <c r="AY197" s="195" t="s">
        <v>185</v>
      </c>
    </row>
    <row r="198" spans="1:65" s="13" customFormat="1">
      <c r="B198" s="164"/>
      <c r="D198" s="165" t="s">
        <v>194</v>
      </c>
      <c r="E198" s="166" t="s">
        <v>1</v>
      </c>
      <c r="F198" s="167" t="s">
        <v>641</v>
      </c>
      <c r="H198" s="168">
        <v>18.332999999999998</v>
      </c>
      <c r="I198" s="169"/>
      <c r="L198" s="164"/>
      <c r="M198" s="170"/>
      <c r="N198" s="171"/>
      <c r="O198" s="171"/>
      <c r="P198" s="171"/>
      <c r="Q198" s="171"/>
      <c r="R198" s="171"/>
      <c r="S198" s="171"/>
      <c r="T198" s="172"/>
      <c r="AT198" s="166" t="s">
        <v>194</v>
      </c>
      <c r="AU198" s="166" t="s">
        <v>88</v>
      </c>
      <c r="AV198" s="13" t="s">
        <v>88</v>
      </c>
      <c r="AW198" s="13" t="s">
        <v>35</v>
      </c>
      <c r="AX198" s="13" t="s">
        <v>80</v>
      </c>
      <c r="AY198" s="166" t="s">
        <v>185</v>
      </c>
    </row>
    <row r="199" spans="1:65" s="16" customFormat="1">
      <c r="B199" s="206"/>
      <c r="D199" s="165" t="s">
        <v>194</v>
      </c>
      <c r="E199" s="207" t="s">
        <v>640</v>
      </c>
      <c r="F199" s="208" t="s">
        <v>510</v>
      </c>
      <c r="H199" s="209">
        <v>18.332999999999998</v>
      </c>
      <c r="I199" s="210"/>
      <c r="L199" s="206"/>
      <c r="M199" s="211"/>
      <c r="N199" s="212"/>
      <c r="O199" s="212"/>
      <c r="P199" s="212"/>
      <c r="Q199" s="212"/>
      <c r="R199" s="212"/>
      <c r="S199" s="212"/>
      <c r="T199" s="213"/>
      <c r="AT199" s="207" t="s">
        <v>194</v>
      </c>
      <c r="AU199" s="207" t="s">
        <v>88</v>
      </c>
      <c r="AV199" s="16" t="s">
        <v>117</v>
      </c>
      <c r="AW199" s="16" t="s">
        <v>35</v>
      </c>
      <c r="AX199" s="16" t="s">
        <v>80</v>
      </c>
      <c r="AY199" s="207" t="s">
        <v>185</v>
      </c>
    </row>
    <row r="200" spans="1:65" s="15" customFormat="1">
      <c r="B200" s="194"/>
      <c r="D200" s="165" t="s">
        <v>194</v>
      </c>
      <c r="E200" s="195" t="s">
        <v>1</v>
      </c>
      <c r="F200" s="196" t="s">
        <v>762</v>
      </c>
      <c r="H200" s="195" t="s">
        <v>1</v>
      </c>
      <c r="I200" s="197"/>
      <c r="L200" s="194"/>
      <c r="M200" s="198"/>
      <c r="N200" s="199"/>
      <c r="O200" s="199"/>
      <c r="P200" s="199"/>
      <c r="Q200" s="199"/>
      <c r="R200" s="199"/>
      <c r="S200" s="199"/>
      <c r="T200" s="200"/>
      <c r="AT200" s="195" t="s">
        <v>194</v>
      </c>
      <c r="AU200" s="195" t="s">
        <v>88</v>
      </c>
      <c r="AV200" s="15" t="s">
        <v>24</v>
      </c>
      <c r="AW200" s="15" t="s">
        <v>35</v>
      </c>
      <c r="AX200" s="15" t="s">
        <v>80</v>
      </c>
      <c r="AY200" s="195" t="s">
        <v>185</v>
      </c>
    </row>
    <row r="201" spans="1:65" s="13" customFormat="1">
      <c r="B201" s="164"/>
      <c r="D201" s="165" t="s">
        <v>194</v>
      </c>
      <c r="E201" s="166" t="s">
        <v>1</v>
      </c>
      <c r="F201" s="167" t="s">
        <v>643</v>
      </c>
      <c r="H201" s="168">
        <v>19.594999999999999</v>
      </c>
      <c r="I201" s="169"/>
      <c r="L201" s="164"/>
      <c r="M201" s="170"/>
      <c r="N201" s="171"/>
      <c r="O201" s="171"/>
      <c r="P201" s="171"/>
      <c r="Q201" s="171"/>
      <c r="R201" s="171"/>
      <c r="S201" s="171"/>
      <c r="T201" s="172"/>
      <c r="AT201" s="166" t="s">
        <v>194</v>
      </c>
      <c r="AU201" s="166" t="s">
        <v>88</v>
      </c>
      <c r="AV201" s="13" t="s">
        <v>88</v>
      </c>
      <c r="AW201" s="13" t="s">
        <v>35</v>
      </c>
      <c r="AX201" s="13" t="s">
        <v>80</v>
      </c>
      <c r="AY201" s="166" t="s">
        <v>185</v>
      </c>
    </row>
    <row r="202" spans="1:65" s="16" customFormat="1">
      <c r="B202" s="206"/>
      <c r="D202" s="165" t="s">
        <v>194</v>
      </c>
      <c r="E202" s="207" t="s">
        <v>642</v>
      </c>
      <c r="F202" s="208" t="s">
        <v>510</v>
      </c>
      <c r="H202" s="209">
        <v>19.594999999999999</v>
      </c>
      <c r="I202" s="210"/>
      <c r="L202" s="206"/>
      <c r="M202" s="211"/>
      <c r="N202" s="212"/>
      <c r="O202" s="212"/>
      <c r="P202" s="212"/>
      <c r="Q202" s="212"/>
      <c r="R202" s="212"/>
      <c r="S202" s="212"/>
      <c r="T202" s="213"/>
      <c r="AT202" s="207" t="s">
        <v>194</v>
      </c>
      <c r="AU202" s="207" t="s">
        <v>88</v>
      </c>
      <c r="AV202" s="16" t="s">
        <v>117</v>
      </c>
      <c r="AW202" s="16" t="s">
        <v>35</v>
      </c>
      <c r="AX202" s="16" t="s">
        <v>80</v>
      </c>
      <c r="AY202" s="207" t="s">
        <v>185</v>
      </c>
    </row>
    <row r="203" spans="1:65" s="13" customFormat="1">
      <c r="B203" s="164"/>
      <c r="D203" s="165" t="s">
        <v>194</v>
      </c>
      <c r="E203" s="166" t="s">
        <v>1</v>
      </c>
      <c r="F203" s="167" t="s">
        <v>763</v>
      </c>
      <c r="H203" s="168">
        <v>15.324999999999999</v>
      </c>
      <c r="I203" s="169"/>
      <c r="L203" s="164"/>
      <c r="M203" s="170"/>
      <c r="N203" s="171"/>
      <c r="O203" s="171"/>
      <c r="P203" s="171"/>
      <c r="Q203" s="171"/>
      <c r="R203" s="171"/>
      <c r="S203" s="171"/>
      <c r="T203" s="172"/>
      <c r="AT203" s="166" t="s">
        <v>194</v>
      </c>
      <c r="AU203" s="166" t="s">
        <v>88</v>
      </c>
      <c r="AV203" s="13" t="s">
        <v>88</v>
      </c>
      <c r="AW203" s="13" t="s">
        <v>35</v>
      </c>
      <c r="AX203" s="13" t="s">
        <v>80</v>
      </c>
      <c r="AY203" s="166" t="s">
        <v>185</v>
      </c>
    </row>
    <row r="204" spans="1:65" s="13" customFormat="1">
      <c r="B204" s="164"/>
      <c r="D204" s="165" t="s">
        <v>194</v>
      </c>
      <c r="E204" s="166" t="s">
        <v>1</v>
      </c>
      <c r="F204" s="167" t="s">
        <v>764</v>
      </c>
      <c r="H204" s="168">
        <v>20.065000000000001</v>
      </c>
      <c r="I204" s="169"/>
      <c r="L204" s="164"/>
      <c r="M204" s="170"/>
      <c r="N204" s="171"/>
      <c r="O204" s="171"/>
      <c r="P204" s="171"/>
      <c r="Q204" s="171"/>
      <c r="R204" s="171"/>
      <c r="S204" s="171"/>
      <c r="T204" s="172"/>
      <c r="AT204" s="166" t="s">
        <v>194</v>
      </c>
      <c r="AU204" s="166" t="s">
        <v>88</v>
      </c>
      <c r="AV204" s="13" t="s">
        <v>88</v>
      </c>
      <c r="AW204" s="13" t="s">
        <v>35</v>
      </c>
      <c r="AX204" s="13" t="s">
        <v>80</v>
      </c>
      <c r="AY204" s="166" t="s">
        <v>185</v>
      </c>
    </row>
    <row r="205" spans="1:65" s="13" customFormat="1">
      <c r="B205" s="164"/>
      <c r="D205" s="165" t="s">
        <v>194</v>
      </c>
      <c r="E205" s="166" t="s">
        <v>1</v>
      </c>
      <c r="F205" s="167" t="s">
        <v>765</v>
      </c>
      <c r="H205" s="168">
        <v>1.7330000000000001</v>
      </c>
      <c r="I205" s="169"/>
      <c r="L205" s="164"/>
      <c r="M205" s="170"/>
      <c r="N205" s="171"/>
      <c r="O205" s="171"/>
      <c r="P205" s="171"/>
      <c r="Q205" s="171"/>
      <c r="R205" s="171"/>
      <c r="S205" s="171"/>
      <c r="T205" s="172"/>
      <c r="AT205" s="166" t="s">
        <v>194</v>
      </c>
      <c r="AU205" s="166" t="s">
        <v>88</v>
      </c>
      <c r="AV205" s="13" t="s">
        <v>88</v>
      </c>
      <c r="AW205" s="13" t="s">
        <v>35</v>
      </c>
      <c r="AX205" s="13" t="s">
        <v>80</v>
      </c>
      <c r="AY205" s="166" t="s">
        <v>185</v>
      </c>
    </row>
    <row r="206" spans="1:65" s="16" customFormat="1">
      <c r="B206" s="206"/>
      <c r="D206" s="165" t="s">
        <v>194</v>
      </c>
      <c r="E206" s="207" t="s">
        <v>1</v>
      </c>
      <c r="F206" s="208" t="s">
        <v>510</v>
      </c>
      <c r="H206" s="209">
        <v>37.122999999999998</v>
      </c>
      <c r="I206" s="210"/>
      <c r="L206" s="206"/>
      <c r="M206" s="211"/>
      <c r="N206" s="212"/>
      <c r="O206" s="212"/>
      <c r="P206" s="212"/>
      <c r="Q206" s="212"/>
      <c r="R206" s="212"/>
      <c r="S206" s="212"/>
      <c r="T206" s="213"/>
      <c r="AT206" s="207" t="s">
        <v>194</v>
      </c>
      <c r="AU206" s="207" t="s">
        <v>88</v>
      </c>
      <c r="AV206" s="16" t="s">
        <v>117</v>
      </c>
      <c r="AW206" s="16" t="s">
        <v>35</v>
      </c>
      <c r="AX206" s="16" t="s">
        <v>80</v>
      </c>
      <c r="AY206" s="207" t="s">
        <v>185</v>
      </c>
    </row>
    <row r="207" spans="1:65" s="14" customFormat="1">
      <c r="B207" s="173"/>
      <c r="D207" s="165" t="s">
        <v>194</v>
      </c>
      <c r="E207" s="174" t="s">
        <v>1</v>
      </c>
      <c r="F207" s="175" t="s">
        <v>195</v>
      </c>
      <c r="H207" s="176">
        <v>75.051000000000002</v>
      </c>
      <c r="I207" s="177"/>
      <c r="L207" s="173"/>
      <c r="M207" s="178"/>
      <c r="N207" s="179"/>
      <c r="O207" s="179"/>
      <c r="P207" s="179"/>
      <c r="Q207" s="179"/>
      <c r="R207" s="179"/>
      <c r="S207" s="179"/>
      <c r="T207" s="180"/>
      <c r="AT207" s="174" t="s">
        <v>194</v>
      </c>
      <c r="AU207" s="174" t="s">
        <v>88</v>
      </c>
      <c r="AV207" s="14" t="s">
        <v>192</v>
      </c>
      <c r="AW207" s="14" t="s">
        <v>35</v>
      </c>
      <c r="AX207" s="14" t="s">
        <v>24</v>
      </c>
      <c r="AY207" s="174" t="s">
        <v>185</v>
      </c>
    </row>
    <row r="208" spans="1:65" s="2" customFormat="1" ht="16.5" customHeight="1">
      <c r="A208" s="33"/>
      <c r="B208" s="150"/>
      <c r="C208" s="151" t="s">
        <v>7</v>
      </c>
      <c r="D208" s="151" t="s">
        <v>187</v>
      </c>
      <c r="E208" s="152" t="s">
        <v>766</v>
      </c>
      <c r="F208" s="153" t="s">
        <v>767</v>
      </c>
      <c r="G208" s="154" t="s">
        <v>288</v>
      </c>
      <c r="H208" s="155">
        <v>177.34100000000001</v>
      </c>
      <c r="I208" s="156"/>
      <c r="J208" s="157">
        <f>ROUND(I208*H208,2)</f>
        <v>0</v>
      </c>
      <c r="K208" s="153" t="s">
        <v>191</v>
      </c>
      <c r="L208" s="34"/>
      <c r="M208" s="158" t="s">
        <v>1</v>
      </c>
      <c r="N208" s="159" t="s">
        <v>45</v>
      </c>
      <c r="O208" s="59"/>
      <c r="P208" s="160">
        <f>O208*H208</f>
        <v>0</v>
      </c>
      <c r="Q208" s="160">
        <v>0</v>
      </c>
      <c r="R208" s="160">
        <f>Q208*H208</f>
        <v>0</v>
      </c>
      <c r="S208" s="160">
        <v>0.58199999999999996</v>
      </c>
      <c r="T208" s="161">
        <f>S208*H208</f>
        <v>103.212462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62" t="s">
        <v>192</v>
      </c>
      <c r="AT208" s="162" t="s">
        <v>187</v>
      </c>
      <c r="AU208" s="162" t="s">
        <v>88</v>
      </c>
      <c r="AY208" s="18" t="s">
        <v>185</v>
      </c>
      <c r="BE208" s="163">
        <f>IF(N208="základní",J208,0)</f>
        <v>0</v>
      </c>
      <c r="BF208" s="163">
        <f>IF(N208="snížená",J208,0)</f>
        <v>0</v>
      </c>
      <c r="BG208" s="163">
        <f>IF(N208="zákl. přenesená",J208,0)</f>
        <v>0</v>
      </c>
      <c r="BH208" s="163">
        <f>IF(N208="sníž. přenesená",J208,0)</f>
        <v>0</v>
      </c>
      <c r="BI208" s="163">
        <f>IF(N208="nulová",J208,0)</f>
        <v>0</v>
      </c>
      <c r="BJ208" s="18" t="s">
        <v>24</v>
      </c>
      <c r="BK208" s="163">
        <f>ROUND(I208*H208,2)</f>
        <v>0</v>
      </c>
      <c r="BL208" s="18" t="s">
        <v>192</v>
      </c>
      <c r="BM208" s="162" t="s">
        <v>768</v>
      </c>
    </row>
    <row r="209" spans="2:51" s="15" customFormat="1">
      <c r="B209" s="194"/>
      <c r="D209" s="165" t="s">
        <v>194</v>
      </c>
      <c r="E209" s="195" t="s">
        <v>1</v>
      </c>
      <c r="F209" s="196" t="s">
        <v>769</v>
      </c>
      <c r="H209" s="195" t="s">
        <v>1</v>
      </c>
      <c r="I209" s="197"/>
      <c r="L209" s="194"/>
      <c r="M209" s="198"/>
      <c r="N209" s="199"/>
      <c r="O209" s="199"/>
      <c r="P209" s="199"/>
      <c r="Q209" s="199"/>
      <c r="R209" s="199"/>
      <c r="S209" s="199"/>
      <c r="T209" s="200"/>
      <c r="AT209" s="195" t="s">
        <v>194</v>
      </c>
      <c r="AU209" s="195" t="s">
        <v>88</v>
      </c>
      <c r="AV209" s="15" t="s">
        <v>24</v>
      </c>
      <c r="AW209" s="15" t="s">
        <v>35</v>
      </c>
      <c r="AX209" s="15" t="s">
        <v>80</v>
      </c>
      <c r="AY209" s="195" t="s">
        <v>185</v>
      </c>
    </row>
    <row r="210" spans="2:51" s="15" customFormat="1">
      <c r="B210" s="194"/>
      <c r="D210" s="165" t="s">
        <v>194</v>
      </c>
      <c r="E210" s="195" t="s">
        <v>1</v>
      </c>
      <c r="F210" s="196" t="s">
        <v>770</v>
      </c>
      <c r="H210" s="195" t="s">
        <v>1</v>
      </c>
      <c r="I210" s="197"/>
      <c r="L210" s="194"/>
      <c r="M210" s="198"/>
      <c r="N210" s="199"/>
      <c r="O210" s="199"/>
      <c r="P210" s="199"/>
      <c r="Q210" s="199"/>
      <c r="R210" s="199"/>
      <c r="S210" s="199"/>
      <c r="T210" s="200"/>
      <c r="AT210" s="195" t="s">
        <v>194</v>
      </c>
      <c r="AU210" s="195" t="s">
        <v>88</v>
      </c>
      <c r="AV210" s="15" t="s">
        <v>24</v>
      </c>
      <c r="AW210" s="15" t="s">
        <v>35</v>
      </c>
      <c r="AX210" s="15" t="s">
        <v>80</v>
      </c>
      <c r="AY210" s="195" t="s">
        <v>185</v>
      </c>
    </row>
    <row r="211" spans="2:51" s="13" customFormat="1">
      <c r="B211" s="164"/>
      <c r="D211" s="165" t="s">
        <v>194</v>
      </c>
      <c r="E211" s="166" t="s">
        <v>1</v>
      </c>
      <c r="F211" s="167" t="s">
        <v>639</v>
      </c>
      <c r="H211" s="168">
        <v>22.376000000000001</v>
      </c>
      <c r="I211" s="169"/>
      <c r="L211" s="164"/>
      <c r="M211" s="170"/>
      <c r="N211" s="171"/>
      <c r="O211" s="171"/>
      <c r="P211" s="171"/>
      <c r="Q211" s="171"/>
      <c r="R211" s="171"/>
      <c r="S211" s="171"/>
      <c r="T211" s="172"/>
      <c r="AT211" s="166" t="s">
        <v>194</v>
      </c>
      <c r="AU211" s="166" t="s">
        <v>88</v>
      </c>
      <c r="AV211" s="13" t="s">
        <v>88</v>
      </c>
      <c r="AW211" s="13" t="s">
        <v>35</v>
      </c>
      <c r="AX211" s="13" t="s">
        <v>80</v>
      </c>
      <c r="AY211" s="166" t="s">
        <v>185</v>
      </c>
    </row>
    <row r="212" spans="2:51" s="16" customFormat="1">
      <c r="B212" s="206"/>
      <c r="D212" s="165" t="s">
        <v>194</v>
      </c>
      <c r="E212" s="207" t="s">
        <v>638</v>
      </c>
      <c r="F212" s="208" t="s">
        <v>510</v>
      </c>
      <c r="H212" s="209">
        <v>22.376000000000001</v>
      </c>
      <c r="I212" s="210"/>
      <c r="L212" s="206"/>
      <c r="M212" s="211"/>
      <c r="N212" s="212"/>
      <c r="O212" s="212"/>
      <c r="P212" s="212"/>
      <c r="Q212" s="212"/>
      <c r="R212" s="212"/>
      <c r="S212" s="212"/>
      <c r="T212" s="213"/>
      <c r="AT212" s="207" t="s">
        <v>194</v>
      </c>
      <c r="AU212" s="207" t="s">
        <v>88</v>
      </c>
      <c r="AV212" s="16" t="s">
        <v>117</v>
      </c>
      <c r="AW212" s="16" t="s">
        <v>35</v>
      </c>
      <c r="AX212" s="16" t="s">
        <v>80</v>
      </c>
      <c r="AY212" s="207" t="s">
        <v>185</v>
      </c>
    </row>
    <row r="213" spans="2:51" s="13" customFormat="1">
      <c r="B213" s="164"/>
      <c r="D213" s="165" t="s">
        <v>194</v>
      </c>
      <c r="E213" s="166" t="s">
        <v>1</v>
      </c>
      <c r="F213" s="167" t="s">
        <v>771</v>
      </c>
      <c r="H213" s="168">
        <v>22.376000000000001</v>
      </c>
      <c r="I213" s="169"/>
      <c r="L213" s="164"/>
      <c r="M213" s="170"/>
      <c r="N213" s="171"/>
      <c r="O213" s="171"/>
      <c r="P213" s="171"/>
      <c r="Q213" s="171"/>
      <c r="R213" s="171"/>
      <c r="S213" s="171"/>
      <c r="T213" s="172"/>
      <c r="AT213" s="166" t="s">
        <v>194</v>
      </c>
      <c r="AU213" s="166" t="s">
        <v>88</v>
      </c>
      <c r="AV213" s="13" t="s">
        <v>88</v>
      </c>
      <c r="AW213" s="13" t="s">
        <v>35</v>
      </c>
      <c r="AX213" s="13" t="s">
        <v>80</v>
      </c>
      <c r="AY213" s="166" t="s">
        <v>185</v>
      </c>
    </row>
    <row r="214" spans="2:51" s="16" customFormat="1">
      <c r="B214" s="206"/>
      <c r="D214" s="165" t="s">
        <v>194</v>
      </c>
      <c r="E214" s="207" t="s">
        <v>1</v>
      </c>
      <c r="F214" s="208" t="s">
        <v>510</v>
      </c>
      <c r="H214" s="209">
        <v>22.376000000000001</v>
      </c>
      <c r="I214" s="210"/>
      <c r="L214" s="206"/>
      <c r="M214" s="211"/>
      <c r="N214" s="212"/>
      <c r="O214" s="212"/>
      <c r="P214" s="212"/>
      <c r="Q214" s="212"/>
      <c r="R214" s="212"/>
      <c r="S214" s="212"/>
      <c r="T214" s="213"/>
      <c r="AT214" s="207" t="s">
        <v>194</v>
      </c>
      <c r="AU214" s="207" t="s">
        <v>88</v>
      </c>
      <c r="AV214" s="16" t="s">
        <v>117</v>
      </c>
      <c r="AW214" s="16" t="s">
        <v>35</v>
      </c>
      <c r="AX214" s="16" t="s">
        <v>80</v>
      </c>
      <c r="AY214" s="207" t="s">
        <v>185</v>
      </c>
    </row>
    <row r="215" spans="2:51" s="15" customFormat="1">
      <c r="B215" s="194"/>
      <c r="D215" s="165" t="s">
        <v>194</v>
      </c>
      <c r="E215" s="195" t="s">
        <v>1</v>
      </c>
      <c r="F215" s="196" t="s">
        <v>772</v>
      </c>
      <c r="H215" s="195" t="s">
        <v>1</v>
      </c>
      <c r="I215" s="197"/>
      <c r="L215" s="194"/>
      <c r="M215" s="198"/>
      <c r="N215" s="199"/>
      <c r="O215" s="199"/>
      <c r="P215" s="199"/>
      <c r="Q215" s="199"/>
      <c r="R215" s="199"/>
      <c r="S215" s="199"/>
      <c r="T215" s="200"/>
      <c r="AT215" s="195" t="s">
        <v>194</v>
      </c>
      <c r="AU215" s="195" t="s">
        <v>88</v>
      </c>
      <c r="AV215" s="15" t="s">
        <v>24</v>
      </c>
      <c r="AW215" s="15" t="s">
        <v>35</v>
      </c>
      <c r="AX215" s="15" t="s">
        <v>80</v>
      </c>
      <c r="AY215" s="195" t="s">
        <v>185</v>
      </c>
    </row>
    <row r="216" spans="2:51" s="13" customFormat="1">
      <c r="B216" s="164"/>
      <c r="D216" s="165" t="s">
        <v>194</v>
      </c>
      <c r="E216" s="166" t="s">
        <v>1</v>
      </c>
      <c r="F216" s="167" t="s">
        <v>645</v>
      </c>
      <c r="H216" s="168">
        <v>34.356000000000002</v>
      </c>
      <c r="I216" s="169"/>
      <c r="L216" s="164"/>
      <c r="M216" s="170"/>
      <c r="N216" s="171"/>
      <c r="O216" s="171"/>
      <c r="P216" s="171"/>
      <c r="Q216" s="171"/>
      <c r="R216" s="171"/>
      <c r="S216" s="171"/>
      <c r="T216" s="172"/>
      <c r="AT216" s="166" t="s">
        <v>194</v>
      </c>
      <c r="AU216" s="166" t="s">
        <v>88</v>
      </c>
      <c r="AV216" s="13" t="s">
        <v>88</v>
      </c>
      <c r="AW216" s="13" t="s">
        <v>35</v>
      </c>
      <c r="AX216" s="13" t="s">
        <v>80</v>
      </c>
      <c r="AY216" s="166" t="s">
        <v>185</v>
      </c>
    </row>
    <row r="217" spans="2:51" s="16" customFormat="1">
      <c r="B217" s="206"/>
      <c r="D217" s="165" t="s">
        <v>194</v>
      </c>
      <c r="E217" s="207" t="s">
        <v>644</v>
      </c>
      <c r="F217" s="208" t="s">
        <v>510</v>
      </c>
      <c r="H217" s="209">
        <v>34.356000000000002</v>
      </c>
      <c r="I217" s="210"/>
      <c r="L217" s="206"/>
      <c r="M217" s="211"/>
      <c r="N217" s="212"/>
      <c r="O217" s="212"/>
      <c r="P217" s="212"/>
      <c r="Q217" s="212"/>
      <c r="R217" s="212"/>
      <c r="S217" s="212"/>
      <c r="T217" s="213"/>
      <c r="AT217" s="207" t="s">
        <v>194</v>
      </c>
      <c r="AU217" s="207" t="s">
        <v>88</v>
      </c>
      <c r="AV217" s="16" t="s">
        <v>117</v>
      </c>
      <c r="AW217" s="16" t="s">
        <v>35</v>
      </c>
      <c r="AX217" s="16" t="s">
        <v>80</v>
      </c>
      <c r="AY217" s="207" t="s">
        <v>185</v>
      </c>
    </row>
    <row r="218" spans="2:51" s="15" customFormat="1">
      <c r="B218" s="194"/>
      <c r="D218" s="165" t="s">
        <v>194</v>
      </c>
      <c r="E218" s="195" t="s">
        <v>1</v>
      </c>
      <c r="F218" s="196" t="s">
        <v>773</v>
      </c>
      <c r="H218" s="195" t="s">
        <v>1</v>
      </c>
      <c r="I218" s="197"/>
      <c r="L218" s="194"/>
      <c r="M218" s="198"/>
      <c r="N218" s="199"/>
      <c r="O218" s="199"/>
      <c r="P218" s="199"/>
      <c r="Q218" s="199"/>
      <c r="R218" s="199"/>
      <c r="S218" s="199"/>
      <c r="T218" s="200"/>
      <c r="AT218" s="195" t="s">
        <v>194</v>
      </c>
      <c r="AU218" s="195" t="s">
        <v>88</v>
      </c>
      <c r="AV218" s="15" t="s">
        <v>24</v>
      </c>
      <c r="AW218" s="15" t="s">
        <v>35</v>
      </c>
      <c r="AX218" s="15" t="s">
        <v>80</v>
      </c>
      <c r="AY218" s="195" t="s">
        <v>185</v>
      </c>
    </row>
    <row r="219" spans="2:51" s="13" customFormat="1">
      <c r="B219" s="164"/>
      <c r="D219" s="165" t="s">
        <v>194</v>
      </c>
      <c r="E219" s="166" t="s">
        <v>1</v>
      </c>
      <c r="F219" s="167" t="s">
        <v>647</v>
      </c>
      <c r="H219" s="168">
        <v>29.471</v>
      </c>
      <c r="I219" s="169"/>
      <c r="L219" s="164"/>
      <c r="M219" s="170"/>
      <c r="N219" s="171"/>
      <c r="O219" s="171"/>
      <c r="P219" s="171"/>
      <c r="Q219" s="171"/>
      <c r="R219" s="171"/>
      <c r="S219" s="171"/>
      <c r="T219" s="172"/>
      <c r="AT219" s="166" t="s">
        <v>194</v>
      </c>
      <c r="AU219" s="166" t="s">
        <v>88</v>
      </c>
      <c r="AV219" s="13" t="s">
        <v>88</v>
      </c>
      <c r="AW219" s="13" t="s">
        <v>35</v>
      </c>
      <c r="AX219" s="13" t="s">
        <v>80</v>
      </c>
      <c r="AY219" s="166" t="s">
        <v>185</v>
      </c>
    </row>
    <row r="220" spans="2:51" s="16" customFormat="1">
      <c r="B220" s="206"/>
      <c r="D220" s="165" t="s">
        <v>194</v>
      </c>
      <c r="E220" s="207" t="s">
        <v>646</v>
      </c>
      <c r="F220" s="208" t="s">
        <v>510</v>
      </c>
      <c r="H220" s="209">
        <v>29.471</v>
      </c>
      <c r="I220" s="210"/>
      <c r="L220" s="206"/>
      <c r="M220" s="211"/>
      <c r="N220" s="212"/>
      <c r="O220" s="212"/>
      <c r="P220" s="212"/>
      <c r="Q220" s="212"/>
      <c r="R220" s="212"/>
      <c r="S220" s="212"/>
      <c r="T220" s="213"/>
      <c r="AT220" s="207" t="s">
        <v>194</v>
      </c>
      <c r="AU220" s="207" t="s">
        <v>88</v>
      </c>
      <c r="AV220" s="16" t="s">
        <v>117</v>
      </c>
      <c r="AW220" s="16" t="s">
        <v>35</v>
      </c>
      <c r="AX220" s="16" t="s">
        <v>80</v>
      </c>
      <c r="AY220" s="207" t="s">
        <v>185</v>
      </c>
    </row>
    <row r="221" spans="2:51" s="13" customFormat="1">
      <c r="B221" s="164"/>
      <c r="D221" s="165" t="s">
        <v>194</v>
      </c>
      <c r="E221" s="166" t="s">
        <v>1</v>
      </c>
      <c r="F221" s="167" t="s">
        <v>774</v>
      </c>
      <c r="H221" s="168">
        <v>29.471</v>
      </c>
      <c r="I221" s="169"/>
      <c r="L221" s="164"/>
      <c r="M221" s="170"/>
      <c r="N221" s="171"/>
      <c r="O221" s="171"/>
      <c r="P221" s="171"/>
      <c r="Q221" s="171"/>
      <c r="R221" s="171"/>
      <c r="S221" s="171"/>
      <c r="T221" s="172"/>
      <c r="AT221" s="166" t="s">
        <v>194</v>
      </c>
      <c r="AU221" s="166" t="s">
        <v>88</v>
      </c>
      <c r="AV221" s="13" t="s">
        <v>88</v>
      </c>
      <c r="AW221" s="13" t="s">
        <v>35</v>
      </c>
      <c r="AX221" s="13" t="s">
        <v>80</v>
      </c>
      <c r="AY221" s="166" t="s">
        <v>185</v>
      </c>
    </row>
    <row r="222" spans="2:51" s="16" customFormat="1">
      <c r="B222" s="206"/>
      <c r="D222" s="165" t="s">
        <v>194</v>
      </c>
      <c r="E222" s="207" t="s">
        <v>1</v>
      </c>
      <c r="F222" s="208" t="s">
        <v>510</v>
      </c>
      <c r="H222" s="209">
        <v>29.471</v>
      </c>
      <c r="I222" s="210"/>
      <c r="L222" s="206"/>
      <c r="M222" s="211"/>
      <c r="N222" s="212"/>
      <c r="O222" s="212"/>
      <c r="P222" s="212"/>
      <c r="Q222" s="212"/>
      <c r="R222" s="212"/>
      <c r="S222" s="212"/>
      <c r="T222" s="213"/>
      <c r="AT222" s="207" t="s">
        <v>194</v>
      </c>
      <c r="AU222" s="207" t="s">
        <v>88</v>
      </c>
      <c r="AV222" s="16" t="s">
        <v>117</v>
      </c>
      <c r="AW222" s="16" t="s">
        <v>35</v>
      </c>
      <c r="AX222" s="16" t="s">
        <v>80</v>
      </c>
      <c r="AY222" s="207" t="s">
        <v>185</v>
      </c>
    </row>
    <row r="223" spans="2:51" s="15" customFormat="1">
      <c r="B223" s="194"/>
      <c r="D223" s="165" t="s">
        <v>194</v>
      </c>
      <c r="E223" s="195" t="s">
        <v>1</v>
      </c>
      <c r="F223" s="196" t="s">
        <v>775</v>
      </c>
      <c r="H223" s="195" t="s">
        <v>1</v>
      </c>
      <c r="I223" s="197"/>
      <c r="L223" s="194"/>
      <c r="M223" s="198"/>
      <c r="N223" s="199"/>
      <c r="O223" s="199"/>
      <c r="P223" s="199"/>
      <c r="Q223" s="199"/>
      <c r="R223" s="199"/>
      <c r="S223" s="199"/>
      <c r="T223" s="200"/>
      <c r="AT223" s="195" t="s">
        <v>194</v>
      </c>
      <c r="AU223" s="195" t="s">
        <v>88</v>
      </c>
      <c r="AV223" s="15" t="s">
        <v>24</v>
      </c>
      <c r="AW223" s="15" t="s">
        <v>35</v>
      </c>
      <c r="AX223" s="15" t="s">
        <v>80</v>
      </c>
      <c r="AY223" s="195" t="s">
        <v>185</v>
      </c>
    </row>
    <row r="224" spans="2:51" s="13" customFormat="1">
      <c r="B224" s="164"/>
      <c r="D224" s="165" t="s">
        <v>194</v>
      </c>
      <c r="E224" s="166" t="s">
        <v>1</v>
      </c>
      <c r="F224" s="167" t="s">
        <v>649</v>
      </c>
      <c r="H224" s="168">
        <v>15.324999999999999</v>
      </c>
      <c r="I224" s="169"/>
      <c r="L224" s="164"/>
      <c r="M224" s="170"/>
      <c r="N224" s="171"/>
      <c r="O224" s="171"/>
      <c r="P224" s="171"/>
      <c r="Q224" s="171"/>
      <c r="R224" s="171"/>
      <c r="S224" s="171"/>
      <c r="T224" s="172"/>
      <c r="AT224" s="166" t="s">
        <v>194</v>
      </c>
      <c r="AU224" s="166" t="s">
        <v>88</v>
      </c>
      <c r="AV224" s="13" t="s">
        <v>88</v>
      </c>
      <c r="AW224" s="13" t="s">
        <v>35</v>
      </c>
      <c r="AX224" s="13" t="s">
        <v>80</v>
      </c>
      <c r="AY224" s="166" t="s">
        <v>185</v>
      </c>
    </row>
    <row r="225" spans="1:65" s="16" customFormat="1">
      <c r="B225" s="206"/>
      <c r="D225" s="165" t="s">
        <v>194</v>
      </c>
      <c r="E225" s="207" t="s">
        <v>648</v>
      </c>
      <c r="F225" s="208" t="s">
        <v>510</v>
      </c>
      <c r="H225" s="209">
        <v>15.324999999999999</v>
      </c>
      <c r="I225" s="210"/>
      <c r="L225" s="206"/>
      <c r="M225" s="211"/>
      <c r="N225" s="212"/>
      <c r="O225" s="212"/>
      <c r="P225" s="212"/>
      <c r="Q225" s="212"/>
      <c r="R225" s="212"/>
      <c r="S225" s="212"/>
      <c r="T225" s="213"/>
      <c r="AT225" s="207" t="s">
        <v>194</v>
      </c>
      <c r="AU225" s="207" t="s">
        <v>88</v>
      </c>
      <c r="AV225" s="16" t="s">
        <v>117</v>
      </c>
      <c r="AW225" s="16" t="s">
        <v>35</v>
      </c>
      <c r="AX225" s="16" t="s">
        <v>80</v>
      </c>
      <c r="AY225" s="207" t="s">
        <v>185</v>
      </c>
    </row>
    <row r="226" spans="1:65" s="15" customFormat="1">
      <c r="B226" s="194"/>
      <c r="D226" s="165" t="s">
        <v>194</v>
      </c>
      <c r="E226" s="195" t="s">
        <v>1</v>
      </c>
      <c r="F226" s="196" t="s">
        <v>776</v>
      </c>
      <c r="H226" s="195" t="s">
        <v>1</v>
      </c>
      <c r="I226" s="197"/>
      <c r="L226" s="194"/>
      <c r="M226" s="198"/>
      <c r="N226" s="199"/>
      <c r="O226" s="199"/>
      <c r="P226" s="199"/>
      <c r="Q226" s="199"/>
      <c r="R226" s="199"/>
      <c r="S226" s="199"/>
      <c r="T226" s="200"/>
      <c r="AT226" s="195" t="s">
        <v>194</v>
      </c>
      <c r="AU226" s="195" t="s">
        <v>88</v>
      </c>
      <c r="AV226" s="15" t="s">
        <v>24</v>
      </c>
      <c r="AW226" s="15" t="s">
        <v>35</v>
      </c>
      <c r="AX226" s="15" t="s">
        <v>80</v>
      </c>
      <c r="AY226" s="195" t="s">
        <v>185</v>
      </c>
    </row>
    <row r="227" spans="1:65" s="13" customFormat="1">
      <c r="B227" s="164"/>
      <c r="D227" s="165" t="s">
        <v>194</v>
      </c>
      <c r="E227" s="166" t="s">
        <v>1</v>
      </c>
      <c r="F227" s="167" t="s">
        <v>651</v>
      </c>
      <c r="H227" s="168">
        <v>1.0840000000000001</v>
      </c>
      <c r="I227" s="169"/>
      <c r="L227" s="164"/>
      <c r="M227" s="170"/>
      <c r="N227" s="171"/>
      <c r="O227" s="171"/>
      <c r="P227" s="171"/>
      <c r="Q227" s="171"/>
      <c r="R227" s="171"/>
      <c r="S227" s="171"/>
      <c r="T227" s="172"/>
      <c r="AT227" s="166" t="s">
        <v>194</v>
      </c>
      <c r="AU227" s="166" t="s">
        <v>88</v>
      </c>
      <c r="AV227" s="13" t="s">
        <v>88</v>
      </c>
      <c r="AW227" s="13" t="s">
        <v>35</v>
      </c>
      <c r="AX227" s="13" t="s">
        <v>80</v>
      </c>
      <c r="AY227" s="166" t="s">
        <v>185</v>
      </c>
    </row>
    <row r="228" spans="1:65" s="16" customFormat="1">
      <c r="B228" s="206"/>
      <c r="D228" s="165" t="s">
        <v>194</v>
      </c>
      <c r="E228" s="207" t="s">
        <v>650</v>
      </c>
      <c r="F228" s="208" t="s">
        <v>510</v>
      </c>
      <c r="H228" s="209">
        <v>1.0840000000000001</v>
      </c>
      <c r="I228" s="210"/>
      <c r="L228" s="206"/>
      <c r="M228" s="211"/>
      <c r="N228" s="212"/>
      <c r="O228" s="212"/>
      <c r="P228" s="212"/>
      <c r="Q228" s="212"/>
      <c r="R228" s="212"/>
      <c r="S228" s="212"/>
      <c r="T228" s="213"/>
      <c r="AT228" s="207" t="s">
        <v>194</v>
      </c>
      <c r="AU228" s="207" t="s">
        <v>88</v>
      </c>
      <c r="AV228" s="16" t="s">
        <v>117</v>
      </c>
      <c r="AW228" s="16" t="s">
        <v>35</v>
      </c>
      <c r="AX228" s="16" t="s">
        <v>80</v>
      </c>
      <c r="AY228" s="207" t="s">
        <v>185</v>
      </c>
    </row>
    <row r="229" spans="1:65" s="13" customFormat="1">
      <c r="B229" s="164"/>
      <c r="D229" s="165" t="s">
        <v>194</v>
      </c>
      <c r="E229" s="166" t="s">
        <v>1</v>
      </c>
      <c r="F229" s="167" t="s">
        <v>777</v>
      </c>
      <c r="H229" s="168">
        <v>1.0840000000000001</v>
      </c>
      <c r="I229" s="169"/>
      <c r="L229" s="164"/>
      <c r="M229" s="170"/>
      <c r="N229" s="171"/>
      <c r="O229" s="171"/>
      <c r="P229" s="171"/>
      <c r="Q229" s="171"/>
      <c r="R229" s="171"/>
      <c r="S229" s="171"/>
      <c r="T229" s="172"/>
      <c r="AT229" s="166" t="s">
        <v>194</v>
      </c>
      <c r="AU229" s="166" t="s">
        <v>88</v>
      </c>
      <c r="AV229" s="13" t="s">
        <v>88</v>
      </c>
      <c r="AW229" s="13" t="s">
        <v>35</v>
      </c>
      <c r="AX229" s="13" t="s">
        <v>80</v>
      </c>
      <c r="AY229" s="166" t="s">
        <v>185</v>
      </c>
    </row>
    <row r="230" spans="1:65" s="16" customFormat="1">
      <c r="B230" s="206"/>
      <c r="D230" s="165" t="s">
        <v>194</v>
      </c>
      <c r="E230" s="207" t="s">
        <v>1</v>
      </c>
      <c r="F230" s="208" t="s">
        <v>510</v>
      </c>
      <c r="H230" s="209">
        <v>1.0840000000000001</v>
      </c>
      <c r="I230" s="210"/>
      <c r="L230" s="206"/>
      <c r="M230" s="211"/>
      <c r="N230" s="212"/>
      <c r="O230" s="212"/>
      <c r="P230" s="212"/>
      <c r="Q230" s="212"/>
      <c r="R230" s="212"/>
      <c r="S230" s="212"/>
      <c r="T230" s="213"/>
      <c r="AT230" s="207" t="s">
        <v>194</v>
      </c>
      <c r="AU230" s="207" t="s">
        <v>88</v>
      </c>
      <c r="AV230" s="16" t="s">
        <v>117</v>
      </c>
      <c r="AW230" s="16" t="s">
        <v>35</v>
      </c>
      <c r="AX230" s="16" t="s">
        <v>80</v>
      </c>
      <c r="AY230" s="207" t="s">
        <v>185</v>
      </c>
    </row>
    <row r="231" spans="1:65" s="15" customFormat="1">
      <c r="B231" s="194"/>
      <c r="D231" s="165" t="s">
        <v>194</v>
      </c>
      <c r="E231" s="195" t="s">
        <v>1</v>
      </c>
      <c r="F231" s="196" t="s">
        <v>778</v>
      </c>
      <c r="H231" s="195" t="s">
        <v>1</v>
      </c>
      <c r="I231" s="197"/>
      <c r="L231" s="194"/>
      <c r="M231" s="198"/>
      <c r="N231" s="199"/>
      <c r="O231" s="199"/>
      <c r="P231" s="199"/>
      <c r="Q231" s="199"/>
      <c r="R231" s="199"/>
      <c r="S231" s="199"/>
      <c r="T231" s="200"/>
      <c r="AT231" s="195" t="s">
        <v>194</v>
      </c>
      <c r="AU231" s="195" t="s">
        <v>88</v>
      </c>
      <c r="AV231" s="15" t="s">
        <v>24</v>
      </c>
      <c r="AW231" s="15" t="s">
        <v>35</v>
      </c>
      <c r="AX231" s="15" t="s">
        <v>80</v>
      </c>
      <c r="AY231" s="195" t="s">
        <v>185</v>
      </c>
    </row>
    <row r="232" spans="1:65" s="13" customFormat="1">
      <c r="B232" s="164"/>
      <c r="D232" s="165" t="s">
        <v>194</v>
      </c>
      <c r="E232" s="166" t="s">
        <v>1</v>
      </c>
      <c r="F232" s="167" t="s">
        <v>654</v>
      </c>
      <c r="H232" s="168">
        <v>20.065000000000001</v>
      </c>
      <c r="I232" s="169"/>
      <c r="L232" s="164"/>
      <c r="M232" s="170"/>
      <c r="N232" s="171"/>
      <c r="O232" s="171"/>
      <c r="P232" s="171"/>
      <c r="Q232" s="171"/>
      <c r="R232" s="171"/>
      <c r="S232" s="171"/>
      <c r="T232" s="172"/>
      <c r="AT232" s="166" t="s">
        <v>194</v>
      </c>
      <c r="AU232" s="166" t="s">
        <v>88</v>
      </c>
      <c r="AV232" s="13" t="s">
        <v>88</v>
      </c>
      <c r="AW232" s="13" t="s">
        <v>35</v>
      </c>
      <c r="AX232" s="13" t="s">
        <v>80</v>
      </c>
      <c r="AY232" s="166" t="s">
        <v>185</v>
      </c>
    </row>
    <row r="233" spans="1:65" s="16" customFormat="1">
      <c r="B233" s="206"/>
      <c r="D233" s="165" t="s">
        <v>194</v>
      </c>
      <c r="E233" s="207" t="s">
        <v>653</v>
      </c>
      <c r="F233" s="208" t="s">
        <v>510</v>
      </c>
      <c r="H233" s="209">
        <v>20.065000000000001</v>
      </c>
      <c r="I233" s="210"/>
      <c r="L233" s="206"/>
      <c r="M233" s="211"/>
      <c r="N233" s="212"/>
      <c r="O233" s="212"/>
      <c r="P233" s="212"/>
      <c r="Q233" s="212"/>
      <c r="R233" s="212"/>
      <c r="S233" s="212"/>
      <c r="T233" s="213"/>
      <c r="AT233" s="207" t="s">
        <v>194</v>
      </c>
      <c r="AU233" s="207" t="s">
        <v>88</v>
      </c>
      <c r="AV233" s="16" t="s">
        <v>117</v>
      </c>
      <c r="AW233" s="16" t="s">
        <v>35</v>
      </c>
      <c r="AX233" s="16" t="s">
        <v>80</v>
      </c>
      <c r="AY233" s="207" t="s">
        <v>185</v>
      </c>
    </row>
    <row r="234" spans="1:65" s="15" customFormat="1">
      <c r="B234" s="194"/>
      <c r="D234" s="165" t="s">
        <v>194</v>
      </c>
      <c r="E234" s="195" t="s">
        <v>1</v>
      </c>
      <c r="F234" s="196" t="s">
        <v>779</v>
      </c>
      <c r="H234" s="195" t="s">
        <v>1</v>
      </c>
      <c r="I234" s="197"/>
      <c r="L234" s="194"/>
      <c r="M234" s="198"/>
      <c r="N234" s="199"/>
      <c r="O234" s="199"/>
      <c r="P234" s="199"/>
      <c r="Q234" s="199"/>
      <c r="R234" s="199"/>
      <c r="S234" s="199"/>
      <c r="T234" s="200"/>
      <c r="AT234" s="195" t="s">
        <v>194</v>
      </c>
      <c r="AU234" s="195" t="s">
        <v>88</v>
      </c>
      <c r="AV234" s="15" t="s">
        <v>24</v>
      </c>
      <c r="AW234" s="15" t="s">
        <v>35</v>
      </c>
      <c r="AX234" s="15" t="s">
        <v>80</v>
      </c>
      <c r="AY234" s="195" t="s">
        <v>185</v>
      </c>
    </row>
    <row r="235" spans="1:65" s="13" customFormat="1">
      <c r="B235" s="164"/>
      <c r="D235" s="165" t="s">
        <v>194</v>
      </c>
      <c r="E235" s="166" t="s">
        <v>1</v>
      </c>
      <c r="F235" s="167" t="s">
        <v>656</v>
      </c>
      <c r="H235" s="168">
        <v>1.7330000000000001</v>
      </c>
      <c r="I235" s="169"/>
      <c r="L235" s="164"/>
      <c r="M235" s="170"/>
      <c r="N235" s="171"/>
      <c r="O235" s="171"/>
      <c r="P235" s="171"/>
      <c r="Q235" s="171"/>
      <c r="R235" s="171"/>
      <c r="S235" s="171"/>
      <c r="T235" s="172"/>
      <c r="AT235" s="166" t="s">
        <v>194</v>
      </c>
      <c r="AU235" s="166" t="s">
        <v>88</v>
      </c>
      <c r="AV235" s="13" t="s">
        <v>88</v>
      </c>
      <c r="AW235" s="13" t="s">
        <v>35</v>
      </c>
      <c r="AX235" s="13" t="s">
        <v>80</v>
      </c>
      <c r="AY235" s="166" t="s">
        <v>185</v>
      </c>
    </row>
    <row r="236" spans="1:65" s="16" customFormat="1">
      <c r="B236" s="206"/>
      <c r="D236" s="165" t="s">
        <v>194</v>
      </c>
      <c r="E236" s="207" t="s">
        <v>655</v>
      </c>
      <c r="F236" s="208" t="s">
        <v>510</v>
      </c>
      <c r="H236" s="209">
        <v>1.7330000000000001</v>
      </c>
      <c r="I236" s="210"/>
      <c r="L236" s="206"/>
      <c r="M236" s="211"/>
      <c r="N236" s="212"/>
      <c r="O236" s="212"/>
      <c r="P236" s="212"/>
      <c r="Q236" s="212"/>
      <c r="R236" s="212"/>
      <c r="S236" s="212"/>
      <c r="T236" s="213"/>
      <c r="AT236" s="207" t="s">
        <v>194</v>
      </c>
      <c r="AU236" s="207" t="s">
        <v>88</v>
      </c>
      <c r="AV236" s="16" t="s">
        <v>117</v>
      </c>
      <c r="AW236" s="16" t="s">
        <v>35</v>
      </c>
      <c r="AX236" s="16" t="s">
        <v>80</v>
      </c>
      <c r="AY236" s="207" t="s">
        <v>185</v>
      </c>
    </row>
    <row r="237" spans="1:65" s="14" customFormat="1">
      <c r="B237" s="173"/>
      <c r="D237" s="165" t="s">
        <v>194</v>
      </c>
      <c r="E237" s="174" t="s">
        <v>1</v>
      </c>
      <c r="F237" s="175" t="s">
        <v>195</v>
      </c>
      <c r="H237" s="176">
        <v>177.34100000000001</v>
      </c>
      <c r="I237" s="177"/>
      <c r="L237" s="173"/>
      <c r="M237" s="178"/>
      <c r="N237" s="179"/>
      <c r="O237" s="179"/>
      <c r="P237" s="179"/>
      <c r="Q237" s="179"/>
      <c r="R237" s="179"/>
      <c r="S237" s="179"/>
      <c r="T237" s="180"/>
      <c r="AT237" s="174" t="s">
        <v>194</v>
      </c>
      <c r="AU237" s="174" t="s">
        <v>88</v>
      </c>
      <c r="AV237" s="14" t="s">
        <v>192</v>
      </c>
      <c r="AW237" s="14" t="s">
        <v>35</v>
      </c>
      <c r="AX237" s="14" t="s">
        <v>24</v>
      </c>
      <c r="AY237" s="174" t="s">
        <v>185</v>
      </c>
    </row>
    <row r="238" spans="1:65" s="2" customFormat="1" ht="16.5" customHeight="1">
      <c r="A238" s="33"/>
      <c r="B238" s="150"/>
      <c r="C238" s="151" t="s">
        <v>367</v>
      </c>
      <c r="D238" s="151" t="s">
        <v>187</v>
      </c>
      <c r="E238" s="152" t="s">
        <v>780</v>
      </c>
      <c r="F238" s="153" t="s">
        <v>781</v>
      </c>
      <c r="G238" s="154" t="s">
        <v>288</v>
      </c>
      <c r="H238" s="155">
        <v>34.356000000000002</v>
      </c>
      <c r="I238" s="156"/>
      <c r="J238" s="157">
        <f>ROUND(I238*H238,2)</f>
        <v>0</v>
      </c>
      <c r="K238" s="153" t="s">
        <v>191</v>
      </c>
      <c r="L238" s="34"/>
      <c r="M238" s="158" t="s">
        <v>1</v>
      </c>
      <c r="N238" s="159" t="s">
        <v>45</v>
      </c>
      <c r="O238" s="59"/>
      <c r="P238" s="160">
        <f>O238*H238</f>
        <v>0</v>
      </c>
      <c r="Q238" s="160">
        <v>0</v>
      </c>
      <c r="R238" s="160">
        <f>Q238*H238</f>
        <v>0</v>
      </c>
      <c r="S238" s="160">
        <v>0.70899999999999996</v>
      </c>
      <c r="T238" s="161">
        <f>S238*H238</f>
        <v>24.358404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62" t="s">
        <v>192</v>
      </c>
      <c r="AT238" s="162" t="s">
        <v>187</v>
      </c>
      <c r="AU238" s="162" t="s">
        <v>88</v>
      </c>
      <c r="AY238" s="18" t="s">
        <v>185</v>
      </c>
      <c r="BE238" s="163">
        <f>IF(N238="základní",J238,0)</f>
        <v>0</v>
      </c>
      <c r="BF238" s="163">
        <f>IF(N238="snížená",J238,0)</f>
        <v>0</v>
      </c>
      <c r="BG238" s="163">
        <f>IF(N238="zákl. přenesená",J238,0)</f>
        <v>0</v>
      </c>
      <c r="BH238" s="163">
        <f>IF(N238="sníž. přenesená",J238,0)</f>
        <v>0</v>
      </c>
      <c r="BI238" s="163">
        <f>IF(N238="nulová",J238,0)</f>
        <v>0</v>
      </c>
      <c r="BJ238" s="18" t="s">
        <v>24</v>
      </c>
      <c r="BK238" s="163">
        <f>ROUND(I238*H238,2)</f>
        <v>0</v>
      </c>
      <c r="BL238" s="18" t="s">
        <v>192</v>
      </c>
      <c r="BM238" s="162" t="s">
        <v>782</v>
      </c>
    </row>
    <row r="239" spans="1:65" s="13" customFormat="1">
      <c r="B239" s="164"/>
      <c r="D239" s="165" t="s">
        <v>194</v>
      </c>
      <c r="E239" s="166" t="s">
        <v>1</v>
      </c>
      <c r="F239" s="167" t="s">
        <v>783</v>
      </c>
      <c r="H239" s="168">
        <v>34.356000000000002</v>
      </c>
      <c r="I239" s="169"/>
      <c r="L239" s="164"/>
      <c r="M239" s="170"/>
      <c r="N239" s="171"/>
      <c r="O239" s="171"/>
      <c r="P239" s="171"/>
      <c r="Q239" s="171"/>
      <c r="R239" s="171"/>
      <c r="S239" s="171"/>
      <c r="T239" s="172"/>
      <c r="AT239" s="166" t="s">
        <v>194</v>
      </c>
      <c r="AU239" s="166" t="s">
        <v>88</v>
      </c>
      <c r="AV239" s="13" t="s">
        <v>88</v>
      </c>
      <c r="AW239" s="13" t="s">
        <v>35</v>
      </c>
      <c r="AX239" s="13" t="s">
        <v>24</v>
      </c>
      <c r="AY239" s="166" t="s">
        <v>185</v>
      </c>
    </row>
    <row r="240" spans="1:65" s="2" customFormat="1" ht="16.5" customHeight="1">
      <c r="A240" s="33"/>
      <c r="B240" s="150"/>
      <c r="C240" s="151" t="s">
        <v>372</v>
      </c>
      <c r="D240" s="151" t="s">
        <v>187</v>
      </c>
      <c r="E240" s="152" t="s">
        <v>475</v>
      </c>
      <c r="F240" s="153" t="s">
        <v>476</v>
      </c>
      <c r="G240" s="154" t="s">
        <v>288</v>
      </c>
      <c r="H240" s="155">
        <v>1439.41</v>
      </c>
      <c r="I240" s="156"/>
      <c r="J240" s="157">
        <f>ROUND(I240*H240,2)</f>
        <v>0</v>
      </c>
      <c r="K240" s="153" t="s">
        <v>191</v>
      </c>
      <c r="L240" s="34"/>
      <c r="M240" s="158" t="s">
        <v>1</v>
      </c>
      <c r="N240" s="159" t="s">
        <v>45</v>
      </c>
      <c r="O240" s="59"/>
      <c r="P240" s="160">
        <f>O240*H240</f>
        <v>0</v>
      </c>
      <c r="Q240" s="160">
        <v>0</v>
      </c>
      <c r="R240" s="160">
        <f>Q240*H240</f>
        <v>0</v>
      </c>
      <c r="S240" s="160">
        <v>0.22</v>
      </c>
      <c r="T240" s="161">
        <f>S240*H240</f>
        <v>316.67020000000002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62" t="s">
        <v>192</v>
      </c>
      <c r="AT240" s="162" t="s">
        <v>187</v>
      </c>
      <c r="AU240" s="162" t="s">
        <v>88</v>
      </c>
      <c r="AY240" s="18" t="s">
        <v>185</v>
      </c>
      <c r="BE240" s="163">
        <f>IF(N240="základní",J240,0)</f>
        <v>0</v>
      </c>
      <c r="BF240" s="163">
        <f>IF(N240="snížená",J240,0)</f>
        <v>0</v>
      </c>
      <c r="BG240" s="163">
        <f>IF(N240="zákl. přenesená",J240,0)</f>
        <v>0</v>
      </c>
      <c r="BH240" s="163">
        <f>IF(N240="sníž. přenesená",J240,0)</f>
        <v>0</v>
      </c>
      <c r="BI240" s="163">
        <f>IF(N240="nulová",J240,0)</f>
        <v>0</v>
      </c>
      <c r="BJ240" s="18" t="s">
        <v>24</v>
      </c>
      <c r="BK240" s="163">
        <f>ROUND(I240*H240,2)</f>
        <v>0</v>
      </c>
      <c r="BL240" s="18" t="s">
        <v>192</v>
      </c>
      <c r="BM240" s="162" t="s">
        <v>784</v>
      </c>
    </row>
    <row r="241" spans="1:65" s="15" customFormat="1">
      <c r="B241" s="194"/>
      <c r="D241" s="165" t="s">
        <v>194</v>
      </c>
      <c r="E241" s="195" t="s">
        <v>1</v>
      </c>
      <c r="F241" s="196" t="s">
        <v>785</v>
      </c>
      <c r="H241" s="195" t="s">
        <v>1</v>
      </c>
      <c r="I241" s="197"/>
      <c r="L241" s="194"/>
      <c r="M241" s="198"/>
      <c r="N241" s="199"/>
      <c r="O241" s="199"/>
      <c r="P241" s="199"/>
      <c r="Q241" s="199"/>
      <c r="R241" s="199"/>
      <c r="S241" s="199"/>
      <c r="T241" s="200"/>
      <c r="AT241" s="195" t="s">
        <v>194</v>
      </c>
      <c r="AU241" s="195" t="s">
        <v>88</v>
      </c>
      <c r="AV241" s="15" t="s">
        <v>24</v>
      </c>
      <c r="AW241" s="15" t="s">
        <v>35</v>
      </c>
      <c r="AX241" s="15" t="s">
        <v>80</v>
      </c>
      <c r="AY241" s="195" t="s">
        <v>185</v>
      </c>
    </row>
    <row r="242" spans="1:65" s="15" customFormat="1">
      <c r="B242" s="194"/>
      <c r="D242" s="165" t="s">
        <v>194</v>
      </c>
      <c r="E242" s="195" t="s">
        <v>1</v>
      </c>
      <c r="F242" s="196" t="s">
        <v>786</v>
      </c>
      <c r="H242" s="195" t="s">
        <v>1</v>
      </c>
      <c r="I242" s="197"/>
      <c r="L242" s="194"/>
      <c r="M242" s="198"/>
      <c r="N242" s="199"/>
      <c r="O242" s="199"/>
      <c r="P242" s="199"/>
      <c r="Q242" s="199"/>
      <c r="R242" s="199"/>
      <c r="S242" s="199"/>
      <c r="T242" s="200"/>
      <c r="AT242" s="195" t="s">
        <v>194</v>
      </c>
      <c r="AU242" s="195" t="s">
        <v>88</v>
      </c>
      <c r="AV242" s="15" t="s">
        <v>24</v>
      </c>
      <c r="AW242" s="15" t="s">
        <v>35</v>
      </c>
      <c r="AX242" s="15" t="s">
        <v>80</v>
      </c>
      <c r="AY242" s="195" t="s">
        <v>185</v>
      </c>
    </row>
    <row r="243" spans="1:65" s="15" customFormat="1">
      <c r="B243" s="194"/>
      <c r="D243" s="165" t="s">
        <v>194</v>
      </c>
      <c r="E243" s="195" t="s">
        <v>1</v>
      </c>
      <c r="F243" s="196" t="s">
        <v>787</v>
      </c>
      <c r="H243" s="195" t="s">
        <v>1</v>
      </c>
      <c r="I243" s="197"/>
      <c r="L243" s="194"/>
      <c r="M243" s="198"/>
      <c r="N243" s="199"/>
      <c r="O243" s="199"/>
      <c r="P243" s="199"/>
      <c r="Q243" s="199"/>
      <c r="R243" s="199"/>
      <c r="S243" s="199"/>
      <c r="T243" s="200"/>
      <c r="AT243" s="195" t="s">
        <v>194</v>
      </c>
      <c r="AU243" s="195" t="s">
        <v>88</v>
      </c>
      <c r="AV243" s="15" t="s">
        <v>24</v>
      </c>
      <c r="AW243" s="15" t="s">
        <v>35</v>
      </c>
      <c r="AX243" s="15" t="s">
        <v>80</v>
      </c>
      <c r="AY243" s="195" t="s">
        <v>185</v>
      </c>
    </row>
    <row r="244" spans="1:65" s="15" customFormat="1">
      <c r="B244" s="194"/>
      <c r="D244" s="165" t="s">
        <v>194</v>
      </c>
      <c r="E244" s="195" t="s">
        <v>1</v>
      </c>
      <c r="F244" s="196" t="s">
        <v>788</v>
      </c>
      <c r="H244" s="195" t="s">
        <v>1</v>
      </c>
      <c r="I244" s="197"/>
      <c r="L244" s="194"/>
      <c r="M244" s="198"/>
      <c r="N244" s="199"/>
      <c r="O244" s="199"/>
      <c r="P244" s="199"/>
      <c r="Q244" s="199"/>
      <c r="R244" s="199"/>
      <c r="S244" s="199"/>
      <c r="T244" s="200"/>
      <c r="AT244" s="195" t="s">
        <v>194</v>
      </c>
      <c r="AU244" s="195" t="s">
        <v>88</v>
      </c>
      <c r="AV244" s="15" t="s">
        <v>24</v>
      </c>
      <c r="AW244" s="15" t="s">
        <v>35</v>
      </c>
      <c r="AX244" s="15" t="s">
        <v>80</v>
      </c>
      <c r="AY244" s="195" t="s">
        <v>185</v>
      </c>
    </row>
    <row r="245" spans="1:65" s="13" customFormat="1">
      <c r="B245" s="164"/>
      <c r="D245" s="165" t="s">
        <v>194</v>
      </c>
      <c r="E245" s="166" t="s">
        <v>1</v>
      </c>
      <c r="F245" s="167" t="s">
        <v>673</v>
      </c>
      <c r="H245" s="168">
        <v>1439.41</v>
      </c>
      <c r="I245" s="169"/>
      <c r="L245" s="164"/>
      <c r="M245" s="170"/>
      <c r="N245" s="171"/>
      <c r="O245" s="171"/>
      <c r="P245" s="171"/>
      <c r="Q245" s="171"/>
      <c r="R245" s="171"/>
      <c r="S245" s="171"/>
      <c r="T245" s="172"/>
      <c r="AT245" s="166" t="s">
        <v>194</v>
      </c>
      <c r="AU245" s="166" t="s">
        <v>88</v>
      </c>
      <c r="AV245" s="13" t="s">
        <v>88</v>
      </c>
      <c r="AW245" s="13" t="s">
        <v>35</v>
      </c>
      <c r="AX245" s="13" t="s">
        <v>80</v>
      </c>
      <c r="AY245" s="166" t="s">
        <v>185</v>
      </c>
    </row>
    <row r="246" spans="1:65" s="16" customFormat="1">
      <c r="B246" s="206"/>
      <c r="D246" s="165" t="s">
        <v>194</v>
      </c>
      <c r="E246" s="207" t="s">
        <v>672</v>
      </c>
      <c r="F246" s="208" t="s">
        <v>510</v>
      </c>
      <c r="H246" s="209">
        <v>1439.41</v>
      </c>
      <c r="I246" s="210"/>
      <c r="L246" s="206"/>
      <c r="M246" s="211"/>
      <c r="N246" s="212"/>
      <c r="O246" s="212"/>
      <c r="P246" s="212"/>
      <c r="Q246" s="212"/>
      <c r="R246" s="212"/>
      <c r="S246" s="212"/>
      <c r="T246" s="213"/>
      <c r="AT246" s="207" t="s">
        <v>194</v>
      </c>
      <c r="AU246" s="207" t="s">
        <v>88</v>
      </c>
      <c r="AV246" s="16" t="s">
        <v>117</v>
      </c>
      <c r="AW246" s="16" t="s">
        <v>35</v>
      </c>
      <c r="AX246" s="16" t="s">
        <v>80</v>
      </c>
      <c r="AY246" s="207" t="s">
        <v>185</v>
      </c>
    </row>
    <row r="247" spans="1:65" s="14" customFormat="1">
      <c r="B247" s="173"/>
      <c r="D247" s="165" t="s">
        <v>194</v>
      </c>
      <c r="E247" s="174" t="s">
        <v>1</v>
      </c>
      <c r="F247" s="175" t="s">
        <v>195</v>
      </c>
      <c r="H247" s="176">
        <v>1439.41</v>
      </c>
      <c r="I247" s="177"/>
      <c r="L247" s="173"/>
      <c r="M247" s="178"/>
      <c r="N247" s="179"/>
      <c r="O247" s="179"/>
      <c r="P247" s="179"/>
      <c r="Q247" s="179"/>
      <c r="R247" s="179"/>
      <c r="S247" s="179"/>
      <c r="T247" s="180"/>
      <c r="AT247" s="174" t="s">
        <v>194</v>
      </c>
      <c r="AU247" s="174" t="s">
        <v>88</v>
      </c>
      <c r="AV247" s="14" t="s">
        <v>192</v>
      </c>
      <c r="AW247" s="14" t="s">
        <v>35</v>
      </c>
      <c r="AX247" s="14" t="s">
        <v>24</v>
      </c>
      <c r="AY247" s="174" t="s">
        <v>185</v>
      </c>
    </row>
    <row r="248" spans="1:65" s="2" customFormat="1" ht="16.5" customHeight="1">
      <c r="A248" s="33"/>
      <c r="B248" s="150"/>
      <c r="C248" s="151" t="s">
        <v>379</v>
      </c>
      <c r="D248" s="151" t="s">
        <v>187</v>
      </c>
      <c r="E248" s="152" t="s">
        <v>302</v>
      </c>
      <c r="F248" s="153" t="s">
        <v>303</v>
      </c>
      <c r="G248" s="154" t="s">
        <v>234</v>
      </c>
      <c r="H248" s="155">
        <v>489.99900000000002</v>
      </c>
      <c r="I248" s="156"/>
      <c r="J248" s="157">
        <f>ROUND(I248*H248,2)</f>
        <v>0</v>
      </c>
      <c r="K248" s="153" t="s">
        <v>191</v>
      </c>
      <c r="L248" s="34"/>
      <c r="M248" s="158" t="s">
        <v>1</v>
      </c>
      <c r="N248" s="159" t="s">
        <v>45</v>
      </c>
      <c r="O248" s="59"/>
      <c r="P248" s="160">
        <f>O248*H248</f>
        <v>0</v>
      </c>
      <c r="Q248" s="160">
        <v>0</v>
      </c>
      <c r="R248" s="160">
        <f>Q248*H248</f>
        <v>0</v>
      </c>
      <c r="S248" s="160">
        <v>0</v>
      </c>
      <c r="T248" s="161">
        <f>S248*H248</f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162" t="s">
        <v>192</v>
      </c>
      <c r="AT248" s="162" t="s">
        <v>187</v>
      </c>
      <c r="AU248" s="162" t="s">
        <v>88</v>
      </c>
      <c r="AY248" s="18" t="s">
        <v>185</v>
      </c>
      <c r="BE248" s="163">
        <f>IF(N248="základní",J248,0)</f>
        <v>0</v>
      </c>
      <c r="BF248" s="163">
        <f>IF(N248="snížená",J248,0)</f>
        <v>0</v>
      </c>
      <c r="BG248" s="163">
        <f>IF(N248="zákl. přenesená",J248,0)</f>
        <v>0</v>
      </c>
      <c r="BH248" s="163">
        <f>IF(N248="sníž. přenesená",J248,0)</f>
        <v>0</v>
      </c>
      <c r="BI248" s="163">
        <f>IF(N248="nulová",J248,0)</f>
        <v>0</v>
      </c>
      <c r="BJ248" s="18" t="s">
        <v>24</v>
      </c>
      <c r="BK248" s="163">
        <f>ROUND(I248*H248,2)</f>
        <v>0</v>
      </c>
      <c r="BL248" s="18" t="s">
        <v>192</v>
      </c>
      <c r="BM248" s="162" t="s">
        <v>789</v>
      </c>
    </row>
    <row r="249" spans="1:65" s="2" customFormat="1" ht="16.5" customHeight="1">
      <c r="A249" s="33"/>
      <c r="B249" s="150"/>
      <c r="C249" s="151" t="s">
        <v>383</v>
      </c>
      <c r="D249" s="151" t="s">
        <v>187</v>
      </c>
      <c r="E249" s="152" t="s">
        <v>305</v>
      </c>
      <c r="F249" s="153" t="s">
        <v>306</v>
      </c>
      <c r="G249" s="154" t="s">
        <v>234</v>
      </c>
      <c r="H249" s="155">
        <v>2939.9940000000001</v>
      </c>
      <c r="I249" s="156"/>
      <c r="J249" s="157">
        <f>ROUND(I249*H249,2)</f>
        <v>0</v>
      </c>
      <c r="K249" s="153" t="s">
        <v>191</v>
      </c>
      <c r="L249" s="34"/>
      <c r="M249" s="158" t="s">
        <v>1</v>
      </c>
      <c r="N249" s="159" t="s">
        <v>45</v>
      </c>
      <c r="O249" s="59"/>
      <c r="P249" s="160">
        <f>O249*H249</f>
        <v>0</v>
      </c>
      <c r="Q249" s="160">
        <v>0</v>
      </c>
      <c r="R249" s="160">
        <f>Q249*H249</f>
        <v>0</v>
      </c>
      <c r="S249" s="160">
        <v>0</v>
      </c>
      <c r="T249" s="161">
        <f>S249*H249</f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62" t="s">
        <v>192</v>
      </c>
      <c r="AT249" s="162" t="s">
        <v>187</v>
      </c>
      <c r="AU249" s="162" t="s">
        <v>88</v>
      </c>
      <c r="AY249" s="18" t="s">
        <v>185</v>
      </c>
      <c r="BE249" s="163">
        <f>IF(N249="základní",J249,0)</f>
        <v>0</v>
      </c>
      <c r="BF249" s="163">
        <f>IF(N249="snížená",J249,0)</f>
        <v>0</v>
      </c>
      <c r="BG249" s="163">
        <f>IF(N249="zákl. přenesená",J249,0)</f>
        <v>0</v>
      </c>
      <c r="BH249" s="163">
        <f>IF(N249="sníž. přenesená",J249,0)</f>
        <v>0</v>
      </c>
      <c r="BI249" s="163">
        <f>IF(N249="nulová",J249,0)</f>
        <v>0</v>
      </c>
      <c r="BJ249" s="18" t="s">
        <v>24</v>
      </c>
      <c r="BK249" s="163">
        <f>ROUND(I249*H249,2)</f>
        <v>0</v>
      </c>
      <c r="BL249" s="18" t="s">
        <v>192</v>
      </c>
      <c r="BM249" s="162" t="s">
        <v>790</v>
      </c>
    </row>
    <row r="250" spans="1:65" s="13" customFormat="1">
      <c r="B250" s="164"/>
      <c r="D250" s="165" t="s">
        <v>194</v>
      </c>
      <c r="E250" s="166" t="s">
        <v>1</v>
      </c>
      <c r="F250" s="167" t="s">
        <v>791</v>
      </c>
      <c r="H250" s="168">
        <v>2939.9940000000001</v>
      </c>
      <c r="I250" s="169"/>
      <c r="L250" s="164"/>
      <c r="M250" s="170"/>
      <c r="N250" s="171"/>
      <c r="O250" s="171"/>
      <c r="P250" s="171"/>
      <c r="Q250" s="171"/>
      <c r="R250" s="171"/>
      <c r="S250" s="171"/>
      <c r="T250" s="172"/>
      <c r="AT250" s="166" t="s">
        <v>194</v>
      </c>
      <c r="AU250" s="166" t="s">
        <v>88</v>
      </c>
      <c r="AV250" s="13" t="s">
        <v>88</v>
      </c>
      <c r="AW250" s="13" t="s">
        <v>35</v>
      </c>
      <c r="AX250" s="13" t="s">
        <v>24</v>
      </c>
      <c r="AY250" s="166" t="s">
        <v>185</v>
      </c>
    </row>
    <row r="251" spans="1:65" s="2" customFormat="1" ht="16.5" customHeight="1">
      <c r="A251" s="33"/>
      <c r="B251" s="150"/>
      <c r="C251" s="151" t="s">
        <v>389</v>
      </c>
      <c r="D251" s="151" t="s">
        <v>187</v>
      </c>
      <c r="E251" s="152" t="s">
        <v>485</v>
      </c>
      <c r="F251" s="153" t="s">
        <v>486</v>
      </c>
      <c r="G251" s="154" t="s">
        <v>234</v>
      </c>
      <c r="H251" s="155">
        <v>489.99900000000002</v>
      </c>
      <c r="I251" s="156"/>
      <c r="J251" s="157">
        <f>ROUND(I251*H251,2)</f>
        <v>0</v>
      </c>
      <c r="K251" s="153" t="s">
        <v>224</v>
      </c>
      <c r="L251" s="34"/>
      <c r="M251" s="158" t="s">
        <v>1</v>
      </c>
      <c r="N251" s="159" t="s">
        <v>45</v>
      </c>
      <c r="O251" s="59"/>
      <c r="P251" s="160">
        <f>O251*H251</f>
        <v>0</v>
      </c>
      <c r="Q251" s="160">
        <v>0</v>
      </c>
      <c r="R251" s="160">
        <f>Q251*H251</f>
        <v>0</v>
      </c>
      <c r="S251" s="160">
        <v>0</v>
      </c>
      <c r="T251" s="161">
        <f>S251*H251</f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162" t="s">
        <v>192</v>
      </c>
      <c r="AT251" s="162" t="s">
        <v>187</v>
      </c>
      <c r="AU251" s="162" t="s">
        <v>88</v>
      </c>
      <c r="AY251" s="18" t="s">
        <v>185</v>
      </c>
      <c r="BE251" s="163">
        <f>IF(N251="základní",J251,0)</f>
        <v>0</v>
      </c>
      <c r="BF251" s="163">
        <f>IF(N251="snížená",J251,0)</f>
        <v>0</v>
      </c>
      <c r="BG251" s="163">
        <f>IF(N251="zákl. přenesená",J251,0)</f>
        <v>0</v>
      </c>
      <c r="BH251" s="163">
        <f>IF(N251="sníž. přenesená",J251,0)</f>
        <v>0</v>
      </c>
      <c r="BI251" s="163">
        <f>IF(N251="nulová",J251,0)</f>
        <v>0</v>
      </c>
      <c r="BJ251" s="18" t="s">
        <v>24</v>
      </c>
      <c r="BK251" s="163">
        <f>ROUND(I251*H251,2)</f>
        <v>0</v>
      </c>
      <c r="BL251" s="18" t="s">
        <v>192</v>
      </c>
      <c r="BM251" s="162" t="s">
        <v>792</v>
      </c>
    </row>
    <row r="252" spans="1:65" s="12" customFormat="1" ht="22.9" customHeight="1">
      <c r="B252" s="137"/>
      <c r="D252" s="138" t="s">
        <v>79</v>
      </c>
      <c r="E252" s="148" t="s">
        <v>123</v>
      </c>
      <c r="F252" s="148" t="s">
        <v>793</v>
      </c>
      <c r="I252" s="140"/>
      <c r="J252" s="149">
        <f>BK252</f>
        <v>0</v>
      </c>
      <c r="L252" s="137"/>
      <c r="M252" s="142"/>
      <c r="N252" s="143"/>
      <c r="O252" s="143"/>
      <c r="P252" s="144">
        <f>SUM(P253:P337)</f>
        <v>0</v>
      </c>
      <c r="Q252" s="143"/>
      <c r="R252" s="144">
        <f>SUM(R253:R337)</f>
        <v>6.7859999999999995E-3</v>
      </c>
      <c r="S252" s="143"/>
      <c r="T252" s="145">
        <f>SUM(T253:T337)</f>
        <v>0</v>
      </c>
      <c r="AR252" s="138" t="s">
        <v>24</v>
      </c>
      <c r="AT252" s="146" t="s">
        <v>79</v>
      </c>
      <c r="AU252" s="146" t="s">
        <v>24</v>
      </c>
      <c r="AY252" s="138" t="s">
        <v>185</v>
      </c>
      <c r="BK252" s="147">
        <f>SUM(BK253:BK337)</f>
        <v>0</v>
      </c>
    </row>
    <row r="253" spans="1:65" s="2" customFormat="1" ht="16.5" customHeight="1">
      <c r="A253" s="33"/>
      <c r="B253" s="150"/>
      <c r="C253" s="151" t="s">
        <v>393</v>
      </c>
      <c r="D253" s="151" t="s">
        <v>187</v>
      </c>
      <c r="E253" s="152" t="s">
        <v>794</v>
      </c>
      <c r="F253" s="153" t="s">
        <v>795</v>
      </c>
      <c r="G253" s="154" t="s">
        <v>228</v>
      </c>
      <c r="H253" s="155">
        <v>2.3740000000000001</v>
      </c>
      <c r="I253" s="156"/>
      <c r="J253" s="157">
        <f>ROUND(I253*H253,2)</f>
        <v>0</v>
      </c>
      <c r="K253" s="153" t="s">
        <v>224</v>
      </c>
      <c r="L253" s="34"/>
      <c r="M253" s="158" t="s">
        <v>1</v>
      </c>
      <c r="N253" s="159" t="s">
        <v>45</v>
      </c>
      <c r="O253" s="59"/>
      <c r="P253" s="160">
        <f>O253*H253</f>
        <v>0</v>
      </c>
      <c r="Q253" s="160">
        <v>0</v>
      </c>
      <c r="R253" s="160">
        <f>Q253*H253</f>
        <v>0</v>
      </c>
      <c r="S253" s="160">
        <v>0</v>
      </c>
      <c r="T253" s="161">
        <f>S253*H253</f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62" t="s">
        <v>192</v>
      </c>
      <c r="AT253" s="162" t="s">
        <v>187</v>
      </c>
      <c r="AU253" s="162" t="s">
        <v>88</v>
      </c>
      <c r="AY253" s="18" t="s">
        <v>185</v>
      </c>
      <c r="BE253" s="163">
        <f>IF(N253="základní",J253,0)</f>
        <v>0</v>
      </c>
      <c r="BF253" s="163">
        <f>IF(N253="snížená",J253,0)</f>
        <v>0</v>
      </c>
      <c r="BG253" s="163">
        <f>IF(N253="zákl. přenesená",J253,0)</f>
        <v>0</v>
      </c>
      <c r="BH253" s="163">
        <f>IF(N253="sníž. přenesená",J253,0)</f>
        <v>0</v>
      </c>
      <c r="BI253" s="163">
        <f>IF(N253="nulová",J253,0)</f>
        <v>0</v>
      </c>
      <c r="BJ253" s="18" t="s">
        <v>24</v>
      </c>
      <c r="BK253" s="163">
        <f>ROUND(I253*H253,2)</f>
        <v>0</v>
      </c>
      <c r="BL253" s="18" t="s">
        <v>192</v>
      </c>
      <c r="BM253" s="162" t="s">
        <v>796</v>
      </c>
    </row>
    <row r="254" spans="1:65" s="15" customFormat="1">
      <c r="B254" s="194"/>
      <c r="D254" s="165" t="s">
        <v>194</v>
      </c>
      <c r="E254" s="195" t="s">
        <v>1</v>
      </c>
      <c r="F254" s="196" t="s">
        <v>797</v>
      </c>
      <c r="H254" s="195" t="s">
        <v>1</v>
      </c>
      <c r="I254" s="197"/>
      <c r="L254" s="194"/>
      <c r="M254" s="198"/>
      <c r="N254" s="199"/>
      <c r="O254" s="199"/>
      <c r="P254" s="199"/>
      <c r="Q254" s="199"/>
      <c r="R254" s="199"/>
      <c r="S254" s="199"/>
      <c r="T254" s="200"/>
      <c r="AT254" s="195" t="s">
        <v>194</v>
      </c>
      <c r="AU254" s="195" t="s">
        <v>88</v>
      </c>
      <c r="AV254" s="15" t="s">
        <v>24</v>
      </c>
      <c r="AW254" s="15" t="s">
        <v>35</v>
      </c>
      <c r="AX254" s="15" t="s">
        <v>80</v>
      </c>
      <c r="AY254" s="195" t="s">
        <v>185</v>
      </c>
    </row>
    <row r="255" spans="1:65" s="13" customFormat="1">
      <c r="B255" s="164"/>
      <c r="D255" s="165" t="s">
        <v>194</v>
      </c>
      <c r="E255" s="166" t="s">
        <v>1</v>
      </c>
      <c r="F255" s="167" t="s">
        <v>798</v>
      </c>
      <c r="H255" s="168">
        <v>23.734999999999999</v>
      </c>
      <c r="I255" s="169"/>
      <c r="L255" s="164"/>
      <c r="M255" s="170"/>
      <c r="N255" s="171"/>
      <c r="O255" s="171"/>
      <c r="P255" s="171"/>
      <c r="Q255" s="171"/>
      <c r="R255" s="171"/>
      <c r="S255" s="171"/>
      <c r="T255" s="172"/>
      <c r="AT255" s="166" t="s">
        <v>194</v>
      </c>
      <c r="AU255" s="166" t="s">
        <v>88</v>
      </c>
      <c r="AV255" s="13" t="s">
        <v>88</v>
      </c>
      <c r="AW255" s="13" t="s">
        <v>35</v>
      </c>
      <c r="AX255" s="13" t="s">
        <v>80</v>
      </c>
      <c r="AY255" s="166" t="s">
        <v>185</v>
      </c>
    </row>
    <row r="256" spans="1:65" s="14" customFormat="1">
      <c r="B256" s="173"/>
      <c r="D256" s="165" t="s">
        <v>194</v>
      </c>
      <c r="E256" s="174" t="s">
        <v>661</v>
      </c>
      <c r="F256" s="175" t="s">
        <v>195</v>
      </c>
      <c r="H256" s="176">
        <v>23.734999999999999</v>
      </c>
      <c r="I256" s="177"/>
      <c r="L256" s="173"/>
      <c r="M256" s="178"/>
      <c r="N256" s="179"/>
      <c r="O256" s="179"/>
      <c r="P256" s="179"/>
      <c r="Q256" s="179"/>
      <c r="R256" s="179"/>
      <c r="S256" s="179"/>
      <c r="T256" s="180"/>
      <c r="AT256" s="174" t="s">
        <v>194</v>
      </c>
      <c r="AU256" s="174" t="s">
        <v>88</v>
      </c>
      <c r="AV256" s="14" t="s">
        <v>192</v>
      </c>
      <c r="AW256" s="14" t="s">
        <v>35</v>
      </c>
      <c r="AX256" s="14" t="s">
        <v>80</v>
      </c>
      <c r="AY256" s="174" t="s">
        <v>185</v>
      </c>
    </row>
    <row r="257" spans="1:65" s="13" customFormat="1">
      <c r="B257" s="164"/>
      <c r="D257" s="165" t="s">
        <v>194</v>
      </c>
      <c r="E257" s="166" t="s">
        <v>1</v>
      </c>
      <c r="F257" s="167" t="s">
        <v>799</v>
      </c>
      <c r="H257" s="168">
        <v>2.3740000000000001</v>
      </c>
      <c r="I257" s="169"/>
      <c r="L257" s="164"/>
      <c r="M257" s="170"/>
      <c r="N257" s="171"/>
      <c r="O257" s="171"/>
      <c r="P257" s="171"/>
      <c r="Q257" s="171"/>
      <c r="R257" s="171"/>
      <c r="S257" s="171"/>
      <c r="T257" s="172"/>
      <c r="AT257" s="166" t="s">
        <v>194</v>
      </c>
      <c r="AU257" s="166" t="s">
        <v>88</v>
      </c>
      <c r="AV257" s="13" t="s">
        <v>88</v>
      </c>
      <c r="AW257" s="13" t="s">
        <v>35</v>
      </c>
      <c r="AX257" s="13" t="s">
        <v>24</v>
      </c>
      <c r="AY257" s="166" t="s">
        <v>185</v>
      </c>
    </row>
    <row r="258" spans="1:65" s="2" customFormat="1" ht="16.5" customHeight="1">
      <c r="A258" s="33"/>
      <c r="B258" s="150"/>
      <c r="C258" s="151" t="s">
        <v>396</v>
      </c>
      <c r="D258" s="151" t="s">
        <v>187</v>
      </c>
      <c r="E258" s="152" t="s">
        <v>800</v>
      </c>
      <c r="F258" s="153" t="s">
        <v>801</v>
      </c>
      <c r="G258" s="154" t="s">
        <v>228</v>
      </c>
      <c r="H258" s="155">
        <v>19.463000000000001</v>
      </c>
      <c r="I258" s="156"/>
      <c r="J258" s="157">
        <f>ROUND(I258*H258,2)</f>
        <v>0</v>
      </c>
      <c r="K258" s="153" t="s">
        <v>224</v>
      </c>
      <c r="L258" s="34"/>
      <c r="M258" s="158" t="s">
        <v>1</v>
      </c>
      <c r="N258" s="159" t="s">
        <v>45</v>
      </c>
      <c r="O258" s="59"/>
      <c r="P258" s="160">
        <f>O258*H258</f>
        <v>0</v>
      </c>
      <c r="Q258" s="160">
        <v>0</v>
      </c>
      <c r="R258" s="160">
        <f>Q258*H258</f>
        <v>0</v>
      </c>
      <c r="S258" s="160">
        <v>0</v>
      </c>
      <c r="T258" s="161">
        <f>S258*H258</f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162" t="s">
        <v>192</v>
      </c>
      <c r="AT258" s="162" t="s">
        <v>187</v>
      </c>
      <c r="AU258" s="162" t="s">
        <v>88</v>
      </c>
      <c r="AY258" s="18" t="s">
        <v>185</v>
      </c>
      <c r="BE258" s="163">
        <f>IF(N258="základní",J258,0)</f>
        <v>0</v>
      </c>
      <c r="BF258" s="163">
        <f>IF(N258="snížená",J258,0)</f>
        <v>0</v>
      </c>
      <c r="BG258" s="163">
        <f>IF(N258="zákl. přenesená",J258,0)</f>
        <v>0</v>
      </c>
      <c r="BH258" s="163">
        <f>IF(N258="sníž. přenesená",J258,0)</f>
        <v>0</v>
      </c>
      <c r="BI258" s="163">
        <f>IF(N258="nulová",J258,0)</f>
        <v>0</v>
      </c>
      <c r="BJ258" s="18" t="s">
        <v>24</v>
      </c>
      <c r="BK258" s="163">
        <f>ROUND(I258*H258,2)</f>
        <v>0</v>
      </c>
      <c r="BL258" s="18" t="s">
        <v>192</v>
      </c>
      <c r="BM258" s="162" t="s">
        <v>802</v>
      </c>
    </row>
    <row r="259" spans="1:65" s="13" customFormat="1">
      <c r="B259" s="164"/>
      <c r="D259" s="165" t="s">
        <v>194</v>
      </c>
      <c r="E259" s="166" t="s">
        <v>1</v>
      </c>
      <c r="F259" s="167" t="s">
        <v>803</v>
      </c>
      <c r="H259" s="168">
        <v>19.463000000000001</v>
      </c>
      <c r="I259" s="169"/>
      <c r="L259" s="164"/>
      <c r="M259" s="170"/>
      <c r="N259" s="171"/>
      <c r="O259" s="171"/>
      <c r="P259" s="171"/>
      <c r="Q259" s="171"/>
      <c r="R259" s="171"/>
      <c r="S259" s="171"/>
      <c r="T259" s="172"/>
      <c r="AT259" s="166" t="s">
        <v>194</v>
      </c>
      <c r="AU259" s="166" t="s">
        <v>88</v>
      </c>
      <c r="AV259" s="13" t="s">
        <v>88</v>
      </c>
      <c r="AW259" s="13" t="s">
        <v>35</v>
      </c>
      <c r="AX259" s="13" t="s">
        <v>24</v>
      </c>
      <c r="AY259" s="166" t="s">
        <v>185</v>
      </c>
    </row>
    <row r="260" spans="1:65" s="2" customFormat="1" ht="16.5" customHeight="1">
      <c r="A260" s="33"/>
      <c r="B260" s="150"/>
      <c r="C260" s="151" t="s">
        <v>398</v>
      </c>
      <c r="D260" s="151" t="s">
        <v>187</v>
      </c>
      <c r="E260" s="152" t="s">
        <v>804</v>
      </c>
      <c r="F260" s="153" t="s">
        <v>805</v>
      </c>
      <c r="G260" s="154" t="s">
        <v>228</v>
      </c>
      <c r="H260" s="155">
        <v>1.899</v>
      </c>
      <c r="I260" s="156"/>
      <c r="J260" s="157">
        <f>ROUND(I260*H260,2)</f>
        <v>0</v>
      </c>
      <c r="K260" s="153" t="s">
        <v>224</v>
      </c>
      <c r="L260" s="34"/>
      <c r="M260" s="158" t="s">
        <v>1</v>
      </c>
      <c r="N260" s="159" t="s">
        <v>45</v>
      </c>
      <c r="O260" s="59"/>
      <c r="P260" s="160">
        <f>O260*H260</f>
        <v>0</v>
      </c>
      <c r="Q260" s="160">
        <v>0</v>
      </c>
      <c r="R260" s="160">
        <f>Q260*H260</f>
        <v>0</v>
      </c>
      <c r="S260" s="160">
        <v>0</v>
      </c>
      <c r="T260" s="161">
        <f>S260*H260</f>
        <v>0</v>
      </c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162" t="s">
        <v>192</v>
      </c>
      <c r="AT260" s="162" t="s">
        <v>187</v>
      </c>
      <c r="AU260" s="162" t="s">
        <v>88</v>
      </c>
      <c r="AY260" s="18" t="s">
        <v>185</v>
      </c>
      <c r="BE260" s="163">
        <f>IF(N260="základní",J260,0)</f>
        <v>0</v>
      </c>
      <c r="BF260" s="163">
        <f>IF(N260="snížená",J260,0)</f>
        <v>0</v>
      </c>
      <c r="BG260" s="163">
        <f>IF(N260="zákl. přenesená",J260,0)</f>
        <v>0</v>
      </c>
      <c r="BH260" s="163">
        <f>IF(N260="sníž. přenesená",J260,0)</f>
        <v>0</v>
      </c>
      <c r="BI260" s="163">
        <f>IF(N260="nulová",J260,0)</f>
        <v>0</v>
      </c>
      <c r="BJ260" s="18" t="s">
        <v>24</v>
      </c>
      <c r="BK260" s="163">
        <f>ROUND(I260*H260,2)</f>
        <v>0</v>
      </c>
      <c r="BL260" s="18" t="s">
        <v>192</v>
      </c>
      <c r="BM260" s="162" t="s">
        <v>806</v>
      </c>
    </row>
    <row r="261" spans="1:65" s="13" customFormat="1">
      <c r="B261" s="164"/>
      <c r="D261" s="165" t="s">
        <v>194</v>
      </c>
      <c r="E261" s="166" t="s">
        <v>1</v>
      </c>
      <c r="F261" s="167" t="s">
        <v>807</v>
      </c>
      <c r="H261" s="168">
        <v>1.899</v>
      </c>
      <c r="I261" s="169"/>
      <c r="L261" s="164"/>
      <c r="M261" s="170"/>
      <c r="N261" s="171"/>
      <c r="O261" s="171"/>
      <c r="P261" s="171"/>
      <c r="Q261" s="171"/>
      <c r="R261" s="171"/>
      <c r="S261" s="171"/>
      <c r="T261" s="172"/>
      <c r="AT261" s="166" t="s">
        <v>194</v>
      </c>
      <c r="AU261" s="166" t="s">
        <v>88</v>
      </c>
      <c r="AV261" s="13" t="s">
        <v>88</v>
      </c>
      <c r="AW261" s="13" t="s">
        <v>35</v>
      </c>
      <c r="AX261" s="13" t="s">
        <v>24</v>
      </c>
      <c r="AY261" s="166" t="s">
        <v>185</v>
      </c>
    </row>
    <row r="262" spans="1:65" s="2" customFormat="1" ht="21.75" customHeight="1">
      <c r="A262" s="33"/>
      <c r="B262" s="150"/>
      <c r="C262" s="151" t="s">
        <v>127</v>
      </c>
      <c r="D262" s="151" t="s">
        <v>187</v>
      </c>
      <c r="E262" s="152" t="s">
        <v>808</v>
      </c>
      <c r="F262" s="153" t="s">
        <v>809</v>
      </c>
      <c r="G262" s="154" t="s">
        <v>228</v>
      </c>
      <c r="H262" s="155">
        <v>12.46</v>
      </c>
      <c r="I262" s="156"/>
      <c r="J262" s="157">
        <f>ROUND(I262*H262,2)</f>
        <v>0</v>
      </c>
      <c r="K262" s="153" t="s">
        <v>191</v>
      </c>
      <c r="L262" s="34"/>
      <c r="M262" s="158" t="s">
        <v>1</v>
      </c>
      <c r="N262" s="159" t="s">
        <v>45</v>
      </c>
      <c r="O262" s="59"/>
      <c r="P262" s="160">
        <f>O262*H262</f>
        <v>0</v>
      </c>
      <c r="Q262" s="160">
        <v>0</v>
      </c>
      <c r="R262" s="160">
        <f>Q262*H262</f>
        <v>0</v>
      </c>
      <c r="S262" s="160">
        <v>0</v>
      </c>
      <c r="T262" s="161">
        <f>S262*H262</f>
        <v>0</v>
      </c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162" t="s">
        <v>192</v>
      </c>
      <c r="AT262" s="162" t="s">
        <v>187</v>
      </c>
      <c r="AU262" s="162" t="s">
        <v>88</v>
      </c>
      <c r="AY262" s="18" t="s">
        <v>185</v>
      </c>
      <c r="BE262" s="163">
        <f>IF(N262="základní",J262,0)</f>
        <v>0</v>
      </c>
      <c r="BF262" s="163">
        <f>IF(N262="snížená",J262,0)</f>
        <v>0</v>
      </c>
      <c r="BG262" s="163">
        <f>IF(N262="zákl. přenesená",J262,0)</f>
        <v>0</v>
      </c>
      <c r="BH262" s="163">
        <f>IF(N262="sníž. přenesená",J262,0)</f>
        <v>0</v>
      </c>
      <c r="BI262" s="163">
        <f>IF(N262="nulová",J262,0)</f>
        <v>0</v>
      </c>
      <c r="BJ262" s="18" t="s">
        <v>24</v>
      </c>
      <c r="BK262" s="163">
        <f>ROUND(I262*H262,2)</f>
        <v>0</v>
      </c>
      <c r="BL262" s="18" t="s">
        <v>192</v>
      </c>
      <c r="BM262" s="162" t="s">
        <v>810</v>
      </c>
    </row>
    <row r="263" spans="1:65" s="15" customFormat="1">
      <c r="B263" s="194"/>
      <c r="D263" s="165" t="s">
        <v>194</v>
      </c>
      <c r="E263" s="195" t="s">
        <v>1</v>
      </c>
      <c r="F263" s="196" t="s">
        <v>811</v>
      </c>
      <c r="H263" s="195" t="s">
        <v>1</v>
      </c>
      <c r="I263" s="197"/>
      <c r="L263" s="194"/>
      <c r="M263" s="198"/>
      <c r="N263" s="199"/>
      <c r="O263" s="199"/>
      <c r="P263" s="199"/>
      <c r="Q263" s="199"/>
      <c r="R263" s="199"/>
      <c r="S263" s="199"/>
      <c r="T263" s="200"/>
      <c r="AT263" s="195" t="s">
        <v>194</v>
      </c>
      <c r="AU263" s="195" t="s">
        <v>88</v>
      </c>
      <c r="AV263" s="15" t="s">
        <v>24</v>
      </c>
      <c r="AW263" s="15" t="s">
        <v>35</v>
      </c>
      <c r="AX263" s="15" t="s">
        <v>80</v>
      </c>
      <c r="AY263" s="195" t="s">
        <v>185</v>
      </c>
    </row>
    <row r="264" spans="1:65" s="13" customFormat="1">
      <c r="B264" s="164"/>
      <c r="D264" s="165" t="s">
        <v>194</v>
      </c>
      <c r="E264" s="166" t="s">
        <v>1</v>
      </c>
      <c r="F264" s="167" t="s">
        <v>812</v>
      </c>
      <c r="H264" s="168">
        <v>124.6</v>
      </c>
      <c r="I264" s="169"/>
      <c r="L264" s="164"/>
      <c r="M264" s="170"/>
      <c r="N264" s="171"/>
      <c r="O264" s="171"/>
      <c r="P264" s="171"/>
      <c r="Q264" s="171"/>
      <c r="R264" s="171"/>
      <c r="S264" s="171"/>
      <c r="T264" s="172"/>
      <c r="AT264" s="166" t="s">
        <v>194</v>
      </c>
      <c r="AU264" s="166" t="s">
        <v>88</v>
      </c>
      <c r="AV264" s="13" t="s">
        <v>88</v>
      </c>
      <c r="AW264" s="13" t="s">
        <v>35</v>
      </c>
      <c r="AX264" s="13" t="s">
        <v>80</v>
      </c>
      <c r="AY264" s="166" t="s">
        <v>185</v>
      </c>
    </row>
    <row r="265" spans="1:65" s="14" customFormat="1">
      <c r="B265" s="173"/>
      <c r="D265" s="165" t="s">
        <v>194</v>
      </c>
      <c r="E265" s="174" t="s">
        <v>423</v>
      </c>
      <c r="F265" s="175" t="s">
        <v>195</v>
      </c>
      <c r="H265" s="176">
        <v>124.6</v>
      </c>
      <c r="I265" s="177"/>
      <c r="L265" s="173"/>
      <c r="M265" s="178"/>
      <c r="N265" s="179"/>
      <c r="O265" s="179"/>
      <c r="P265" s="179"/>
      <c r="Q265" s="179"/>
      <c r="R265" s="179"/>
      <c r="S265" s="179"/>
      <c r="T265" s="180"/>
      <c r="AT265" s="174" t="s">
        <v>194</v>
      </c>
      <c r="AU265" s="174" t="s">
        <v>88</v>
      </c>
      <c r="AV265" s="14" t="s">
        <v>192</v>
      </c>
      <c r="AW265" s="14" t="s">
        <v>35</v>
      </c>
      <c r="AX265" s="14" t="s">
        <v>80</v>
      </c>
      <c r="AY265" s="174" t="s">
        <v>185</v>
      </c>
    </row>
    <row r="266" spans="1:65" s="13" customFormat="1">
      <c r="B266" s="164"/>
      <c r="D266" s="165" t="s">
        <v>194</v>
      </c>
      <c r="E266" s="166" t="s">
        <v>1</v>
      </c>
      <c r="F266" s="167" t="s">
        <v>813</v>
      </c>
      <c r="H266" s="168">
        <v>12.46</v>
      </c>
      <c r="I266" s="169"/>
      <c r="L266" s="164"/>
      <c r="M266" s="170"/>
      <c r="N266" s="171"/>
      <c r="O266" s="171"/>
      <c r="P266" s="171"/>
      <c r="Q266" s="171"/>
      <c r="R266" s="171"/>
      <c r="S266" s="171"/>
      <c r="T266" s="172"/>
      <c r="AT266" s="166" t="s">
        <v>194</v>
      </c>
      <c r="AU266" s="166" t="s">
        <v>88</v>
      </c>
      <c r="AV266" s="13" t="s">
        <v>88</v>
      </c>
      <c r="AW266" s="13" t="s">
        <v>35</v>
      </c>
      <c r="AX266" s="13" t="s">
        <v>24</v>
      </c>
      <c r="AY266" s="166" t="s">
        <v>185</v>
      </c>
    </row>
    <row r="267" spans="1:65" s="2" customFormat="1" ht="21.75" customHeight="1">
      <c r="A267" s="33"/>
      <c r="B267" s="150"/>
      <c r="C267" s="151" t="s">
        <v>130</v>
      </c>
      <c r="D267" s="151" t="s">
        <v>187</v>
      </c>
      <c r="E267" s="152" t="s">
        <v>814</v>
      </c>
      <c r="F267" s="153" t="s">
        <v>815</v>
      </c>
      <c r="G267" s="154" t="s">
        <v>228</v>
      </c>
      <c r="H267" s="155">
        <v>102.172</v>
      </c>
      <c r="I267" s="156"/>
      <c r="J267" s="157">
        <f>ROUND(I267*H267,2)</f>
        <v>0</v>
      </c>
      <c r="K267" s="153" t="s">
        <v>191</v>
      </c>
      <c r="L267" s="34"/>
      <c r="M267" s="158" t="s">
        <v>1</v>
      </c>
      <c r="N267" s="159" t="s">
        <v>45</v>
      </c>
      <c r="O267" s="59"/>
      <c r="P267" s="160">
        <f>O267*H267</f>
        <v>0</v>
      </c>
      <c r="Q267" s="160">
        <v>0</v>
      </c>
      <c r="R267" s="160">
        <f>Q267*H267</f>
        <v>0</v>
      </c>
      <c r="S267" s="160">
        <v>0</v>
      </c>
      <c r="T267" s="161">
        <f>S267*H267</f>
        <v>0</v>
      </c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R267" s="162" t="s">
        <v>192</v>
      </c>
      <c r="AT267" s="162" t="s">
        <v>187</v>
      </c>
      <c r="AU267" s="162" t="s">
        <v>88</v>
      </c>
      <c r="AY267" s="18" t="s">
        <v>185</v>
      </c>
      <c r="BE267" s="163">
        <f>IF(N267="základní",J267,0)</f>
        <v>0</v>
      </c>
      <c r="BF267" s="163">
        <f>IF(N267="snížená",J267,0)</f>
        <v>0</v>
      </c>
      <c r="BG267" s="163">
        <f>IF(N267="zákl. přenesená",J267,0)</f>
        <v>0</v>
      </c>
      <c r="BH267" s="163">
        <f>IF(N267="sníž. přenesená",J267,0)</f>
        <v>0</v>
      </c>
      <c r="BI267" s="163">
        <f>IF(N267="nulová",J267,0)</f>
        <v>0</v>
      </c>
      <c r="BJ267" s="18" t="s">
        <v>24</v>
      </c>
      <c r="BK267" s="163">
        <f>ROUND(I267*H267,2)</f>
        <v>0</v>
      </c>
      <c r="BL267" s="18" t="s">
        <v>192</v>
      </c>
      <c r="BM267" s="162" t="s">
        <v>816</v>
      </c>
    </row>
    <row r="268" spans="1:65" s="13" customFormat="1">
      <c r="B268" s="164"/>
      <c r="D268" s="165" t="s">
        <v>194</v>
      </c>
      <c r="E268" s="166" t="s">
        <v>1</v>
      </c>
      <c r="F268" s="167" t="s">
        <v>817</v>
      </c>
      <c r="H268" s="168">
        <v>102.172</v>
      </c>
      <c r="I268" s="169"/>
      <c r="L268" s="164"/>
      <c r="M268" s="170"/>
      <c r="N268" s="171"/>
      <c r="O268" s="171"/>
      <c r="P268" s="171"/>
      <c r="Q268" s="171"/>
      <c r="R268" s="171"/>
      <c r="S268" s="171"/>
      <c r="T268" s="172"/>
      <c r="AT268" s="166" t="s">
        <v>194</v>
      </c>
      <c r="AU268" s="166" t="s">
        <v>88</v>
      </c>
      <c r="AV268" s="13" t="s">
        <v>88</v>
      </c>
      <c r="AW268" s="13" t="s">
        <v>35</v>
      </c>
      <c r="AX268" s="13" t="s">
        <v>24</v>
      </c>
      <c r="AY268" s="166" t="s">
        <v>185</v>
      </c>
    </row>
    <row r="269" spans="1:65" s="2" customFormat="1" ht="21.75" customHeight="1">
      <c r="A269" s="33"/>
      <c r="B269" s="150"/>
      <c r="C269" s="151" t="s">
        <v>133</v>
      </c>
      <c r="D269" s="151" t="s">
        <v>187</v>
      </c>
      <c r="E269" s="152" t="s">
        <v>818</v>
      </c>
      <c r="F269" s="153" t="s">
        <v>819</v>
      </c>
      <c r="G269" s="154" t="s">
        <v>228</v>
      </c>
      <c r="H269" s="155">
        <v>9.968</v>
      </c>
      <c r="I269" s="156"/>
      <c r="J269" s="157">
        <f>ROUND(I269*H269,2)</f>
        <v>0</v>
      </c>
      <c r="K269" s="153" t="s">
        <v>191</v>
      </c>
      <c r="L269" s="34"/>
      <c r="M269" s="158" t="s">
        <v>1</v>
      </c>
      <c r="N269" s="159" t="s">
        <v>45</v>
      </c>
      <c r="O269" s="59"/>
      <c r="P269" s="160">
        <f>O269*H269</f>
        <v>0</v>
      </c>
      <c r="Q269" s="160">
        <v>0</v>
      </c>
      <c r="R269" s="160">
        <f>Q269*H269</f>
        <v>0</v>
      </c>
      <c r="S269" s="160">
        <v>0</v>
      </c>
      <c r="T269" s="161">
        <f>S269*H269</f>
        <v>0</v>
      </c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R269" s="162" t="s">
        <v>192</v>
      </c>
      <c r="AT269" s="162" t="s">
        <v>187</v>
      </c>
      <c r="AU269" s="162" t="s">
        <v>88</v>
      </c>
      <c r="AY269" s="18" t="s">
        <v>185</v>
      </c>
      <c r="BE269" s="163">
        <f>IF(N269="základní",J269,0)</f>
        <v>0</v>
      </c>
      <c r="BF269" s="163">
        <f>IF(N269="snížená",J269,0)</f>
        <v>0</v>
      </c>
      <c r="BG269" s="163">
        <f>IF(N269="zákl. přenesená",J269,0)</f>
        <v>0</v>
      </c>
      <c r="BH269" s="163">
        <f>IF(N269="sníž. přenesená",J269,0)</f>
        <v>0</v>
      </c>
      <c r="BI269" s="163">
        <f>IF(N269="nulová",J269,0)</f>
        <v>0</v>
      </c>
      <c r="BJ269" s="18" t="s">
        <v>24</v>
      </c>
      <c r="BK269" s="163">
        <f>ROUND(I269*H269,2)</f>
        <v>0</v>
      </c>
      <c r="BL269" s="18" t="s">
        <v>192</v>
      </c>
      <c r="BM269" s="162" t="s">
        <v>820</v>
      </c>
    </row>
    <row r="270" spans="1:65" s="13" customFormat="1">
      <c r="B270" s="164"/>
      <c r="D270" s="165" t="s">
        <v>194</v>
      </c>
      <c r="E270" s="166" t="s">
        <v>1</v>
      </c>
      <c r="F270" s="167" t="s">
        <v>821</v>
      </c>
      <c r="H270" s="168">
        <v>9.968</v>
      </c>
      <c r="I270" s="169"/>
      <c r="L270" s="164"/>
      <c r="M270" s="170"/>
      <c r="N270" s="171"/>
      <c r="O270" s="171"/>
      <c r="P270" s="171"/>
      <c r="Q270" s="171"/>
      <c r="R270" s="171"/>
      <c r="S270" s="171"/>
      <c r="T270" s="172"/>
      <c r="AT270" s="166" t="s">
        <v>194</v>
      </c>
      <c r="AU270" s="166" t="s">
        <v>88</v>
      </c>
      <c r="AV270" s="13" t="s">
        <v>88</v>
      </c>
      <c r="AW270" s="13" t="s">
        <v>35</v>
      </c>
      <c r="AX270" s="13" t="s">
        <v>24</v>
      </c>
      <c r="AY270" s="166" t="s">
        <v>185</v>
      </c>
    </row>
    <row r="271" spans="1:65" s="2" customFormat="1" ht="21.75" customHeight="1">
      <c r="A271" s="33"/>
      <c r="B271" s="150"/>
      <c r="C271" s="151" t="s">
        <v>136</v>
      </c>
      <c r="D271" s="151" t="s">
        <v>187</v>
      </c>
      <c r="E271" s="152" t="s">
        <v>822</v>
      </c>
      <c r="F271" s="153" t="s">
        <v>823</v>
      </c>
      <c r="G271" s="154" t="s">
        <v>228</v>
      </c>
      <c r="H271" s="155">
        <v>1111.6289999999999</v>
      </c>
      <c r="I271" s="156"/>
      <c r="J271" s="157">
        <f>ROUND(I271*H271,2)</f>
        <v>0</v>
      </c>
      <c r="K271" s="153" t="s">
        <v>191</v>
      </c>
      <c r="L271" s="34"/>
      <c r="M271" s="158" t="s">
        <v>1</v>
      </c>
      <c r="N271" s="159" t="s">
        <v>45</v>
      </c>
      <c r="O271" s="59"/>
      <c r="P271" s="160">
        <f>O271*H271</f>
        <v>0</v>
      </c>
      <c r="Q271" s="160">
        <v>0</v>
      </c>
      <c r="R271" s="160">
        <f>Q271*H271</f>
        <v>0</v>
      </c>
      <c r="S271" s="160">
        <v>0</v>
      </c>
      <c r="T271" s="161">
        <f>S271*H271</f>
        <v>0</v>
      </c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R271" s="162" t="s">
        <v>192</v>
      </c>
      <c r="AT271" s="162" t="s">
        <v>187</v>
      </c>
      <c r="AU271" s="162" t="s">
        <v>88</v>
      </c>
      <c r="AY271" s="18" t="s">
        <v>185</v>
      </c>
      <c r="BE271" s="163">
        <f>IF(N271="základní",J271,0)</f>
        <v>0</v>
      </c>
      <c r="BF271" s="163">
        <f>IF(N271="snížená",J271,0)</f>
        <v>0</v>
      </c>
      <c r="BG271" s="163">
        <f>IF(N271="zákl. přenesená",J271,0)</f>
        <v>0</v>
      </c>
      <c r="BH271" s="163">
        <f>IF(N271="sníž. přenesená",J271,0)</f>
        <v>0</v>
      </c>
      <c r="BI271" s="163">
        <f>IF(N271="nulová",J271,0)</f>
        <v>0</v>
      </c>
      <c r="BJ271" s="18" t="s">
        <v>24</v>
      </c>
      <c r="BK271" s="163">
        <f>ROUND(I271*H271,2)</f>
        <v>0</v>
      </c>
      <c r="BL271" s="18" t="s">
        <v>192</v>
      </c>
      <c r="BM271" s="162" t="s">
        <v>824</v>
      </c>
    </row>
    <row r="272" spans="1:65" s="15" customFormat="1">
      <c r="B272" s="194"/>
      <c r="D272" s="165" t="s">
        <v>194</v>
      </c>
      <c r="E272" s="195" t="s">
        <v>1</v>
      </c>
      <c r="F272" s="196" t="s">
        <v>825</v>
      </c>
      <c r="H272" s="195" t="s">
        <v>1</v>
      </c>
      <c r="I272" s="197"/>
      <c r="L272" s="194"/>
      <c r="M272" s="198"/>
      <c r="N272" s="199"/>
      <c r="O272" s="199"/>
      <c r="P272" s="199"/>
      <c r="Q272" s="199"/>
      <c r="R272" s="199"/>
      <c r="S272" s="199"/>
      <c r="T272" s="200"/>
      <c r="AT272" s="195" t="s">
        <v>194</v>
      </c>
      <c r="AU272" s="195" t="s">
        <v>88</v>
      </c>
      <c r="AV272" s="15" t="s">
        <v>24</v>
      </c>
      <c r="AW272" s="15" t="s">
        <v>35</v>
      </c>
      <c r="AX272" s="15" t="s">
        <v>80</v>
      </c>
      <c r="AY272" s="195" t="s">
        <v>185</v>
      </c>
    </row>
    <row r="273" spans="2:51" s="15" customFormat="1">
      <c r="B273" s="194"/>
      <c r="D273" s="165" t="s">
        <v>194</v>
      </c>
      <c r="E273" s="195" t="s">
        <v>1</v>
      </c>
      <c r="F273" s="196" t="s">
        <v>826</v>
      </c>
      <c r="H273" s="195" t="s">
        <v>1</v>
      </c>
      <c r="I273" s="197"/>
      <c r="L273" s="194"/>
      <c r="M273" s="198"/>
      <c r="N273" s="199"/>
      <c r="O273" s="199"/>
      <c r="P273" s="199"/>
      <c r="Q273" s="199"/>
      <c r="R273" s="199"/>
      <c r="S273" s="199"/>
      <c r="T273" s="200"/>
      <c r="AT273" s="195" t="s">
        <v>194</v>
      </c>
      <c r="AU273" s="195" t="s">
        <v>88</v>
      </c>
      <c r="AV273" s="15" t="s">
        <v>24</v>
      </c>
      <c r="AW273" s="15" t="s">
        <v>35</v>
      </c>
      <c r="AX273" s="15" t="s">
        <v>80</v>
      </c>
      <c r="AY273" s="195" t="s">
        <v>185</v>
      </c>
    </row>
    <row r="274" spans="2:51" s="15" customFormat="1">
      <c r="B274" s="194"/>
      <c r="D274" s="165" t="s">
        <v>194</v>
      </c>
      <c r="E274" s="195" t="s">
        <v>1</v>
      </c>
      <c r="F274" s="196" t="s">
        <v>827</v>
      </c>
      <c r="H274" s="195" t="s">
        <v>1</v>
      </c>
      <c r="I274" s="197"/>
      <c r="L274" s="194"/>
      <c r="M274" s="198"/>
      <c r="N274" s="199"/>
      <c r="O274" s="199"/>
      <c r="P274" s="199"/>
      <c r="Q274" s="199"/>
      <c r="R274" s="199"/>
      <c r="S274" s="199"/>
      <c r="T274" s="200"/>
      <c r="AT274" s="195" t="s">
        <v>194</v>
      </c>
      <c r="AU274" s="195" t="s">
        <v>88</v>
      </c>
      <c r="AV274" s="15" t="s">
        <v>24</v>
      </c>
      <c r="AW274" s="15" t="s">
        <v>35</v>
      </c>
      <c r="AX274" s="15" t="s">
        <v>80</v>
      </c>
      <c r="AY274" s="195" t="s">
        <v>185</v>
      </c>
    </row>
    <row r="275" spans="2:51" s="15" customFormat="1">
      <c r="B275" s="194"/>
      <c r="D275" s="165" t="s">
        <v>194</v>
      </c>
      <c r="E275" s="195" t="s">
        <v>1</v>
      </c>
      <c r="F275" s="196" t="s">
        <v>828</v>
      </c>
      <c r="H275" s="195" t="s">
        <v>1</v>
      </c>
      <c r="I275" s="197"/>
      <c r="L275" s="194"/>
      <c r="M275" s="198"/>
      <c r="N275" s="199"/>
      <c r="O275" s="199"/>
      <c r="P275" s="199"/>
      <c r="Q275" s="199"/>
      <c r="R275" s="199"/>
      <c r="S275" s="199"/>
      <c r="T275" s="200"/>
      <c r="AT275" s="195" t="s">
        <v>194</v>
      </c>
      <c r="AU275" s="195" t="s">
        <v>88</v>
      </c>
      <c r="AV275" s="15" t="s">
        <v>24</v>
      </c>
      <c r="AW275" s="15" t="s">
        <v>35</v>
      </c>
      <c r="AX275" s="15" t="s">
        <v>80</v>
      </c>
      <c r="AY275" s="195" t="s">
        <v>185</v>
      </c>
    </row>
    <row r="276" spans="2:51" s="13" customFormat="1">
      <c r="B276" s="164"/>
      <c r="D276" s="165" t="s">
        <v>194</v>
      </c>
      <c r="E276" s="166" t="s">
        <v>1</v>
      </c>
      <c r="F276" s="167" t="s">
        <v>829</v>
      </c>
      <c r="H276" s="168">
        <v>1079.558</v>
      </c>
      <c r="I276" s="169"/>
      <c r="L276" s="164"/>
      <c r="M276" s="170"/>
      <c r="N276" s="171"/>
      <c r="O276" s="171"/>
      <c r="P276" s="171"/>
      <c r="Q276" s="171"/>
      <c r="R276" s="171"/>
      <c r="S276" s="171"/>
      <c r="T276" s="172"/>
      <c r="AT276" s="166" t="s">
        <v>194</v>
      </c>
      <c r="AU276" s="166" t="s">
        <v>88</v>
      </c>
      <c r="AV276" s="13" t="s">
        <v>88</v>
      </c>
      <c r="AW276" s="13" t="s">
        <v>35</v>
      </c>
      <c r="AX276" s="13" t="s">
        <v>80</v>
      </c>
      <c r="AY276" s="166" t="s">
        <v>185</v>
      </c>
    </row>
    <row r="277" spans="2:51" s="16" customFormat="1">
      <c r="B277" s="206"/>
      <c r="D277" s="165" t="s">
        <v>194</v>
      </c>
      <c r="E277" s="207" t="s">
        <v>666</v>
      </c>
      <c r="F277" s="208" t="s">
        <v>510</v>
      </c>
      <c r="H277" s="209">
        <v>1079.558</v>
      </c>
      <c r="I277" s="210"/>
      <c r="L277" s="206"/>
      <c r="M277" s="211"/>
      <c r="N277" s="212"/>
      <c r="O277" s="212"/>
      <c r="P277" s="212"/>
      <c r="Q277" s="212"/>
      <c r="R277" s="212"/>
      <c r="S277" s="212"/>
      <c r="T277" s="213"/>
      <c r="AT277" s="207" t="s">
        <v>194</v>
      </c>
      <c r="AU277" s="207" t="s">
        <v>88</v>
      </c>
      <c r="AV277" s="16" t="s">
        <v>117</v>
      </c>
      <c r="AW277" s="16" t="s">
        <v>35</v>
      </c>
      <c r="AX277" s="16" t="s">
        <v>80</v>
      </c>
      <c r="AY277" s="207" t="s">
        <v>185</v>
      </c>
    </row>
    <row r="278" spans="2:51" s="15" customFormat="1">
      <c r="B278" s="194"/>
      <c r="D278" s="165" t="s">
        <v>194</v>
      </c>
      <c r="E278" s="195" t="s">
        <v>1</v>
      </c>
      <c r="F278" s="196" t="s">
        <v>830</v>
      </c>
      <c r="H278" s="195" t="s">
        <v>1</v>
      </c>
      <c r="I278" s="197"/>
      <c r="L278" s="194"/>
      <c r="M278" s="198"/>
      <c r="N278" s="199"/>
      <c r="O278" s="199"/>
      <c r="P278" s="199"/>
      <c r="Q278" s="199"/>
      <c r="R278" s="199"/>
      <c r="S278" s="199"/>
      <c r="T278" s="200"/>
      <c r="AT278" s="195" t="s">
        <v>194</v>
      </c>
      <c r="AU278" s="195" t="s">
        <v>88</v>
      </c>
      <c r="AV278" s="15" t="s">
        <v>24</v>
      </c>
      <c r="AW278" s="15" t="s">
        <v>35</v>
      </c>
      <c r="AX278" s="15" t="s">
        <v>80</v>
      </c>
      <c r="AY278" s="195" t="s">
        <v>185</v>
      </c>
    </row>
    <row r="279" spans="2:51" s="15" customFormat="1">
      <c r="B279" s="194"/>
      <c r="D279" s="165" t="s">
        <v>194</v>
      </c>
      <c r="E279" s="195" t="s">
        <v>1</v>
      </c>
      <c r="F279" s="196" t="s">
        <v>831</v>
      </c>
      <c r="H279" s="195" t="s">
        <v>1</v>
      </c>
      <c r="I279" s="197"/>
      <c r="L279" s="194"/>
      <c r="M279" s="198"/>
      <c r="N279" s="199"/>
      <c r="O279" s="199"/>
      <c r="P279" s="199"/>
      <c r="Q279" s="199"/>
      <c r="R279" s="199"/>
      <c r="S279" s="199"/>
      <c r="T279" s="200"/>
      <c r="AT279" s="195" t="s">
        <v>194</v>
      </c>
      <c r="AU279" s="195" t="s">
        <v>88</v>
      </c>
      <c r="AV279" s="15" t="s">
        <v>24</v>
      </c>
      <c r="AW279" s="15" t="s">
        <v>35</v>
      </c>
      <c r="AX279" s="15" t="s">
        <v>80</v>
      </c>
      <c r="AY279" s="195" t="s">
        <v>185</v>
      </c>
    </row>
    <row r="280" spans="2:51" s="13" customFormat="1">
      <c r="B280" s="164"/>
      <c r="D280" s="165" t="s">
        <v>194</v>
      </c>
      <c r="E280" s="166" t="s">
        <v>1</v>
      </c>
      <c r="F280" s="167" t="s">
        <v>832</v>
      </c>
      <c r="H280" s="168">
        <v>1.119</v>
      </c>
      <c r="I280" s="169"/>
      <c r="L280" s="164"/>
      <c r="M280" s="170"/>
      <c r="N280" s="171"/>
      <c r="O280" s="171"/>
      <c r="P280" s="171"/>
      <c r="Q280" s="171"/>
      <c r="R280" s="171"/>
      <c r="S280" s="171"/>
      <c r="T280" s="172"/>
      <c r="AT280" s="166" t="s">
        <v>194</v>
      </c>
      <c r="AU280" s="166" t="s">
        <v>88</v>
      </c>
      <c r="AV280" s="13" t="s">
        <v>88</v>
      </c>
      <c r="AW280" s="13" t="s">
        <v>35</v>
      </c>
      <c r="AX280" s="13" t="s">
        <v>80</v>
      </c>
      <c r="AY280" s="166" t="s">
        <v>185</v>
      </c>
    </row>
    <row r="281" spans="2:51" s="13" customFormat="1">
      <c r="B281" s="164"/>
      <c r="D281" s="165" t="s">
        <v>194</v>
      </c>
      <c r="E281" s="166" t="s">
        <v>1</v>
      </c>
      <c r="F281" s="167" t="s">
        <v>833</v>
      </c>
      <c r="H281" s="168">
        <v>6.4169999999999998</v>
      </c>
      <c r="I281" s="169"/>
      <c r="L281" s="164"/>
      <c r="M281" s="170"/>
      <c r="N281" s="171"/>
      <c r="O281" s="171"/>
      <c r="P281" s="171"/>
      <c r="Q281" s="171"/>
      <c r="R281" s="171"/>
      <c r="S281" s="171"/>
      <c r="T281" s="172"/>
      <c r="AT281" s="166" t="s">
        <v>194</v>
      </c>
      <c r="AU281" s="166" t="s">
        <v>88</v>
      </c>
      <c r="AV281" s="13" t="s">
        <v>88</v>
      </c>
      <c r="AW281" s="13" t="s">
        <v>35</v>
      </c>
      <c r="AX281" s="13" t="s">
        <v>80</v>
      </c>
      <c r="AY281" s="166" t="s">
        <v>185</v>
      </c>
    </row>
    <row r="282" spans="2:51" s="13" customFormat="1">
      <c r="B282" s="164"/>
      <c r="D282" s="165" t="s">
        <v>194</v>
      </c>
      <c r="E282" s="166" t="s">
        <v>1</v>
      </c>
      <c r="F282" s="167" t="s">
        <v>834</v>
      </c>
      <c r="H282" s="168">
        <v>10.776999999999999</v>
      </c>
      <c r="I282" s="169"/>
      <c r="L282" s="164"/>
      <c r="M282" s="170"/>
      <c r="N282" s="171"/>
      <c r="O282" s="171"/>
      <c r="P282" s="171"/>
      <c r="Q282" s="171"/>
      <c r="R282" s="171"/>
      <c r="S282" s="171"/>
      <c r="T282" s="172"/>
      <c r="AT282" s="166" t="s">
        <v>194</v>
      </c>
      <c r="AU282" s="166" t="s">
        <v>88</v>
      </c>
      <c r="AV282" s="13" t="s">
        <v>88</v>
      </c>
      <c r="AW282" s="13" t="s">
        <v>35</v>
      </c>
      <c r="AX282" s="13" t="s">
        <v>80</v>
      </c>
      <c r="AY282" s="166" t="s">
        <v>185</v>
      </c>
    </row>
    <row r="283" spans="2:51" s="13" customFormat="1">
      <c r="B283" s="164"/>
      <c r="D283" s="165" t="s">
        <v>194</v>
      </c>
      <c r="E283" s="166" t="s">
        <v>1</v>
      </c>
      <c r="F283" s="167" t="s">
        <v>835</v>
      </c>
      <c r="H283" s="168">
        <v>4.899</v>
      </c>
      <c r="I283" s="169"/>
      <c r="L283" s="164"/>
      <c r="M283" s="170"/>
      <c r="N283" s="171"/>
      <c r="O283" s="171"/>
      <c r="P283" s="171"/>
      <c r="Q283" s="171"/>
      <c r="R283" s="171"/>
      <c r="S283" s="171"/>
      <c r="T283" s="172"/>
      <c r="AT283" s="166" t="s">
        <v>194</v>
      </c>
      <c r="AU283" s="166" t="s">
        <v>88</v>
      </c>
      <c r="AV283" s="13" t="s">
        <v>88</v>
      </c>
      <c r="AW283" s="13" t="s">
        <v>35</v>
      </c>
      <c r="AX283" s="13" t="s">
        <v>80</v>
      </c>
      <c r="AY283" s="166" t="s">
        <v>185</v>
      </c>
    </row>
    <row r="284" spans="2:51" s="13" customFormat="1">
      <c r="B284" s="164"/>
      <c r="D284" s="165" t="s">
        <v>194</v>
      </c>
      <c r="E284" s="166" t="s">
        <v>1</v>
      </c>
      <c r="F284" s="167" t="s">
        <v>836</v>
      </c>
      <c r="H284" s="168">
        <v>8.8409999999999993</v>
      </c>
      <c r="I284" s="169"/>
      <c r="L284" s="164"/>
      <c r="M284" s="170"/>
      <c r="N284" s="171"/>
      <c r="O284" s="171"/>
      <c r="P284" s="171"/>
      <c r="Q284" s="171"/>
      <c r="R284" s="171"/>
      <c r="S284" s="171"/>
      <c r="T284" s="172"/>
      <c r="AT284" s="166" t="s">
        <v>194</v>
      </c>
      <c r="AU284" s="166" t="s">
        <v>88</v>
      </c>
      <c r="AV284" s="13" t="s">
        <v>88</v>
      </c>
      <c r="AW284" s="13" t="s">
        <v>35</v>
      </c>
      <c r="AX284" s="13" t="s">
        <v>80</v>
      </c>
      <c r="AY284" s="166" t="s">
        <v>185</v>
      </c>
    </row>
    <row r="285" spans="2:51" s="13" customFormat="1">
      <c r="B285" s="164"/>
      <c r="D285" s="165" t="s">
        <v>194</v>
      </c>
      <c r="E285" s="166" t="s">
        <v>1</v>
      </c>
      <c r="F285" s="167" t="s">
        <v>837</v>
      </c>
      <c r="H285" s="168">
        <v>3.831</v>
      </c>
      <c r="I285" s="169"/>
      <c r="L285" s="164"/>
      <c r="M285" s="170"/>
      <c r="N285" s="171"/>
      <c r="O285" s="171"/>
      <c r="P285" s="171"/>
      <c r="Q285" s="171"/>
      <c r="R285" s="171"/>
      <c r="S285" s="171"/>
      <c r="T285" s="172"/>
      <c r="AT285" s="166" t="s">
        <v>194</v>
      </c>
      <c r="AU285" s="166" t="s">
        <v>88</v>
      </c>
      <c r="AV285" s="13" t="s">
        <v>88</v>
      </c>
      <c r="AW285" s="13" t="s">
        <v>35</v>
      </c>
      <c r="AX285" s="13" t="s">
        <v>80</v>
      </c>
      <c r="AY285" s="166" t="s">
        <v>185</v>
      </c>
    </row>
    <row r="286" spans="2:51" s="13" customFormat="1">
      <c r="B286" s="164"/>
      <c r="D286" s="165" t="s">
        <v>194</v>
      </c>
      <c r="E286" s="166" t="s">
        <v>1</v>
      </c>
      <c r="F286" s="167" t="s">
        <v>838</v>
      </c>
      <c r="H286" s="168">
        <v>0.217</v>
      </c>
      <c r="I286" s="169"/>
      <c r="L286" s="164"/>
      <c r="M286" s="170"/>
      <c r="N286" s="171"/>
      <c r="O286" s="171"/>
      <c r="P286" s="171"/>
      <c r="Q286" s="171"/>
      <c r="R286" s="171"/>
      <c r="S286" s="171"/>
      <c r="T286" s="172"/>
      <c r="AT286" s="166" t="s">
        <v>194</v>
      </c>
      <c r="AU286" s="166" t="s">
        <v>88</v>
      </c>
      <c r="AV286" s="13" t="s">
        <v>88</v>
      </c>
      <c r="AW286" s="13" t="s">
        <v>35</v>
      </c>
      <c r="AX286" s="13" t="s">
        <v>80</v>
      </c>
      <c r="AY286" s="166" t="s">
        <v>185</v>
      </c>
    </row>
    <row r="287" spans="2:51" s="13" customFormat="1">
      <c r="B287" s="164"/>
      <c r="D287" s="165" t="s">
        <v>194</v>
      </c>
      <c r="E287" s="166" t="s">
        <v>1</v>
      </c>
      <c r="F287" s="167" t="s">
        <v>839</v>
      </c>
      <c r="H287" s="168">
        <v>3.01</v>
      </c>
      <c r="I287" s="169"/>
      <c r="L287" s="164"/>
      <c r="M287" s="170"/>
      <c r="N287" s="171"/>
      <c r="O287" s="171"/>
      <c r="P287" s="171"/>
      <c r="Q287" s="171"/>
      <c r="R287" s="171"/>
      <c r="S287" s="171"/>
      <c r="T287" s="172"/>
      <c r="AT287" s="166" t="s">
        <v>194</v>
      </c>
      <c r="AU287" s="166" t="s">
        <v>88</v>
      </c>
      <c r="AV287" s="13" t="s">
        <v>88</v>
      </c>
      <c r="AW287" s="13" t="s">
        <v>35</v>
      </c>
      <c r="AX287" s="13" t="s">
        <v>80</v>
      </c>
      <c r="AY287" s="166" t="s">
        <v>185</v>
      </c>
    </row>
    <row r="288" spans="2:51" s="16" customFormat="1">
      <c r="B288" s="206"/>
      <c r="D288" s="165" t="s">
        <v>194</v>
      </c>
      <c r="E288" s="207" t="s">
        <v>668</v>
      </c>
      <c r="F288" s="208" t="s">
        <v>510</v>
      </c>
      <c r="H288" s="209">
        <v>39.110999999999997</v>
      </c>
      <c r="I288" s="210"/>
      <c r="L288" s="206"/>
      <c r="M288" s="211"/>
      <c r="N288" s="212"/>
      <c r="O288" s="212"/>
      <c r="P288" s="212"/>
      <c r="Q288" s="212"/>
      <c r="R288" s="212"/>
      <c r="S288" s="212"/>
      <c r="T288" s="213"/>
      <c r="AT288" s="207" t="s">
        <v>194</v>
      </c>
      <c r="AU288" s="207" t="s">
        <v>88</v>
      </c>
      <c r="AV288" s="16" t="s">
        <v>117</v>
      </c>
      <c r="AW288" s="16" t="s">
        <v>35</v>
      </c>
      <c r="AX288" s="16" t="s">
        <v>80</v>
      </c>
      <c r="AY288" s="207" t="s">
        <v>185</v>
      </c>
    </row>
    <row r="289" spans="1:65" s="14" customFormat="1">
      <c r="B289" s="173"/>
      <c r="D289" s="165" t="s">
        <v>194</v>
      </c>
      <c r="E289" s="174" t="s">
        <v>664</v>
      </c>
      <c r="F289" s="175" t="s">
        <v>195</v>
      </c>
      <c r="H289" s="176">
        <v>1118.6690000000001</v>
      </c>
      <c r="I289" s="177"/>
      <c r="L289" s="173"/>
      <c r="M289" s="178"/>
      <c r="N289" s="179"/>
      <c r="O289" s="179"/>
      <c r="P289" s="179"/>
      <c r="Q289" s="179"/>
      <c r="R289" s="179"/>
      <c r="S289" s="179"/>
      <c r="T289" s="180"/>
      <c r="AT289" s="174" t="s">
        <v>194</v>
      </c>
      <c r="AU289" s="174" t="s">
        <v>88</v>
      </c>
      <c r="AV289" s="14" t="s">
        <v>192</v>
      </c>
      <c r="AW289" s="14" t="s">
        <v>35</v>
      </c>
      <c r="AX289" s="14" t="s">
        <v>80</v>
      </c>
      <c r="AY289" s="174" t="s">
        <v>185</v>
      </c>
    </row>
    <row r="290" spans="1:65" s="13" customFormat="1">
      <c r="B290" s="164"/>
      <c r="D290" s="165" t="s">
        <v>194</v>
      </c>
      <c r="E290" s="166" t="s">
        <v>1</v>
      </c>
      <c r="F290" s="167" t="s">
        <v>840</v>
      </c>
      <c r="H290" s="168">
        <v>32.070999999999998</v>
      </c>
      <c r="I290" s="169"/>
      <c r="L290" s="164"/>
      <c r="M290" s="170"/>
      <c r="N290" s="171"/>
      <c r="O290" s="171"/>
      <c r="P290" s="171"/>
      <c r="Q290" s="171"/>
      <c r="R290" s="171"/>
      <c r="S290" s="171"/>
      <c r="T290" s="172"/>
      <c r="AT290" s="166" t="s">
        <v>194</v>
      </c>
      <c r="AU290" s="166" t="s">
        <v>88</v>
      </c>
      <c r="AV290" s="13" t="s">
        <v>88</v>
      </c>
      <c r="AW290" s="13" t="s">
        <v>35</v>
      </c>
      <c r="AX290" s="13" t="s">
        <v>80</v>
      </c>
      <c r="AY290" s="166" t="s">
        <v>185</v>
      </c>
    </row>
    <row r="291" spans="1:65" s="13" customFormat="1">
      <c r="B291" s="164"/>
      <c r="D291" s="165" t="s">
        <v>194</v>
      </c>
      <c r="E291" s="166" t="s">
        <v>1</v>
      </c>
      <c r="F291" s="167" t="s">
        <v>841</v>
      </c>
      <c r="H291" s="168">
        <v>1079.558</v>
      </c>
      <c r="I291" s="169"/>
      <c r="L291" s="164"/>
      <c r="M291" s="170"/>
      <c r="N291" s="171"/>
      <c r="O291" s="171"/>
      <c r="P291" s="171"/>
      <c r="Q291" s="171"/>
      <c r="R291" s="171"/>
      <c r="S291" s="171"/>
      <c r="T291" s="172"/>
      <c r="AT291" s="166" t="s">
        <v>194</v>
      </c>
      <c r="AU291" s="166" t="s">
        <v>88</v>
      </c>
      <c r="AV291" s="13" t="s">
        <v>88</v>
      </c>
      <c r="AW291" s="13" t="s">
        <v>35</v>
      </c>
      <c r="AX291" s="13" t="s">
        <v>80</v>
      </c>
      <c r="AY291" s="166" t="s">
        <v>185</v>
      </c>
    </row>
    <row r="292" spans="1:65" s="14" customFormat="1">
      <c r="B292" s="173"/>
      <c r="D292" s="165" t="s">
        <v>194</v>
      </c>
      <c r="E292" s="174" t="s">
        <v>1</v>
      </c>
      <c r="F292" s="175" t="s">
        <v>195</v>
      </c>
      <c r="H292" s="176">
        <v>1111.6289999999999</v>
      </c>
      <c r="I292" s="177"/>
      <c r="L292" s="173"/>
      <c r="M292" s="178"/>
      <c r="N292" s="179"/>
      <c r="O292" s="179"/>
      <c r="P292" s="179"/>
      <c r="Q292" s="179"/>
      <c r="R292" s="179"/>
      <c r="S292" s="179"/>
      <c r="T292" s="180"/>
      <c r="AT292" s="174" t="s">
        <v>194</v>
      </c>
      <c r="AU292" s="174" t="s">
        <v>88</v>
      </c>
      <c r="AV292" s="14" t="s">
        <v>192</v>
      </c>
      <c r="AW292" s="14" t="s">
        <v>35</v>
      </c>
      <c r="AX292" s="14" t="s">
        <v>24</v>
      </c>
      <c r="AY292" s="174" t="s">
        <v>185</v>
      </c>
    </row>
    <row r="293" spans="1:65" s="2" customFormat="1" ht="21.75" customHeight="1">
      <c r="A293" s="33"/>
      <c r="B293" s="150"/>
      <c r="C293" s="151" t="s">
        <v>140</v>
      </c>
      <c r="D293" s="151" t="s">
        <v>187</v>
      </c>
      <c r="E293" s="152" t="s">
        <v>842</v>
      </c>
      <c r="F293" s="153" t="s">
        <v>843</v>
      </c>
      <c r="G293" s="154" t="s">
        <v>228</v>
      </c>
      <c r="H293" s="155">
        <v>3.911</v>
      </c>
      <c r="I293" s="156"/>
      <c r="J293" s="157">
        <f>ROUND(I293*H293,2)</f>
        <v>0</v>
      </c>
      <c r="K293" s="153" t="s">
        <v>191</v>
      </c>
      <c r="L293" s="34"/>
      <c r="M293" s="158" t="s">
        <v>1</v>
      </c>
      <c r="N293" s="159" t="s">
        <v>45</v>
      </c>
      <c r="O293" s="59"/>
      <c r="P293" s="160">
        <f>O293*H293</f>
        <v>0</v>
      </c>
      <c r="Q293" s="160">
        <v>0</v>
      </c>
      <c r="R293" s="160">
        <f>Q293*H293</f>
        <v>0</v>
      </c>
      <c r="S293" s="160">
        <v>0</v>
      </c>
      <c r="T293" s="161">
        <f>S293*H293</f>
        <v>0</v>
      </c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R293" s="162" t="s">
        <v>192</v>
      </c>
      <c r="AT293" s="162" t="s">
        <v>187</v>
      </c>
      <c r="AU293" s="162" t="s">
        <v>88</v>
      </c>
      <c r="AY293" s="18" t="s">
        <v>185</v>
      </c>
      <c r="BE293" s="163">
        <f>IF(N293="základní",J293,0)</f>
        <v>0</v>
      </c>
      <c r="BF293" s="163">
        <f>IF(N293="snížená",J293,0)</f>
        <v>0</v>
      </c>
      <c r="BG293" s="163">
        <f>IF(N293="zákl. přenesená",J293,0)</f>
        <v>0</v>
      </c>
      <c r="BH293" s="163">
        <f>IF(N293="sníž. přenesená",J293,0)</f>
        <v>0</v>
      </c>
      <c r="BI293" s="163">
        <f>IF(N293="nulová",J293,0)</f>
        <v>0</v>
      </c>
      <c r="BJ293" s="18" t="s">
        <v>24</v>
      </c>
      <c r="BK293" s="163">
        <f>ROUND(I293*H293,2)</f>
        <v>0</v>
      </c>
      <c r="BL293" s="18" t="s">
        <v>192</v>
      </c>
      <c r="BM293" s="162" t="s">
        <v>844</v>
      </c>
    </row>
    <row r="294" spans="1:65" s="13" customFormat="1">
      <c r="B294" s="164"/>
      <c r="D294" s="165" t="s">
        <v>194</v>
      </c>
      <c r="E294" s="166" t="s">
        <v>1</v>
      </c>
      <c r="F294" s="167" t="s">
        <v>845</v>
      </c>
      <c r="H294" s="168">
        <v>3.911</v>
      </c>
      <c r="I294" s="169"/>
      <c r="L294" s="164"/>
      <c r="M294" s="170"/>
      <c r="N294" s="171"/>
      <c r="O294" s="171"/>
      <c r="P294" s="171"/>
      <c r="Q294" s="171"/>
      <c r="R294" s="171"/>
      <c r="S294" s="171"/>
      <c r="T294" s="172"/>
      <c r="AT294" s="166" t="s">
        <v>194</v>
      </c>
      <c r="AU294" s="166" t="s">
        <v>88</v>
      </c>
      <c r="AV294" s="13" t="s">
        <v>88</v>
      </c>
      <c r="AW294" s="13" t="s">
        <v>35</v>
      </c>
      <c r="AX294" s="13" t="s">
        <v>24</v>
      </c>
      <c r="AY294" s="166" t="s">
        <v>185</v>
      </c>
    </row>
    <row r="295" spans="1:65" s="2" customFormat="1" ht="21.75" customHeight="1">
      <c r="A295" s="33"/>
      <c r="B295" s="150"/>
      <c r="C295" s="151" t="s">
        <v>143</v>
      </c>
      <c r="D295" s="151" t="s">
        <v>187</v>
      </c>
      <c r="E295" s="152" t="s">
        <v>846</v>
      </c>
      <c r="F295" s="153" t="s">
        <v>847</v>
      </c>
      <c r="G295" s="154" t="s">
        <v>228</v>
      </c>
      <c r="H295" s="155">
        <v>3.129</v>
      </c>
      <c r="I295" s="156"/>
      <c r="J295" s="157">
        <f>ROUND(I295*H295,2)</f>
        <v>0</v>
      </c>
      <c r="K295" s="153" t="s">
        <v>191</v>
      </c>
      <c r="L295" s="34"/>
      <c r="M295" s="158" t="s">
        <v>1</v>
      </c>
      <c r="N295" s="159" t="s">
        <v>45</v>
      </c>
      <c r="O295" s="59"/>
      <c r="P295" s="160">
        <f>O295*H295</f>
        <v>0</v>
      </c>
      <c r="Q295" s="160">
        <v>0</v>
      </c>
      <c r="R295" s="160">
        <f>Q295*H295</f>
        <v>0</v>
      </c>
      <c r="S295" s="160">
        <v>0</v>
      </c>
      <c r="T295" s="161">
        <f>S295*H295</f>
        <v>0</v>
      </c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R295" s="162" t="s">
        <v>192</v>
      </c>
      <c r="AT295" s="162" t="s">
        <v>187</v>
      </c>
      <c r="AU295" s="162" t="s">
        <v>88</v>
      </c>
      <c r="AY295" s="18" t="s">
        <v>185</v>
      </c>
      <c r="BE295" s="163">
        <f>IF(N295="základní",J295,0)</f>
        <v>0</v>
      </c>
      <c r="BF295" s="163">
        <f>IF(N295="snížená",J295,0)</f>
        <v>0</v>
      </c>
      <c r="BG295" s="163">
        <f>IF(N295="zákl. přenesená",J295,0)</f>
        <v>0</v>
      </c>
      <c r="BH295" s="163">
        <f>IF(N295="sníž. přenesená",J295,0)</f>
        <v>0</v>
      </c>
      <c r="BI295" s="163">
        <f>IF(N295="nulová",J295,0)</f>
        <v>0</v>
      </c>
      <c r="BJ295" s="18" t="s">
        <v>24</v>
      </c>
      <c r="BK295" s="163">
        <f>ROUND(I295*H295,2)</f>
        <v>0</v>
      </c>
      <c r="BL295" s="18" t="s">
        <v>192</v>
      </c>
      <c r="BM295" s="162" t="s">
        <v>848</v>
      </c>
    </row>
    <row r="296" spans="1:65" s="13" customFormat="1">
      <c r="B296" s="164"/>
      <c r="D296" s="165" t="s">
        <v>194</v>
      </c>
      <c r="E296" s="166" t="s">
        <v>1</v>
      </c>
      <c r="F296" s="167" t="s">
        <v>849</v>
      </c>
      <c r="H296" s="168">
        <v>3.129</v>
      </c>
      <c r="I296" s="169"/>
      <c r="L296" s="164"/>
      <c r="M296" s="170"/>
      <c r="N296" s="171"/>
      <c r="O296" s="171"/>
      <c r="P296" s="171"/>
      <c r="Q296" s="171"/>
      <c r="R296" s="171"/>
      <c r="S296" s="171"/>
      <c r="T296" s="172"/>
      <c r="AT296" s="166" t="s">
        <v>194</v>
      </c>
      <c r="AU296" s="166" t="s">
        <v>88</v>
      </c>
      <c r="AV296" s="13" t="s">
        <v>88</v>
      </c>
      <c r="AW296" s="13" t="s">
        <v>35</v>
      </c>
      <c r="AX296" s="13" t="s">
        <v>24</v>
      </c>
      <c r="AY296" s="166" t="s">
        <v>185</v>
      </c>
    </row>
    <row r="297" spans="1:65" s="2" customFormat="1" ht="21.75" customHeight="1">
      <c r="A297" s="33"/>
      <c r="B297" s="150"/>
      <c r="C297" s="151" t="s">
        <v>554</v>
      </c>
      <c r="D297" s="151" t="s">
        <v>187</v>
      </c>
      <c r="E297" s="152" t="s">
        <v>326</v>
      </c>
      <c r="F297" s="153" t="s">
        <v>327</v>
      </c>
      <c r="G297" s="154" t="s">
        <v>228</v>
      </c>
      <c r="H297" s="155">
        <v>1165.644</v>
      </c>
      <c r="I297" s="156"/>
      <c r="J297" s="157">
        <f>ROUND(I297*H297,2)</f>
        <v>0</v>
      </c>
      <c r="K297" s="153" t="s">
        <v>191</v>
      </c>
      <c r="L297" s="34"/>
      <c r="M297" s="158" t="s">
        <v>1</v>
      </c>
      <c r="N297" s="159" t="s">
        <v>45</v>
      </c>
      <c r="O297" s="59"/>
      <c r="P297" s="160">
        <f>O297*H297</f>
        <v>0</v>
      </c>
      <c r="Q297" s="160">
        <v>0</v>
      </c>
      <c r="R297" s="160">
        <f>Q297*H297</f>
        <v>0</v>
      </c>
      <c r="S297" s="160">
        <v>0</v>
      </c>
      <c r="T297" s="161">
        <f>S297*H297</f>
        <v>0</v>
      </c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R297" s="162" t="s">
        <v>192</v>
      </c>
      <c r="AT297" s="162" t="s">
        <v>187</v>
      </c>
      <c r="AU297" s="162" t="s">
        <v>88</v>
      </c>
      <c r="AY297" s="18" t="s">
        <v>185</v>
      </c>
      <c r="BE297" s="163">
        <f>IF(N297="základní",J297,0)</f>
        <v>0</v>
      </c>
      <c r="BF297" s="163">
        <f>IF(N297="snížená",J297,0)</f>
        <v>0</v>
      </c>
      <c r="BG297" s="163">
        <f>IF(N297="zákl. přenesená",J297,0)</f>
        <v>0</v>
      </c>
      <c r="BH297" s="163">
        <f>IF(N297="sníž. přenesená",J297,0)</f>
        <v>0</v>
      </c>
      <c r="BI297" s="163">
        <f>IF(N297="nulová",J297,0)</f>
        <v>0</v>
      </c>
      <c r="BJ297" s="18" t="s">
        <v>24</v>
      </c>
      <c r="BK297" s="163">
        <f>ROUND(I297*H297,2)</f>
        <v>0</v>
      </c>
      <c r="BL297" s="18" t="s">
        <v>192</v>
      </c>
      <c r="BM297" s="162" t="s">
        <v>850</v>
      </c>
    </row>
    <row r="298" spans="1:65" s="13" customFormat="1">
      <c r="B298" s="164"/>
      <c r="D298" s="165" t="s">
        <v>194</v>
      </c>
      <c r="E298" s="166" t="s">
        <v>1</v>
      </c>
      <c r="F298" s="167" t="s">
        <v>851</v>
      </c>
      <c r="H298" s="168">
        <v>148.33500000000001</v>
      </c>
      <c r="I298" s="169"/>
      <c r="L298" s="164"/>
      <c r="M298" s="170"/>
      <c r="N298" s="171"/>
      <c r="O298" s="171"/>
      <c r="P298" s="171"/>
      <c r="Q298" s="171"/>
      <c r="R298" s="171"/>
      <c r="S298" s="171"/>
      <c r="T298" s="172"/>
      <c r="AT298" s="166" t="s">
        <v>194</v>
      </c>
      <c r="AU298" s="166" t="s">
        <v>88</v>
      </c>
      <c r="AV298" s="13" t="s">
        <v>88</v>
      </c>
      <c r="AW298" s="13" t="s">
        <v>35</v>
      </c>
      <c r="AX298" s="13" t="s">
        <v>80</v>
      </c>
      <c r="AY298" s="166" t="s">
        <v>185</v>
      </c>
    </row>
    <row r="299" spans="1:65" s="13" customFormat="1">
      <c r="B299" s="164"/>
      <c r="D299" s="165" t="s">
        <v>194</v>
      </c>
      <c r="E299" s="166" t="s">
        <v>1</v>
      </c>
      <c r="F299" s="167" t="s">
        <v>852</v>
      </c>
      <c r="H299" s="168">
        <v>1118.6690000000001</v>
      </c>
      <c r="I299" s="169"/>
      <c r="L299" s="164"/>
      <c r="M299" s="170"/>
      <c r="N299" s="171"/>
      <c r="O299" s="171"/>
      <c r="P299" s="171"/>
      <c r="Q299" s="171"/>
      <c r="R299" s="171"/>
      <c r="S299" s="171"/>
      <c r="T299" s="172"/>
      <c r="AT299" s="166" t="s">
        <v>194</v>
      </c>
      <c r="AU299" s="166" t="s">
        <v>88</v>
      </c>
      <c r="AV299" s="13" t="s">
        <v>88</v>
      </c>
      <c r="AW299" s="13" t="s">
        <v>35</v>
      </c>
      <c r="AX299" s="13" t="s">
        <v>80</v>
      </c>
      <c r="AY299" s="166" t="s">
        <v>185</v>
      </c>
    </row>
    <row r="300" spans="1:65" s="14" customFormat="1">
      <c r="B300" s="173"/>
      <c r="D300" s="165" t="s">
        <v>194</v>
      </c>
      <c r="E300" s="174" t="s">
        <v>670</v>
      </c>
      <c r="F300" s="175" t="s">
        <v>195</v>
      </c>
      <c r="H300" s="176">
        <v>1267.0039999999999</v>
      </c>
      <c r="I300" s="177"/>
      <c r="L300" s="173"/>
      <c r="M300" s="178"/>
      <c r="N300" s="179"/>
      <c r="O300" s="179"/>
      <c r="P300" s="179"/>
      <c r="Q300" s="179"/>
      <c r="R300" s="179"/>
      <c r="S300" s="179"/>
      <c r="T300" s="180"/>
      <c r="AT300" s="174" t="s">
        <v>194</v>
      </c>
      <c r="AU300" s="174" t="s">
        <v>88</v>
      </c>
      <c r="AV300" s="14" t="s">
        <v>192</v>
      </c>
      <c r="AW300" s="14" t="s">
        <v>35</v>
      </c>
      <c r="AX300" s="14" t="s">
        <v>80</v>
      </c>
      <c r="AY300" s="174" t="s">
        <v>185</v>
      </c>
    </row>
    <row r="301" spans="1:65" s="13" customFormat="1">
      <c r="B301" s="164"/>
      <c r="D301" s="165" t="s">
        <v>194</v>
      </c>
      <c r="E301" s="166" t="s">
        <v>1</v>
      </c>
      <c r="F301" s="167" t="s">
        <v>853</v>
      </c>
      <c r="H301" s="168">
        <v>1165.644</v>
      </c>
      <c r="I301" s="169"/>
      <c r="L301" s="164"/>
      <c r="M301" s="170"/>
      <c r="N301" s="171"/>
      <c r="O301" s="171"/>
      <c r="P301" s="171"/>
      <c r="Q301" s="171"/>
      <c r="R301" s="171"/>
      <c r="S301" s="171"/>
      <c r="T301" s="172"/>
      <c r="AT301" s="166" t="s">
        <v>194</v>
      </c>
      <c r="AU301" s="166" t="s">
        <v>88</v>
      </c>
      <c r="AV301" s="13" t="s">
        <v>88</v>
      </c>
      <c r="AW301" s="13" t="s">
        <v>35</v>
      </c>
      <c r="AX301" s="13" t="s">
        <v>80</v>
      </c>
      <c r="AY301" s="166" t="s">
        <v>185</v>
      </c>
    </row>
    <row r="302" spans="1:65" s="14" customFormat="1">
      <c r="B302" s="173"/>
      <c r="D302" s="165" t="s">
        <v>194</v>
      </c>
      <c r="E302" s="174" t="s">
        <v>1</v>
      </c>
      <c r="F302" s="175" t="s">
        <v>195</v>
      </c>
      <c r="H302" s="176">
        <v>1165.644</v>
      </c>
      <c r="I302" s="177"/>
      <c r="L302" s="173"/>
      <c r="M302" s="178"/>
      <c r="N302" s="179"/>
      <c r="O302" s="179"/>
      <c r="P302" s="179"/>
      <c r="Q302" s="179"/>
      <c r="R302" s="179"/>
      <c r="S302" s="179"/>
      <c r="T302" s="180"/>
      <c r="AT302" s="174" t="s">
        <v>194</v>
      </c>
      <c r="AU302" s="174" t="s">
        <v>88</v>
      </c>
      <c r="AV302" s="14" t="s">
        <v>192</v>
      </c>
      <c r="AW302" s="14" t="s">
        <v>35</v>
      </c>
      <c r="AX302" s="14" t="s">
        <v>24</v>
      </c>
      <c r="AY302" s="174" t="s">
        <v>185</v>
      </c>
    </row>
    <row r="303" spans="1:65" s="2" customFormat="1" ht="21.75" customHeight="1">
      <c r="A303" s="33"/>
      <c r="B303" s="150"/>
      <c r="C303" s="151" t="s">
        <v>556</v>
      </c>
      <c r="D303" s="151" t="s">
        <v>187</v>
      </c>
      <c r="E303" s="152" t="s">
        <v>512</v>
      </c>
      <c r="F303" s="153" t="s">
        <v>513</v>
      </c>
      <c r="G303" s="154" t="s">
        <v>228</v>
      </c>
      <c r="H303" s="155">
        <v>101.36</v>
      </c>
      <c r="I303" s="156"/>
      <c r="J303" s="157">
        <f>ROUND(I303*H303,2)</f>
        <v>0</v>
      </c>
      <c r="K303" s="153" t="s">
        <v>191</v>
      </c>
      <c r="L303" s="34"/>
      <c r="M303" s="158" t="s">
        <v>1</v>
      </c>
      <c r="N303" s="159" t="s">
        <v>45</v>
      </c>
      <c r="O303" s="59"/>
      <c r="P303" s="160">
        <f>O303*H303</f>
        <v>0</v>
      </c>
      <c r="Q303" s="160">
        <v>0</v>
      </c>
      <c r="R303" s="160">
        <f>Q303*H303</f>
        <v>0</v>
      </c>
      <c r="S303" s="160">
        <v>0</v>
      </c>
      <c r="T303" s="161">
        <f>S303*H303</f>
        <v>0</v>
      </c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R303" s="162" t="s">
        <v>192</v>
      </c>
      <c r="AT303" s="162" t="s">
        <v>187</v>
      </c>
      <c r="AU303" s="162" t="s">
        <v>88</v>
      </c>
      <c r="AY303" s="18" t="s">
        <v>185</v>
      </c>
      <c r="BE303" s="163">
        <f>IF(N303="základní",J303,0)</f>
        <v>0</v>
      </c>
      <c r="BF303" s="163">
        <f>IF(N303="snížená",J303,0)</f>
        <v>0</v>
      </c>
      <c r="BG303" s="163">
        <f>IF(N303="zákl. přenesená",J303,0)</f>
        <v>0</v>
      </c>
      <c r="BH303" s="163">
        <f>IF(N303="sníž. přenesená",J303,0)</f>
        <v>0</v>
      </c>
      <c r="BI303" s="163">
        <f>IF(N303="nulová",J303,0)</f>
        <v>0</v>
      </c>
      <c r="BJ303" s="18" t="s">
        <v>24</v>
      </c>
      <c r="BK303" s="163">
        <f>ROUND(I303*H303,2)</f>
        <v>0</v>
      </c>
      <c r="BL303" s="18" t="s">
        <v>192</v>
      </c>
      <c r="BM303" s="162" t="s">
        <v>854</v>
      </c>
    </row>
    <row r="304" spans="1:65" s="13" customFormat="1">
      <c r="B304" s="164"/>
      <c r="D304" s="165" t="s">
        <v>194</v>
      </c>
      <c r="E304" s="166" t="s">
        <v>1</v>
      </c>
      <c r="F304" s="167" t="s">
        <v>855</v>
      </c>
      <c r="H304" s="168">
        <v>101.36</v>
      </c>
      <c r="I304" s="169"/>
      <c r="L304" s="164"/>
      <c r="M304" s="170"/>
      <c r="N304" s="171"/>
      <c r="O304" s="171"/>
      <c r="P304" s="171"/>
      <c r="Q304" s="171"/>
      <c r="R304" s="171"/>
      <c r="S304" s="171"/>
      <c r="T304" s="172"/>
      <c r="AT304" s="166" t="s">
        <v>194</v>
      </c>
      <c r="AU304" s="166" t="s">
        <v>88</v>
      </c>
      <c r="AV304" s="13" t="s">
        <v>88</v>
      </c>
      <c r="AW304" s="13" t="s">
        <v>35</v>
      </c>
      <c r="AX304" s="13" t="s">
        <v>24</v>
      </c>
      <c r="AY304" s="166" t="s">
        <v>185</v>
      </c>
    </row>
    <row r="305" spans="1:65" s="2" customFormat="1" ht="16.5" customHeight="1">
      <c r="A305" s="33"/>
      <c r="B305" s="150"/>
      <c r="C305" s="151" t="s">
        <v>560</v>
      </c>
      <c r="D305" s="151" t="s">
        <v>187</v>
      </c>
      <c r="E305" s="152" t="s">
        <v>330</v>
      </c>
      <c r="F305" s="153" t="s">
        <v>331</v>
      </c>
      <c r="G305" s="154" t="s">
        <v>228</v>
      </c>
      <c r="H305" s="155">
        <v>1267.0039999999999</v>
      </c>
      <c r="I305" s="156"/>
      <c r="J305" s="157">
        <f>ROUND(I305*H305,2)</f>
        <v>0</v>
      </c>
      <c r="K305" s="153" t="s">
        <v>191</v>
      </c>
      <c r="L305" s="34"/>
      <c r="M305" s="158" t="s">
        <v>1</v>
      </c>
      <c r="N305" s="159" t="s">
        <v>45</v>
      </c>
      <c r="O305" s="59"/>
      <c r="P305" s="160">
        <f>O305*H305</f>
        <v>0</v>
      </c>
      <c r="Q305" s="160">
        <v>0</v>
      </c>
      <c r="R305" s="160">
        <f>Q305*H305</f>
        <v>0</v>
      </c>
      <c r="S305" s="160">
        <v>0</v>
      </c>
      <c r="T305" s="161">
        <f>S305*H305</f>
        <v>0</v>
      </c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R305" s="162" t="s">
        <v>192</v>
      </c>
      <c r="AT305" s="162" t="s">
        <v>187</v>
      </c>
      <c r="AU305" s="162" t="s">
        <v>88</v>
      </c>
      <c r="AY305" s="18" t="s">
        <v>185</v>
      </c>
      <c r="BE305" s="163">
        <f>IF(N305="základní",J305,0)</f>
        <v>0</v>
      </c>
      <c r="BF305" s="163">
        <f>IF(N305="snížená",J305,0)</f>
        <v>0</v>
      </c>
      <c r="BG305" s="163">
        <f>IF(N305="zákl. přenesená",J305,0)</f>
        <v>0</v>
      </c>
      <c r="BH305" s="163">
        <f>IF(N305="sníž. přenesená",J305,0)</f>
        <v>0</v>
      </c>
      <c r="BI305" s="163">
        <f>IF(N305="nulová",J305,0)</f>
        <v>0</v>
      </c>
      <c r="BJ305" s="18" t="s">
        <v>24</v>
      </c>
      <c r="BK305" s="163">
        <f>ROUND(I305*H305,2)</f>
        <v>0</v>
      </c>
      <c r="BL305" s="18" t="s">
        <v>192</v>
      </c>
      <c r="BM305" s="162" t="s">
        <v>856</v>
      </c>
    </row>
    <row r="306" spans="1:65" s="13" customFormat="1">
      <c r="B306" s="164"/>
      <c r="D306" s="165" t="s">
        <v>194</v>
      </c>
      <c r="E306" s="166" t="s">
        <v>1</v>
      </c>
      <c r="F306" s="167" t="s">
        <v>857</v>
      </c>
      <c r="H306" s="168">
        <v>1267.0039999999999</v>
      </c>
      <c r="I306" s="169"/>
      <c r="L306" s="164"/>
      <c r="M306" s="170"/>
      <c r="N306" s="171"/>
      <c r="O306" s="171"/>
      <c r="P306" s="171"/>
      <c r="Q306" s="171"/>
      <c r="R306" s="171"/>
      <c r="S306" s="171"/>
      <c r="T306" s="172"/>
      <c r="AT306" s="166" t="s">
        <v>194</v>
      </c>
      <c r="AU306" s="166" t="s">
        <v>88</v>
      </c>
      <c r="AV306" s="13" t="s">
        <v>88</v>
      </c>
      <c r="AW306" s="13" t="s">
        <v>35</v>
      </c>
      <c r="AX306" s="13" t="s">
        <v>80</v>
      </c>
      <c r="AY306" s="166" t="s">
        <v>185</v>
      </c>
    </row>
    <row r="307" spans="1:65" s="14" customFormat="1">
      <c r="B307" s="173"/>
      <c r="D307" s="165" t="s">
        <v>194</v>
      </c>
      <c r="E307" s="174" t="s">
        <v>1</v>
      </c>
      <c r="F307" s="175" t="s">
        <v>195</v>
      </c>
      <c r="H307" s="176">
        <v>1267.0039999999999</v>
      </c>
      <c r="I307" s="177"/>
      <c r="L307" s="173"/>
      <c r="M307" s="178"/>
      <c r="N307" s="179"/>
      <c r="O307" s="179"/>
      <c r="P307" s="179"/>
      <c r="Q307" s="179"/>
      <c r="R307" s="179"/>
      <c r="S307" s="179"/>
      <c r="T307" s="180"/>
      <c r="AT307" s="174" t="s">
        <v>194</v>
      </c>
      <c r="AU307" s="174" t="s">
        <v>88</v>
      </c>
      <c r="AV307" s="14" t="s">
        <v>192</v>
      </c>
      <c r="AW307" s="14" t="s">
        <v>35</v>
      </c>
      <c r="AX307" s="14" t="s">
        <v>24</v>
      </c>
      <c r="AY307" s="174" t="s">
        <v>185</v>
      </c>
    </row>
    <row r="308" spans="1:65" s="2" customFormat="1" ht="16.5" customHeight="1">
      <c r="A308" s="33"/>
      <c r="B308" s="150"/>
      <c r="C308" s="151" t="s">
        <v>563</v>
      </c>
      <c r="D308" s="151" t="s">
        <v>187</v>
      </c>
      <c r="E308" s="152" t="s">
        <v>334</v>
      </c>
      <c r="F308" s="153" t="s">
        <v>858</v>
      </c>
      <c r="G308" s="154" t="s">
        <v>228</v>
      </c>
      <c r="H308" s="155">
        <v>1140.3040000000001</v>
      </c>
      <c r="I308" s="156"/>
      <c r="J308" s="157">
        <f>ROUND(I308*H308,2)</f>
        <v>0</v>
      </c>
      <c r="K308" s="153" t="s">
        <v>224</v>
      </c>
      <c r="L308" s="34"/>
      <c r="M308" s="158" t="s">
        <v>1</v>
      </c>
      <c r="N308" s="159" t="s">
        <v>45</v>
      </c>
      <c r="O308" s="59"/>
      <c r="P308" s="160">
        <f>O308*H308</f>
        <v>0</v>
      </c>
      <c r="Q308" s="160">
        <v>0</v>
      </c>
      <c r="R308" s="160">
        <f>Q308*H308</f>
        <v>0</v>
      </c>
      <c r="S308" s="160">
        <v>0</v>
      </c>
      <c r="T308" s="161">
        <f>S308*H308</f>
        <v>0</v>
      </c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R308" s="162" t="s">
        <v>192</v>
      </c>
      <c r="AT308" s="162" t="s">
        <v>187</v>
      </c>
      <c r="AU308" s="162" t="s">
        <v>88</v>
      </c>
      <c r="AY308" s="18" t="s">
        <v>185</v>
      </c>
      <c r="BE308" s="163">
        <f>IF(N308="základní",J308,0)</f>
        <v>0</v>
      </c>
      <c r="BF308" s="163">
        <f>IF(N308="snížená",J308,0)</f>
        <v>0</v>
      </c>
      <c r="BG308" s="163">
        <f>IF(N308="zákl. přenesená",J308,0)</f>
        <v>0</v>
      </c>
      <c r="BH308" s="163">
        <f>IF(N308="sníž. přenesená",J308,0)</f>
        <v>0</v>
      </c>
      <c r="BI308" s="163">
        <f>IF(N308="nulová",J308,0)</f>
        <v>0</v>
      </c>
      <c r="BJ308" s="18" t="s">
        <v>24</v>
      </c>
      <c r="BK308" s="163">
        <f>ROUND(I308*H308,2)</f>
        <v>0</v>
      </c>
      <c r="BL308" s="18" t="s">
        <v>192</v>
      </c>
      <c r="BM308" s="162" t="s">
        <v>859</v>
      </c>
    </row>
    <row r="309" spans="1:65" s="15" customFormat="1">
      <c r="B309" s="194"/>
      <c r="D309" s="165" t="s">
        <v>194</v>
      </c>
      <c r="E309" s="195" t="s">
        <v>1</v>
      </c>
      <c r="F309" s="196" t="s">
        <v>860</v>
      </c>
      <c r="H309" s="195" t="s">
        <v>1</v>
      </c>
      <c r="I309" s="197"/>
      <c r="L309" s="194"/>
      <c r="M309" s="198"/>
      <c r="N309" s="199"/>
      <c r="O309" s="199"/>
      <c r="P309" s="199"/>
      <c r="Q309" s="199"/>
      <c r="R309" s="199"/>
      <c r="S309" s="199"/>
      <c r="T309" s="200"/>
      <c r="AT309" s="195" t="s">
        <v>194</v>
      </c>
      <c r="AU309" s="195" t="s">
        <v>88</v>
      </c>
      <c r="AV309" s="15" t="s">
        <v>24</v>
      </c>
      <c r="AW309" s="15" t="s">
        <v>35</v>
      </c>
      <c r="AX309" s="15" t="s">
        <v>80</v>
      </c>
      <c r="AY309" s="195" t="s">
        <v>185</v>
      </c>
    </row>
    <row r="310" spans="1:65" s="13" customFormat="1">
      <c r="B310" s="164"/>
      <c r="D310" s="165" t="s">
        <v>194</v>
      </c>
      <c r="E310" s="166" t="s">
        <v>1</v>
      </c>
      <c r="F310" s="167" t="s">
        <v>861</v>
      </c>
      <c r="H310" s="168">
        <v>1140.3040000000001</v>
      </c>
      <c r="I310" s="169"/>
      <c r="L310" s="164"/>
      <c r="M310" s="170"/>
      <c r="N310" s="171"/>
      <c r="O310" s="171"/>
      <c r="P310" s="171"/>
      <c r="Q310" s="171"/>
      <c r="R310" s="171"/>
      <c r="S310" s="171"/>
      <c r="T310" s="172"/>
      <c r="AT310" s="166" t="s">
        <v>194</v>
      </c>
      <c r="AU310" s="166" t="s">
        <v>88</v>
      </c>
      <c r="AV310" s="13" t="s">
        <v>88</v>
      </c>
      <c r="AW310" s="13" t="s">
        <v>35</v>
      </c>
      <c r="AX310" s="13" t="s">
        <v>24</v>
      </c>
      <c r="AY310" s="166" t="s">
        <v>185</v>
      </c>
    </row>
    <row r="311" spans="1:65" s="2" customFormat="1" ht="16.5" customHeight="1">
      <c r="A311" s="33"/>
      <c r="B311" s="150"/>
      <c r="C311" s="151" t="s">
        <v>565</v>
      </c>
      <c r="D311" s="151" t="s">
        <v>187</v>
      </c>
      <c r="E311" s="152" t="s">
        <v>521</v>
      </c>
      <c r="F311" s="153" t="s">
        <v>862</v>
      </c>
      <c r="G311" s="154" t="s">
        <v>228</v>
      </c>
      <c r="H311" s="155">
        <v>126.7</v>
      </c>
      <c r="I311" s="156"/>
      <c r="J311" s="157">
        <f>ROUND(I311*H311,2)</f>
        <v>0</v>
      </c>
      <c r="K311" s="153" t="s">
        <v>224</v>
      </c>
      <c r="L311" s="34"/>
      <c r="M311" s="158" t="s">
        <v>1</v>
      </c>
      <c r="N311" s="159" t="s">
        <v>45</v>
      </c>
      <c r="O311" s="59"/>
      <c r="P311" s="160">
        <f>O311*H311</f>
        <v>0</v>
      </c>
      <c r="Q311" s="160">
        <v>0</v>
      </c>
      <c r="R311" s="160">
        <f>Q311*H311</f>
        <v>0</v>
      </c>
      <c r="S311" s="160">
        <v>0</v>
      </c>
      <c r="T311" s="161">
        <f>S311*H311</f>
        <v>0</v>
      </c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R311" s="162" t="s">
        <v>192</v>
      </c>
      <c r="AT311" s="162" t="s">
        <v>187</v>
      </c>
      <c r="AU311" s="162" t="s">
        <v>88</v>
      </c>
      <c r="AY311" s="18" t="s">
        <v>185</v>
      </c>
      <c r="BE311" s="163">
        <f>IF(N311="základní",J311,0)</f>
        <v>0</v>
      </c>
      <c r="BF311" s="163">
        <f>IF(N311="snížená",J311,0)</f>
        <v>0</v>
      </c>
      <c r="BG311" s="163">
        <f>IF(N311="zákl. přenesená",J311,0)</f>
        <v>0</v>
      </c>
      <c r="BH311" s="163">
        <f>IF(N311="sníž. přenesená",J311,0)</f>
        <v>0</v>
      </c>
      <c r="BI311" s="163">
        <f>IF(N311="nulová",J311,0)</f>
        <v>0</v>
      </c>
      <c r="BJ311" s="18" t="s">
        <v>24</v>
      </c>
      <c r="BK311" s="163">
        <f>ROUND(I311*H311,2)</f>
        <v>0</v>
      </c>
      <c r="BL311" s="18" t="s">
        <v>192</v>
      </c>
      <c r="BM311" s="162" t="s">
        <v>863</v>
      </c>
    </row>
    <row r="312" spans="1:65" s="13" customFormat="1">
      <c r="B312" s="164"/>
      <c r="D312" s="165" t="s">
        <v>194</v>
      </c>
      <c r="E312" s="166" t="s">
        <v>1</v>
      </c>
      <c r="F312" s="167" t="s">
        <v>864</v>
      </c>
      <c r="H312" s="168">
        <v>126.7</v>
      </c>
      <c r="I312" s="169"/>
      <c r="L312" s="164"/>
      <c r="M312" s="170"/>
      <c r="N312" s="171"/>
      <c r="O312" s="171"/>
      <c r="P312" s="171"/>
      <c r="Q312" s="171"/>
      <c r="R312" s="171"/>
      <c r="S312" s="171"/>
      <c r="T312" s="172"/>
      <c r="AT312" s="166" t="s">
        <v>194</v>
      </c>
      <c r="AU312" s="166" t="s">
        <v>88</v>
      </c>
      <c r="AV312" s="13" t="s">
        <v>88</v>
      </c>
      <c r="AW312" s="13" t="s">
        <v>35</v>
      </c>
      <c r="AX312" s="13" t="s">
        <v>24</v>
      </c>
      <c r="AY312" s="166" t="s">
        <v>185</v>
      </c>
    </row>
    <row r="313" spans="1:65" s="2" customFormat="1" ht="16.5" customHeight="1">
      <c r="A313" s="33"/>
      <c r="B313" s="150"/>
      <c r="C313" s="151" t="s">
        <v>572</v>
      </c>
      <c r="D313" s="151" t="s">
        <v>187</v>
      </c>
      <c r="E313" s="152" t="s">
        <v>865</v>
      </c>
      <c r="F313" s="153" t="s">
        <v>866</v>
      </c>
      <c r="G313" s="154" t="s">
        <v>288</v>
      </c>
      <c r="H313" s="155">
        <v>208.10400000000001</v>
      </c>
      <c r="I313" s="156"/>
      <c r="J313" s="157">
        <f>ROUND(I313*H313,2)</f>
        <v>0</v>
      </c>
      <c r="K313" s="153" t="s">
        <v>191</v>
      </c>
      <c r="L313" s="34"/>
      <c r="M313" s="158" t="s">
        <v>1</v>
      </c>
      <c r="N313" s="159" t="s">
        <v>45</v>
      </c>
      <c r="O313" s="59"/>
      <c r="P313" s="160">
        <f>O313*H313</f>
        <v>0</v>
      </c>
      <c r="Q313" s="160">
        <v>0</v>
      </c>
      <c r="R313" s="160">
        <f>Q313*H313</f>
        <v>0</v>
      </c>
      <c r="S313" s="160">
        <v>0</v>
      </c>
      <c r="T313" s="161">
        <f>S313*H313</f>
        <v>0</v>
      </c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R313" s="162" t="s">
        <v>192</v>
      </c>
      <c r="AT313" s="162" t="s">
        <v>187</v>
      </c>
      <c r="AU313" s="162" t="s">
        <v>88</v>
      </c>
      <c r="AY313" s="18" t="s">
        <v>185</v>
      </c>
      <c r="BE313" s="163">
        <f>IF(N313="základní",J313,0)</f>
        <v>0</v>
      </c>
      <c r="BF313" s="163">
        <f>IF(N313="snížená",J313,0)</f>
        <v>0</v>
      </c>
      <c r="BG313" s="163">
        <f>IF(N313="zákl. přenesená",J313,0)</f>
        <v>0</v>
      </c>
      <c r="BH313" s="163">
        <f>IF(N313="sníž. přenesená",J313,0)</f>
        <v>0</v>
      </c>
      <c r="BI313" s="163">
        <f>IF(N313="nulová",J313,0)</f>
        <v>0</v>
      </c>
      <c r="BJ313" s="18" t="s">
        <v>24</v>
      </c>
      <c r="BK313" s="163">
        <f>ROUND(I313*H313,2)</f>
        <v>0</v>
      </c>
      <c r="BL313" s="18" t="s">
        <v>192</v>
      </c>
      <c r="BM313" s="162" t="s">
        <v>867</v>
      </c>
    </row>
    <row r="314" spans="1:65" s="15" customFormat="1">
      <c r="B314" s="194"/>
      <c r="D314" s="165" t="s">
        <v>194</v>
      </c>
      <c r="E314" s="195" t="s">
        <v>1</v>
      </c>
      <c r="F314" s="196" t="s">
        <v>868</v>
      </c>
      <c r="H314" s="195" t="s">
        <v>1</v>
      </c>
      <c r="I314" s="197"/>
      <c r="L314" s="194"/>
      <c r="M314" s="198"/>
      <c r="N314" s="199"/>
      <c r="O314" s="199"/>
      <c r="P314" s="199"/>
      <c r="Q314" s="199"/>
      <c r="R314" s="199"/>
      <c r="S314" s="199"/>
      <c r="T314" s="200"/>
      <c r="AT314" s="195" t="s">
        <v>194</v>
      </c>
      <c r="AU314" s="195" t="s">
        <v>88</v>
      </c>
      <c r="AV314" s="15" t="s">
        <v>24</v>
      </c>
      <c r="AW314" s="15" t="s">
        <v>35</v>
      </c>
      <c r="AX314" s="15" t="s">
        <v>80</v>
      </c>
      <c r="AY314" s="195" t="s">
        <v>185</v>
      </c>
    </row>
    <row r="315" spans="1:65" s="13" customFormat="1">
      <c r="B315" s="164"/>
      <c r="D315" s="165" t="s">
        <v>194</v>
      </c>
      <c r="E315" s="166" t="s">
        <v>1</v>
      </c>
      <c r="F315" s="167" t="s">
        <v>869</v>
      </c>
      <c r="H315" s="168">
        <v>208.10400000000001</v>
      </c>
      <c r="I315" s="169"/>
      <c r="L315" s="164"/>
      <c r="M315" s="170"/>
      <c r="N315" s="171"/>
      <c r="O315" s="171"/>
      <c r="P315" s="171"/>
      <c r="Q315" s="171"/>
      <c r="R315" s="171"/>
      <c r="S315" s="171"/>
      <c r="T315" s="172"/>
      <c r="AT315" s="166" t="s">
        <v>194</v>
      </c>
      <c r="AU315" s="166" t="s">
        <v>88</v>
      </c>
      <c r="AV315" s="13" t="s">
        <v>88</v>
      </c>
      <c r="AW315" s="13" t="s">
        <v>35</v>
      </c>
      <c r="AX315" s="13" t="s">
        <v>24</v>
      </c>
      <c r="AY315" s="166" t="s">
        <v>185</v>
      </c>
    </row>
    <row r="316" spans="1:65" s="2" customFormat="1" ht="16.5" customHeight="1">
      <c r="A316" s="33"/>
      <c r="B316" s="150"/>
      <c r="C316" s="151" t="s">
        <v>576</v>
      </c>
      <c r="D316" s="151" t="s">
        <v>187</v>
      </c>
      <c r="E316" s="152" t="s">
        <v>870</v>
      </c>
      <c r="F316" s="153" t="s">
        <v>871</v>
      </c>
      <c r="G316" s="154" t="s">
        <v>288</v>
      </c>
      <c r="H316" s="155">
        <v>18.096</v>
      </c>
      <c r="I316" s="156"/>
      <c r="J316" s="157">
        <f>ROUND(I316*H316,2)</f>
        <v>0</v>
      </c>
      <c r="K316" s="153" t="s">
        <v>191</v>
      </c>
      <c r="L316" s="34"/>
      <c r="M316" s="158" t="s">
        <v>1</v>
      </c>
      <c r="N316" s="159" t="s">
        <v>45</v>
      </c>
      <c r="O316" s="59"/>
      <c r="P316" s="160">
        <f>O316*H316</f>
        <v>0</v>
      </c>
      <c r="Q316" s="160">
        <v>0</v>
      </c>
      <c r="R316" s="160">
        <f>Q316*H316</f>
        <v>0</v>
      </c>
      <c r="S316" s="160">
        <v>0</v>
      </c>
      <c r="T316" s="161">
        <f>S316*H316</f>
        <v>0</v>
      </c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R316" s="162" t="s">
        <v>192</v>
      </c>
      <c r="AT316" s="162" t="s">
        <v>187</v>
      </c>
      <c r="AU316" s="162" t="s">
        <v>88</v>
      </c>
      <c r="AY316" s="18" t="s">
        <v>185</v>
      </c>
      <c r="BE316" s="163">
        <f>IF(N316="základní",J316,0)</f>
        <v>0</v>
      </c>
      <c r="BF316" s="163">
        <f>IF(N316="snížená",J316,0)</f>
        <v>0</v>
      </c>
      <c r="BG316" s="163">
        <f>IF(N316="zákl. přenesená",J316,0)</f>
        <v>0</v>
      </c>
      <c r="BH316" s="163">
        <f>IF(N316="sníž. přenesená",J316,0)</f>
        <v>0</v>
      </c>
      <c r="BI316" s="163">
        <f>IF(N316="nulová",J316,0)</f>
        <v>0</v>
      </c>
      <c r="BJ316" s="18" t="s">
        <v>24</v>
      </c>
      <c r="BK316" s="163">
        <f>ROUND(I316*H316,2)</f>
        <v>0</v>
      </c>
      <c r="BL316" s="18" t="s">
        <v>192</v>
      </c>
      <c r="BM316" s="162" t="s">
        <v>872</v>
      </c>
    </row>
    <row r="317" spans="1:65" s="15" customFormat="1">
      <c r="B317" s="194"/>
      <c r="D317" s="165" t="s">
        <v>194</v>
      </c>
      <c r="E317" s="195" t="s">
        <v>1</v>
      </c>
      <c r="F317" s="196" t="s">
        <v>868</v>
      </c>
      <c r="H317" s="195" t="s">
        <v>1</v>
      </c>
      <c r="I317" s="197"/>
      <c r="L317" s="194"/>
      <c r="M317" s="198"/>
      <c r="N317" s="199"/>
      <c r="O317" s="199"/>
      <c r="P317" s="199"/>
      <c r="Q317" s="199"/>
      <c r="R317" s="199"/>
      <c r="S317" s="199"/>
      <c r="T317" s="200"/>
      <c r="AT317" s="195" t="s">
        <v>194</v>
      </c>
      <c r="AU317" s="195" t="s">
        <v>88</v>
      </c>
      <c r="AV317" s="15" t="s">
        <v>24</v>
      </c>
      <c r="AW317" s="15" t="s">
        <v>35</v>
      </c>
      <c r="AX317" s="15" t="s">
        <v>80</v>
      </c>
      <c r="AY317" s="195" t="s">
        <v>185</v>
      </c>
    </row>
    <row r="318" spans="1:65" s="13" customFormat="1">
      <c r="B318" s="164"/>
      <c r="D318" s="165" t="s">
        <v>194</v>
      </c>
      <c r="E318" s="166" t="s">
        <v>1</v>
      </c>
      <c r="F318" s="167" t="s">
        <v>873</v>
      </c>
      <c r="H318" s="168">
        <v>18.096</v>
      </c>
      <c r="I318" s="169"/>
      <c r="L318" s="164"/>
      <c r="M318" s="170"/>
      <c r="N318" s="171"/>
      <c r="O318" s="171"/>
      <c r="P318" s="171"/>
      <c r="Q318" s="171"/>
      <c r="R318" s="171"/>
      <c r="S318" s="171"/>
      <c r="T318" s="172"/>
      <c r="AT318" s="166" t="s">
        <v>194</v>
      </c>
      <c r="AU318" s="166" t="s">
        <v>88</v>
      </c>
      <c r="AV318" s="13" t="s">
        <v>88</v>
      </c>
      <c r="AW318" s="13" t="s">
        <v>35</v>
      </c>
      <c r="AX318" s="13" t="s">
        <v>24</v>
      </c>
      <c r="AY318" s="166" t="s">
        <v>185</v>
      </c>
    </row>
    <row r="319" spans="1:65" s="2" customFormat="1" ht="16.5" customHeight="1">
      <c r="A319" s="33"/>
      <c r="B319" s="150"/>
      <c r="C319" s="151" t="s">
        <v>578</v>
      </c>
      <c r="D319" s="151" t="s">
        <v>187</v>
      </c>
      <c r="E319" s="152" t="s">
        <v>874</v>
      </c>
      <c r="F319" s="153" t="s">
        <v>875</v>
      </c>
      <c r="G319" s="154" t="s">
        <v>288</v>
      </c>
      <c r="H319" s="155">
        <v>3382.1039999999998</v>
      </c>
      <c r="I319" s="156"/>
      <c r="J319" s="157">
        <f>ROUND(I319*H319,2)</f>
        <v>0</v>
      </c>
      <c r="K319" s="153" t="s">
        <v>191</v>
      </c>
      <c r="L319" s="34"/>
      <c r="M319" s="158" t="s">
        <v>1</v>
      </c>
      <c r="N319" s="159" t="s">
        <v>45</v>
      </c>
      <c r="O319" s="59"/>
      <c r="P319" s="160">
        <f>O319*H319</f>
        <v>0</v>
      </c>
      <c r="Q319" s="160">
        <v>0</v>
      </c>
      <c r="R319" s="160">
        <f>Q319*H319</f>
        <v>0</v>
      </c>
      <c r="S319" s="160">
        <v>0</v>
      </c>
      <c r="T319" s="161">
        <f>S319*H319</f>
        <v>0</v>
      </c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R319" s="162" t="s">
        <v>192</v>
      </c>
      <c r="AT319" s="162" t="s">
        <v>187</v>
      </c>
      <c r="AU319" s="162" t="s">
        <v>88</v>
      </c>
      <c r="AY319" s="18" t="s">
        <v>185</v>
      </c>
      <c r="BE319" s="163">
        <f>IF(N319="základní",J319,0)</f>
        <v>0</v>
      </c>
      <c r="BF319" s="163">
        <f>IF(N319="snížená",J319,0)</f>
        <v>0</v>
      </c>
      <c r="BG319" s="163">
        <f>IF(N319="zákl. přenesená",J319,0)</f>
        <v>0</v>
      </c>
      <c r="BH319" s="163">
        <f>IF(N319="sníž. přenesená",J319,0)</f>
        <v>0</v>
      </c>
      <c r="BI319" s="163">
        <f>IF(N319="nulová",J319,0)</f>
        <v>0</v>
      </c>
      <c r="BJ319" s="18" t="s">
        <v>24</v>
      </c>
      <c r="BK319" s="163">
        <f>ROUND(I319*H319,2)</f>
        <v>0</v>
      </c>
      <c r="BL319" s="18" t="s">
        <v>192</v>
      </c>
      <c r="BM319" s="162" t="s">
        <v>876</v>
      </c>
    </row>
    <row r="320" spans="1:65" s="15" customFormat="1">
      <c r="B320" s="194"/>
      <c r="D320" s="165" t="s">
        <v>194</v>
      </c>
      <c r="E320" s="195" t="s">
        <v>1</v>
      </c>
      <c r="F320" s="196" t="s">
        <v>877</v>
      </c>
      <c r="H320" s="195" t="s">
        <v>1</v>
      </c>
      <c r="I320" s="197"/>
      <c r="L320" s="194"/>
      <c r="M320" s="198"/>
      <c r="N320" s="199"/>
      <c r="O320" s="199"/>
      <c r="P320" s="199"/>
      <c r="Q320" s="199"/>
      <c r="R320" s="199"/>
      <c r="S320" s="199"/>
      <c r="T320" s="200"/>
      <c r="AT320" s="195" t="s">
        <v>194</v>
      </c>
      <c r="AU320" s="195" t="s">
        <v>88</v>
      </c>
      <c r="AV320" s="15" t="s">
        <v>24</v>
      </c>
      <c r="AW320" s="15" t="s">
        <v>35</v>
      </c>
      <c r="AX320" s="15" t="s">
        <v>80</v>
      </c>
      <c r="AY320" s="195" t="s">
        <v>185</v>
      </c>
    </row>
    <row r="321" spans="1:65" s="15" customFormat="1">
      <c r="B321" s="194"/>
      <c r="D321" s="165" t="s">
        <v>194</v>
      </c>
      <c r="E321" s="195" t="s">
        <v>1</v>
      </c>
      <c r="F321" s="196" t="s">
        <v>878</v>
      </c>
      <c r="H321" s="195" t="s">
        <v>1</v>
      </c>
      <c r="I321" s="197"/>
      <c r="L321" s="194"/>
      <c r="M321" s="198"/>
      <c r="N321" s="199"/>
      <c r="O321" s="199"/>
      <c r="P321" s="199"/>
      <c r="Q321" s="199"/>
      <c r="R321" s="199"/>
      <c r="S321" s="199"/>
      <c r="T321" s="200"/>
      <c r="AT321" s="195" t="s">
        <v>194</v>
      </c>
      <c r="AU321" s="195" t="s">
        <v>88</v>
      </c>
      <c r="AV321" s="15" t="s">
        <v>24</v>
      </c>
      <c r="AW321" s="15" t="s">
        <v>35</v>
      </c>
      <c r="AX321" s="15" t="s">
        <v>80</v>
      </c>
      <c r="AY321" s="195" t="s">
        <v>185</v>
      </c>
    </row>
    <row r="322" spans="1:65" s="13" customFormat="1">
      <c r="B322" s="164"/>
      <c r="D322" s="165" t="s">
        <v>194</v>
      </c>
      <c r="E322" s="166" t="s">
        <v>1</v>
      </c>
      <c r="F322" s="167" t="s">
        <v>879</v>
      </c>
      <c r="H322" s="168">
        <v>3382.1039999999998</v>
      </c>
      <c r="I322" s="169"/>
      <c r="L322" s="164"/>
      <c r="M322" s="170"/>
      <c r="N322" s="171"/>
      <c r="O322" s="171"/>
      <c r="P322" s="171"/>
      <c r="Q322" s="171"/>
      <c r="R322" s="171"/>
      <c r="S322" s="171"/>
      <c r="T322" s="172"/>
      <c r="AT322" s="166" t="s">
        <v>194</v>
      </c>
      <c r="AU322" s="166" t="s">
        <v>88</v>
      </c>
      <c r="AV322" s="13" t="s">
        <v>88</v>
      </c>
      <c r="AW322" s="13" t="s">
        <v>35</v>
      </c>
      <c r="AX322" s="13" t="s">
        <v>24</v>
      </c>
      <c r="AY322" s="166" t="s">
        <v>185</v>
      </c>
    </row>
    <row r="323" spans="1:65" s="2" customFormat="1" ht="16.5" customHeight="1">
      <c r="A323" s="33"/>
      <c r="B323" s="150"/>
      <c r="C323" s="151" t="s">
        <v>583</v>
      </c>
      <c r="D323" s="151" t="s">
        <v>187</v>
      </c>
      <c r="E323" s="152" t="s">
        <v>880</v>
      </c>
      <c r="F323" s="153" t="s">
        <v>881</v>
      </c>
      <c r="G323" s="154" t="s">
        <v>288</v>
      </c>
      <c r="H323" s="155">
        <v>294.096</v>
      </c>
      <c r="I323" s="156"/>
      <c r="J323" s="157">
        <f>ROUND(I323*H323,2)</f>
        <v>0</v>
      </c>
      <c r="K323" s="153" t="s">
        <v>191</v>
      </c>
      <c r="L323" s="34"/>
      <c r="M323" s="158" t="s">
        <v>1</v>
      </c>
      <c r="N323" s="159" t="s">
        <v>45</v>
      </c>
      <c r="O323" s="59"/>
      <c r="P323" s="160">
        <f>O323*H323</f>
        <v>0</v>
      </c>
      <c r="Q323" s="160">
        <v>0</v>
      </c>
      <c r="R323" s="160">
        <f>Q323*H323</f>
        <v>0</v>
      </c>
      <c r="S323" s="160">
        <v>0</v>
      </c>
      <c r="T323" s="161">
        <f>S323*H323</f>
        <v>0</v>
      </c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R323" s="162" t="s">
        <v>192</v>
      </c>
      <c r="AT323" s="162" t="s">
        <v>187</v>
      </c>
      <c r="AU323" s="162" t="s">
        <v>88</v>
      </c>
      <c r="AY323" s="18" t="s">
        <v>185</v>
      </c>
      <c r="BE323" s="163">
        <f>IF(N323="základní",J323,0)</f>
        <v>0</v>
      </c>
      <c r="BF323" s="163">
        <f>IF(N323="snížená",J323,0)</f>
        <v>0</v>
      </c>
      <c r="BG323" s="163">
        <f>IF(N323="zákl. přenesená",J323,0)</f>
        <v>0</v>
      </c>
      <c r="BH323" s="163">
        <f>IF(N323="sníž. přenesená",J323,0)</f>
        <v>0</v>
      </c>
      <c r="BI323" s="163">
        <f>IF(N323="nulová",J323,0)</f>
        <v>0</v>
      </c>
      <c r="BJ323" s="18" t="s">
        <v>24</v>
      </c>
      <c r="BK323" s="163">
        <f>ROUND(I323*H323,2)</f>
        <v>0</v>
      </c>
      <c r="BL323" s="18" t="s">
        <v>192</v>
      </c>
      <c r="BM323" s="162" t="s">
        <v>882</v>
      </c>
    </row>
    <row r="324" spans="1:65" s="13" customFormat="1">
      <c r="B324" s="164"/>
      <c r="D324" s="165" t="s">
        <v>194</v>
      </c>
      <c r="E324" s="166" t="s">
        <v>1</v>
      </c>
      <c r="F324" s="167" t="s">
        <v>883</v>
      </c>
      <c r="H324" s="168">
        <v>294.096</v>
      </c>
      <c r="I324" s="169"/>
      <c r="L324" s="164"/>
      <c r="M324" s="170"/>
      <c r="N324" s="171"/>
      <c r="O324" s="171"/>
      <c r="P324" s="171"/>
      <c r="Q324" s="171"/>
      <c r="R324" s="171"/>
      <c r="S324" s="171"/>
      <c r="T324" s="172"/>
      <c r="AT324" s="166" t="s">
        <v>194</v>
      </c>
      <c r="AU324" s="166" t="s">
        <v>88</v>
      </c>
      <c r="AV324" s="13" t="s">
        <v>88</v>
      </c>
      <c r="AW324" s="13" t="s">
        <v>35</v>
      </c>
      <c r="AX324" s="13" t="s">
        <v>24</v>
      </c>
      <c r="AY324" s="166" t="s">
        <v>185</v>
      </c>
    </row>
    <row r="325" spans="1:65" s="2" customFormat="1" ht="21.75" customHeight="1">
      <c r="A325" s="33"/>
      <c r="B325" s="150"/>
      <c r="C325" s="151" t="s">
        <v>585</v>
      </c>
      <c r="D325" s="151" t="s">
        <v>187</v>
      </c>
      <c r="E325" s="152" t="s">
        <v>540</v>
      </c>
      <c r="F325" s="153" t="s">
        <v>541</v>
      </c>
      <c r="G325" s="154" t="s">
        <v>288</v>
      </c>
      <c r="H325" s="155">
        <v>226.2</v>
      </c>
      <c r="I325" s="156"/>
      <c r="J325" s="157">
        <f>ROUND(I325*H325,2)</f>
        <v>0</v>
      </c>
      <c r="K325" s="153" t="s">
        <v>191</v>
      </c>
      <c r="L325" s="34"/>
      <c r="M325" s="158" t="s">
        <v>1</v>
      </c>
      <c r="N325" s="159" t="s">
        <v>45</v>
      </c>
      <c r="O325" s="59"/>
      <c r="P325" s="160">
        <f>O325*H325</f>
        <v>0</v>
      </c>
      <c r="Q325" s="160">
        <v>0</v>
      </c>
      <c r="R325" s="160">
        <f>Q325*H325</f>
        <v>0</v>
      </c>
      <c r="S325" s="160">
        <v>0</v>
      </c>
      <c r="T325" s="161">
        <f>S325*H325</f>
        <v>0</v>
      </c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R325" s="162" t="s">
        <v>192</v>
      </c>
      <c r="AT325" s="162" t="s">
        <v>187</v>
      </c>
      <c r="AU325" s="162" t="s">
        <v>88</v>
      </c>
      <c r="AY325" s="18" t="s">
        <v>185</v>
      </c>
      <c r="BE325" s="163">
        <f>IF(N325="základní",J325,0)</f>
        <v>0</v>
      </c>
      <c r="BF325" s="163">
        <f>IF(N325="snížená",J325,0)</f>
        <v>0</v>
      </c>
      <c r="BG325" s="163">
        <f>IF(N325="zákl. přenesená",J325,0)</f>
        <v>0</v>
      </c>
      <c r="BH325" s="163">
        <f>IF(N325="sníž. přenesená",J325,0)</f>
        <v>0</v>
      </c>
      <c r="BI325" s="163">
        <f>IF(N325="nulová",J325,0)</f>
        <v>0</v>
      </c>
      <c r="BJ325" s="18" t="s">
        <v>24</v>
      </c>
      <c r="BK325" s="163">
        <f>ROUND(I325*H325,2)</f>
        <v>0</v>
      </c>
      <c r="BL325" s="18" t="s">
        <v>192</v>
      </c>
      <c r="BM325" s="162" t="s">
        <v>884</v>
      </c>
    </row>
    <row r="326" spans="1:65" s="13" customFormat="1">
      <c r="B326" s="164"/>
      <c r="D326" s="165" t="s">
        <v>194</v>
      </c>
      <c r="E326" s="166" t="s">
        <v>1</v>
      </c>
      <c r="F326" s="167" t="s">
        <v>885</v>
      </c>
      <c r="H326" s="168">
        <v>226.2</v>
      </c>
      <c r="I326" s="169"/>
      <c r="L326" s="164"/>
      <c r="M326" s="170"/>
      <c r="N326" s="171"/>
      <c r="O326" s="171"/>
      <c r="P326" s="171"/>
      <c r="Q326" s="171"/>
      <c r="R326" s="171"/>
      <c r="S326" s="171"/>
      <c r="T326" s="172"/>
      <c r="AT326" s="166" t="s">
        <v>194</v>
      </c>
      <c r="AU326" s="166" t="s">
        <v>88</v>
      </c>
      <c r="AV326" s="13" t="s">
        <v>88</v>
      </c>
      <c r="AW326" s="13" t="s">
        <v>35</v>
      </c>
      <c r="AX326" s="13" t="s">
        <v>80</v>
      </c>
      <c r="AY326" s="166" t="s">
        <v>185</v>
      </c>
    </row>
    <row r="327" spans="1:65" s="14" customFormat="1">
      <c r="B327" s="173"/>
      <c r="D327" s="165" t="s">
        <v>194</v>
      </c>
      <c r="E327" s="174" t="s">
        <v>269</v>
      </c>
      <c r="F327" s="175" t="s">
        <v>195</v>
      </c>
      <c r="H327" s="176">
        <v>226.2</v>
      </c>
      <c r="I327" s="177"/>
      <c r="L327" s="173"/>
      <c r="M327" s="178"/>
      <c r="N327" s="179"/>
      <c r="O327" s="179"/>
      <c r="P327" s="179"/>
      <c r="Q327" s="179"/>
      <c r="R327" s="179"/>
      <c r="S327" s="179"/>
      <c r="T327" s="180"/>
      <c r="AT327" s="174" t="s">
        <v>194</v>
      </c>
      <c r="AU327" s="174" t="s">
        <v>88</v>
      </c>
      <c r="AV327" s="14" t="s">
        <v>192</v>
      </c>
      <c r="AW327" s="14" t="s">
        <v>35</v>
      </c>
      <c r="AX327" s="14" t="s">
        <v>24</v>
      </c>
      <c r="AY327" s="174" t="s">
        <v>185</v>
      </c>
    </row>
    <row r="328" spans="1:65" s="2" customFormat="1" ht="16.5" customHeight="1">
      <c r="A328" s="33"/>
      <c r="B328" s="150"/>
      <c r="C328" s="181" t="s">
        <v>588</v>
      </c>
      <c r="D328" s="181" t="s">
        <v>231</v>
      </c>
      <c r="E328" s="182" t="s">
        <v>886</v>
      </c>
      <c r="F328" s="183" t="s">
        <v>233</v>
      </c>
      <c r="G328" s="184" t="s">
        <v>234</v>
      </c>
      <c r="H328" s="185">
        <v>54.287999999999997</v>
      </c>
      <c r="I328" s="186"/>
      <c r="J328" s="187">
        <f>ROUND(I328*H328,2)</f>
        <v>0</v>
      </c>
      <c r="K328" s="183" t="s">
        <v>191</v>
      </c>
      <c r="L328" s="188"/>
      <c r="M328" s="189" t="s">
        <v>1</v>
      </c>
      <c r="N328" s="190" t="s">
        <v>45</v>
      </c>
      <c r="O328" s="59"/>
      <c r="P328" s="160">
        <f>O328*H328</f>
        <v>0</v>
      </c>
      <c r="Q328" s="160">
        <v>0</v>
      </c>
      <c r="R328" s="160">
        <f>Q328*H328</f>
        <v>0</v>
      </c>
      <c r="S328" s="160">
        <v>0</v>
      </c>
      <c r="T328" s="161">
        <f>S328*H328</f>
        <v>0</v>
      </c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R328" s="162" t="s">
        <v>217</v>
      </c>
      <c r="AT328" s="162" t="s">
        <v>231</v>
      </c>
      <c r="AU328" s="162" t="s">
        <v>88</v>
      </c>
      <c r="AY328" s="18" t="s">
        <v>185</v>
      </c>
      <c r="BE328" s="163">
        <f>IF(N328="základní",J328,0)</f>
        <v>0</v>
      </c>
      <c r="BF328" s="163">
        <f>IF(N328="snížená",J328,0)</f>
        <v>0</v>
      </c>
      <c r="BG328" s="163">
        <f>IF(N328="zákl. přenesená",J328,0)</f>
        <v>0</v>
      </c>
      <c r="BH328" s="163">
        <f>IF(N328="sníž. přenesená",J328,0)</f>
        <v>0</v>
      </c>
      <c r="BI328" s="163">
        <f>IF(N328="nulová",J328,0)</f>
        <v>0</v>
      </c>
      <c r="BJ328" s="18" t="s">
        <v>24</v>
      </c>
      <c r="BK328" s="163">
        <f>ROUND(I328*H328,2)</f>
        <v>0</v>
      </c>
      <c r="BL328" s="18" t="s">
        <v>192</v>
      </c>
      <c r="BM328" s="162" t="s">
        <v>887</v>
      </c>
    </row>
    <row r="329" spans="1:65" s="13" customFormat="1">
      <c r="B329" s="164"/>
      <c r="D329" s="165" t="s">
        <v>194</v>
      </c>
      <c r="E329" s="166" t="s">
        <v>1</v>
      </c>
      <c r="F329" s="167" t="s">
        <v>888</v>
      </c>
      <c r="H329" s="168">
        <v>54.287999999999997</v>
      </c>
      <c r="I329" s="169"/>
      <c r="L329" s="164"/>
      <c r="M329" s="170"/>
      <c r="N329" s="171"/>
      <c r="O329" s="171"/>
      <c r="P329" s="171"/>
      <c r="Q329" s="171"/>
      <c r="R329" s="171"/>
      <c r="S329" s="171"/>
      <c r="T329" s="172"/>
      <c r="AT329" s="166" t="s">
        <v>194</v>
      </c>
      <c r="AU329" s="166" t="s">
        <v>88</v>
      </c>
      <c r="AV329" s="13" t="s">
        <v>88</v>
      </c>
      <c r="AW329" s="13" t="s">
        <v>35</v>
      </c>
      <c r="AX329" s="13" t="s">
        <v>80</v>
      </c>
      <c r="AY329" s="166" t="s">
        <v>185</v>
      </c>
    </row>
    <row r="330" spans="1:65" s="14" customFormat="1">
      <c r="B330" s="173"/>
      <c r="D330" s="165" t="s">
        <v>194</v>
      </c>
      <c r="E330" s="174" t="s">
        <v>1</v>
      </c>
      <c r="F330" s="175" t="s">
        <v>195</v>
      </c>
      <c r="H330" s="176">
        <v>54.287999999999997</v>
      </c>
      <c r="I330" s="177"/>
      <c r="L330" s="173"/>
      <c r="M330" s="178"/>
      <c r="N330" s="179"/>
      <c r="O330" s="179"/>
      <c r="P330" s="179"/>
      <c r="Q330" s="179"/>
      <c r="R330" s="179"/>
      <c r="S330" s="179"/>
      <c r="T330" s="180"/>
      <c r="AT330" s="174" t="s">
        <v>194</v>
      </c>
      <c r="AU330" s="174" t="s">
        <v>88</v>
      </c>
      <c r="AV330" s="14" t="s">
        <v>192</v>
      </c>
      <c r="AW330" s="14" t="s">
        <v>35</v>
      </c>
      <c r="AX330" s="14" t="s">
        <v>24</v>
      </c>
      <c r="AY330" s="174" t="s">
        <v>185</v>
      </c>
    </row>
    <row r="331" spans="1:65" s="2" customFormat="1" ht="16.5" customHeight="1">
      <c r="A331" s="33"/>
      <c r="B331" s="150"/>
      <c r="C331" s="151" t="s">
        <v>889</v>
      </c>
      <c r="D331" s="151" t="s">
        <v>187</v>
      </c>
      <c r="E331" s="152" t="s">
        <v>348</v>
      </c>
      <c r="F331" s="153" t="s">
        <v>349</v>
      </c>
      <c r="G331" s="154" t="s">
        <v>228</v>
      </c>
      <c r="H331" s="155">
        <v>33.93</v>
      </c>
      <c r="I331" s="156"/>
      <c r="J331" s="157">
        <f>ROUND(I331*H331,2)</f>
        <v>0</v>
      </c>
      <c r="K331" s="153" t="s">
        <v>191</v>
      </c>
      <c r="L331" s="34"/>
      <c r="M331" s="158" t="s">
        <v>1</v>
      </c>
      <c r="N331" s="159" t="s">
        <v>45</v>
      </c>
      <c r="O331" s="59"/>
      <c r="P331" s="160">
        <f>O331*H331</f>
        <v>0</v>
      </c>
      <c r="Q331" s="160">
        <v>0</v>
      </c>
      <c r="R331" s="160">
        <f>Q331*H331</f>
        <v>0</v>
      </c>
      <c r="S331" s="160">
        <v>0</v>
      </c>
      <c r="T331" s="161">
        <f>S331*H331</f>
        <v>0</v>
      </c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R331" s="162" t="s">
        <v>192</v>
      </c>
      <c r="AT331" s="162" t="s">
        <v>187</v>
      </c>
      <c r="AU331" s="162" t="s">
        <v>88</v>
      </c>
      <c r="AY331" s="18" t="s">
        <v>185</v>
      </c>
      <c r="BE331" s="163">
        <f>IF(N331="základní",J331,0)</f>
        <v>0</v>
      </c>
      <c r="BF331" s="163">
        <f>IF(N331="snížená",J331,0)</f>
        <v>0</v>
      </c>
      <c r="BG331" s="163">
        <f>IF(N331="zákl. přenesená",J331,0)</f>
        <v>0</v>
      </c>
      <c r="BH331" s="163">
        <f>IF(N331="sníž. přenesená",J331,0)</f>
        <v>0</v>
      </c>
      <c r="BI331" s="163">
        <f>IF(N331="nulová",J331,0)</f>
        <v>0</v>
      </c>
      <c r="BJ331" s="18" t="s">
        <v>24</v>
      </c>
      <c r="BK331" s="163">
        <f>ROUND(I331*H331,2)</f>
        <v>0</v>
      </c>
      <c r="BL331" s="18" t="s">
        <v>192</v>
      </c>
      <c r="BM331" s="162" t="s">
        <v>890</v>
      </c>
    </row>
    <row r="332" spans="1:65" s="13" customFormat="1">
      <c r="B332" s="164"/>
      <c r="D332" s="165" t="s">
        <v>194</v>
      </c>
      <c r="E332" s="166" t="s">
        <v>1</v>
      </c>
      <c r="F332" s="167" t="s">
        <v>891</v>
      </c>
      <c r="H332" s="168">
        <v>33.93</v>
      </c>
      <c r="I332" s="169"/>
      <c r="L332" s="164"/>
      <c r="M332" s="170"/>
      <c r="N332" s="171"/>
      <c r="O332" s="171"/>
      <c r="P332" s="171"/>
      <c r="Q332" s="171"/>
      <c r="R332" s="171"/>
      <c r="S332" s="171"/>
      <c r="T332" s="172"/>
      <c r="AT332" s="166" t="s">
        <v>194</v>
      </c>
      <c r="AU332" s="166" t="s">
        <v>88</v>
      </c>
      <c r="AV332" s="13" t="s">
        <v>88</v>
      </c>
      <c r="AW332" s="13" t="s">
        <v>35</v>
      </c>
      <c r="AX332" s="13" t="s">
        <v>24</v>
      </c>
      <c r="AY332" s="166" t="s">
        <v>185</v>
      </c>
    </row>
    <row r="333" spans="1:65" s="2" customFormat="1" ht="21.75" customHeight="1">
      <c r="A333" s="33"/>
      <c r="B333" s="150"/>
      <c r="C333" s="151" t="s">
        <v>892</v>
      </c>
      <c r="D333" s="151" t="s">
        <v>187</v>
      </c>
      <c r="E333" s="152" t="s">
        <v>353</v>
      </c>
      <c r="F333" s="153" t="s">
        <v>354</v>
      </c>
      <c r="G333" s="154" t="s">
        <v>228</v>
      </c>
      <c r="H333" s="155">
        <v>33.93</v>
      </c>
      <c r="I333" s="156"/>
      <c r="J333" s="157">
        <f>ROUND(I333*H333,2)</f>
        <v>0</v>
      </c>
      <c r="K333" s="153" t="s">
        <v>191</v>
      </c>
      <c r="L333" s="34"/>
      <c r="M333" s="158" t="s">
        <v>1</v>
      </c>
      <c r="N333" s="159" t="s">
        <v>45</v>
      </c>
      <c r="O333" s="59"/>
      <c r="P333" s="160">
        <f>O333*H333</f>
        <v>0</v>
      </c>
      <c r="Q333" s="160">
        <v>0</v>
      </c>
      <c r="R333" s="160">
        <f>Q333*H333</f>
        <v>0</v>
      </c>
      <c r="S333" s="160">
        <v>0</v>
      </c>
      <c r="T333" s="161">
        <f>S333*H333</f>
        <v>0</v>
      </c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R333" s="162" t="s">
        <v>192</v>
      </c>
      <c r="AT333" s="162" t="s">
        <v>187</v>
      </c>
      <c r="AU333" s="162" t="s">
        <v>88</v>
      </c>
      <c r="AY333" s="18" t="s">
        <v>185</v>
      </c>
      <c r="BE333" s="163">
        <f>IF(N333="základní",J333,0)</f>
        <v>0</v>
      </c>
      <c r="BF333" s="163">
        <f>IF(N333="snížená",J333,0)</f>
        <v>0</v>
      </c>
      <c r="BG333" s="163">
        <f>IF(N333="zákl. přenesená",J333,0)</f>
        <v>0</v>
      </c>
      <c r="BH333" s="163">
        <f>IF(N333="sníž. přenesená",J333,0)</f>
        <v>0</v>
      </c>
      <c r="BI333" s="163">
        <f>IF(N333="nulová",J333,0)</f>
        <v>0</v>
      </c>
      <c r="BJ333" s="18" t="s">
        <v>24</v>
      </c>
      <c r="BK333" s="163">
        <f>ROUND(I333*H333,2)</f>
        <v>0</v>
      </c>
      <c r="BL333" s="18" t="s">
        <v>192</v>
      </c>
      <c r="BM333" s="162" t="s">
        <v>893</v>
      </c>
    </row>
    <row r="334" spans="1:65" s="2" customFormat="1" ht="24.2" customHeight="1">
      <c r="A334" s="33"/>
      <c r="B334" s="150"/>
      <c r="C334" s="151" t="s">
        <v>894</v>
      </c>
      <c r="D334" s="151" t="s">
        <v>187</v>
      </c>
      <c r="E334" s="152" t="s">
        <v>368</v>
      </c>
      <c r="F334" s="153" t="s">
        <v>369</v>
      </c>
      <c r="G334" s="154" t="s">
        <v>288</v>
      </c>
      <c r="H334" s="155">
        <v>226.2</v>
      </c>
      <c r="I334" s="156"/>
      <c r="J334" s="157">
        <f>ROUND(I334*H334,2)</f>
        <v>0</v>
      </c>
      <c r="K334" s="153" t="s">
        <v>224</v>
      </c>
      <c r="L334" s="34"/>
      <c r="M334" s="158" t="s">
        <v>1</v>
      </c>
      <c r="N334" s="159" t="s">
        <v>45</v>
      </c>
      <c r="O334" s="59"/>
      <c r="P334" s="160">
        <f>O334*H334</f>
        <v>0</v>
      </c>
      <c r="Q334" s="160">
        <v>0</v>
      </c>
      <c r="R334" s="160">
        <f>Q334*H334</f>
        <v>0</v>
      </c>
      <c r="S334" s="160">
        <v>0</v>
      </c>
      <c r="T334" s="161">
        <f>S334*H334</f>
        <v>0</v>
      </c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R334" s="162" t="s">
        <v>192</v>
      </c>
      <c r="AT334" s="162" t="s">
        <v>187</v>
      </c>
      <c r="AU334" s="162" t="s">
        <v>88</v>
      </c>
      <c r="AY334" s="18" t="s">
        <v>185</v>
      </c>
      <c r="BE334" s="163">
        <f>IF(N334="základní",J334,0)</f>
        <v>0</v>
      </c>
      <c r="BF334" s="163">
        <f>IF(N334="snížená",J334,0)</f>
        <v>0</v>
      </c>
      <c r="BG334" s="163">
        <f>IF(N334="zákl. přenesená",J334,0)</f>
        <v>0</v>
      </c>
      <c r="BH334" s="163">
        <f>IF(N334="sníž. přenesená",J334,0)</f>
        <v>0</v>
      </c>
      <c r="BI334" s="163">
        <f>IF(N334="nulová",J334,0)</f>
        <v>0</v>
      </c>
      <c r="BJ334" s="18" t="s">
        <v>24</v>
      </c>
      <c r="BK334" s="163">
        <f>ROUND(I334*H334,2)</f>
        <v>0</v>
      </c>
      <c r="BL334" s="18" t="s">
        <v>192</v>
      </c>
      <c r="BM334" s="162" t="s">
        <v>895</v>
      </c>
    </row>
    <row r="335" spans="1:65" s="13" customFormat="1">
      <c r="B335" s="164"/>
      <c r="D335" s="165" t="s">
        <v>194</v>
      </c>
      <c r="E335" s="166" t="s">
        <v>1</v>
      </c>
      <c r="F335" s="167" t="s">
        <v>896</v>
      </c>
      <c r="H335" s="168">
        <v>226.2</v>
      </c>
      <c r="I335" s="169"/>
      <c r="L335" s="164"/>
      <c r="M335" s="170"/>
      <c r="N335" s="171"/>
      <c r="O335" s="171"/>
      <c r="P335" s="171"/>
      <c r="Q335" s="171"/>
      <c r="R335" s="171"/>
      <c r="S335" s="171"/>
      <c r="T335" s="172"/>
      <c r="AT335" s="166" t="s">
        <v>194</v>
      </c>
      <c r="AU335" s="166" t="s">
        <v>88</v>
      </c>
      <c r="AV335" s="13" t="s">
        <v>88</v>
      </c>
      <c r="AW335" s="13" t="s">
        <v>35</v>
      </c>
      <c r="AX335" s="13" t="s">
        <v>24</v>
      </c>
      <c r="AY335" s="166" t="s">
        <v>185</v>
      </c>
    </row>
    <row r="336" spans="1:65" s="2" customFormat="1" ht="16.5" customHeight="1">
      <c r="A336" s="33"/>
      <c r="B336" s="150"/>
      <c r="C336" s="181" t="s">
        <v>897</v>
      </c>
      <c r="D336" s="181" t="s">
        <v>231</v>
      </c>
      <c r="E336" s="182" t="s">
        <v>373</v>
      </c>
      <c r="F336" s="183" t="s">
        <v>374</v>
      </c>
      <c r="G336" s="184" t="s">
        <v>375</v>
      </c>
      <c r="H336" s="185">
        <v>6.7859999999999996</v>
      </c>
      <c r="I336" s="186"/>
      <c r="J336" s="187">
        <f>ROUND(I336*H336,2)</f>
        <v>0</v>
      </c>
      <c r="K336" s="183" t="s">
        <v>191</v>
      </c>
      <c r="L336" s="188"/>
      <c r="M336" s="189" t="s">
        <v>1</v>
      </c>
      <c r="N336" s="190" t="s">
        <v>45</v>
      </c>
      <c r="O336" s="59"/>
      <c r="P336" s="160">
        <f>O336*H336</f>
        <v>0</v>
      </c>
      <c r="Q336" s="160">
        <v>1E-3</v>
      </c>
      <c r="R336" s="160">
        <f>Q336*H336</f>
        <v>6.7859999999999995E-3</v>
      </c>
      <c r="S336" s="160">
        <v>0</v>
      </c>
      <c r="T336" s="161">
        <f>S336*H336</f>
        <v>0</v>
      </c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R336" s="162" t="s">
        <v>217</v>
      </c>
      <c r="AT336" s="162" t="s">
        <v>231</v>
      </c>
      <c r="AU336" s="162" t="s">
        <v>88</v>
      </c>
      <c r="AY336" s="18" t="s">
        <v>185</v>
      </c>
      <c r="BE336" s="163">
        <f>IF(N336="základní",J336,0)</f>
        <v>0</v>
      </c>
      <c r="BF336" s="163">
        <f>IF(N336="snížená",J336,0)</f>
        <v>0</v>
      </c>
      <c r="BG336" s="163">
        <f>IF(N336="zákl. přenesená",J336,0)</f>
        <v>0</v>
      </c>
      <c r="BH336" s="163">
        <f>IF(N336="sníž. přenesená",J336,0)</f>
        <v>0</v>
      </c>
      <c r="BI336" s="163">
        <f>IF(N336="nulová",J336,0)</f>
        <v>0</v>
      </c>
      <c r="BJ336" s="18" t="s">
        <v>24</v>
      </c>
      <c r="BK336" s="163">
        <f>ROUND(I336*H336,2)</f>
        <v>0</v>
      </c>
      <c r="BL336" s="18" t="s">
        <v>192</v>
      </c>
      <c r="BM336" s="162" t="s">
        <v>898</v>
      </c>
    </row>
    <row r="337" spans="1:65" s="13" customFormat="1">
      <c r="B337" s="164"/>
      <c r="D337" s="165" t="s">
        <v>194</v>
      </c>
      <c r="E337" s="166" t="s">
        <v>1</v>
      </c>
      <c r="F337" s="167" t="s">
        <v>899</v>
      </c>
      <c r="H337" s="168">
        <v>6.7859999999999996</v>
      </c>
      <c r="I337" s="169"/>
      <c r="L337" s="164"/>
      <c r="M337" s="170"/>
      <c r="N337" s="171"/>
      <c r="O337" s="171"/>
      <c r="P337" s="171"/>
      <c r="Q337" s="171"/>
      <c r="R337" s="171"/>
      <c r="S337" s="171"/>
      <c r="T337" s="172"/>
      <c r="AT337" s="166" t="s">
        <v>194</v>
      </c>
      <c r="AU337" s="166" t="s">
        <v>88</v>
      </c>
      <c r="AV337" s="13" t="s">
        <v>88</v>
      </c>
      <c r="AW337" s="13" t="s">
        <v>35</v>
      </c>
      <c r="AX337" s="13" t="s">
        <v>24</v>
      </c>
      <c r="AY337" s="166" t="s">
        <v>185</v>
      </c>
    </row>
    <row r="338" spans="1:65" s="12" customFormat="1" ht="22.9" customHeight="1">
      <c r="B338" s="137"/>
      <c r="D338" s="138" t="s">
        <v>79</v>
      </c>
      <c r="E338" s="148" t="s">
        <v>88</v>
      </c>
      <c r="F338" s="148" t="s">
        <v>378</v>
      </c>
      <c r="I338" s="140"/>
      <c r="J338" s="149">
        <f>BK338</f>
        <v>0</v>
      </c>
      <c r="L338" s="137"/>
      <c r="M338" s="142"/>
      <c r="N338" s="143"/>
      <c r="O338" s="143"/>
      <c r="P338" s="144">
        <f>SUM(P339:P359)</f>
        <v>0</v>
      </c>
      <c r="Q338" s="143"/>
      <c r="R338" s="144">
        <f>SUM(R339:R359)</f>
        <v>31.67521176</v>
      </c>
      <c r="S338" s="143"/>
      <c r="T338" s="145">
        <f>SUM(T339:T359)</f>
        <v>0</v>
      </c>
      <c r="AR338" s="138" t="s">
        <v>24</v>
      </c>
      <c r="AT338" s="146" t="s">
        <v>79</v>
      </c>
      <c r="AU338" s="146" t="s">
        <v>24</v>
      </c>
      <c r="AY338" s="138" t="s">
        <v>185</v>
      </c>
      <c r="BK338" s="147">
        <f>SUM(BK339:BK359)</f>
        <v>0</v>
      </c>
    </row>
    <row r="339" spans="1:65" s="2" customFormat="1" ht="16.5" customHeight="1">
      <c r="A339" s="33"/>
      <c r="B339" s="150"/>
      <c r="C339" s="151" t="s">
        <v>900</v>
      </c>
      <c r="D339" s="151" t="s">
        <v>187</v>
      </c>
      <c r="E339" s="152" t="s">
        <v>901</v>
      </c>
      <c r="F339" s="153" t="s">
        <v>902</v>
      </c>
      <c r="G339" s="154" t="s">
        <v>228</v>
      </c>
      <c r="H339" s="155">
        <v>13.688000000000001</v>
      </c>
      <c r="I339" s="156"/>
      <c r="J339" s="157">
        <f>ROUND(I339*H339,2)</f>
        <v>0</v>
      </c>
      <c r="K339" s="153" t="s">
        <v>191</v>
      </c>
      <c r="L339" s="34"/>
      <c r="M339" s="158" t="s">
        <v>1</v>
      </c>
      <c r="N339" s="159" t="s">
        <v>45</v>
      </c>
      <c r="O339" s="59"/>
      <c r="P339" s="160">
        <f>O339*H339</f>
        <v>0</v>
      </c>
      <c r="Q339" s="160">
        <v>2.3010199999999998</v>
      </c>
      <c r="R339" s="160">
        <f>Q339*H339</f>
        <v>31.496361759999999</v>
      </c>
      <c r="S339" s="160">
        <v>0</v>
      </c>
      <c r="T339" s="161">
        <f>S339*H339</f>
        <v>0</v>
      </c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R339" s="162" t="s">
        <v>192</v>
      </c>
      <c r="AT339" s="162" t="s">
        <v>187</v>
      </c>
      <c r="AU339" s="162" t="s">
        <v>88</v>
      </c>
      <c r="AY339" s="18" t="s">
        <v>185</v>
      </c>
      <c r="BE339" s="163">
        <f>IF(N339="základní",J339,0)</f>
        <v>0</v>
      </c>
      <c r="BF339" s="163">
        <f>IF(N339="snížená",J339,0)</f>
        <v>0</v>
      </c>
      <c r="BG339" s="163">
        <f>IF(N339="zákl. přenesená",J339,0)</f>
        <v>0</v>
      </c>
      <c r="BH339" s="163">
        <f>IF(N339="sníž. přenesená",J339,0)</f>
        <v>0</v>
      </c>
      <c r="BI339" s="163">
        <f>IF(N339="nulová",J339,0)</f>
        <v>0</v>
      </c>
      <c r="BJ339" s="18" t="s">
        <v>24</v>
      </c>
      <c r="BK339" s="163">
        <f>ROUND(I339*H339,2)</f>
        <v>0</v>
      </c>
      <c r="BL339" s="18" t="s">
        <v>192</v>
      </c>
      <c r="BM339" s="162" t="s">
        <v>903</v>
      </c>
    </row>
    <row r="340" spans="1:65" s="15" customFormat="1">
      <c r="B340" s="194"/>
      <c r="D340" s="165" t="s">
        <v>194</v>
      </c>
      <c r="E340" s="195" t="s">
        <v>1</v>
      </c>
      <c r="F340" s="196" t="s">
        <v>904</v>
      </c>
      <c r="H340" s="195" t="s">
        <v>1</v>
      </c>
      <c r="I340" s="197"/>
      <c r="L340" s="194"/>
      <c r="M340" s="198"/>
      <c r="N340" s="199"/>
      <c r="O340" s="199"/>
      <c r="P340" s="199"/>
      <c r="Q340" s="199"/>
      <c r="R340" s="199"/>
      <c r="S340" s="199"/>
      <c r="T340" s="200"/>
      <c r="AT340" s="195" t="s">
        <v>194</v>
      </c>
      <c r="AU340" s="195" t="s">
        <v>88</v>
      </c>
      <c r="AV340" s="15" t="s">
        <v>24</v>
      </c>
      <c r="AW340" s="15" t="s">
        <v>35</v>
      </c>
      <c r="AX340" s="15" t="s">
        <v>80</v>
      </c>
      <c r="AY340" s="195" t="s">
        <v>185</v>
      </c>
    </row>
    <row r="341" spans="1:65" s="13" customFormat="1">
      <c r="B341" s="164"/>
      <c r="D341" s="165" t="s">
        <v>194</v>
      </c>
      <c r="E341" s="166" t="s">
        <v>1</v>
      </c>
      <c r="F341" s="167" t="s">
        <v>905</v>
      </c>
      <c r="H341" s="168">
        <v>13.688000000000001</v>
      </c>
      <c r="I341" s="169"/>
      <c r="L341" s="164"/>
      <c r="M341" s="170"/>
      <c r="N341" s="171"/>
      <c r="O341" s="171"/>
      <c r="P341" s="171"/>
      <c r="Q341" s="171"/>
      <c r="R341" s="171"/>
      <c r="S341" s="171"/>
      <c r="T341" s="172"/>
      <c r="AT341" s="166" t="s">
        <v>194</v>
      </c>
      <c r="AU341" s="166" t="s">
        <v>88</v>
      </c>
      <c r="AV341" s="13" t="s">
        <v>88</v>
      </c>
      <c r="AW341" s="13" t="s">
        <v>35</v>
      </c>
      <c r="AX341" s="13" t="s">
        <v>24</v>
      </c>
      <c r="AY341" s="166" t="s">
        <v>185</v>
      </c>
    </row>
    <row r="342" spans="1:65" s="2" customFormat="1" ht="16.5" customHeight="1">
      <c r="A342" s="33"/>
      <c r="B342" s="150"/>
      <c r="C342" s="151" t="s">
        <v>906</v>
      </c>
      <c r="D342" s="151" t="s">
        <v>187</v>
      </c>
      <c r="E342" s="152" t="s">
        <v>907</v>
      </c>
      <c r="F342" s="153" t="s">
        <v>908</v>
      </c>
      <c r="G342" s="154" t="s">
        <v>280</v>
      </c>
      <c r="H342" s="155">
        <v>365</v>
      </c>
      <c r="I342" s="156"/>
      <c r="J342" s="157">
        <f>ROUND(I342*H342,2)</f>
        <v>0</v>
      </c>
      <c r="K342" s="153" t="s">
        <v>191</v>
      </c>
      <c r="L342" s="34"/>
      <c r="M342" s="158" t="s">
        <v>1</v>
      </c>
      <c r="N342" s="159" t="s">
        <v>45</v>
      </c>
      <c r="O342" s="59"/>
      <c r="P342" s="160">
        <f>O342*H342</f>
        <v>0</v>
      </c>
      <c r="Q342" s="160">
        <v>4.8999999999999998E-4</v>
      </c>
      <c r="R342" s="160">
        <f>Q342*H342</f>
        <v>0.17884999999999998</v>
      </c>
      <c r="S342" s="160">
        <v>0</v>
      </c>
      <c r="T342" s="161">
        <f>S342*H342</f>
        <v>0</v>
      </c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R342" s="162" t="s">
        <v>192</v>
      </c>
      <c r="AT342" s="162" t="s">
        <v>187</v>
      </c>
      <c r="AU342" s="162" t="s">
        <v>88</v>
      </c>
      <c r="AY342" s="18" t="s">
        <v>185</v>
      </c>
      <c r="BE342" s="163">
        <f>IF(N342="základní",J342,0)</f>
        <v>0</v>
      </c>
      <c r="BF342" s="163">
        <f>IF(N342="snížená",J342,0)</f>
        <v>0</v>
      </c>
      <c r="BG342" s="163">
        <f>IF(N342="zákl. přenesená",J342,0)</f>
        <v>0</v>
      </c>
      <c r="BH342" s="163">
        <f>IF(N342="sníž. přenesená",J342,0)</f>
        <v>0</v>
      </c>
      <c r="BI342" s="163">
        <f>IF(N342="nulová",J342,0)</f>
        <v>0</v>
      </c>
      <c r="BJ342" s="18" t="s">
        <v>24</v>
      </c>
      <c r="BK342" s="163">
        <f>ROUND(I342*H342,2)</f>
        <v>0</v>
      </c>
      <c r="BL342" s="18" t="s">
        <v>192</v>
      </c>
      <c r="BM342" s="162" t="s">
        <v>909</v>
      </c>
    </row>
    <row r="343" spans="1:65" s="15" customFormat="1">
      <c r="B343" s="194"/>
      <c r="D343" s="165" t="s">
        <v>194</v>
      </c>
      <c r="E343" s="195" t="s">
        <v>1</v>
      </c>
      <c r="F343" s="196" t="s">
        <v>904</v>
      </c>
      <c r="H343" s="195" t="s">
        <v>1</v>
      </c>
      <c r="I343" s="197"/>
      <c r="L343" s="194"/>
      <c r="M343" s="198"/>
      <c r="N343" s="199"/>
      <c r="O343" s="199"/>
      <c r="P343" s="199"/>
      <c r="Q343" s="199"/>
      <c r="R343" s="199"/>
      <c r="S343" s="199"/>
      <c r="T343" s="200"/>
      <c r="AT343" s="195" t="s">
        <v>194</v>
      </c>
      <c r="AU343" s="195" t="s">
        <v>88</v>
      </c>
      <c r="AV343" s="15" t="s">
        <v>24</v>
      </c>
      <c r="AW343" s="15" t="s">
        <v>35</v>
      </c>
      <c r="AX343" s="15" t="s">
        <v>80</v>
      </c>
      <c r="AY343" s="195" t="s">
        <v>185</v>
      </c>
    </row>
    <row r="344" spans="1:65" s="13" customFormat="1">
      <c r="B344" s="164"/>
      <c r="D344" s="165" t="s">
        <v>194</v>
      </c>
      <c r="E344" s="166" t="s">
        <v>1</v>
      </c>
      <c r="F344" s="167" t="s">
        <v>910</v>
      </c>
      <c r="H344" s="168">
        <v>365</v>
      </c>
      <c r="I344" s="169"/>
      <c r="L344" s="164"/>
      <c r="M344" s="170"/>
      <c r="N344" s="171"/>
      <c r="O344" s="171"/>
      <c r="P344" s="171"/>
      <c r="Q344" s="171"/>
      <c r="R344" s="171"/>
      <c r="S344" s="171"/>
      <c r="T344" s="172"/>
      <c r="AT344" s="166" t="s">
        <v>194</v>
      </c>
      <c r="AU344" s="166" t="s">
        <v>88</v>
      </c>
      <c r="AV344" s="13" t="s">
        <v>88</v>
      </c>
      <c r="AW344" s="13" t="s">
        <v>35</v>
      </c>
      <c r="AX344" s="13" t="s">
        <v>80</v>
      </c>
      <c r="AY344" s="166" t="s">
        <v>185</v>
      </c>
    </row>
    <row r="345" spans="1:65" s="14" customFormat="1">
      <c r="B345" s="173"/>
      <c r="D345" s="165" t="s">
        <v>194</v>
      </c>
      <c r="E345" s="174" t="s">
        <v>658</v>
      </c>
      <c r="F345" s="175" t="s">
        <v>195</v>
      </c>
      <c r="H345" s="176">
        <v>365</v>
      </c>
      <c r="I345" s="177"/>
      <c r="L345" s="173"/>
      <c r="M345" s="178"/>
      <c r="N345" s="179"/>
      <c r="O345" s="179"/>
      <c r="P345" s="179"/>
      <c r="Q345" s="179"/>
      <c r="R345" s="179"/>
      <c r="S345" s="179"/>
      <c r="T345" s="180"/>
      <c r="AT345" s="174" t="s">
        <v>194</v>
      </c>
      <c r="AU345" s="174" t="s">
        <v>88</v>
      </c>
      <c r="AV345" s="14" t="s">
        <v>192</v>
      </c>
      <c r="AW345" s="14" t="s">
        <v>35</v>
      </c>
      <c r="AX345" s="14" t="s">
        <v>24</v>
      </c>
      <c r="AY345" s="174" t="s">
        <v>185</v>
      </c>
    </row>
    <row r="346" spans="1:65" s="2" customFormat="1" ht="16.5" customHeight="1">
      <c r="A346" s="33"/>
      <c r="B346" s="150"/>
      <c r="C346" s="151" t="s">
        <v>911</v>
      </c>
      <c r="D346" s="151" t="s">
        <v>187</v>
      </c>
      <c r="E346" s="152" t="s">
        <v>912</v>
      </c>
      <c r="F346" s="153" t="s">
        <v>913</v>
      </c>
      <c r="G346" s="154" t="s">
        <v>228</v>
      </c>
      <c r="H346" s="155">
        <v>107.443</v>
      </c>
      <c r="I346" s="156"/>
      <c r="J346" s="157">
        <f>ROUND(I346*H346,2)</f>
        <v>0</v>
      </c>
      <c r="K346" s="153" t="s">
        <v>191</v>
      </c>
      <c r="L346" s="34"/>
      <c r="M346" s="158" t="s">
        <v>1</v>
      </c>
      <c r="N346" s="159" t="s">
        <v>45</v>
      </c>
      <c r="O346" s="59"/>
      <c r="P346" s="160">
        <f>O346*H346</f>
        <v>0</v>
      </c>
      <c r="Q346" s="160">
        <v>0</v>
      </c>
      <c r="R346" s="160">
        <f>Q346*H346</f>
        <v>0</v>
      </c>
      <c r="S346" s="160">
        <v>0</v>
      </c>
      <c r="T346" s="161">
        <f>S346*H346</f>
        <v>0</v>
      </c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R346" s="162" t="s">
        <v>192</v>
      </c>
      <c r="AT346" s="162" t="s">
        <v>187</v>
      </c>
      <c r="AU346" s="162" t="s">
        <v>88</v>
      </c>
      <c r="AY346" s="18" t="s">
        <v>185</v>
      </c>
      <c r="BE346" s="163">
        <f>IF(N346="základní",J346,0)</f>
        <v>0</v>
      </c>
      <c r="BF346" s="163">
        <f>IF(N346="snížená",J346,0)</f>
        <v>0</v>
      </c>
      <c r="BG346" s="163">
        <f>IF(N346="zákl. přenesená",J346,0)</f>
        <v>0</v>
      </c>
      <c r="BH346" s="163">
        <f>IF(N346="sníž. přenesená",J346,0)</f>
        <v>0</v>
      </c>
      <c r="BI346" s="163">
        <f>IF(N346="nulová",J346,0)</f>
        <v>0</v>
      </c>
      <c r="BJ346" s="18" t="s">
        <v>24</v>
      </c>
      <c r="BK346" s="163">
        <f>ROUND(I346*H346,2)</f>
        <v>0</v>
      </c>
      <c r="BL346" s="18" t="s">
        <v>192</v>
      </c>
      <c r="BM346" s="162" t="s">
        <v>914</v>
      </c>
    </row>
    <row r="347" spans="1:65" s="15" customFormat="1">
      <c r="B347" s="194"/>
      <c r="D347" s="165" t="s">
        <v>194</v>
      </c>
      <c r="E347" s="195" t="s">
        <v>1</v>
      </c>
      <c r="F347" s="196" t="s">
        <v>904</v>
      </c>
      <c r="H347" s="195" t="s">
        <v>1</v>
      </c>
      <c r="I347" s="197"/>
      <c r="L347" s="194"/>
      <c r="M347" s="198"/>
      <c r="N347" s="199"/>
      <c r="O347" s="199"/>
      <c r="P347" s="199"/>
      <c r="Q347" s="199"/>
      <c r="R347" s="199"/>
      <c r="S347" s="199"/>
      <c r="T347" s="200"/>
      <c r="AT347" s="195" t="s">
        <v>194</v>
      </c>
      <c r="AU347" s="195" t="s">
        <v>88</v>
      </c>
      <c r="AV347" s="15" t="s">
        <v>24</v>
      </c>
      <c r="AW347" s="15" t="s">
        <v>35</v>
      </c>
      <c r="AX347" s="15" t="s">
        <v>80</v>
      </c>
      <c r="AY347" s="195" t="s">
        <v>185</v>
      </c>
    </row>
    <row r="348" spans="1:65" s="15" customFormat="1">
      <c r="B348" s="194"/>
      <c r="D348" s="165" t="s">
        <v>194</v>
      </c>
      <c r="E348" s="195" t="s">
        <v>1</v>
      </c>
      <c r="F348" s="196" t="s">
        <v>915</v>
      </c>
      <c r="H348" s="195" t="s">
        <v>1</v>
      </c>
      <c r="I348" s="197"/>
      <c r="L348" s="194"/>
      <c r="M348" s="198"/>
      <c r="N348" s="199"/>
      <c r="O348" s="199"/>
      <c r="P348" s="199"/>
      <c r="Q348" s="199"/>
      <c r="R348" s="199"/>
      <c r="S348" s="199"/>
      <c r="T348" s="200"/>
      <c r="AT348" s="195" t="s">
        <v>194</v>
      </c>
      <c r="AU348" s="195" t="s">
        <v>88</v>
      </c>
      <c r="AV348" s="15" t="s">
        <v>24</v>
      </c>
      <c r="AW348" s="15" t="s">
        <v>35</v>
      </c>
      <c r="AX348" s="15" t="s">
        <v>80</v>
      </c>
      <c r="AY348" s="195" t="s">
        <v>185</v>
      </c>
    </row>
    <row r="349" spans="1:65" s="13" customFormat="1">
      <c r="B349" s="164"/>
      <c r="D349" s="165" t="s">
        <v>194</v>
      </c>
      <c r="E349" s="166" t="s">
        <v>1</v>
      </c>
      <c r="F349" s="167" t="s">
        <v>812</v>
      </c>
      <c r="H349" s="168">
        <v>124.6</v>
      </c>
      <c r="I349" s="169"/>
      <c r="L349" s="164"/>
      <c r="M349" s="170"/>
      <c r="N349" s="171"/>
      <c r="O349" s="171"/>
      <c r="P349" s="171"/>
      <c r="Q349" s="171"/>
      <c r="R349" s="171"/>
      <c r="S349" s="171"/>
      <c r="T349" s="172"/>
      <c r="AT349" s="166" t="s">
        <v>194</v>
      </c>
      <c r="AU349" s="166" t="s">
        <v>88</v>
      </c>
      <c r="AV349" s="13" t="s">
        <v>88</v>
      </c>
      <c r="AW349" s="13" t="s">
        <v>35</v>
      </c>
      <c r="AX349" s="13" t="s">
        <v>80</v>
      </c>
      <c r="AY349" s="166" t="s">
        <v>185</v>
      </c>
    </row>
    <row r="350" spans="1:65" s="15" customFormat="1">
      <c r="B350" s="194"/>
      <c r="D350" s="165" t="s">
        <v>194</v>
      </c>
      <c r="E350" s="195" t="s">
        <v>1</v>
      </c>
      <c r="F350" s="196" t="s">
        <v>916</v>
      </c>
      <c r="H350" s="195" t="s">
        <v>1</v>
      </c>
      <c r="I350" s="197"/>
      <c r="L350" s="194"/>
      <c r="M350" s="198"/>
      <c r="N350" s="199"/>
      <c r="O350" s="199"/>
      <c r="P350" s="199"/>
      <c r="Q350" s="199"/>
      <c r="R350" s="199"/>
      <c r="S350" s="199"/>
      <c r="T350" s="200"/>
      <c r="AT350" s="195" t="s">
        <v>194</v>
      </c>
      <c r="AU350" s="195" t="s">
        <v>88</v>
      </c>
      <c r="AV350" s="15" t="s">
        <v>24</v>
      </c>
      <c r="AW350" s="15" t="s">
        <v>35</v>
      </c>
      <c r="AX350" s="15" t="s">
        <v>80</v>
      </c>
      <c r="AY350" s="195" t="s">
        <v>185</v>
      </c>
    </row>
    <row r="351" spans="1:65" s="13" customFormat="1">
      <c r="B351" s="164"/>
      <c r="D351" s="165" t="s">
        <v>194</v>
      </c>
      <c r="E351" s="166" t="s">
        <v>1</v>
      </c>
      <c r="F351" s="167" t="s">
        <v>917</v>
      </c>
      <c r="H351" s="168">
        <v>-13.688000000000001</v>
      </c>
      <c r="I351" s="169"/>
      <c r="L351" s="164"/>
      <c r="M351" s="170"/>
      <c r="N351" s="171"/>
      <c r="O351" s="171"/>
      <c r="P351" s="171"/>
      <c r="Q351" s="171"/>
      <c r="R351" s="171"/>
      <c r="S351" s="171"/>
      <c r="T351" s="172"/>
      <c r="AT351" s="166" t="s">
        <v>194</v>
      </c>
      <c r="AU351" s="166" t="s">
        <v>88</v>
      </c>
      <c r="AV351" s="13" t="s">
        <v>88</v>
      </c>
      <c r="AW351" s="13" t="s">
        <v>35</v>
      </c>
      <c r="AX351" s="13" t="s">
        <v>80</v>
      </c>
      <c r="AY351" s="166" t="s">
        <v>185</v>
      </c>
    </row>
    <row r="352" spans="1:65" s="13" customFormat="1">
      <c r="B352" s="164"/>
      <c r="D352" s="165" t="s">
        <v>194</v>
      </c>
      <c r="E352" s="166" t="s">
        <v>1</v>
      </c>
      <c r="F352" s="167" t="s">
        <v>918</v>
      </c>
      <c r="H352" s="168">
        <v>-3.4689999999999999</v>
      </c>
      <c r="I352" s="169"/>
      <c r="L352" s="164"/>
      <c r="M352" s="170"/>
      <c r="N352" s="171"/>
      <c r="O352" s="171"/>
      <c r="P352" s="171"/>
      <c r="Q352" s="171"/>
      <c r="R352" s="171"/>
      <c r="S352" s="171"/>
      <c r="T352" s="172"/>
      <c r="AT352" s="166" t="s">
        <v>194</v>
      </c>
      <c r="AU352" s="166" t="s">
        <v>88</v>
      </c>
      <c r="AV352" s="13" t="s">
        <v>88</v>
      </c>
      <c r="AW352" s="13" t="s">
        <v>35</v>
      </c>
      <c r="AX352" s="13" t="s">
        <v>80</v>
      </c>
      <c r="AY352" s="166" t="s">
        <v>185</v>
      </c>
    </row>
    <row r="353" spans="1:65" s="14" customFormat="1">
      <c r="B353" s="173"/>
      <c r="D353" s="165" t="s">
        <v>194</v>
      </c>
      <c r="E353" s="174" t="s">
        <v>919</v>
      </c>
      <c r="F353" s="175" t="s">
        <v>195</v>
      </c>
      <c r="H353" s="176">
        <v>107.443</v>
      </c>
      <c r="I353" s="177"/>
      <c r="L353" s="173"/>
      <c r="M353" s="178"/>
      <c r="N353" s="179"/>
      <c r="O353" s="179"/>
      <c r="P353" s="179"/>
      <c r="Q353" s="179"/>
      <c r="R353" s="179"/>
      <c r="S353" s="179"/>
      <c r="T353" s="180"/>
      <c r="AT353" s="174" t="s">
        <v>194</v>
      </c>
      <c r="AU353" s="174" t="s">
        <v>88</v>
      </c>
      <c r="AV353" s="14" t="s">
        <v>192</v>
      </c>
      <c r="AW353" s="14" t="s">
        <v>35</v>
      </c>
      <c r="AX353" s="14" t="s">
        <v>24</v>
      </c>
      <c r="AY353" s="174" t="s">
        <v>185</v>
      </c>
    </row>
    <row r="354" spans="1:65" s="2" customFormat="1" ht="16.5" customHeight="1">
      <c r="A354" s="33"/>
      <c r="B354" s="150"/>
      <c r="C354" s="181" t="s">
        <v>920</v>
      </c>
      <c r="D354" s="181" t="s">
        <v>231</v>
      </c>
      <c r="E354" s="182" t="s">
        <v>921</v>
      </c>
      <c r="F354" s="183" t="s">
        <v>922</v>
      </c>
      <c r="G354" s="184" t="s">
        <v>234</v>
      </c>
      <c r="H354" s="185">
        <v>223.374</v>
      </c>
      <c r="I354" s="186"/>
      <c r="J354" s="187">
        <f>ROUND(I354*H354,2)</f>
        <v>0</v>
      </c>
      <c r="K354" s="183" t="s">
        <v>191</v>
      </c>
      <c r="L354" s="188"/>
      <c r="M354" s="189" t="s">
        <v>1</v>
      </c>
      <c r="N354" s="190" t="s">
        <v>45</v>
      </c>
      <c r="O354" s="59"/>
      <c r="P354" s="160">
        <f>O354*H354</f>
        <v>0</v>
      </c>
      <c r="Q354" s="160">
        <v>0</v>
      </c>
      <c r="R354" s="160">
        <f>Q354*H354</f>
        <v>0</v>
      </c>
      <c r="S354" s="160">
        <v>0</v>
      </c>
      <c r="T354" s="161">
        <f>S354*H354</f>
        <v>0</v>
      </c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R354" s="162" t="s">
        <v>217</v>
      </c>
      <c r="AT354" s="162" t="s">
        <v>231</v>
      </c>
      <c r="AU354" s="162" t="s">
        <v>88</v>
      </c>
      <c r="AY354" s="18" t="s">
        <v>185</v>
      </c>
      <c r="BE354" s="163">
        <f>IF(N354="základní",J354,0)</f>
        <v>0</v>
      </c>
      <c r="BF354" s="163">
        <f>IF(N354="snížená",J354,0)</f>
        <v>0</v>
      </c>
      <c r="BG354" s="163">
        <f>IF(N354="zákl. přenesená",J354,0)</f>
        <v>0</v>
      </c>
      <c r="BH354" s="163">
        <f>IF(N354="sníž. přenesená",J354,0)</f>
        <v>0</v>
      </c>
      <c r="BI354" s="163">
        <f>IF(N354="nulová",J354,0)</f>
        <v>0</v>
      </c>
      <c r="BJ354" s="18" t="s">
        <v>24</v>
      </c>
      <c r="BK354" s="163">
        <f>ROUND(I354*H354,2)</f>
        <v>0</v>
      </c>
      <c r="BL354" s="18" t="s">
        <v>192</v>
      </c>
      <c r="BM354" s="162" t="s">
        <v>923</v>
      </c>
    </row>
    <row r="355" spans="1:65" s="13" customFormat="1">
      <c r="B355" s="164"/>
      <c r="D355" s="165" t="s">
        <v>194</v>
      </c>
      <c r="E355" s="166" t="s">
        <v>1</v>
      </c>
      <c r="F355" s="167" t="s">
        <v>924</v>
      </c>
      <c r="H355" s="168">
        <v>223.374</v>
      </c>
      <c r="I355" s="169"/>
      <c r="L355" s="164"/>
      <c r="M355" s="170"/>
      <c r="N355" s="171"/>
      <c r="O355" s="171"/>
      <c r="P355" s="171"/>
      <c r="Q355" s="171"/>
      <c r="R355" s="171"/>
      <c r="S355" s="171"/>
      <c r="T355" s="172"/>
      <c r="AT355" s="166" t="s">
        <v>194</v>
      </c>
      <c r="AU355" s="166" t="s">
        <v>88</v>
      </c>
      <c r="AV355" s="13" t="s">
        <v>88</v>
      </c>
      <c r="AW355" s="13" t="s">
        <v>35</v>
      </c>
      <c r="AX355" s="13" t="s">
        <v>24</v>
      </c>
      <c r="AY355" s="166" t="s">
        <v>185</v>
      </c>
    </row>
    <row r="356" spans="1:65" s="2" customFormat="1" ht="16.5" customHeight="1">
      <c r="A356" s="33"/>
      <c r="B356" s="150"/>
      <c r="C356" s="151" t="s">
        <v>925</v>
      </c>
      <c r="D356" s="151" t="s">
        <v>187</v>
      </c>
      <c r="E356" s="152" t="s">
        <v>926</v>
      </c>
      <c r="F356" s="153" t="s">
        <v>927</v>
      </c>
      <c r="G356" s="154" t="s">
        <v>228</v>
      </c>
      <c r="H356" s="155">
        <v>124.09699999999999</v>
      </c>
      <c r="I356" s="156"/>
      <c r="J356" s="157">
        <f>ROUND(I356*H356,2)</f>
        <v>0</v>
      </c>
      <c r="K356" s="153" t="s">
        <v>191</v>
      </c>
      <c r="L356" s="34"/>
      <c r="M356" s="158" t="s">
        <v>1</v>
      </c>
      <c r="N356" s="159" t="s">
        <v>45</v>
      </c>
      <c r="O356" s="59"/>
      <c r="P356" s="160">
        <f>O356*H356</f>
        <v>0</v>
      </c>
      <c r="Q356" s="160">
        <v>0</v>
      </c>
      <c r="R356" s="160">
        <f>Q356*H356</f>
        <v>0</v>
      </c>
      <c r="S356" s="160">
        <v>0</v>
      </c>
      <c r="T356" s="161">
        <f>S356*H356</f>
        <v>0</v>
      </c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R356" s="162" t="s">
        <v>192</v>
      </c>
      <c r="AT356" s="162" t="s">
        <v>187</v>
      </c>
      <c r="AU356" s="162" t="s">
        <v>88</v>
      </c>
      <c r="AY356" s="18" t="s">
        <v>185</v>
      </c>
      <c r="BE356" s="163">
        <f>IF(N356="základní",J356,0)</f>
        <v>0</v>
      </c>
      <c r="BF356" s="163">
        <f>IF(N356="snížená",J356,0)</f>
        <v>0</v>
      </c>
      <c r="BG356" s="163">
        <f>IF(N356="zákl. přenesená",J356,0)</f>
        <v>0</v>
      </c>
      <c r="BH356" s="163">
        <f>IF(N356="sníž. přenesená",J356,0)</f>
        <v>0</v>
      </c>
      <c r="BI356" s="163">
        <f>IF(N356="nulová",J356,0)</f>
        <v>0</v>
      </c>
      <c r="BJ356" s="18" t="s">
        <v>24</v>
      </c>
      <c r="BK356" s="163">
        <f>ROUND(I356*H356,2)</f>
        <v>0</v>
      </c>
      <c r="BL356" s="18" t="s">
        <v>192</v>
      </c>
      <c r="BM356" s="162" t="s">
        <v>928</v>
      </c>
    </row>
    <row r="357" spans="1:65" s="13" customFormat="1">
      <c r="B357" s="164"/>
      <c r="D357" s="165" t="s">
        <v>194</v>
      </c>
      <c r="E357" s="166" t="s">
        <v>1</v>
      </c>
      <c r="F357" s="167" t="s">
        <v>929</v>
      </c>
      <c r="H357" s="168">
        <v>124.09699999999999</v>
      </c>
      <c r="I357" s="169"/>
      <c r="L357" s="164"/>
      <c r="M357" s="170"/>
      <c r="N357" s="171"/>
      <c r="O357" s="171"/>
      <c r="P357" s="171"/>
      <c r="Q357" s="171"/>
      <c r="R357" s="171"/>
      <c r="S357" s="171"/>
      <c r="T357" s="172"/>
      <c r="AT357" s="166" t="s">
        <v>194</v>
      </c>
      <c r="AU357" s="166" t="s">
        <v>88</v>
      </c>
      <c r="AV357" s="13" t="s">
        <v>88</v>
      </c>
      <c r="AW357" s="13" t="s">
        <v>35</v>
      </c>
      <c r="AX357" s="13" t="s">
        <v>80</v>
      </c>
      <c r="AY357" s="166" t="s">
        <v>185</v>
      </c>
    </row>
    <row r="358" spans="1:65" s="14" customFormat="1">
      <c r="B358" s="173"/>
      <c r="D358" s="165" t="s">
        <v>194</v>
      </c>
      <c r="E358" s="174" t="s">
        <v>1</v>
      </c>
      <c r="F358" s="175" t="s">
        <v>195</v>
      </c>
      <c r="H358" s="176">
        <v>124.09699999999999</v>
      </c>
      <c r="I358" s="177"/>
      <c r="L358" s="173"/>
      <c r="M358" s="178"/>
      <c r="N358" s="179"/>
      <c r="O358" s="179"/>
      <c r="P358" s="179"/>
      <c r="Q358" s="179"/>
      <c r="R358" s="179"/>
      <c r="S358" s="179"/>
      <c r="T358" s="180"/>
      <c r="AT358" s="174" t="s">
        <v>194</v>
      </c>
      <c r="AU358" s="174" t="s">
        <v>88</v>
      </c>
      <c r="AV358" s="14" t="s">
        <v>192</v>
      </c>
      <c r="AW358" s="14" t="s">
        <v>35</v>
      </c>
      <c r="AX358" s="14" t="s">
        <v>24</v>
      </c>
      <c r="AY358" s="174" t="s">
        <v>185</v>
      </c>
    </row>
    <row r="359" spans="1:65" s="2" customFormat="1" ht="21.75" customHeight="1">
      <c r="A359" s="33"/>
      <c r="B359" s="150"/>
      <c r="C359" s="151" t="s">
        <v>930</v>
      </c>
      <c r="D359" s="151" t="s">
        <v>187</v>
      </c>
      <c r="E359" s="152" t="s">
        <v>353</v>
      </c>
      <c r="F359" s="153" t="s">
        <v>354</v>
      </c>
      <c r="G359" s="154" t="s">
        <v>228</v>
      </c>
      <c r="H359" s="155">
        <v>124.09699999999999</v>
      </c>
      <c r="I359" s="156"/>
      <c r="J359" s="157">
        <f>ROUND(I359*H359,2)</f>
        <v>0</v>
      </c>
      <c r="K359" s="153" t="s">
        <v>191</v>
      </c>
      <c r="L359" s="34"/>
      <c r="M359" s="158" t="s">
        <v>1</v>
      </c>
      <c r="N359" s="159" t="s">
        <v>45</v>
      </c>
      <c r="O359" s="59"/>
      <c r="P359" s="160">
        <f>O359*H359</f>
        <v>0</v>
      </c>
      <c r="Q359" s="160">
        <v>0</v>
      </c>
      <c r="R359" s="160">
        <f>Q359*H359</f>
        <v>0</v>
      </c>
      <c r="S359" s="160">
        <v>0</v>
      </c>
      <c r="T359" s="161">
        <f>S359*H359</f>
        <v>0</v>
      </c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R359" s="162" t="s">
        <v>192</v>
      </c>
      <c r="AT359" s="162" t="s">
        <v>187</v>
      </c>
      <c r="AU359" s="162" t="s">
        <v>88</v>
      </c>
      <c r="AY359" s="18" t="s">
        <v>185</v>
      </c>
      <c r="BE359" s="163">
        <f>IF(N359="základní",J359,0)</f>
        <v>0</v>
      </c>
      <c r="BF359" s="163">
        <f>IF(N359="snížená",J359,0)</f>
        <v>0</v>
      </c>
      <c r="BG359" s="163">
        <f>IF(N359="zákl. přenesená",J359,0)</f>
        <v>0</v>
      </c>
      <c r="BH359" s="163">
        <f>IF(N359="sníž. přenesená",J359,0)</f>
        <v>0</v>
      </c>
      <c r="BI359" s="163">
        <f>IF(N359="nulová",J359,0)</f>
        <v>0</v>
      </c>
      <c r="BJ359" s="18" t="s">
        <v>24</v>
      </c>
      <c r="BK359" s="163">
        <f>ROUND(I359*H359,2)</f>
        <v>0</v>
      </c>
      <c r="BL359" s="18" t="s">
        <v>192</v>
      </c>
      <c r="BM359" s="162" t="s">
        <v>931</v>
      </c>
    </row>
    <row r="360" spans="1:65" s="12" customFormat="1" ht="22.9" customHeight="1">
      <c r="B360" s="137"/>
      <c r="D360" s="138" t="s">
        <v>79</v>
      </c>
      <c r="E360" s="148" t="s">
        <v>157</v>
      </c>
      <c r="F360" s="148" t="s">
        <v>932</v>
      </c>
      <c r="I360" s="140"/>
      <c r="J360" s="149">
        <f>BK360</f>
        <v>0</v>
      </c>
      <c r="L360" s="137"/>
      <c r="M360" s="142"/>
      <c r="N360" s="143"/>
      <c r="O360" s="143"/>
      <c r="P360" s="144">
        <f>SUM(P361:P421)</f>
        <v>0</v>
      </c>
      <c r="Q360" s="143"/>
      <c r="R360" s="144">
        <f>SUM(R361:R421)</f>
        <v>9.5007437199999991</v>
      </c>
      <c r="S360" s="143"/>
      <c r="T360" s="145">
        <f>SUM(T361:T421)</f>
        <v>0</v>
      </c>
      <c r="AR360" s="138" t="s">
        <v>24</v>
      </c>
      <c r="AT360" s="146" t="s">
        <v>79</v>
      </c>
      <c r="AU360" s="146" t="s">
        <v>24</v>
      </c>
      <c r="AY360" s="138" t="s">
        <v>185</v>
      </c>
      <c r="BK360" s="147">
        <f>SUM(BK361:BK421)</f>
        <v>0</v>
      </c>
    </row>
    <row r="361" spans="1:65" s="2" customFormat="1" ht="16.5" customHeight="1">
      <c r="A361" s="33"/>
      <c r="B361" s="150"/>
      <c r="C361" s="151" t="s">
        <v>933</v>
      </c>
      <c r="D361" s="151" t="s">
        <v>187</v>
      </c>
      <c r="E361" s="152" t="s">
        <v>557</v>
      </c>
      <c r="F361" s="153" t="s">
        <v>558</v>
      </c>
      <c r="G361" s="154" t="s">
        <v>288</v>
      </c>
      <c r="H361" s="155">
        <v>3606.5</v>
      </c>
      <c r="I361" s="156"/>
      <c r="J361" s="157">
        <f>ROUND(I361*H361,2)</f>
        <v>0</v>
      </c>
      <c r="K361" s="153" t="s">
        <v>191</v>
      </c>
      <c r="L361" s="34"/>
      <c r="M361" s="158" t="s">
        <v>1</v>
      </c>
      <c r="N361" s="159" t="s">
        <v>45</v>
      </c>
      <c r="O361" s="59"/>
      <c r="P361" s="160">
        <f>O361*H361</f>
        <v>0</v>
      </c>
      <c r="Q361" s="160">
        <v>0</v>
      </c>
      <c r="R361" s="160">
        <f>Q361*H361</f>
        <v>0</v>
      </c>
      <c r="S361" s="160">
        <v>0</v>
      </c>
      <c r="T361" s="161">
        <f>S361*H361</f>
        <v>0</v>
      </c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R361" s="162" t="s">
        <v>192</v>
      </c>
      <c r="AT361" s="162" t="s">
        <v>187</v>
      </c>
      <c r="AU361" s="162" t="s">
        <v>88</v>
      </c>
      <c r="AY361" s="18" t="s">
        <v>185</v>
      </c>
      <c r="BE361" s="163">
        <f>IF(N361="základní",J361,0)</f>
        <v>0</v>
      </c>
      <c r="BF361" s="163">
        <f>IF(N361="snížená",J361,0)</f>
        <v>0</v>
      </c>
      <c r="BG361" s="163">
        <f>IF(N361="zákl. přenesená",J361,0)</f>
        <v>0</v>
      </c>
      <c r="BH361" s="163">
        <f>IF(N361="sníž. přenesená",J361,0)</f>
        <v>0</v>
      </c>
      <c r="BI361" s="163">
        <f>IF(N361="nulová",J361,0)</f>
        <v>0</v>
      </c>
      <c r="BJ361" s="18" t="s">
        <v>24</v>
      </c>
      <c r="BK361" s="163">
        <f>ROUND(I361*H361,2)</f>
        <v>0</v>
      </c>
      <c r="BL361" s="18" t="s">
        <v>192</v>
      </c>
      <c r="BM361" s="162" t="s">
        <v>934</v>
      </c>
    </row>
    <row r="362" spans="1:65" s="13" customFormat="1">
      <c r="B362" s="164"/>
      <c r="D362" s="165" t="s">
        <v>194</v>
      </c>
      <c r="E362" s="166" t="s">
        <v>1</v>
      </c>
      <c r="F362" s="167" t="s">
        <v>935</v>
      </c>
      <c r="H362" s="168">
        <v>69.5</v>
      </c>
      <c r="I362" s="169"/>
      <c r="L362" s="164"/>
      <c r="M362" s="170"/>
      <c r="N362" s="171"/>
      <c r="O362" s="171"/>
      <c r="P362" s="171"/>
      <c r="Q362" s="171"/>
      <c r="R362" s="171"/>
      <c r="S362" s="171"/>
      <c r="T362" s="172"/>
      <c r="AT362" s="166" t="s">
        <v>194</v>
      </c>
      <c r="AU362" s="166" t="s">
        <v>88</v>
      </c>
      <c r="AV362" s="13" t="s">
        <v>88</v>
      </c>
      <c r="AW362" s="13" t="s">
        <v>35</v>
      </c>
      <c r="AX362" s="13" t="s">
        <v>80</v>
      </c>
      <c r="AY362" s="166" t="s">
        <v>185</v>
      </c>
    </row>
    <row r="363" spans="1:65" s="13" customFormat="1">
      <c r="B363" s="164"/>
      <c r="D363" s="165" t="s">
        <v>194</v>
      </c>
      <c r="E363" s="166" t="s">
        <v>1</v>
      </c>
      <c r="F363" s="167" t="s">
        <v>936</v>
      </c>
      <c r="H363" s="168">
        <v>3537</v>
      </c>
      <c r="I363" s="169"/>
      <c r="L363" s="164"/>
      <c r="M363" s="170"/>
      <c r="N363" s="171"/>
      <c r="O363" s="171"/>
      <c r="P363" s="171"/>
      <c r="Q363" s="171"/>
      <c r="R363" s="171"/>
      <c r="S363" s="171"/>
      <c r="T363" s="172"/>
      <c r="AT363" s="166" t="s">
        <v>194</v>
      </c>
      <c r="AU363" s="166" t="s">
        <v>88</v>
      </c>
      <c r="AV363" s="13" t="s">
        <v>88</v>
      </c>
      <c r="AW363" s="13" t="s">
        <v>35</v>
      </c>
      <c r="AX363" s="13" t="s">
        <v>80</v>
      </c>
      <c r="AY363" s="166" t="s">
        <v>185</v>
      </c>
    </row>
    <row r="364" spans="1:65" s="14" customFormat="1">
      <c r="B364" s="173"/>
      <c r="D364" s="165" t="s">
        <v>194</v>
      </c>
      <c r="E364" s="174" t="s">
        <v>674</v>
      </c>
      <c r="F364" s="175" t="s">
        <v>195</v>
      </c>
      <c r="H364" s="176">
        <v>3606.5</v>
      </c>
      <c r="I364" s="177"/>
      <c r="L364" s="173"/>
      <c r="M364" s="178"/>
      <c r="N364" s="179"/>
      <c r="O364" s="179"/>
      <c r="P364" s="179"/>
      <c r="Q364" s="179"/>
      <c r="R364" s="179"/>
      <c r="S364" s="179"/>
      <c r="T364" s="180"/>
      <c r="AT364" s="174" t="s">
        <v>194</v>
      </c>
      <c r="AU364" s="174" t="s">
        <v>88</v>
      </c>
      <c r="AV364" s="14" t="s">
        <v>192</v>
      </c>
      <c r="AW364" s="14" t="s">
        <v>35</v>
      </c>
      <c r="AX364" s="14" t="s">
        <v>24</v>
      </c>
      <c r="AY364" s="174" t="s">
        <v>185</v>
      </c>
    </row>
    <row r="365" spans="1:65" s="2" customFormat="1" ht="16.5" customHeight="1">
      <c r="A365" s="33"/>
      <c r="B365" s="150"/>
      <c r="C365" s="151" t="s">
        <v>937</v>
      </c>
      <c r="D365" s="151" t="s">
        <v>187</v>
      </c>
      <c r="E365" s="152" t="s">
        <v>938</v>
      </c>
      <c r="F365" s="153" t="s">
        <v>939</v>
      </c>
      <c r="G365" s="154" t="s">
        <v>288</v>
      </c>
      <c r="H365" s="155">
        <v>1838.1</v>
      </c>
      <c r="I365" s="156"/>
      <c r="J365" s="157">
        <f>ROUND(I365*H365,2)</f>
        <v>0</v>
      </c>
      <c r="K365" s="153" t="s">
        <v>191</v>
      </c>
      <c r="L365" s="34"/>
      <c r="M365" s="158" t="s">
        <v>1</v>
      </c>
      <c r="N365" s="159" t="s">
        <v>45</v>
      </c>
      <c r="O365" s="59"/>
      <c r="P365" s="160">
        <f>O365*H365</f>
        <v>0</v>
      </c>
      <c r="Q365" s="160">
        <v>0</v>
      </c>
      <c r="R365" s="160">
        <f>Q365*H365</f>
        <v>0</v>
      </c>
      <c r="S365" s="160">
        <v>0</v>
      </c>
      <c r="T365" s="161">
        <f>S365*H365</f>
        <v>0</v>
      </c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R365" s="162" t="s">
        <v>192</v>
      </c>
      <c r="AT365" s="162" t="s">
        <v>187</v>
      </c>
      <c r="AU365" s="162" t="s">
        <v>88</v>
      </c>
      <c r="AY365" s="18" t="s">
        <v>185</v>
      </c>
      <c r="BE365" s="163">
        <f>IF(N365="základní",J365,0)</f>
        <v>0</v>
      </c>
      <c r="BF365" s="163">
        <f>IF(N365="snížená",J365,0)</f>
        <v>0</v>
      </c>
      <c r="BG365" s="163">
        <f>IF(N365="zákl. přenesená",J365,0)</f>
        <v>0</v>
      </c>
      <c r="BH365" s="163">
        <f>IF(N365="sníž. přenesená",J365,0)</f>
        <v>0</v>
      </c>
      <c r="BI365" s="163">
        <f>IF(N365="nulová",J365,0)</f>
        <v>0</v>
      </c>
      <c r="BJ365" s="18" t="s">
        <v>24</v>
      </c>
      <c r="BK365" s="163">
        <f>ROUND(I365*H365,2)</f>
        <v>0</v>
      </c>
      <c r="BL365" s="18" t="s">
        <v>192</v>
      </c>
      <c r="BM365" s="162" t="s">
        <v>940</v>
      </c>
    </row>
    <row r="366" spans="1:65" s="15" customFormat="1">
      <c r="B366" s="194"/>
      <c r="D366" s="165" t="s">
        <v>194</v>
      </c>
      <c r="E366" s="195" t="s">
        <v>1</v>
      </c>
      <c r="F366" s="196" t="s">
        <v>941</v>
      </c>
      <c r="H366" s="195" t="s">
        <v>1</v>
      </c>
      <c r="I366" s="197"/>
      <c r="L366" s="194"/>
      <c r="M366" s="198"/>
      <c r="N366" s="199"/>
      <c r="O366" s="199"/>
      <c r="P366" s="199"/>
      <c r="Q366" s="199"/>
      <c r="R366" s="199"/>
      <c r="S366" s="199"/>
      <c r="T366" s="200"/>
      <c r="AT366" s="195" t="s">
        <v>194</v>
      </c>
      <c r="AU366" s="195" t="s">
        <v>88</v>
      </c>
      <c r="AV366" s="15" t="s">
        <v>24</v>
      </c>
      <c r="AW366" s="15" t="s">
        <v>35</v>
      </c>
      <c r="AX366" s="15" t="s">
        <v>80</v>
      </c>
      <c r="AY366" s="195" t="s">
        <v>185</v>
      </c>
    </row>
    <row r="367" spans="1:65" s="15" customFormat="1">
      <c r="B367" s="194"/>
      <c r="D367" s="165" t="s">
        <v>194</v>
      </c>
      <c r="E367" s="195" t="s">
        <v>1</v>
      </c>
      <c r="F367" s="196" t="s">
        <v>942</v>
      </c>
      <c r="H367" s="195" t="s">
        <v>1</v>
      </c>
      <c r="I367" s="197"/>
      <c r="L367" s="194"/>
      <c r="M367" s="198"/>
      <c r="N367" s="199"/>
      <c r="O367" s="199"/>
      <c r="P367" s="199"/>
      <c r="Q367" s="199"/>
      <c r="R367" s="199"/>
      <c r="S367" s="199"/>
      <c r="T367" s="200"/>
      <c r="AT367" s="195" t="s">
        <v>194</v>
      </c>
      <c r="AU367" s="195" t="s">
        <v>88</v>
      </c>
      <c r="AV367" s="15" t="s">
        <v>24</v>
      </c>
      <c r="AW367" s="15" t="s">
        <v>35</v>
      </c>
      <c r="AX367" s="15" t="s">
        <v>80</v>
      </c>
      <c r="AY367" s="195" t="s">
        <v>185</v>
      </c>
    </row>
    <row r="368" spans="1:65" s="13" customFormat="1">
      <c r="B368" s="164"/>
      <c r="D368" s="165" t="s">
        <v>194</v>
      </c>
      <c r="E368" s="166" t="s">
        <v>1</v>
      </c>
      <c r="F368" s="167" t="s">
        <v>681</v>
      </c>
      <c r="H368" s="168">
        <v>1838.1</v>
      </c>
      <c r="I368" s="169"/>
      <c r="L368" s="164"/>
      <c r="M368" s="170"/>
      <c r="N368" s="171"/>
      <c r="O368" s="171"/>
      <c r="P368" s="171"/>
      <c r="Q368" s="171"/>
      <c r="R368" s="171"/>
      <c r="S368" s="171"/>
      <c r="T368" s="172"/>
      <c r="AT368" s="166" t="s">
        <v>194</v>
      </c>
      <c r="AU368" s="166" t="s">
        <v>88</v>
      </c>
      <c r="AV368" s="13" t="s">
        <v>88</v>
      </c>
      <c r="AW368" s="13" t="s">
        <v>35</v>
      </c>
      <c r="AX368" s="13" t="s">
        <v>80</v>
      </c>
      <c r="AY368" s="166" t="s">
        <v>185</v>
      </c>
    </row>
    <row r="369" spans="1:65" s="14" customFormat="1">
      <c r="B369" s="173"/>
      <c r="D369" s="165" t="s">
        <v>194</v>
      </c>
      <c r="E369" s="174" t="s">
        <v>680</v>
      </c>
      <c r="F369" s="175" t="s">
        <v>195</v>
      </c>
      <c r="H369" s="176">
        <v>1838.1</v>
      </c>
      <c r="I369" s="177"/>
      <c r="L369" s="173"/>
      <c r="M369" s="178"/>
      <c r="N369" s="179"/>
      <c r="O369" s="179"/>
      <c r="P369" s="179"/>
      <c r="Q369" s="179"/>
      <c r="R369" s="179"/>
      <c r="S369" s="179"/>
      <c r="T369" s="180"/>
      <c r="AT369" s="174" t="s">
        <v>194</v>
      </c>
      <c r="AU369" s="174" t="s">
        <v>88</v>
      </c>
      <c r="AV369" s="14" t="s">
        <v>192</v>
      </c>
      <c r="AW369" s="14" t="s">
        <v>35</v>
      </c>
      <c r="AX369" s="14" t="s">
        <v>24</v>
      </c>
      <c r="AY369" s="174" t="s">
        <v>185</v>
      </c>
    </row>
    <row r="370" spans="1:65" s="2" customFormat="1" ht="16.5" customHeight="1">
      <c r="A370" s="33"/>
      <c r="B370" s="150"/>
      <c r="C370" s="151" t="s">
        <v>943</v>
      </c>
      <c r="D370" s="151" t="s">
        <v>187</v>
      </c>
      <c r="E370" s="152" t="s">
        <v>944</v>
      </c>
      <c r="F370" s="153" t="s">
        <v>945</v>
      </c>
      <c r="G370" s="154" t="s">
        <v>288</v>
      </c>
      <c r="H370" s="155">
        <v>69.5</v>
      </c>
      <c r="I370" s="156"/>
      <c r="J370" s="157">
        <f>ROUND(I370*H370,2)</f>
        <v>0</v>
      </c>
      <c r="K370" s="153" t="s">
        <v>191</v>
      </c>
      <c r="L370" s="34"/>
      <c r="M370" s="158" t="s">
        <v>1</v>
      </c>
      <c r="N370" s="159" t="s">
        <v>45</v>
      </c>
      <c r="O370" s="59"/>
      <c r="P370" s="160">
        <f>O370*H370</f>
        <v>0</v>
      </c>
      <c r="Q370" s="160">
        <v>0</v>
      </c>
      <c r="R370" s="160">
        <f>Q370*H370</f>
        <v>0</v>
      </c>
      <c r="S370" s="160">
        <v>0</v>
      </c>
      <c r="T370" s="161">
        <f>S370*H370</f>
        <v>0</v>
      </c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R370" s="162" t="s">
        <v>192</v>
      </c>
      <c r="AT370" s="162" t="s">
        <v>187</v>
      </c>
      <c r="AU370" s="162" t="s">
        <v>88</v>
      </c>
      <c r="AY370" s="18" t="s">
        <v>185</v>
      </c>
      <c r="BE370" s="163">
        <f>IF(N370="základní",J370,0)</f>
        <v>0</v>
      </c>
      <c r="BF370" s="163">
        <f>IF(N370="snížená",J370,0)</f>
        <v>0</v>
      </c>
      <c r="BG370" s="163">
        <f>IF(N370="zákl. přenesená",J370,0)</f>
        <v>0</v>
      </c>
      <c r="BH370" s="163">
        <f>IF(N370="sníž. přenesená",J370,0)</f>
        <v>0</v>
      </c>
      <c r="BI370" s="163">
        <f>IF(N370="nulová",J370,0)</f>
        <v>0</v>
      </c>
      <c r="BJ370" s="18" t="s">
        <v>24</v>
      </c>
      <c r="BK370" s="163">
        <f>ROUND(I370*H370,2)</f>
        <v>0</v>
      </c>
      <c r="BL370" s="18" t="s">
        <v>192</v>
      </c>
      <c r="BM370" s="162" t="s">
        <v>946</v>
      </c>
    </row>
    <row r="371" spans="1:65" s="13" customFormat="1">
      <c r="B371" s="164"/>
      <c r="D371" s="165" t="s">
        <v>194</v>
      </c>
      <c r="E371" s="166" t="s">
        <v>1</v>
      </c>
      <c r="F371" s="167" t="s">
        <v>935</v>
      </c>
      <c r="H371" s="168">
        <v>69.5</v>
      </c>
      <c r="I371" s="169"/>
      <c r="L371" s="164"/>
      <c r="M371" s="170"/>
      <c r="N371" s="171"/>
      <c r="O371" s="171"/>
      <c r="P371" s="171"/>
      <c r="Q371" s="171"/>
      <c r="R371" s="171"/>
      <c r="S371" s="171"/>
      <c r="T371" s="172"/>
      <c r="AT371" s="166" t="s">
        <v>194</v>
      </c>
      <c r="AU371" s="166" t="s">
        <v>88</v>
      </c>
      <c r="AV371" s="13" t="s">
        <v>88</v>
      </c>
      <c r="AW371" s="13" t="s">
        <v>35</v>
      </c>
      <c r="AX371" s="13" t="s">
        <v>80</v>
      </c>
      <c r="AY371" s="166" t="s">
        <v>185</v>
      </c>
    </row>
    <row r="372" spans="1:65" s="14" customFormat="1">
      <c r="B372" s="173"/>
      <c r="D372" s="165" t="s">
        <v>194</v>
      </c>
      <c r="E372" s="174" t="s">
        <v>676</v>
      </c>
      <c r="F372" s="175" t="s">
        <v>195</v>
      </c>
      <c r="H372" s="176">
        <v>69.5</v>
      </c>
      <c r="I372" s="177"/>
      <c r="L372" s="173"/>
      <c r="M372" s="178"/>
      <c r="N372" s="179"/>
      <c r="O372" s="179"/>
      <c r="P372" s="179"/>
      <c r="Q372" s="179"/>
      <c r="R372" s="179"/>
      <c r="S372" s="179"/>
      <c r="T372" s="180"/>
      <c r="AT372" s="174" t="s">
        <v>194</v>
      </c>
      <c r="AU372" s="174" t="s">
        <v>88</v>
      </c>
      <c r="AV372" s="14" t="s">
        <v>192</v>
      </c>
      <c r="AW372" s="14" t="s">
        <v>35</v>
      </c>
      <c r="AX372" s="14" t="s">
        <v>24</v>
      </c>
      <c r="AY372" s="174" t="s">
        <v>185</v>
      </c>
    </row>
    <row r="373" spans="1:65" s="2" customFormat="1" ht="16.5" customHeight="1">
      <c r="A373" s="33"/>
      <c r="B373" s="150"/>
      <c r="C373" s="151" t="s">
        <v>947</v>
      </c>
      <c r="D373" s="151" t="s">
        <v>187</v>
      </c>
      <c r="E373" s="152" t="s">
        <v>926</v>
      </c>
      <c r="F373" s="153" t="s">
        <v>927</v>
      </c>
      <c r="G373" s="154" t="s">
        <v>228</v>
      </c>
      <c r="H373" s="155">
        <v>1146.5319999999999</v>
      </c>
      <c r="I373" s="156"/>
      <c r="J373" s="157">
        <f>ROUND(I373*H373,2)</f>
        <v>0</v>
      </c>
      <c r="K373" s="153" t="s">
        <v>191</v>
      </c>
      <c r="L373" s="34"/>
      <c r="M373" s="158" t="s">
        <v>1</v>
      </c>
      <c r="N373" s="159" t="s">
        <v>45</v>
      </c>
      <c r="O373" s="59"/>
      <c r="P373" s="160">
        <f>O373*H373</f>
        <v>0</v>
      </c>
      <c r="Q373" s="160">
        <v>0</v>
      </c>
      <c r="R373" s="160">
        <f>Q373*H373</f>
        <v>0</v>
      </c>
      <c r="S373" s="160">
        <v>0</v>
      </c>
      <c r="T373" s="161">
        <f>S373*H373</f>
        <v>0</v>
      </c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R373" s="162" t="s">
        <v>192</v>
      </c>
      <c r="AT373" s="162" t="s">
        <v>187</v>
      </c>
      <c r="AU373" s="162" t="s">
        <v>88</v>
      </c>
      <c r="AY373" s="18" t="s">
        <v>185</v>
      </c>
      <c r="BE373" s="163">
        <f>IF(N373="základní",J373,0)</f>
        <v>0</v>
      </c>
      <c r="BF373" s="163">
        <f>IF(N373="snížená",J373,0)</f>
        <v>0</v>
      </c>
      <c r="BG373" s="163">
        <f>IF(N373="zákl. přenesená",J373,0)</f>
        <v>0</v>
      </c>
      <c r="BH373" s="163">
        <f>IF(N373="sníž. přenesená",J373,0)</f>
        <v>0</v>
      </c>
      <c r="BI373" s="163">
        <f>IF(N373="nulová",J373,0)</f>
        <v>0</v>
      </c>
      <c r="BJ373" s="18" t="s">
        <v>24</v>
      </c>
      <c r="BK373" s="163">
        <f>ROUND(I373*H373,2)</f>
        <v>0</v>
      </c>
      <c r="BL373" s="18" t="s">
        <v>192</v>
      </c>
      <c r="BM373" s="162" t="s">
        <v>948</v>
      </c>
    </row>
    <row r="374" spans="1:65" s="15" customFormat="1">
      <c r="B374" s="194"/>
      <c r="D374" s="165" t="s">
        <v>194</v>
      </c>
      <c r="E374" s="195" t="s">
        <v>1</v>
      </c>
      <c r="F374" s="196" t="s">
        <v>949</v>
      </c>
      <c r="H374" s="195" t="s">
        <v>1</v>
      </c>
      <c r="I374" s="197"/>
      <c r="L374" s="194"/>
      <c r="M374" s="198"/>
      <c r="N374" s="199"/>
      <c r="O374" s="199"/>
      <c r="P374" s="199"/>
      <c r="Q374" s="199"/>
      <c r="R374" s="199"/>
      <c r="S374" s="199"/>
      <c r="T374" s="200"/>
      <c r="AT374" s="195" t="s">
        <v>194</v>
      </c>
      <c r="AU374" s="195" t="s">
        <v>88</v>
      </c>
      <c r="AV374" s="15" t="s">
        <v>24</v>
      </c>
      <c r="AW374" s="15" t="s">
        <v>35</v>
      </c>
      <c r="AX374" s="15" t="s">
        <v>80</v>
      </c>
      <c r="AY374" s="195" t="s">
        <v>185</v>
      </c>
    </row>
    <row r="375" spans="1:65" s="13" customFormat="1">
      <c r="B375" s="164"/>
      <c r="D375" s="165" t="s">
        <v>194</v>
      </c>
      <c r="E375" s="166" t="s">
        <v>1</v>
      </c>
      <c r="F375" s="167" t="s">
        <v>950</v>
      </c>
      <c r="H375" s="168">
        <v>721.3</v>
      </c>
      <c r="I375" s="169"/>
      <c r="L375" s="164"/>
      <c r="M375" s="170"/>
      <c r="N375" s="171"/>
      <c r="O375" s="171"/>
      <c r="P375" s="171"/>
      <c r="Q375" s="171"/>
      <c r="R375" s="171"/>
      <c r="S375" s="171"/>
      <c r="T375" s="172"/>
      <c r="AT375" s="166" t="s">
        <v>194</v>
      </c>
      <c r="AU375" s="166" t="s">
        <v>88</v>
      </c>
      <c r="AV375" s="13" t="s">
        <v>88</v>
      </c>
      <c r="AW375" s="13" t="s">
        <v>35</v>
      </c>
      <c r="AX375" s="13" t="s">
        <v>80</v>
      </c>
      <c r="AY375" s="166" t="s">
        <v>185</v>
      </c>
    </row>
    <row r="376" spans="1:65" s="13" customFormat="1">
      <c r="B376" s="164"/>
      <c r="D376" s="165" t="s">
        <v>194</v>
      </c>
      <c r="E376" s="166" t="s">
        <v>1</v>
      </c>
      <c r="F376" s="167" t="s">
        <v>951</v>
      </c>
      <c r="H376" s="168">
        <v>404.38200000000001</v>
      </c>
      <c r="I376" s="169"/>
      <c r="L376" s="164"/>
      <c r="M376" s="170"/>
      <c r="N376" s="171"/>
      <c r="O376" s="171"/>
      <c r="P376" s="171"/>
      <c r="Q376" s="171"/>
      <c r="R376" s="171"/>
      <c r="S376" s="171"/>
      <c r="T376" s="172"/>
      <c r="AT376" s="166" t="s">
        <v>194</v>
      </c>
      <c r="AU376" s="166" t="s">
        <v>88</v>
      </c>
      <c r="AV376" s="13" t="s">
        <v>88</v>
      </c>
      <c r="AW376" s="13" t="s">
        <v>35</v>
      </c>
      <c r="AX376" s="13" t="s">
        <v>80</v>
      </c>
      <c r="AY376" s="166" t="s">
        <v>185</v>
      </c>
    </row>
    <row r="377" spans="1:65" s="13" customFormat="1">
      <c r="B377" s="164"/>
      <c r="D377" s="165" t="s">
        <v>194</v>
      </c>
      <c r="E377" s="166" t="s">
        <v>1</v>
      </c>
      <c r="F377" s="167" t="s">
        <v>952</v>
      </c>
      <c r="H377" s="168">
        <v>20.85</v>
      </c>
      <c r="I377" s="169"/>
      <c r="L377" s="164"/>
      <c r="M377" s="170"/>
      <c r="N377" s="171"/>
      <c r="O377" s="171"/>
      <c r="P377" s="171"/>
      <c r="Q377" s="171"/>
      <c r="R377" s="171"/>
      <c r="S377" s="171"/>
      <c r="T377" s="172"/>
      <c r="AT377" s="166" t="s">
        <v>194</v>
      </c>
      <c r="AU377" s="166" t="s">
        <v>88</v>
      </c>
      <c r="AV377" s="13" t="s">
        <v>88</v>
      </c>
      <c r="AW377" s="13" t="s">
        <v>35</v>
      </c>
      <c r="AX377" s="13" t="s">
        <v>80</v>
      </c>
      <c r="AY377" s="166" t="s">
        <v>185</v>
      </c>
    </row>
    <row r="378" spans="1:65" s="14" customFormat="1">
      <c r="B378" s="173"/>
      <c r="D378" s="165" t="s">
        <v>194</v>
      </c>
      <c r="E378" s="174" t="s">
        <v>1</v>
      </c>
      <c r="F378" s="175" t="s">
        <v>195</v>
      </c>
      <c r="H378" s="176">
        <v>1146.5319999999999</v>
      </c>
      <c r="I378" s="177"/>
      <c r="L378" s="173"/>
      <c r="M378" s="178"/>
      <c r="N378" s="179"/>
      <c r="O378" s="179"/>
      <c r="P378" s="179"/>
      <c r="Q378" s="179"/>
      <c r="R378" s="179"/>
      <c r="S378" s="179"/>
      <c r="T378" s="180"/>
      <c r="AT378" s="174" t="s">
        <v>194</v>
      </c>
      <c r="AU378" s="174" t="s">
        <v>88</v>
      </c>
      <c r="AV378" s="14" t="s">
        <v>192</v>
      </c>
      <c r="AW378" s="14" t="s">
        <v>35</v>
      </c>
      <c r="AX378" s="14" t="s">
        <v>24</v>
      </c>
      <c r="AY378" s="174" t="s">
        <v>185</v>
      </c>
    </row>
    <row r="379" spans="1:65" s="2" customFormat="1" ht="21.75" customHeight="1">
      <c r="A379" s="33"/>
      <c r="B379" s="150"/>
      <c r="C379" s="151" t="s">
        <v>953</v>
      </c>
      <c r="D379" s="151" t="s">
        <v>187</v>
      </c>
      <c r="E379" s="152" t="s">
        <v>353</v>
      </c>
      <c r="F379" s="153" t="s">
        <v>354</v>
      </c>
      <c r="G379" s="154" t="s">
        <v>228</v>
      </c>
      <c r="H379" s="155">
        <v>1146.5319999999999</v>
      </c>
      <c r="I379" s="156"/>
      <c r="J379" s="157">
        <f>ROUND(I379*H379,2)</f>
        <v>0</v>
      </c>
      <c r="K379" s="153" t="s">
        <v>191</v>
      </c>
      <c r="L379" s="34"/>
      <c r="M379" s="158" t="s">
        <v>1</v>
      </c>
      <c r="N379" s="159" t="s">
        <v>45</v>
      </c>
      <c r="O379" s="59"/>
      <c r="P379" s="160">
        <f>O379*H379</f>
        <v>0</v>
      </c>
      <c r="Q379" s="160">
        <v>0</v>
      </c>
      <c r="R379" s="160">
        <f>Q379*H379</f>
        <v>0</v>
      </c>
      <c r="S379" s="160">
        <v>0</v>
      </c>
      <c r="T379" s="161">
        <f>S379*H379</f>
        <v>0</v>
      </c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R379" s="162" t="s">
        <v>192</v>
      </c>
      <c r="AT379" s="162" t="s">
        <v>187</v>
      </c>
      <c r="AU379" s="162" t="s">
        <v>88</v>
      </c>
      <c r="AY379" s="18" t="s">
        <v>185</v>
      </c>
      <c r="BE379" s="163">
        <f>IF(N379="základní",J379,0)</f>
        <v>0</v>
      </c>
      <c r="BF379" s="163">
        <f>IF(N379="snížená",J379,0)</f>
        <v>0</v>
      </c>
      <c r="BG379" s="163">
        <f>IF(N379="zákl. přenesená",J379,0)</f>
        <v>0</v>
      </c>
      <c r="BH379" s="163">
        <f>IF(N379="sníž. přenesená",J379,0)</f>
        <v>0</v>
      </c>
      <c r="BI379" s="163">
        <f>IF(N379="nulová",J379,0)</f>
        <v>0</v>
      </c>
      <c r="BJ379" s="18" t="s">
        <v>24</v>
      </c>
      <c r="BK379" s="163">
        <f>ROUND(I379*H379,2)</f>
        <v>0</v>
      </c>
      <c r="BL379" s="18" t="s">
        <v>192</v>
      </c>
      <c r="BM379" s="162" t="s">
        <v>954</v>
      </c>
    </row>
    <row r="380" spans="1:65" s="2" customFormat="1" ht="16.5" customHeight="1">
      <c r="A380" s="33"/>
      <c r="B380" s="150"/>
      <c r="C380" s="151" t="s">
        <v>955</v>
      </c>
      <c r="D380" s="151" t="s">
        <v>187</v>
      </c>
      <c r="E380" s="152" t="s">
        <v>956</v>
      </c>
      <c r="F380" s="153" t="s">
        <v>957</v>
      </c>
      <c r="G380" s="154" t="s">
        <v>288</v>
      </c>
      <c r="H380" s="155">
        <v>3620.34</v>
      </c>
      <c r="I380" s="156"/>
      <c r="J380" s="157">
        <f>ROUND(I380*H380,2)</f>
        <v>0</v>
      </c>
      <c r="K380" s="153" t="s">
        <v>224</v>
      </c>
      <c r="L380" s="34"/>
      <c r="M380" s="158" t="s">
        <v>1</v>
      </c>
      <c r="N380" s="159" t="s">
        <v>45</v>
      </c>
      <c r="O380" s="59"/>
      <c r="P380" s="160">
        <f>O380*H380</f>
        <v>0</v>
      </c>
      <c r="Q380" s="160">
        <v>2E-3</v>
      </c>
      <c r="R380" s="160">
        <f>Q380*H380</f>
        <v>7.2406800000000002</v>
      </c>
      <c r="S380" s="160">
        <v>0</v>
      </c>
      <c r="T380" s="161">
        <f>S380*H380</f>
        <v>0</v>
      </c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R380" s="162" t="s">
        <v>192</v>
      </c>
      <c r="AT380" s="162" t="s">
        <v>187</v>
      </c>
      <c r="AU380" s="162" t="s">
        <v>88</v>
      </c>
      <c r="AY380" s="18" t="s">
        <v>185</v>
      </c>
      <c r="BE380" s="163">
        <f>IF(N380="základní",J380,0)</f>
        <v>0</v>
      </c>
      <c r="BF380" s="163">
        <f>IF(N380="snížená",J380,0)</f>
        <v>0</v>
      </c>
      <c r="BG380" s="163">
        <f>IF(N380="zákl. přenesená",J380,0)</f>
        <v>0</v>
      </c>
      <c r="BH380" s="163">
        <f>IF(N380="sníž. přenesená",J380,0)</f>
        <v>0</v>
      </c>
      <c r="BI380" s="163">
        <f>IF(N380="nulová",J380,0)</f>
        <v>0</v>
      </c>
      <c r="BJ380" s="18" t="s">
        <v>24</v>
      </c>
      <c r="BK380" s="163">
        <f>ROUND(I380*H380,2)</f>
        <v>0</v>
      </c>
      <c r="BL380" s="18" t="s">
        <v>192</v>
      </c>
      <c r="BM380" s="162" t="s">
        <v>958</v>
      </c>
    </row>
    <row r="381" spans="1:65" s="13" customFormat="1">
      <c r="B381" s="164"/>
      <c r="D381" s="165" t="s">
        <v>194</v>
      </c>
      <c r="E381" s="166" t="s">
        <v>1</v>
      </c>
      <c r="F381" s="167" t="s">
        <v>959</v>
      </c>
      <c r="H381" s="168">
        <v>3620.34</v>
      </c>
      <c r="I381" s="169"/>
      <c r="L381" s="164"/>
      <c r="M381" s="170"/>
      <c r="N381" s="171"/>
      <c r="O381" s="171"/>
      <c r="P381" s="171"/>
      <c r="Q381" s="171"/>
      <c r="R381" s="171"/>
      <c r="S381" s="171"/>
      <c r="T381" s="172"/>
      <c r="AT381" s="166" t="s">
        <v>194</v>
      </c>
      <c r="AU381" s="166" t="s">
        <v>88</v>
      </c>
      <c r="AV381" s="13" t="s">
        <v>88</v>
      </c>
      <c r="AW381" s="13" t="s">
        <v>35</v>
      </c>
      <c r="AX381" s="13" t="s">
        <v>24</v>
      </c>
      <c r="AY381" s="166" t="s">
        <v>185</v>
      </c>
    </row>
    <row r="382" spans="1:65" s="2" customFormat="1" ht="16.5" customHeight="1">
      <c r="A382" s="33"/>
      <c r="B382" s="150"/>
      <c r="C382" s="151" t="s">
        <v>960</v>
      </c>
      <c r="D382" s="151" t="s">
        <v>187</v>
      </c>
      <c r="E382" s="152" t="s">
        <v>961</v>
      </c>
      <c r="F382" s="153" t="s">
        <v>962</v>
      </c>
      <c r="G382" s="154" t="s">
        <v>288</v>
      </c>
      <c r="H382" s="155">
        <v>3620.34</v>
      </c>
      <c r="I382" s="156"/>
      <c r="J382" s="157">
        <f>ROUND(I382*H382,2)</f>
        <v>0</v>
      </c>
      <c r="K382" s="153" t="s">
        <v>224</v>
      </c>
      <c r="L382" s="34"/>
      <c r="M382" s="158" t="s">
        <v>1</v>
      </c>
      <c r="N382" s="159" t="s">
        <v>45</v>
      </c>
      <c r="O382" s="59"/>
      <c r="P382" s="160">
        <f>O382*H382</f>
        <v>0</v>
      </c>
      <c r="Q382" s="160">
        <v>0</v>
      </c>
      <c r="R382" s="160">
        <f>Q382*H382</f>
        <v>0</v>
      </c>
      <c r="S382" s="160">
        <v>0</v>
      </c>
      <c r="T382" s="161">
        <f>S382*H382</f>
        <v>0</v>
      </c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R382" s="162" t="s">
        <v>192</v>
      </c>
      <c r="AT382" s="162" t="s">
        <v>187</v>
      </c>
      <c r="AU382" s="162" t="s">
        <v>88</v>
      </c>
      <c r="AY382" s="18" t="s">
        <v>185</v>
      </c>
      <c r="BE382" s="163">
        <f>IF(N382="základní",J382,0)</f>
        <v>0</v>
      </c>
      <c r="BF382" s="163">
        <f>IF(N382="snížená",J382,0)</f>
        <v>0</v>
      </c>
      <c r="BG382" s="163">
        <f>IF(N382="zákl. přenesená",J382,0)</f>
        <v>0</v>
      </c>
      <c r="BH382" s="163">
        <f>IF(N382="sníž. přenesená",J382,0)</f>
        <v>0</v>
      </c>
      <c r="BI382" s="163">
        <f>IF(N382="nulová",J382,0)</f>
        <v>0</v>
      </c>
      <c r="BJ382" s="18" t="s">
        <v>24</v>
      </c>
      <c r="BK382" s="163">
        <f>ROUND(I382*H382,2)</f>
        <v>0</v>
      </c>
      <c r="BL382" s="18" t="s">
        <v>192</v>
      </c>
      <c r="BM382" s="162" t="s">
        <v>963</v>
      </c>
    </row>
    <row r="383" spans="1:65" s="13" customFormat="1">
      <c r="B383" s="164"/>
      <c r="D383" s="165" t="s">
        <v>194</v>
      </c>
      <c r="E383" s="166" t="s">
        <v>1</v>
      </c>
      <c r="F383" s="167" t="s">
        <v>964</v>
      </c>
      <c r="H383" s="168">
        <v>3620.34</v>
      </c>
      <c r="I383" s="169"/>
      <c r="L383" s="164"/>
      <c r="M383" s="170"/>
      <c r="N383" s="171"/>
      <c r="O383" s="171"/>
      <c r="P383" s="171"/>
      <c r="Q383" s="171"/>
      <c r="R383" s="171"/>
      <c r="S383" s="171"/>
      <c r="T383" s="172"/>
      <c r="AT383" s="166" t="s">
        <v>194</v>
      </c>
      <c r="AU383" s="166" t="s">
        <v>88</v>
      </c>
      <c r="AV383" s="13" t="s">
        <v>88</v>
      </c>
      <c r="AW383" s="13" t="s">
        <v>35</v>
      </c>
      <c r="AX383" s="13" t="s">
        <v>24</v>
      </c>
      <c r="AY383" s="166" t="s">
        <v>185</v>
      </c>
    </row>
    <row r="384" spans="1:65" s="2" customFormat="1" ht="16.5" customHeight="1">
      <c r="A384" s="33"/>
      <c r="B384" s="150"/>
      <c r="C384" s="151" t="s">
        <v>258</v>
      </c>
      <c r="D384" s="151" t="s">
        <v>187</v>
      </c>
      <c r="E384" s="152" t="s">
        <v>965</v>
      </c>
      <c r="F384" s="153" t="s">
        <v>966</v>
      </c>
      <c r="G384" s="154" t="s">
        <v>288</v>
      </c>
      <c r="H384" s="155">
        <v>3620.34</v>
      </c>
      <c r="I384" s="156"/>
      <c r="J384" s="157">
        <f>ROUND(I384*H384,2)</f>
        <v>0</v>
      </c>
      <c r="K384" s="153" t="s">
        <v>224</v>
      </c>
      <c r="L384" s="34"/>
      <c r="M384" s="158" t="s">
        <v>1</v>
      </c>
      <c r="N384" s="159" t="s">
        <v>45</v>
      </c>
      <c r="O384" s="59"/>
      <c r="P384" s="160">
        <f>O384*H384</f>
        <v>0</v>
      </c>
      <c r="Q384" s="160">
        <v>0</v>
      </c>
      <c r="R384" s="160">
        <f>Q384*H384</f>
        <v>0</v>
      </c>
      <c r="S384" s="160">
        <v>0</v>
      </c>
      <c r="T384" s="161">
        <f>S384*H384</f>
        <v>0</v>
      </c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R384" s="162" t="s">
        <v>192</v>
      </c>
      <c r="AT384" s="162" t="s">
        <v>187</v>
      </c>
      <c r="AU384" s="162" t="s">
        <v>88</v>
      </c>
      <c r="AY384" s="18" t="s">
        <v>185</v>
      </c>
      <c r="BE384" s="163">
        <f>IF(N384="základní",J384,0)</f>
        <v>0</v>
      </c>
      <c r="BF384" s="163">
        <f>IF(N384="snížená",J384,0)</f>
        <v>0</v>
      </c>
      <c r="BG384" s="163">
        <f>IF(N384="zákl. přenesená",J384,0)</f>
        <v>0</v>
      </c>
      <c r="BH384" s="163">
        <f>IF(N384="sníž. přenesená",J384,0)</f>
        <v>0</v>
      </c>
      <c r="BI384" s="163">
        <f>IF(N384="nulová",J384,0)</f>
        <v>0</v>
      </c>
      <c r="BJ384" s="18" t="s">
        <v>24</v>
      </c>
      <c r="BK384" s="163">
        <f>ROUND(I384*H384,2)</f>
        <v>0</v>
      </c>
      <c r="BL384" s="18" t="s">
        <v>192</v>
      </c>
      <c r="BM384" s="162" t="s">
        <v>967</v>
      </c>
    </row>
    <row r="385" spans="1:65" s="15" customFormat="1">
      <c r="B385" s="194"/>
      <c r="D385" s="165" t="s">
        <v>194</v>
      </c>
      <c r="E385" s="195" t="s">
        <v>1</v>
      </c>
      <c r="F385" s="196" t="s">
        <v>968</v>
      </c>
      <c r="H385" s="195" t="s">
        <v>1</v>
      </c>
      <c r="I385" s="197"/>
      <c r="L385" s="194"/>
      <c r="M385" s="198"/>
      <c r="N385" s="199"/>
      <c r="O385" s="199"/>
      <c r="P385" s="199"/>
      <c r="Q385" s="199"/>
      <c r="R385" s="199"/>
      <c r="S385" s="199"/>
      <c r="T385" s="200"/>
      <c r="AT385" s="195" t="s">
        <v>194</v>
      </c>
      <c r="AU385" s="195" t="s">
        <v>88</v>
      </c>
      <c r="AV385" s="15" t="s">
        <v>24</v>
      </c>
      <c r="AW385" s="15" t="s">
        <v>35</v>
      </c>
      <c r="AX385" s="15" t="s">
        <v>80</v>
      </c>
      <c r="AY385" s="195" t="s">
        <v>185</v>
      </c>
    </row>
    <row r="386" spans="1:65" s="13" customFormat="1">
      <c r="B386" s="164"/>
      <c r="D386" s="165" t="s">
        <v>194</v>
      </c>
      <c r="E386" s="166" t="s">
        <v>1</v>
      </c>
      <c r="F386" s="167" t="s">
        <v>969</v>
      </c>
      <c r="H386" s="168">
        <v>3620.34</v>
      </c>
      <c r="I386" s="169"/>
      <c r="L386" s="164"/>
      <c r="M386" s="170"/>
      <c r="N386" s="171"/>
      <c r="O386" s="171"/>
      <c r="P386" s="171"/>
      <c r="Q386" s="171"/>
      <c r="R386" s="171"/>
      <c r="S386" s="171"/>
      <c r="T386" s="172"/>
      <c r="AT386" s="166" t="s">
        <v>194</v>
      </c>
      <c r="AU386" s="166" t="s">
        <v>88</v>
      </c>
      <c r="AV386" s="13" t="s">
        <v>88</v>
      </c>
      <c r="AW386" s="13" t="s">
        <v>35</v>
      </c>
      <c r="AX386" s="13" t="s">
        <v>24</v>
      </c>
      <c r="AY386" s="166" t="s">
        <v>185</v>
      </c>
    </row>
    <row r="387" spans="1:65" s="2" customFormat="1" ht="16.5" customHeight="1">
      <c r="A387" s="33"/>
      <c r="B387" s="150"/>
      <c r="C387" s="151" t="s">
        <v>970</v>
      </c>
      <c r="D387" s="151" t="s">
        <v>187</v>
      </c>
      <c r="E387" s="152" t="s">
        <v>971</v>
      </c>
      <c r="F387" s="153" t="s">
        <v>972</v>
      </c>
      <c r="G387" s="154" t="s">
        <v>288</v>
      </c>
      <c r="H387" s="155">
        <v>3615.82</v>
      </c>
      <c r="I387" s="156"/>
      <c r="J387" s="157">
        <f>ROUND(I387*H387,2)</f>
        <v>0</v>
      </c>
      <c r="K387" s="153" t="s">
        <v>224</v>
      </c>
      <c r="L387" s="34"/>
      <c r="M387" s="158" t="s">
        <v>1</v>
      </c>
      <c r="N387" s="159" t="s">
        <v>45</v>
      </c>
      <c r="O387" s="59"/>
      <c r="P387" s="160">
        <f>O387*H387</f>
        <v>0</v>
      </c>
      <c r="Q387" s="160">
        <v>0</v>
      </c>
      <c r="R387" s="160">
        <f>Q387*H387</f>
        <v>0</v>
      </c>
      <c r="S387" s="160">
        <v>0</v>
      </c>
      <c r="T387" s="161">
        <f>S387*H387</f>
        <v>0</v>
      </c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R387" s="162" t="s">
        <v>192</v>
      </c>
      <c r="AT387" s="162" t="s">
        <v>187</v>
      </c>
      <c r="AU387" s="162" t="s">
        <v>88</v>
      </c>
      <c r="AY387" s="18" t="s">
        <v>185</v>
      </c>
      <c r="BE387" s="163">
        <f>IF(N387="základní",J387,0)</f>
        <v>0</v>
      </c>
      <c r="BF387" s="163">
        <f>IF(N387="snížená",J387,0)</f>
        <v>0</v>
      </c>
      <c r="BG387" s="163">
        <f>IF(N387="zákl. přenesená",J387,0)</f>
        <v>0</v>
      </c>
      <c r="BH387" s="163">
        <f>IF(N387="sníž. přenesená",J387,0)</f>
        <v>0</v>
      </c>
      <c r="BI387" s="163">
        <f>IF(N387="nulová",J387,0)</f>
        <v>0</v>
      </c>
      <c r="BJ387" s="18" t="s">
        <v>24</v>
      </c>
      <c r="BK387" s="163">
        <f>ROUND(I387*H387,2)</f>
        <v>0</v>
      </c>
      <c r="BL387" s="18" t="s">
        <v>192</v>
      </c>
      <c r="BM387" s="162" t="s">
        <v>973</v>
      </c>
    </row>
    <row r="388" spans="1:65" s="13" customFormat="1">
      <c r="B388" s="164"/>
      <c r="D388" s="165" t="s">
        <v>194</v>
      </c>
      <c r="E388" s="166" t="s">
        <v>1</v>
      </c>
      <c r="F388" s="167" t="s">
        <v>974</v>
      </c>
      <c r="H388" s="168">
        <v>3615.82</v>
      </c>
      <c r="I388" s="169"/>
      <c r="L388" s="164"/>
      <c r="M388" s="170"/>
      <c r="N388" s="171"/>
      <c r="O388" s="171"/>
      <c r="P388" s="171"/>
      <c r="Q388" s="171"/>
      <c r="R388" s="171"/>
      <c r="S388" s="171"/>
      <c r="T388" s="172"/>
      <c r="AT388" s="166" t="s">
        <v>194</v>
      </c>
      <c r="AU388" s="166" t="s">
        <v>88</v>
      </c>
      <c r="AV388" s="13" t="s">
        <v>88</v>
      </c>
      <c r="AW388" s="13" t="s">
        <v>35</v>
      </c>
      <c r="AX388" s="13" t="s">
        <v>24</v>
      </c>
      <c r="AY388" s="166" t="s">
        <v>185</v>
      </c>
    </row>
    <row r="389" spans="1:65" s="2" customFormat="1" ht="16.5" customHeight="1">
      <c r="A389" s="33"/>
      <c r="B389" s="150"/>
      <c r="C389" s="151" t="s">
        <v>975</v>
      </c>
      <c r="D389" s="151" t="s">
        <v>187</v>
      </c>
      <c r="E389" s="152" t="s">
        <v>976</v>
      </c>
      <c r="F389" s="153" t="s">
        <v>977</v>
      </c>
      <c r="G389" s="154" t="s">
        <v>288</v>
      </c>
      <c r="H389" s="155">
        <v>3830.32</v>
      </c>
      <c r="I389" s="156"/>
      <c r="J389" s="157">
        <f>ROUND(I389*H389,2)</f>
        <v>0</v>
      </c>
      <c r="K389" s="153" t="s">
        <v>224</v>
      </c>
      <c r="L389" s="34"/>
      <c r="M389" s="158" t="s">
        <v>1</v>
      </c>
      <c r="N389" s="159" t="s">
        <v>45</v>
      </c>
      <c r="O389" s="59"/>
      <c r="P389" s="160">
        <f>O389*H389</f>
        <v>0</v>
      </c>
      <c r="Q389" s="160">
        <v>0</v>
      </c>
      <c r="R389" s="160">
        <f>Q389*H389</f>
        <v>0</v>
      </c>
      <c r="S389" s="160">
        <v>0</v>
      </c>
      <c r="T389" s="161">
        <f>S389*H389</f>
        <v>0</v>
      </c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R389" s="162" t="s">
        <v>192</v>
      </c>
      <c r="AT389" s="162" t="s">
        <v>187</v>
      </c>
      <c r="AU389" s="162" t="s">
        <v>88</v>
      </c>
      <c r="AY389" s="18" t="s">
        <v>185</v>
      </c>
      <c r="BE389" s="163">
        <f>IF(N389="základní",J389,0)</f>
        <v>0</v>
      </c>
      <c r="BF389" s="163">
        <f>IF(N389="snížená",J389,0)</f>
        <v>0</v>
      </c>
      <c r="BG389" s="163">
        <f>IF(N389="zákl. přenesená",J389,0)</f>
        <v>0</v>
      </c>
      <c r="BH389" s="163">
        <f>IF(N389="sníž. přenesená",J389,0)</f>
        <v>0</v>
      </c>
      <c r="BI389" s="163">
        <f>IF(N389="nulová",J389,0)</f>
        <v>0</v>
      </c>
      <c r="BJ389" s="18" t="s">
        <v>24</v>
      </c>
      <c r="BK389" s="163">
        <f>ROUND(I389*H389,2)</f>
        <v>0</v>
      </c>
      <c r="BL389" s="18" t="s">
        <v>192</v>
      </c>
      <c r="BM389" s="162" t="s">
        <v>978</v>
      </c>
    </row>
    <row r="390" spans="1:65" s="15" customFormat="1">
      <c r="B390" s="194"/>
      <c r="D390" s="165" t="s">
        <v>194</v>
      </c>
      <c r="E390" s="195" t="s">
        <v>1</v>
      </c>
      <c r="F390" s="196" t="s">
        <v>979</v>
      </c>
      <c r="H390" s="195" t="s">
        <v>1</v>
      </c>
      <c r="I390" s="197"/>
      <c r="L390" s="194"/>
      <c r="M390" s="198"/>
      <c r="N390" s="199"/>
      <c r="O390" s="199"/>
      <c r="P390" s="199"/>
      <c r="Q390" s="199"/>
      <c r="R390" s="199"/>
      <c r="S390" s="199"/>
      <c r="T390" s="200"/>
      <c r="AT390" s="195" t="s">
        <v>194</v>
      </c>
      <c r="AU390" s="195" t="s">
        <v>88</v>
      </c>
      <c r="AV390" s="15" t="s">
        <v>24</v>
      </c>
      <c r="AW390" s="15" t="s">
        <v>35</v>
      </c>
      <c r="AX390" s="15" t="s">
        <v>80</v>
      </c>
      <c r="AY390" s="195" t="s">
        <v>185</v>
      </c>
    </row>
    <row r="391" spans="1:65" s="13" customFormat="1">
      <c r="B391" s="164"/>
      <c r="D391" s="165" t="s">
        <v>194</v>
      </c>
      <c r="E391" s="166" t="s">
        <v>1</v>
      </c>
      <c r="F391" s="167" t="s">
        <v>980</v>
      </c>
      <c r="H391" s="168">
        <v>3615.82</v>
      </c>
      <c r="I391" s="169"/>
      <c r="L391" s="164"/>
      <c r="M391" s="170"/>
      <c r="N391" s="171"/>
      <c r="O391" s="171"/>
      <c r="P391" s="171"/>
      <c r="Q391" s="171"/>
      <c r="R391" s="171"/>
      <c r="S391" s="171"/>
      <c r="T391" s="172"/>
      <c r="AT391" s="166" t="s">
        <v>194</v>
      </c>
      <c r="AU391" s="166" t="s">
        <v>88</v>
      </c>
      <c r="AV391" s="13" t="s">
        <v>88</v>
      </c>
      <c r="AW391" s="13" t="s">
        <v>35</v>
      </c>
      <c r="AX391" s="13" t="s">
        <v>80</v>
      </c>
      <c r="AY391" s="166" t="s">
        <v>185</v>
      </c>
    </row>
    <row r="392" spans="1:65" s="15" customFormat="1">
      <c r="B392" s="194"/>
      <c r="D392" s="165" t="s">
        <v>194</v>
      </c>
      <c r="E392" s="195" t="s">
        <v>1</v>
      </c>
      <c r="F392" s="196" t="s">
        <v>981</v>
      </c>
      <c r="H392" s="195" t="s">
        <v>1</v>
      </c>
      <c r="I392" s="197"/>
      <c r="L392" s="194"/>
      <c r="M392" s="198"/>
      <c r="N392" s="199"/>
      <c r="O392" s="199"/>
      <c r="P392" s="199"/>
      <c r="Q392" s="199"/>
      <c r="R392" s="199"/>
      <c r="S392" s="199"/>
      <c r="T392" s="200"/>
      <c r="AT392" s="195" t="s">
        <v>194</v>
      </c>
      <c r="AU392" s="195" t="s">
        <v>88</v>
      </c>
      <c r="AV392" s="15" t="s">
        <v>24</v>
      </c>
      <c r="AW392" s="15" t="s">
        <v>35</v>
      </c>
      <c r="AX392" s="15" t="s">
        <v>80</v>
      </c>
      <c r="AY392" s="195" t="s">
        <v>185</v>
      </c>
    </row>
    <row r="393" spans="1:65" s="15" customFormat="1">
      <c r="B393" s="194"/>
      <c r="D393" s="165" t="s">
        <v>194</v>
      </c>
      <c r="E393" s="195" t="s">
        <v>1</v>
      </c>
      <c r="F393" s="196" t="s">
        <v>982</v>
      </c>
      <c r="H393" s="195" t="s">
        <v>1</v>
      </c>
      <c r="I393" s="197"/>
      <c r="L393" s="194"/>
      <c r="M393" s="198"/>
      <c r="N393" s="199"/>
      <c r="O393" s="199"/>
      <c r="P393" s="199"/>
      <c r="Q393" s="199"/>
      <c r="R393" s="199"/>
      <c r="S393" s="199"/>
      <c r="T393" s="200"/>
      <c r="AT393" s="195" t="s">
        <v>194</v>
      </c>
      <c r="AU393" s="195" t="s">
        <v>88</v>
      </c>
      <c r="AV393" s="15" t="s">
        <v>24</v>
      </c>
      <c r="AW393" s="15" t="s">
        <v>35</v>
      </c>
      <c r="AX393" s="15" t="s">
        <v>80</v>
      </c>
      <c r="AY393" s="195" t="s">
        <v>185</v>
      </c>
    </row>
    <row r="394" spans="1:65" s="13" customFormat="1">
      <c r="B394" s="164"/>
      <c r="D394" s="165" t="s">
        <v>194</v>
      </c>
      <c r="E394" s="166" t="s">
        <v>1</v>
      </c>
      <c r="F394" s="167" t="s">
        <v>983</v>
      </c>
      <c r="H394" s="168">
        <v>214.5</v>
      </c>
      <c r="I394" s="169"/>
      <c r="L394" s="164"/>
      <c r="M394" s="170"/>
      <c r="N394" s="171"/>
      <c r="O394" s="171"/>
      <c r="P394" s="171"/>
      <c r="Q394" s="171"/>
      <c r="R394" s="171"/>
      <c r="S394" s="171"/>
      <c r="T394" s="172"/>
      <c r="AT394" s="166" t="s">
        <v>194</v>
      </c>
      <c r="AU394" s="166" t="s">
        <v>88</v>
      </c>
      <c r="AV394" s="13" t="s">
        <v>88</v>
      </c>
      <c r="AW394" s="13" t="s">
        <v>35</v>
      </c>
      <c r="AX394" s="13" t="s">
        <v>80</v>
      </c>
      <c r="AY394" s="166" t="s">
        <v>185</v>
      </c>
    </row>
    <row r="395" spans="1:65" s="14" customFormat="1">
      <c r="B395" s="173"/>
      <c r="D395" s="165" t="s">
        <v>194</v>
      </c>
      <c r="E395" s="174" t="s">
        <v>1</v>
      </c>
      <c r="F395" s="175" t="s">
        <v>195</v>
      </c>
      <c r="H395" s="176">
        <v>3830.32</v>
      </c>
      <c r="I395" s="177"/>
      <c r="L395" s="173"/>
      <c r="M395" s="178"/>
      <c r="N395" s="179"/>
      <c r="O395" s="179"/>
      <c r="P395" s="179"/>
      <c r="Q395" s="179"/>
      <c r="R395" s="179"/>
      <c r="S395" s="179"/>
      <c r="T395" s="180"/>
      <c r="AT395" s="174" t="s">
        <v>194</v>
      </c>
      <c r="AU395" s="174" t="s">
        <v>88</v>
      </c>
      <c r="AV395" s="14" t="s">
        <v>192</v>
      </c>
      <c r="AW395" s="14" t="s">
        <v>35</v>
      </c>
      <c r="AX395" s="14" t="s">
        <v>24</v>
      </c>
      <c r="AY395" s="174" t="s">
        <v>185</v>
      </c>
    </row>
    <row r="396" spans="1:65" s="2" customFormat="1" ht="16.5" customHeight="1">
      <c r="A396" s="33"/>
      <c r="B396" s="150"/>
      <c r="C396" s="151" t="s">
        <v>272</v>
      </c>
      <c r="D396" s="151" t="s">
        <v>187</v>
      </c>
      <c r="E396" s="152" t="s">
        <v>984</v>
      </c>
      <c r="F396" s="153" t="s">
        <v>985</v>
      </c>
      <c r="G396" s="154" t="s">
        <v>288</v>
      </c>
      <c r="H396" s="155">
        <v>2229.69</v>
      </c>
      <c r="I396" s="156"/>
      <c r="J396" s="157">
        <f>ROUND(I396*H396,2)</f>
        <v>0</v>
      </c>
      <c r="K396" s="153" t="s">
        <v>224</v>
      </c>
      <c r="L396" s="34"/>
      <c r="M396" s="158" t="s">
        <v>1</v>
      </c>
      <c r="N396" s="159" t="s">
        <v>45</v>
      </c>
      <c r="O396" s="59"/>
      <c r="P396" s="160">
        <f>O396*H396</f>
        <v>0</v>
      </c>
      <c r="Q396" s="160">
        <v>0</v>
      </c>
      <c r="R396" s="160">
        <f>Q396*H396</f>
        <v>0</v>
      </c>
      <c r="S396" s="160">
        <v>0</v>
      </c>
      <c r="T396" s="161">
        <f>S396*H396</f>
        <v>0</v>
      </c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R396" s="162" t="s">
        <v>192</v>
      </c>
      <c r="AT396" s="162" t="s">
        <v>187</v>
      </c>
      <c r="AU396" s="162" t="s">
        <v>88</v>
      </c>
      <c r="AY396" s="18" t="s">
        <v>185</v>
      </c>
      <c r="BE396" s="163">
        <f>IF(N396="základní",J396,0)</f>
        <v>0</v>
      </c>
      <c r="BF396" s="163">
        <f>IF(N396="snížená",J396,0)</f>
        <v>0</v>
      </c>
      <c r="BG396" s="163">
        <f>IF(N396="zákl. přenesená",J396,0)</f>
        <v>0</v>
      </c>
      <c r="BH396" s="163">
        <f>IF(N396="sníž. přenesená",J396,0)</f>
        <v>0</v>
      </c>
      <c r="BI396" s="163">
        <f>IF(N396="nulová",J396,0)</f>
        <v>0</v>
      </c>
      <c r="BJ396" s="18" t="s">
        <v>24</v>
      </c>
      <c r="BK396" s="163">
        <f>ROUND(I396*H396,2)</f>
        <v>0</v>
      </c>
      <c r="BL396" s="18" t="s">
        <v>192</v>
      </c>
      <c r="BM396" s="162" t="s">
        <v>986</v>
      </c>
    </row>
    <row r="397" spans="1:65" s="15" customFormat="1">
      <c r="B397" s="194"/>
      <c r="D397" s="165" t="s">
        <v>194</v>
      </c>
      <c r="E397" s="195" t="s">
        <v>1</v>
      </c>
      <c r="F397" s="196" t="s">
        <v>987</v>
      </c>
      <c r="H397" s="195" t="s">
        <v>1</v>
      </c>
      <c r="I397" s="197"/>
      <c r="L397" s="194"/>
      <c r="M397" s="198"/>
      <c r="N397" s="199"/>
      <c r="O397" s="199"/>
      <c r="P397" s="199"/>
      <c r="Q397" s="199"/>
      <c r="R397" s="199"/>
      <c r="S397" s="199"/>
      <c r="T397" s="200"/>
      <c r="AT397" s="195" t="s">
        <v>194</v>
      </c>
      <c r="AU397" s="195" t="s">
        <v>88</v>
      </c>
      <c r="AV397" s="15" t="s">
        <v>24</v>
      </c>
      <c r="AW397" s="15" t="s">
        <v>35</v>
      </c>
      <c r="AX397" s="15" t="s">
        <v>80</v>
      </c>
      <c r="AY397" s="195" t="s">
        <v>185</v>
      </c>
    </row>
    <row r="398" spans="1:65" s="15" customFormat="1">
      <c r="B398" s="194"/>
      <c r="D398" s="165" t="s">
        <v>194</v>
      </c>
      <c r="E398" s="195" t="s">
        <v>1</v>
      </c>
      <c r="F398" s="196" t="s">
        <v>942</v>
      </c>
      <c r="H398" s="195" t="s">
        <v>1</v>
      </c>
      <c r="I398" s="197"/>
      <c r="L398" s="194"/>
      <c r="M398" s="198"/>
      <c r="N398" s="199"/>
      <c r="O398" s="199"/>
      <c r="P398" s="199"/>
      <c r="Q398" s="199"/>
      <c r="R398" s="199"/>
      <c r="S398" s="199"/>
      <c r="T398" s="200"/>
      <c r="AT398" s="195" t="s">
        <v>194</v>
      </c>
      <c r="AU398" s="195" t="s">
        <v>88</v>
      </c>
      <c r="AV398" s="15" t="s">
        <v>24</v>
      </c>
      <c r="AW398" s="15" t="s">
        <v>35</v>
      </c>
      <c r="AX398" s="15" t="s">
        <v>80</v>
      </c>
      <c r="AY398" s="195" t="s">
        <v>185</v>
      </c>
    </row>
    <row r="399" spans="1:65" s="13" customFormat="1">
      <c r="B399" s="164"/>
      <c r="D399" s="165" t="s">
        <v>194</v>
      </c>
      <c r="E399" s="166" t="s">
        <v>1</v>
      </c>
      <c r="F399" s="167" t="s">
        <v>988</v>
      </c>
      <c r="H399" s="168">
        <v>2229.69</v>
      </c>
      <c r="I399" s="169"/>
      <c r="L399" s="164"/>
      <c r="M399" s="170"/>
      <c r="N399" s="171"/>
      <c r="O399" s="171"/>
      <c r="P399" s="171"/>
      <c r="Q399" s="171"/>
      <c r="R399" s="171"/>
      <c r="S399" s="171"/>
      <c r="T399" s="172"/>
      <c r="AT399" s="166" t="s">
        <v>194</v>
      </c>
      <c r="AU399" s="166" t="s">
        <v>88</v>
      </c>
      <c r="AV399" s="13" t="s">
        <v>88</v>
      </c>
      <c r="AW399" s="13" t="s">
        <v>35</v>
      </c>
      <c r="AX399" s="13" t="s">
        <v>24</v>
      </c>
      <c r="AY399" s="166" t="s">
        <v>185</v>
      </c>
    </row>
    <row r="400" spans="1:65" s="2" customFormat="1" ht="16.5" customHeight="1">
      <c r="A400" s="33"/>
      <c r="B400" s="150"/>
      <c r="C400" s="151" t="s">
        <v>989</v>
      </c>
      <c r="D400" s="151" t="s">
        <v>187</v>
      </c>
      <c r="E400" s="152" t="s">
        <v>990</v>
      </c>
      <c r="F400" s="153" t="s">
        <v>991</v>
      </c>
      <c r="G400" s="154" t="s">
        <v>288</v>
      </c>
      <c r="H400" s="155">
        <v>2229.69</v>
      </c>
      <c r="I400" s="156"/>
      <c r="J400" s="157">
        <f>ROUND(I400*H400,2)</f>
        <v>0</v>
      </c>
      <c r="K400" s="153" t="s">
        <v>224</v>
      </c>
      <c r="L400" s="34"/>
      <c r="M400" s="158" t="s">
        <v>1</v>
      </c>
      <c r="N400" s="159" t="s">
        <v>45</v>
      </c>
      <c r="O400" s="59"/>
      <c r="P400" s="160">
        <f>O400*H400</f>
        <v>0</v>
      </c>
      <c r="Q400" s="160">
        <v>0</v>
      </c>
      <c r="R400" s="160">
        <f>Q400*H400</f>
        <v>0</v>
      </c>
      <c r="S400" s="160">
        <v>0</v>
      </c>
      <c r="T400" s="161">
        <f>S400*H400</f>
        <v>0</v>
      </c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R400" s="162" t="s">
        <v>192</v>
      </c>
      <c r="AT400" s="162" t="s">
        <v>187</v>
      </c>
      <c r="AU400" s="162" t="s">
        <v>88</v>
      </c>
      <c r="AY400" s="18" t="s">
        <v>185</v>
      </c>
      <c r="BE400" s="163">
        <f>IF(N400="základní",J400,0)</f>
        <v>0</v>
      </c>
      <c r="BF400" s="163">
        <f>IF(N400="snížená",J400,0)</f>
        <v>0</v>
      </c>
      <c r="BG400" s="163">
        <f>IF(N400="zákl. přenesená",J400,0)</f>
        <v>0</v>
      </c>
      <c r="BH400" s="163">
        <f>IF(N400="sníž. přenesená",J400,0)</f>
        <v>0</v>
      </c>
      <c r="BI400" s="163">
        <f>IF(N400="nulová",J400,0)</f>
        <v>0</v>
      </c>
      <c r="BJ400" s="18" t="s">
        <v>24</v>
      </c>
      <c r="BK400" s="163">
        <f>ROUND(I400*H400,2)</f>
        <v>0</v>
      </c>
      <c r="BL400" s="18" t="s">
        <v>192</v>
      </c>
      <c r="BM400" s="162" t="s">
        <v>992</v>
      </c>
    </row>
    <row r="401" spans="1:65" s="15" customFormat="1">
      <c r="B401" s="194"/>
      <c r="D401" s="165" t="s">
        <v>194</v>
      </c>
      <c r="E401" s="195" t="s">
        <v>1</v>
      </c>
      <c r="F401" s="196" t="s">
        <v>993</v>
      </c>
      <c r="H401" s="195" t="s">
        <v>1</v>
      </c>
      <c r="I401" s="197"/>
      <c r="L401" s="194"/>
      <c r="M401" s="198"/>
      <c r="N401" s="199"/>
      <c r="O401" s="199"/>
      <c r="P401" s="199"/>
      <c r="Q401" s="199"/>
      <c r="R401" s="199"/>
      <c r="S401" s="199"/>
      <c r="T401" s="200"/>
      <c r="AT401" s="195" t="s">
        <v>194</v>
      </c>
      <c r="AU401" s="195" t="s">
        <v>88</v>
      </c>
      <c r="AV401" s="15" t="s">
        <v>24</v>
      </c>
      <c r="AW401" s="15" t="s">
        <v>35</v>
      </c>
      <c r="AX401" s="15" t="s">
        <v>80</v>
      </c>
      <c r="AY401" s="195" t="s">
        <v>185</v>
      </c>
    </row>
    <row r="402" spans="1:65" s="15" customFormat="1">
      <c r="B402" s="194"/>
      <c r="D402" s="165" t="s">
        <v>194</v>
      </c>
      <c r="E402" s="195" t="s">
        <v>1</v>
      </c>
      <c r="F402" s="196" t="s">
        <v>994</v>
      </c>
      <c r="H402" s="195" t="s">
        <v>1</v>
      </c>
      <c r="I402" s="197"/>
      <c r="L402" s="194"/>
      <c r="M402" s="198"/>
      <c r="N402" s="199"/>
      <c r="O402" s="199"/>
      <c r="P402" s="199"/>
      <c r="Q402" s="199"/>
      <c r="R402" s="199"/>
      <c r="S402" s="199"/>
      <c r="T402" s="200"/>
      <c r="AT402" s="195" t="s">
        <v>194</v>
      </c>
      <c r="AU402" s="195" t="s">
        <v>88</v>
      </c>
      <c r="AV402" s="15" t="s">
        <v>24</v>
      </c>
      <c r="AW402" s="15" t="s">
        <v>35</v>
      </c>
      <c r="AX402" s="15" t="s">
        <v>80</v>
      </c>
      <c r="AY402" s="195" t="s">
        <v>185</v>
      </c>
    </row>
    <row r="403" spans="1:65" s="15" customFormat="1">
      <c r="B403" s="194"/>
      <c r="D403" s="165" t="s">
        <v>194</v>
      </c>
      <c r="E403" s="195" t="s">
        <v>1</v>
      </c>
      <c r="F403" s="196" t="s">
        <v>942</v>
      </c>
      <c r="H403" s="195" t="s">
        <v>1</v>
      </c>
      <c r="I403" s="197"/>
      <c r="L403" s="194"/>
      <c r="M403" s="198"/>
      <c r="N403" s="199"/>
      <c r="O403" s="199"/>
      <c r="P403" s="199"/>
      <c r="Q403" s="199"/>
      <c r="R403" s="199"/>
      <c r="S403" s="199"/>
      <c r="T403" s="200"/>
      <c r="AT403" s="195" t="s">
        <v>194</v>
      </c>
      <c r="AU403" s="195" t="s">
        <v>88</v>
      </c>
      <c r="AV403" s="15" t="s">
        <v>24</v>
      </c>
      <c r="AW403" s="15" t="s">
        <v>35</v>
      </c>
      <c r="AX403" s="15" t="s">
        <v>80</v>
      </c>
      <c r="AY403" s="195" t="s">
        <v>185</v>
      </c>
    </row>
    <row r="404" spans="1:65" s="13" customFormat="1">
      <c r="B404" s="164"/>
      <c r="D404" s="165" t="s">
        <v>194</v>
      </c>
      <c r="E404" s="166" t="s">
        <v>1</v>
      </c>
      <c r="F404" s="167" t="s">
        <v>988</v>
      </c>
      <c r="H404" s="168">
        <v>2229.69</v>
      </c>
      <c r="I404" s="169"/>
      <c r="L404" s="164"/>
      <c r="M404" s="170"/>
      <c r="N404" s="171"/>
      <c r="O404" s="171"/>
      <c r="P404" s="171"/>
      <c r="Q404" s="171"/>
      <c r="R404" s="171"/>
      <c r="S404" s="171"/>
      <c r="T404" s="172"/>
      <c r="AT404" s="166" t="s">
        <v>194</v>
      </c>
      <c r="AU404" s="166" t="s">
        <v>88</v>
      </c>
      <c r="AV404" s="13" t="s">
        <v>88</v>
      </c>
      <c r="AW404" s="13" t="s">
        <v>35</v>
      </c>
      <c r="AX404" s="13" t="s">
        <v>24</v>
      </c>
      <c r="AY404" s="166" t="s">
        <v>185</v>
      </c>
    </row>
    <row r="405" spans="1:65" s="2" customFormat="1" ht="16.5" customHeight="1">
      <c r="A405" s="33"/>
      <c r="B405" s="150"/>
      <c r="C405" s="151" t="s">
        <v>995</v>
      </c>
      <c r="D405" s="151" t="s">
        <v>187</v>
      </c>
      <c r="E405" s="152" t="s">
        <v>996</v>
      </c>
      <c r="F405" s="153" t="s">
        <v>997</v>
      </c>
      <c r="G405" s="154" t="s">
        <v>288</v>
      </c>
      <c r="H405" s="155">
        <v>1838.1</v>
      </c>
      <c r="I405" s="156"/>
      <c r="J405" s="157">
        <f>ROUND(I405*H405,2)</f>
        <v>0</v>
      </c>
      <c r="K405" s="153" t="s">
        <v>191</v>
      </c>
      <c r="L405" s="34"/>
      <c r="M405" s="158" t="s">
        <v>1</v>
      </c>
      <c r="N405" s="159" t="s">
        <v>45</v>
      </c>
      <c r="O405" s="59"/>
      <c r="P405" s="160">
        <f>O405*H405</f>
        <v>0</v>
      </c>
      <c r="Q405" s="160">
        <v>0</v>
      </c>
      <c r="R405" s="160">
        <f>Q405*H405</f>
        <v>0</v>
      </c>
      <c r="S405" s="160">
        <v>0</v>
      </c>
      <c r="T405" s="161">
        <f>S405*H405</f>
        <v>0</v>
      </c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R405" s="162" t="s">
        <v>192</v>
      </c>
      <c r="AT405" s="162" t="s">
        <v>187</v>
      </c>
      <c r="AU405" s="162" t="s">
        <v>88</v>
      </c>
      <c r="AY405" s="18" t="s">
        <v>185</v>
      </c>
      <c r="BE405" s="163">
        <f>IF(N405="základní",J405,0)</f>
        <v>0</v>
      </c>
      <c r="BF405" s="163">
        <f>IF(N405="snížená",J405,0)</f>
        <v>0</v>
      </c>
      <c r="BG405" s="163">
        <f>IF(N405="zákl. přenesená",J405,0)</f>
        <v>0</v>
      </c>
      <c r="BH405" s="163">
        <f>IF(N405="sníž. přenesená",J405,0)</f>
        <v>0</v>
      </c>
      <c r="BI405" s="163">
        <f>IF(N405="nulová",J405,0)</f>
        <v>0</v>
      </c>
      <c r="BJ405" s="18" t="s">
        <v>24</v>
      </c>
      <c r="BK405" s="163">
        <f>ROUND(I405*H405,2)</f>
        <v>0</v>
      </c>
      <c r="BL405" s="18" t="s">
        <v>192</v>
      </c>
      <c r="BM405" s="162" t="s">
        <v>998</v>
      </c>
    </row>
    <row r="406" spans="1:65" s="15" customFormat="1">
      <c r="B406" s="194"/>
      <c r="D406" s="165" t="s">
        <v>194</v>
      </c>
      <c r="E406" s="195" t="s">
        <v>1</v>
      </c>
      <c r="F406" s="196" t="s">
        <v>999</v>
      </c>
      <c r="H406" s="195" t="s">
        <v>1</v>
      </c>
      <c r="I406" s="197"/>
      <c r="L406" s="194"/>
      <c r="M406" s="198"/>
      <c r="N406" s="199"/>
      <c r="O406" s="199"/>
      <c r="P406" s="199"/>
      <c r="Q406" s="199"/>
      <c r="R406" s="199"/>
      <c r="S406" s="199"/>
      <c r="T406" s="200"/>
      <c r="AT406" s="195" t="s">
        <v>194</v>
      </c>
      <c r="AU406" s="195" t="s">
        <v>88</v>
      </c>
      <c r="AV406" s="15" t="s">
        <v>24</v>
      </c>
      <c r="AW406" s="15" t="s">
        <v>35</v>
      </c>
      <c r="AX406" s="15" t="s">
        <v>80</v>
      </c>
      <c r="AY406" s="195" t="s">
        <v>185</v>
      </c>
    </row>
    <row r="407" spans="1:65" s="15" customFormat="1">
      <c r="B407" s="194"/>
      <c r="D407" s="165" t="s">
        <v>194</v>
      </c>
      <c r="E407" s="195" t="s">
        <v>1</v>
      </c>
      <c r="F407" s="196" t="s">
        <v>942</v>
      </c>
      <c r="H407" s="195" t="s">
        <v>1</v>
      </c>
      <c r="I407" s="197"/>
      <c r="L407" s="194"/>
      <c r="M407" s="198"/>
      <c r="N407" s="199"/>
      <c r="O407" s="199"/>
      <c r="P407" s="199"/>
      <c r="Q407" s="199"/>
      <c r="R407" s="199"/>
      <c r="S407" s="199"/>
      <c r="T407" s="200"/>
      <c r="AT407" s="195" t="s">
        <v>194</v>
      </c>
      <c r="AU407" s="195" t="s">
        <v>88</v>
      </c>
      <c r="AV407" s="15" t="s">
        <v>24</v>
      </c>
      <c r="AW407" s="15" t="s">
        <v>35</v>
      </c>
      <c r="AX407" s="15" t="s">
        <v>80</v>
      </c>
      <c r="AY407" s="195" t="s">
        <v>185</v>
      </c>
    </row>
    <row r="408" spans="1:65" s="13" customFormat="1">
      <c r="B408" s="164"/>
      <c r="D408" s="165" t="s">
        <v>194</v>
      </c>
      <c r="E408" s="166" t="s">
        <v>1</v>
      </c>
      <c r="F408" s="167" t="s">
        <v>681</v>
      </c>
      <c r="H408" s="168">
        <v>1838.1</v>
      </c>
      <c r="I408" s="169"/>
      <c r="L408" s="164"/>
      <c r="M408" s="170"/>
      <c r="N408" s="171"/>
      <c r="O408" s="171"/>
      <c r="P408" s="171"/>
      <c r="Q408" s="171"/>
      <c r="R408" s="171"/>
      <c r="S408" s="171"/>
      <c r="T408" s="172"/>
      <c r="AT408" s="166" t="s">
        <v>194</v>
      </c>
      <c r="AU408" s="166" t="s">
        <v>88</v>
      </c>
      <c r="AV408" s="13" t="s">
        <v>88</v>
      </c>
      <c r="AW408" s="13" t="s">
        <v>35</v>
      </c>
      <c r="AX408" s="13" t="s">
        <v>24</v>
      </c>
      <c r="AY408" s="166" t="s">
        <v>185</v>
      </c>
    </row>
    <row r="409" spans="1:65" s="2" customFormat="1" ht="16.5" customHeight="1">
      <c r="A409" s="33"/>
      <c r="B409" s="150"/>
      <c r="C409" s="151" t="s">
        <v>1000</v>
      </c>
      <c r="D409" s="151" t="s">
        <v>187</v>
      </c>
      <c r="E409" s="152" t="s">
        <v>1001</v>
      </c>
      <c r="F409" s="153" t="s">
        <v>1002</v>
      </c>
      <c r="G409" s="154" t="s">
        <v>288</v>
      </c>
      <c r="H409" s="155">
        <v>69.599999999999994</v>
      </c>
      <c r="I409" s="156"/>
      <c r="J409" s="157">
        <f>ROUND(I409*H409,2)</f>
        <v>0</v>
      </c>
      <c r="K409" s="153" t="s">
        <v>224</v>
      </c>
      <c r="L409" s="34"/>
      <c r="M409" s="158" t="s">
        <v>1</v>
      </c>
      <c r="N409" s="159" t="s">
        <v>45</v>
      </c>
      <c r="O409" s="59"/>
      <c r="P409" s="160">
        <f>O409*H409</f>
        <v>0</v>
      </c>
      <c r="Q409" s="160">
        <v>0</v>
      </c>
      <c r="R409" s="160">
        <f>Q409*H409</f>
        <v>0</v>
      </c>
      <c r="S409" s="160">
        <v>0</v>
      </c>
      <c r="T409" s="161">
        <f>S409*H409</f>
        <v>0</v>
      </c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R409" s="162" t="s">
        <v>192</v>
      </c>
      <c r="AT409" s="162" t="s">
        <v>187</v>
      </c>
      <c r="AU409" s="162" t="s">
        <v>88</v>
      </c>
      <c r="AY409" s="18" t="s">
        <v>185</v>
      </c>
      <c r="BE409" s="163">
        <f>IF(N409="základní",J409,0)</f>
        <v>0</v>
      </c>
      <c r="BF409" s="163">
        <f>IF(N409="snížená",J409,0)</f>
        <v>0</v>
      </c>
      <c r="BG409" s="163">
        <f>IF(N409="zákl. přenesená",J409,0)</f>
        <v>0</v>
      </c>
      <c r="BH409" s="163">
        <f>IF(N409="sníž. přenesená",J409,0)</f>
        <v>0</v>
      </c>
      <c r="BI409" s="163">
        <f>IF(N409="nulová",J409,0)</f>
        <v>0</v>
      </c>
      <c r="BJ409" s="18" t="s">
        <v>24</v>
      </c>
      <c r="BK409" s="163">
        <f>ROUND(I409*H409,2)</f>
        <v>0</v>
      </c>
      <c r="BL409" s="18" t="s">
        <v>192</v>
      </c>
      <c r="BM409" s="162" t="s">
        <v>1003</v>
      </c>
    </row>
    <row r="410" spans="1:65" s="13" customFormat="1">
      <c r="B410" s="164"/>
      <c r="D410" s="165" t="s">
        <v>194</v>
      </c>
      <c r="E410" s="166" t="s">
        <v>1</v>
      </c>
      <c r="F410" s="167" t="s">
        <v>1004</v>
      </c>
      <c r="H410" s="168">
        <v>69.599999999999994</v>
      </c>
      <c r="I410" s="169"/>
      <c r="L410" s="164"/>
      <c r="M410" s="170"/>
      <c r="N410" s="171"/>
      <c r="O410" s="171"/>
      <c r="P410" s="171"/>
      <c r="Q410" s="171"/>
      <c r="R410" s="171"/>
      <c r="S410" s="171"/>
      <c r="T410" s="172"/>
      <c r="AT410" s="166" t="s">
        <v>194</v>
      </c>
      <c r="AU410" s="166" t="s">
        <v>88</v>
      </c>
      <c r="AV410" s="13" t="s">
        <v>88</v>
      </c>
      <c r="AW410" s="13" t="s">
        <v>35</v>
      </c>
      <c r="AX410" s="13" t="s">
        <v>24</v>
      </c>
      <c r="AY410" s="166" t="s">
        <v>185</v>
      </c>
    </row>
    <row r="411" spans="1:65" s="2" customFormat="1" ht="16.5" customHeight="1">
      <c r="A411" s="33"/>
      <c r="B411" s="150"/>
      <c r="C411" s="151" t="s">
        <v>1005</v>
      </c>
      <c r="D411" s="151" t="s">
        <v>187</v>
      </c>
      <c r="E411" s="152" t="s">
        <v>1006</v>
      </c>
      <c r="F411" s="153" t="s">
        <v>1007</v>
      </c>
      <c r="G411" s="154" t="s">
        <v>234</v>
      </c>
      <c r="H411" s="155">
        <v>0.97199999999999998</v>
      </c>
      <c r="I411" s="156"/>
      <c r="J411" s="157">
        <f>ROUND(I411*H411,2)</f>
        <v>0</v>
      </c>
      <c r="K411" s="153" t="s">
        <v>191</v>
      </c>
      <c r="L411" s="34"/>
      <c r="M411" s="158" t="s">
        <v>1</v>
      </c>
      <c r="N411" s="159" t="s">
        <v>45</v>
      </c>
      <c r="O411" s="59"/>
      <c r="P411" s="160">
        <f>O411*H411</f>
        <v>0</v>
      </c>
      <c r="Q411" s="160">
        <v>1.0160100000000001</v>
      </c>
      <c r="R411" s="160">
        <f>Q411*H411</f>
        <v>0.98756172000000009</v>
      </c>
      <c r="S411" s="160">
        <v>0</v>
      </c>
      <c r="T411" s="161">
        <f>S411*H411</f>
        <v>0</v>
      </c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R411" s="162" t="s">
        <v>192</v>
      </c>
      <c r="AT411" s="162" t="s">
        <v>187</v>
      </c>
      <c r="AU411" s="162" t="s">
        <v>88</v>
      </c>
      <c r="AY411" s="18" t="s">
        <v>185</v>
      </c>
      <c r="BE411" s="163">
        <f>IF(N411="základní",J411,0)</f>
        <v>0</v>
      </c>
      <c r="BF411" s="163">
        <f>IF(N411="snížená",J411,0)</f>
        <v>0</v>
      </c>
      <c r="BG411" s="163">
        <f>IF(N411="zákl. přenesená",J411,0)</f>
        <v>0</v>
      </c>
      <c r="BH411" s="163">
        <f>IF(N411="sníž. přenesená",J411,0)</f>
        <v>0</v>
      </c>
      <c r="BI411" s="163">
        <f>IF(N411="nulová",J411,0)</f>
        <v>0</v>
      </c>
      <c r="BJ411" s="18" t="s">
        <v>24</v>
      </c>
      <c r="BK411" s="163">
        <f>ROUND(I411*H411,2)</f>
        <v>0</v>
      </c>
      <c r="BL411" s="18" t="s">
        <v>192</v>
      </c>
      <c r="BM411" s="162" t="s">
        <v>1008</v>
      </c>
    </row>
    <row r="412" spans="1:65" s="13" customFormat="1">
      <c r="B412" s="164"/>
      <c r="D412" s="165" t="s">
        <v>194</v>
      </c>
      <c r="E412" s="166" t="s">
        <v>1</v>
      </c>
      <c r="F412" s="167" t="s">
        <v>1009</v>
      </c>
      <c r="H412" s="168">
        <v>0.97199999999999998</v>
      </c>
      <c r="I412" s="169"/>
      <c r="L412" s="164"/>
      <c r="M412" s="170"/>
      <c r="N412" s="171"/>
      <c r="O412" s="171"/>
      <c r="P412" s="171"/>
      <c r="Q412" s="171"/>
      <c r="R412" s="171"/>
      <c r="S412" s="171"/>
      <c r="T412" s="172"/>
      <c r="AT412" s="166" t="s">
        <v>194</v>
      </c>
      <c r="AU412" s="166" t="s">
        <v>88</v>
      </c>
      <c r="AV412" s="13" t="s">
        <v>88</v>
      </c>
      <c r="AW412" s="13" t="s">
        <v>35</v>
      </c>
      <c r="AX412" s="13" t="s">
        <v>24</v>
      </c>
      <c r="AY412" s="166" t="s">
        <v>185</v>
      </c>
    </row>
    <row r="413" spans="1:65" s="2" customFormat="1" ht="24.2" customHeight="1">
      <c r="A413" s="33"/>
      <c r="B413" s="150"/>
      <c r="C413" s="151" t="s">
        <v>1010</v>
      </c>
      <c r="D413" s="151" t="s">
        <v>187</v>
      </c>
      <c r="E413" s="152" t="s">
        <v>1011</v>
      </c>
      <c r="F413" s="153" t="s">
        <v>1012</v>
      </c>
      <c r="G413" s="154" t="s">
        <v>288</v>
      </c>
      <c r="H413" s="155">
        <v>69.599999999999994</v>
      </c>
      <c r="I413" s="156"/>
      <c r="J413" s="157">
        <f>ROUND(I413*H413,2)</f>
        <v>0</v>
      </c>
      <c r="K413" s="153" t="s">
        <v>224</v>
      </c>
      <c r="L413" s="34"/>
      <c r="M413" s="158" t="s">
        <v>1</v>
      </c>
      <c r="N413" s="159" t="s">
        <v>45</v>
      </c>
      <c r="O413" s="59"/>
      <c r="P413" s="160">
        <f>O413*H413</f>
        <v>0</v>
      </c>
      <c r="Q413" s="160">
        <v>0</v>
      </c>
      <c r="R413" s="160">
        <f>Q413*H413</f>
        <v>0</v>
      </c>
      <c r="S413" s="160">
        <v>0</v>
      </c>
      <c r="T413" s="161">
        <f>S413*H413</f>
        <v>0</v>
      </c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R413" s="162" t="s">
        <v>192</v>
      </c>
      <c r="AT413" s="162" t="s">
        <v>187</v>
      </c>
      <c r="AU413" s="162" t="s">
        <v>88</v>
      </c>
      <c r="AY413" s="18" t="s">
        <v>185</v>
      </c>
      <c r="BE413" s="163">
        <f>IF(N413="základní",J413,0)</f>
        <v>0</v>
      </c>
      <c r="BF413" s="163">
        <f>IF(N413="snížená",J413,0)</f>
        <v>0</v>
      </c>
      <c r="BG413" s="163">
        <f>IF(N413="zákl. přenesená",J413,0)</f>
        <v>0</v>
      </c>
      <c r="BH413" s="163">
        <f>IF(N413="sníž. přenesená",J413,0)</f>
        <v>0</v>
      </c>
      <c r="BI413" s="163">
        <f>IF(N413="nulová",J413,0)</f>
        <v>0</v>
      </c>
      <c r="BJ413" s="18" t="s">
        <v>24</v>
      </c>
      <c r="BK413" s="163">
        <f>ROUND(I413*H413,2)</f>
        <v>0</v>
      </c>
      <c r="BL413" s="18" t="s">
        <v>192</v>
      </c>
      <c r="BM413" s="162" t="s">
        <v>1013</v>
      </c>
    </row>
    <row r="414" spans="1:65" s="13" customFormat="1">
      <c r="B414" s="164"/>
      <c r="D414" s="165" t="s">
        <v>194</v>
      </c>
      <c r="E414" s="166" t="s">
        <v>1</v>
      </c>
      <c r="F414" s="167" t="s">
        <v>1014</v>
      </c>
      <c r="H414" s="168">
        <v>69.599999999999994</v>
      </c>
      <c r="I414" s="169"/>
      <c r="L414" s="164"/>
      <c r="M414" s="170"/>
      <c r="N414" s="171"/>
      <c r="O414" s="171"/>
      <c r="P414" s="171"/>
      <c r="Q414" s="171"/>
      <c r="R414" s="171"/>
      <c r="S414" s="171"/>
      <c r="T414" s="172"/>
      <c r="AT414" s="166" t="s">
        <v>194</v>
      </c>
      <c r="AU414" s="166" t="s">
        <v>88</v>
      </c>
      <c r="AV414" s="13" t="s">
        <v>88</v>
      </c>
      <c r="AW414" s="13" t="s">
        <v>35</v>
      </c>
      <c r="AX414" s="13" t="s">
        <v>24</v>
      </c>
      <c r="AY414" s="166" t="s">
        <v>185</v>
      </c>
    </row>
    <row r="415" spans="1:65" s="2" customFormat="1" ht="16.5" customHeight="1">
      <c r="A415" s="33"/>
      <c r="B415" s="150"/>
      <c r="C415" s="151" t="s">
        <v>1015</v>
      </c>
      <c r="D415" s="151" t="s">
        <v>187</v>
      </c>
      <c r="E415" s="152" t="s">
        <v>1016</v>
      </c>
      <c r="F415" s="153" t="s">
        <v>1017</v>
      </c>
      <c r="G415" s="154" t="s">
        <v>288</v>
      </c>
      <c r="H415" s="155">
        <v>11</v>
      </c>
      <c r="I415" s="156"/>
      <c r="J415" s="157">
        <f>ROUND(I415*H415,2)</f>
        <v>0</v>
      </c>
      <c r="K415" s="153" t="s">
        <v>191</v>
      </c>
      <c r="L415" s="34"/>
      <c r="M415" s="158" t="s">
        <v>1</v>
      </c>
      <c r="N415" s="159" t="s">
        <v>45</v>
      </c>
      <c r="O415" s="59"/>
      <c r="P415" s="160">
        <f>O415*H415</f>
        <v>0</v>
      </c>
      <c r="Q415" s="160">
        <v>8.9219999999999994E-2</v>
      </c>
      <c r="R415" s="160">
        <f>Q415*H415</f>
        <v>0.98141999999999996</v>
      </c>
      <c r="S415" s="160">
        <v>0</v>
      </c>
      <c r="T415" s="161">
        <f>S415*H415</f>
        <v>0</v>
      </c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R415" s="162" t="s">
        <v>192</v>
      </c>
      <c r="AT415" s="162" t="s">
        <v>187</v>
      </c>
      <c r="AU415" s="162" t="s">
        <v>88</v>
      </c>
      <c r="AY415" s="18" t="s">
        <v>185</v>
      </c>
      <c r="BE415" s="163">
        <f>IF(N415="základní",J415,0)</f>
        <v>0</v>
      </c>
      <c r="BF415" s="163">
        <f>IF(N415="snížená",J415,0)</f>
        <v>0</v>
      </c>
      <c r="BG415" s="163">
        <f>IF(N415="zákl. přenesená",J415,0)</f>
        <v>0</v>
      </c>
      <c r="BH415" s="163">
        <f>IF(N415="sníž. přenesená",J415,0)</f>
        <v>0</v>
      </c>
      <c r="BI415" s="163">
        <f>IF(N415="nulová",J415,0)</f>
        <v>0</v>
      </c>
      <c r="BJ415" s="18" t="s">
        <v>24</v>
      </c>
      <c r="BK415" s="163">
        <f>ROUND(I415*H415,2)</f>
        <v>0</v>
      </c>
      <c r="BL415" s="18" t="s">
        <v>192</v>
      </c>
      <c r="BM415" s="162" t="s">
        <v>1018</v>
      </c>
    </row>
    <row r="416" spans="1:65" s="15" customFormat="1">
      <c r="B416" s="194"/>
      <c r="D416" s="165" t="s">
        <v>194</v>
      </c>
      <c r="E416" s="195" t="s">
        <v>1</v>
      </c>
      <c r="F416" s="196" t="s">
        <v>1019</v>
      </c>
      <c r="H416" s="195" t="s">
        <v>1</v>
      </c>
      <c r="I416" s="197"/>
      <c r="L416" s="194"/>
      <c r="M416" s="198"/>
      <c r="N416" s="199"/>
      <c r="O416" s="199"/>
      <c r="P416" s="199"/>
      <c r="Q416" s="199"/>
      <c r="R416" s="199"/>
      <c r="S416" s="199"/>
      <c r="T416" s="200"/>
      <c r="AT416" s="195" t="s">
        <v>194</v>
      </c>
      <c r="AU416" s="195" t="s">
        <v>88</v>
      </c>
      <c r="AV416" s="15" t="s">
        <v>24</v>
      </c>
      <c r="AW416" s="15" t="s">
        <v>35</v>
      </c>
      <c r="AX416" s="15" t="s">
        <v>80</v>
      </c>
      <c r="AY416" s="195" t="s">
        <v>185</v>
      </c>
    </row>
    <row r="417" spans="1:65" s="13" customFormat="1">
      <c r="B417" s="164"/>
      <c r="D417" s="165" t="s">
        <v>194</v>
      </c>
      <c r="E417" s="166" t="s">
        <v>1</v>
      </c>
      <c r="F417" s="167" t="s">
        <v>1020</v>
      </c>
      <c r="H417" s="168">
        <v>11</v>
      </c>
      <c r="I417" s="169"/>
      <c r="L417" s="164"/>
      <c r="M417" s="170"/>
      <c r="N417" s="171"/>
      <c r="O417" s="171"/>
      <c r="P417" s="171"/>
      <c r="Q417" s="171"/>
      <c r="R417" s="171"/>
      <c r="S417" s="171"/>
      <c r="T417" s="172"/>
      <c r="AT417" s="166" t="s">
        <v>194</v>
      </c>
      <c r="AU417" s="166" t="s">
        <v>88</v>
      </c>
      <c r="AV417" s="13" t="s">
        <v>88</v>
      </c>
      <c r="AW417" s="13" t="s">
        <v>35</v>
      </c>
      <c r="AX417" s="13" t="s">
        <v>24</v>
      </c>
      <c r="AY417" s="166" t="s">
        <v>185</v>
      </c>
    </row>
    <row r="418" spans="1:65" s="2" customFormat="1" ht="16.5" customHeight="1">
      <c r="A418" s="33"/>
      <c r="B418" s="150"/>
      <c r="C418" s="181" t="s">
        <v>1021</v>
      </c>
      <c r="D418" s="181" t="s">
        <v>231</v>
      </c>
      <c r="E418" s="182" t="s">
        <v>1022</v>
      </c>
      <c r="F418" s="183" t="s">
        <v>1023</v>
      </c>
      <c r="G418" s="184" t="s">
        <v>288</v>
      </c>
      <c r="H418" s="185">
        <v>1.1719999999999999</v>
      </c>
      <c r="I418" s="186"/>
      <c r="J418" s="187">
        <f>ROUND(I418*H418,2)</f>
        <v>0</v>
      </c>
      <c r="K418" s="183" t="s">
        <v>191</v>
      </c>
      <c r="L418" s="188"/>
      <c r="M418" s="189" t="s">
        <v>1</v>
      </c>
      <c r="N418" s="190" t="s">
        <v>45</v>
      </c>
      <c r="O418" s="59"/>
      <c r="P418" s="160">
        <f>O418*H418</f>
        <v>0</v>
      </c>
      <c r="Q418" s="160">
        <v>0.13100000000000001</v>
      </c>
      <c r="R418" s="160">
        <f>Q418*H418</f>
        <v>0.153532</v>
      </c>
      <c r="S418" s="160">
        <v>0</v>
      </c>
      <c r="T418" s="161">
        <f>S418*H418</f>
        <v>0</v>
      </c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R418" s="162" t="s">
        <v>217</v>
      </c>
      <c r="AT418" s="162" t="s">
        <v>231</v>
      </c>
      <c r="AU418" s="162" t="s">
        <v>88</v>
      </c>
      <c r="AY418" s="18" t="s">
        <v>185</v>
      </c>
      <c r="BE418" s="163">
        <f>IF(N418="základní",J418,0)</f>
        <v>0</v>
      </c>
      <c r="BF418" s="163">
        <f>IF(N418="snížená",J418,0)</f>
        <v>0</v>
      </c>
      <c r="BG418" s="163">
        <f>IF(N418="zákl. přenesená",J418,0)</f>
        <v>0</v>
      </c>
      <c r="BH418" s="163">
        <f>IF(N418="sníž. přenesená",J418,0)</f>
        <v>0</v>
      </c>
      <c r="BI418" s="163">
        <f>IF(N418="nulová",J418,0)</f>
        <v>0</v>
      </c>
      <c r="BJ418" s="18" t="s">
        <v>24</v>
      </c>
      <c r="BK418" s="163">
        <f>ROUND(I418*H418,2)</f>
        <v>0</v>
      </c>
      <c r="BL418" s="18" t="s">
        <v>192</v>
      </c>
      <c r="BM418" s="162" t="s">
        <v>1024</v>
      </c>
    </row>
    <row r="419" spans="1:65" s="13" customFormat="1">
      <c r="B419" s="164"/>
      <c r="D419" s="165" t="s">
        <v>194</v>
      </c>
      <c r="E419" s="166" t="s">
        <v>1</v>
      </c>
      <c r="F419" s="167" t="s">
        <v>1025</v>
      </c>
      <c r="H419" s="168">
        <v>1.1719999999999999</v>
      </c>
      <c r="I419" s="169"/>
      <c r="L419" s="164"/>
      <c r="M419" s="170"/>
      <c r="N419" s="171"/>
      <c r="O419" s="171"/>
      <c r="P419" s="171"/>
      <c r="Q419" s="171"/>
      <c r="R419" s="171"/>
      <c r="S419" s="171"/>
      <c r="T419" s="172"/>
      <c r="AT419" s="166" t="s">
        <v>194</v>
      </c>
      <c r="AU419" s="166" t="s">
        <v>88</v>
      </c>
      <c r="AV419" s="13" t="s">
        <v>88</v>
      </c>
      <c r="AW419" s="13" t="s">
        <v>35</v>
      </c>
      <c r="AX419" s="13" t="s">
        <v>24</v>
      </c>
      <c r="AY419" s="166" t="s">
        <v>185</v>
      </c>
    </row>
    <row r="420" spans="1:65" s="2" customFormat="1" ht="16.5" customHeight="1">
      <c r="A420" s="33"/>
      <c r="B420" s="150"/>
      <c r="C420" s="181" t="s">
        <v>1026</v>
      </c>
      <c r="D420" s="181" t="s">
        <v>231</v>
      </c>
      <c r="E420" s="182" t="s">
        <v>1027</v>
      </c>
      <c r="F420" s="183" t="s">
        <v>1028</v>
      </c>
      <c r="G420" s="184" t="s">
        <v>288</v>
      </c>
      <c r="H420" s="185">
        <v>1.05</v>
      </c>
      <c r="I420" s="186"/>
      <c r="J420" s="187">
        <f>ROUND(I420*H420,2)</f>
        <v>0</v>
      </c>
      <c r="K420" s="183" t="s">
        <v>191</v>
      </c>
      <c r="L420" s="188"/>
      <c r="M420" s="189" t="s">
        <v>1</v>
      </c>
      <c r="N420" s="190" t="s">
        <v>45</v>
      </c>
      <c r="O420" s="59"/>
      <c r="P420" s="160">
        <f>O420*H420</f>
        <v>0</v>
      </c>
      <c r="Q420" s="160">
        <v>0.13100000000000001</v>
      </c>
      <c r="R420" s="160">
        <f>Q420*H420</f>
        <v>0.13755000000000001</v>
      </c>
      <c r="S420" s="160">
        <v>0</v>
      </c>
      <c r="T420" s="161">
        <f>S420*H420</f>
        <v>0</v>
      </c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R420" s="162" t="s">
        <v>217</v>
      </c>
      <c r="AT420" s="162" t="s">
        <v>231</v>
      </c>
      <c r="AU420" s="162" t="s">
        <v>88</v>
      </c>
      <c r="AY420" s="18" t="s">
        <v>185</v>
      </c>
      <c r="BE420" s="163">
        <f>IF(N420="základní",J420,0)</f>
        <v>0</v>
      </c>
      <c r="BF420" s="163">
        <f>IF(N420="snížená",J420,0)</f>
        <v>0</v>
      </c>
      <c r="BG420" s="163">
        <f>IF(N420="zákl. přenesená",J420,0)</f>
        <v>0</v>
      </c>
      <c r="BH420" s="163">
        <f>IF(N420="sníž. přenesená",J420,0)</f>
        <v>0</v>
      </c>
      <c r="BI420" s="163">
        <f>IF(N420="nulová",J420,0)</f>
        <v>0</v>
      </c>
      <c r="BJ420" s="18" t="s">
        <v>24</v>
      </c>
      <c r="BK420" s="163">
        <f>ROUND(I420*H420,2)</f>
        <v>0</v>
      </c>
      <c r="BL420" s="18" t="s">
        <v>192</v>
      </c>
      <c r="BM420" s="162" t="s">
        <v>1029</v>
      </c>
    </row>
    <row r="421" spans="1:65" s="13" customFormat="1">
      <c r="B421" s="164"/>
      <c r="D421" s="165" t="s">
        <v>194</v>
      </c>
      <c r="E421" s="166" t="s">
        <v>1</v>
      </c>
      <c r="F421" s="167" t="s">
        <v>1030</v>
      </c>
      <c r="H421" s="168">
        <v>1.05</v>
      </c>
      <c r="I421" s="169"/>
      <c r="L421" s="164"/>
      <c r="M421" s="170"/>
      <c r="N421" s="171"/>
      <c r="O421" s="171"/>
      <c r="P421" s="171"/>
      <c r="Q421" s="171"/>
      <c r="R421" s="171"/>
      <c r="S421" s="171"/>
      <c r="T421" s="172"/>
      <c r="AT421" s="166" t="s">
        <v>194</v>
      </c>
      <c r="AU421" s="166" t="s">
        <v>88</v>
      </c>
      <c r="AV421" s="13" t="s">
        <v>88</v>
      </c>
      <c r="AW421" s="13" t="s">
        <v>35</v>
      </c>
      <c r="AX421" s="13" t="s">
        <v>24</v>
      </c>
      <c r="AY421" s="166" t="s">
        <v>185</v>
      </c>
    </row>
    <row r="422" spans="1:65" s="12" customFormat="1" ht="22.9" customHeight="1">
      <c r="B422" s="137"/>
      <c r="D422" s="138" t="s">
        <v>79</v>
      </c>
      <c r="E422" s="148" t="s">
        <v>208</v>
      </c>
      <c r="F422" s="148" t="s">
        <v>1031</v>
      </c>
      <c r="I422" s="140"/>
      <c r="J422" s="149">
        <f>BK422</f>
        <v>0</v>
      </c>
      <c r="L422" s="137"/>
      <c r="M422" s="142"/>
      <c r="N422" s="143"/>
      <c r="O422" s="143"/>
      <c r="P422" s="144">
        <f>SUM(P423:P425)</f>
        <v>0</v>
      </c>
      <c r="Q422" s="143"/>
      <c r="R422" s="144">
        <f>SUM(R423:R425)</f>
        <v>1.6704E-2</v>
      </c>
      <c r="S422" s="143"/>
      <c r="T422" s="145">
        <f>SUM(T423:T425)</f>
        <v>0</v>
      </c>
      <c r="AR422" s="138" t="s">
        <v>24</v>
      </c>
      <c r="AT422" s="146" t="s">
        <v>79</v>
      </c>
      <c r="AU422" s="146" t="s">
        <v>24</v>
      </c>
      <c r="AY422" s="138" t="s">
        <v>185</v>
      </c>
      <c r="BK422" s="147">
        <f>SUM(BK423:BK425)</f>
        <v>0</v>
      </c>
    </row>
    <row r="423" spans="1:65" s="2" customFormat="1" ht="16.5" customHeight="1">
      <c r="A423" s="33"/>
      <c r="B423" s="150"/>
      <c r="C423" s="151" t="s">
        <v>1032</v>
      </c>
      <c r="D423" s="151" t="s">
        <v>187</v>
      </c>
      <c r="E423" s="152" t="s">
        <v>1033</v>
      </c>
      <c r="F423" s="153" t="s">
        <v>1034</v>
      </c>
      <c r="G423" s="154" t="s">
        <v>288</v>
      </c>
      <c r="H423" s="155">
        <v>139.19999999999999</v>
      </c>
      <c r="I423" s="156"/>
      <c r="J423" s="157">
        <f>ROUND(I423*H423,2)</f>
        <v>0</v>
      </c>
      <c r="K423" s="153" t="s">
        <v>224</v>
      </c>
      <c r="L423" s="34"/>
      <c r="M423" s="158" t="s">
        <v>1</v>
      </c>
      <c r="N423" s="159" t="s">
        <v>45</v>
      </c>
      <c r="O423" s="59"/>
      <c r="P423" s="160">
        <f>O423*H423</f>
        <v>0</v>
      </c>
      <c r="Q423" s="160">
        <v>1.2E-4</v>
      </c>
      <c r="R423" s="160">
        <f>Q423*H423</f>
        <v>1.6704E-2</v>
      </c>
      <c r="S423" s="160">
        <v>0</v>
      </c>
      <c r="T423" s="161">
        <f>S423*H423</f>
        <v>0</v>
      </c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R423" s="162" t="s">
        <v>192</v>
      </c>
      <c r="AT423" s="162" t="s">
        <v>187</v>
      </c>
      <c r="AU423" s="162" t="s">
        <v>88</v>
      </c>
      <c r="AY423" s="18" t="s">
        <v>185</v>
      </c>
      <c r="BE423" s="163">
        <f>IF(N423="základní",J423,0)</f>
        <v>0</v>
      </c>
      <c r="BF423" s="163">
        <f>IF(N423="snížená",J423,0)</f>
        <v>0</v>
      </c>
      <c r="BG423" s="163">
        <f>IF(N423="zákl. přenesená",J423,0)</f>
        <v>0</v>
      </c>
      <c r="BH423" s="163">
        <f>IF(N423="sníž. přenesená",J423,0)</f>
        <v>0</v>
      </c>
      <c r="BI423" s="163">
        <f>IF(N423="nulová",J423,0)</f>
        <v>0</v>
      </c>
      <c r="BJ423" s="18" t="s">
        <v>24</v>
      </c>
      <c r="BK423" s="163">
        <f>ROUND(I423*H423,2)</f>
        <v>0</v>
      </c>
      <c r="BL423" s="18" t="s">
        <v>192</v>
      </c>
      <c r="BM423" s="162" t="s">
        <v>1035</v>
      </c>
    </row>
    <row r="424" spans="1:65" s="15" customFormat="1">
      <c r="B424" s="194"/>
      <c r="D424" s="165" t="s">
        <v>194</v>
      </c>
      <c r="E424" s="195" t="s">
        <v>1</v>
      </c>
      <c r="F424" s="196" t="s">
        <v>1036</v>
      </c>
      <c r="H424" s="195" t="s">
        <v>1</v>
      </c>
      <c r="I424" s="197"/>
      <c r="L424" s="194"/>
      <c r="M424" s="198"/>
      <c r="N424" s="199"/>
      <c r="O424" s="199"/>
      <c r="P424" s="199"/>
      <c r="Q424" s="199"/>
      <c r="R424" s="199"/>
      <c r="S424" s="199"/>
      <c r="T424" s="200"/>
      <c r="AT424" s="195" t="s">
        <v>194</v>
      </c>
      <c r="AU424" s="195" t="s">
        <v>88</v>
      </c>
      <c r="AV424" s="15" t="s">
        <v>24</v>
      </c>
      <c r="AW424" s="15" t="s">
        <v>35</v>
      </c>
      <c r="AX424" s="15" t="s">
        <v>80</v>
      </c>
      <c r="AY424" s="195" t="s">
        <v>185</v>
      </c>
    </row>
    <row r="425" spans="1:65" s="13" customFormat="1">
      <c r="B425" s="164"/>
      <c r="D425" s="165" t="s">
        <v>194</v>
      </c>
      <c r="E425" s="166" t="s">
        <v>1</v>
      </c>
      <c r="F425" s="167" t="s">
        <v>1037</v>
      </c>
      <c r="H425" s="168">
        <v>139.19999999999999</v>
      </c>
      <c r="I425" s="169"/>
      <c r="L425" s="164"/>
      <c r="M425" s="170"/>
      <c r="N425" s="171"/>
      <c r="O425" s="171"/>
      <c r="P425" s="171"/>
      <c r="Q425" s="171"/>
      <c r="R425" s="171"/>
      <c r="S425" s="171"/>
      <c r="T425" s="172"/>
      <c r="AT425" s="166" t="s">
        <v>194</v>
      </c>
      <c r="AU425" s="166" t="s">
        <v>88</v>
      </c>
      <c r="AV425" s="13" t="s">
        <v>88</v>
      </c>
      <c r="AW425" s="13" t="s">
        <v>35</v>
      </c>
      <c r="AX425" s="13" t="s">
        <v>24</v>
      </c>
      <c r="AY425" s="166" t="s">
        <v>185</v>
      </c>
    </row>
    <row r="426" spans="1:65" s="12" customFormat="1" ht="22.9" customHeight="1">
      <c r="B426" s="137"/>
      <c r="D426" s="138" t="s">
        <v>79</v>
      </c>
      <c r="E426" s="148" t="s">
        <v>221</v>
      </c>
      <c r="F426" s="148" t="s">
        <v>1038</v>
      </c>
      <c r="I426" s="140"/>
      <c r="J426" s="149">
        <f>BK426</f>
        <v>0</v>
      </c>
      <c r="L426" s="137"/>
      <c r="M426" s="142"/>
      <c r="N426" s="143"/>
      <c r="O426" s="143"/>
      <c r="P426" s="144">
        <f>SUM(P427:P544)</f>
        <v>0</v>
      </c>
      <c r="Q426" s="143"/>
      <c r="R426" s="144">
        <f>SUM(R427:R544)</f>
        <v>311.5508059</v>
      </c>
      <c r="S426" s="143"/>
      <c r="T426" s="145">
        <f>SUM(T427:T544)</f>
        <v>0</v>
      </c>
      <c r="AR426" s="138" t="s">
        <v>24</v>
      </c>
      <c r="AT426" s="146" t="s">
        <v>79</v>
      </c>
      <c r="AU426" s="146" t="s">
        <v>24</v>
      </c>
      <c r="AY426" s="138" t="s">
        <v>185</v>
      </c>
      <c r="BK426" s="147">
        <f>SUM(BK427:BK544)</f>
        <v>0</v>
      </c>
    </row>
    <row r="427" spans="1:65" s="2" customFormat="1" ht="16.5" customHeight="1">
      <c r="A427" s="33"/>
      <c r="B427" s="150"/>
      <c r="C427" s="151" t="s">
        <v>1039</v>
      </c>
      <c r="D427" s="151" t="s">
        <v>187</v>
      </c>
      <c r="E427" s="152" t="s">
        <v>1040</v>
      </c>
      <c r="F427" s="153" t="s">
        <v>1041</v>
      </c>
      <c r="G427" s="154" t="s">
        <v>280</v>
      </c>
      <c r="H427" s="155">
        <v>231</v>
      </c>
      <c r="I427" s="156"/>
      <c r="J427" s="157">
        <f>ROUND(I427*H427,2)</f>
        <v>0</v>
      </c>
      <c r="K427" s="153" t="s">
        <v>191</v>
      </c>
      <c r="L427" s="34"/>
      <c r="M427" s="158" t="s">
        <v>1</v>
      </c>
      <c r="N427" s="159" t="s">
        <v>45</v>
      </c>
      <c r="O427" s="59"/>
      <c r="P427" s="160">
        <f>O427*H427</f>
        <v>0</v>
      </c>
      <c r="Q427" s="160">
        <v>1E-4</v>
      </c>
      <c r="R427" s="160">
        <f>Q427*H427</f>
        <v>2.3100000000000002E-2</v>
      </c>
      <c r="S427" s="160">
        <v>0</v>
      </c>
      <c r="T427" s="161">
        <f>S427*H427</f>
        <v>0</v>
      </c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R427" s="162" t="s">
        <v>192</v>
      </c>
      <c r="AT427" s="162" t="s">
        <v>187</v>
      </c>
      <c r="AU427" s="162" t="s">
        <v>88</v>
      </c>
      <c r="AY427" s="18" t="s">
        <v>185</v>
      </c>
      <c r="BE427" s="163">
        <f>IF(N427="základní",J427,0)</f>
        <v>0</v>
      </c>
      <c r="BF427" s="163">
        <f>IF(N427="snížená",J427,0)</f>
        <v>0</v>
      </c>
      <c r="BG427" s="163">
        <f>IF(N427="zákl. přenesená",J427,0)</f>
        <v>0</v>
      </c>
      <c r="BH427" s="163">
        <f>IF(N427="sníž. přenesená",J427,0)</f>
        <v>0</v>
      </c>
      <c r="BI427" s="163">
        <f>IF(N427="nulová",J427,0)</f>
        <v>0</v>
      </c>
      <c r="BJ427" s="18" t="s">
        <v>24</v>
      </c>
      <c r="BK427" s="163">
        <f>ROUND(I427*H427,2)</f>
        <v>0</v>
      </c>
      <c r="BL427" s="18" t="s">
        <v>192</v>
      </c>
      <c r="BM427" s="162" t="s">
        <v>1042</v>
      </c>
    </row>
    <row r="428" spans="1:65" s="13" customFormat="1">
      <c r="B428" s="164"/>
      <c r="D428" s="165" t="s">
        <v>194</v>
      </c>
      <c r="E428" s="166" t="s">
        <v>1</v>
      </c>
      <c r="F428" s="167" t="s">
        <v>1043</v>
      </c>
      <c r="H428" s="168">
        <v>231</v>
      </c>
      <c r="I428" s="169"/>
      <c r="L428" s="164"/>
      <c r="M428" s="170"/>
      <c r="N428" s="171"/>
      <c r="O428" s="171"/>
      <c r="P428" s="171"/>
      <c r="Q428" s="171"/>
      <c r="R428" s="171"/>
      <c r="S428" s="171"/>
      <c r="T428" s="172"/>
      <c r="AT428" s="166" t="s">
        <v>194</v>
      </c>
      <c r="AU428" s="166" t="s">
        <v>88</v>
      </c>
      <c r="AV428" s="13" t="s">
        <v>88</v>
      </c>
      <c r="AW428" s="13" t="s">
        <v>35</v>
      </c>
      <c r="AX428" s="13" t="s">
        <v>24</v>
      </c>
      <c r="AY428" s="166" t="s">
        <v>185</v>
      </c>
    </row>
    <row r="429" spans="1:65" s="2" customFormat="1" ht="16.5" customHeight="1">
      <c r="A429" s="33"/>
      <c r="B429" s="150"/>
      <c r="C429" s="151" t="s">
        <v>1044</v>
      </c>
      <c r="D429" s="151" t="s">
        <v>187</v>
      </c>
      <c r="E429" s="152" t="s">
        <v>1045</v>
      </c>
      <c r="F429" s="153" t="s">
        <v>1046</v>
      </c>
      <c r="G429" s="154" t="s">
        <v>280</v>
      </c>
      <c r="H429" s="155">
        <v>32</v>
      </c>
      <c r="I429" s="156"/>
      <c r="J429" s="157">
        <f>ROUND(I429*H429,2)</f>
        <v>0</v>
      </c>
      <c r="K429" s="153" t="s">
        <v>191</v>
      </c>
      <c r="L429" s="34"/>
      <c r="M429" s="158" t="s">
        <v>1</v>
      </c>
      <c r="N429" s="159" t="s">
        <v>45</v>
      </c>
      <c r="O429" s="59"/>
      <c r="P429" s="160">
        <f>O429*H429</f>
        <v>0</v>
      </c>
      <c r="Q429" s="160">
        <v>1E-4</v>
      </c>
      <c r="R429" s="160">
        <f>Q429*H429</f>
        <v>3.2000000000000002E-3</v>
      </c>
      <c r="S429" s="160">
        <v>0</v>
      </c>
      <c r="T429" s="161">
        <f>S429*H429</f>
        <v>0</v>
      </c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R429" s="162" t="s">
        <v>192</v>
      </c>
      <c r="AT429" s="162" t="s">
        <v>187</v>
      </c>
      <c r="AU429" s="162" t="s">
        <v>88</v>
      </c>
      <c r="AY429" s="18" t="s">
        <v>185</v>
      </c>
      <c r="BE429" s="163">
        <f>IF(N429="základní",J429,0)</f>
        <v>0</v>
      </c>
      <c r="BF429" s="163">
        <f>IF(N429="snížená",J429,0)</f>
        <v>0</v>
      </c>
      <c r="BG429" s="163">
        <f>IF(N429="zákl. přenesená",J429,0)</f>
        <v>0</v>
      </c>
      <c r="BH429" s="163">
        <f>IF(N429="sníž. přenesená",J429,0)</f>
        <v>0</v>
      </c>
      <c r="BI429" s="163">
        <f>IF(N429="nulová",J429,0)</f>
        <v>0</v>
      </c>
      <c r="BJ429" s="18" t="s">
        <v>24</v>
      </c>
      <c r="BK429" s="163">
        <f>ROUND(I429*H429,2)</f>
        <v>0</v>
      </c>
      <c r="BL429" s="18" t="s">
        <v>192</v>
      </c>
      <c r="BM429" s="162" t="s">
        <v>1047</v>
      </c>
    </row>
    <row r="430" spans="1:65" s="13" customFormat="1">
      <c r="B430" s="164"/>
      <c r="D430" s="165" t="s">
        <v>194</v>
      </c>
      <c r="E430" s="166" t="s">
        <v>1</v>
      </c>
      <c r="F430" s="167" t="s">
        <v>1048</v>
      </c>
      <c r="H430" s="168">
        <v>32</v>
      </c>
      <c r="I430" s="169"/>
      <c r="L430" s="164"/>
      <c r="M430" s="170"/>
      <c r="N430" s="171"/>
      <c r="O430" s="171"/>
      <c r="P430" s="171"/>
      <c r="Q430" s="171"/>
      <c r="R430" s="171"/>
      <c r="S430" s="171"/>
      <c r="T430" s="172"/>
      <c r="AT430" s="166" t="s">
        <v>194</v>
      </c>
      <c r="AU430" s="166" t="s">
        <v>88</v>
      </c>
      <c r="AV430" s="13" t="s">
        <v>88</v>
      </c>
      <c r="AW430" s="13" t="s">
        <v>35</v>
      </c>
      <c r="AX430" s="13" t="s">
        <v>24</v>
      </c>
      <c r="AY430" s="166" t="s">
        <v>185</v>
      </c>
    </row>
    <row r="431" spans="1:65" s="2" customFormat="1" ht="16.5" customHeight="1">
      <c r="A431" s="33"/>
      <c r="B431" s="150"/>
      <c r="C431" s="151" t="s">
        <v>1049</v>
      </c>
      <c r="D431" s="151" t="s">
        <v>187</v>
      </c>
      <c r="E431" s="152" t="s">
        <v>1050</v>
      </c>
      <c r="F431" s="153" t="s">
        <v>1051</v>
      </c>
      <c r="G431" s="154" t="s">
        <v>280</v>
      </c>
      <c r="H431" s="155">
        <v>1018</v>
      </c>
      <c r="I431" s="156"/>
      <c r="J431" s="157">
        <f>ROUND(I431*H431,2)</f>
        <v>0</v>
      </c>
      <c r="K431" s="153" t="s">
        <v>191</v>
      </c>
      <c r="L431" s="34"/>
      <c r="M431" s="158" t="s">
        <v>1</v>
      </c>
      <c r="N431" s="159" t="s">
        <v>45</v>
      </c>
      <c r="O431" s="59"/>
      <c r="P431" s="160">
        <f>O431*H431</f>
        <v>0</v>
      </c>
      <c r="Q431" s="160">
        <v>5.0000000000000002E-5</v>
      </c>
      <c r="R431" s="160">
        <f>Q431*H431</f>
        <v>5.0900000000000001E-2</v>
      </c>
      <c r="S431" s="160">
        <v>0</v>
      </c>
      <c r="T431" s="161">
        <f>S431*H431</f>
        <v>0</v>
      </c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R431" s="162" t="s">
        <v>192</v>
      </c>
      <c r="AT431" s="162" t="s">
        <v>187</v>
      </c>
      <c r="AU431" s="162" t="s">
        <v>88</v>
      </c>
      <c r="AY431" s="18" t="s">
        <v>185</v>
      </c>
      <c r="BE431" s="163">
        <f>IF(N431="základní",J431,0)</f>
        <v>0</v>
      </c>
      <c r="BF431" s="163">
        <f>IF(N431="snížená",J431,0)</f>
        <v>0</v>
      </c>
      <c r="BG431" s="163">
        <f>IF(N431="zákl. přenesená",J431,0)</f>
        <v>0</v>
      </c>
      <c r="BH431" s="163">
        <f>IF(N431="sníž. přenesená",J431,0)</f>
        <v>0</v>
      </c>
      <c r="BI431" s="163">
        <f>IF(N431="nulová",J431,0)</f>
        <v>0</v>
      </c>
      <c r="BJ431" s="18" t="s">
        <v>24</v>
      </c>
      <c r="BK431" s="163">
        <f>ROUND(I431*H431,2)</f>
        <v>0</v>
      </c>
      <c r="BL431" s="18" t="s">
        <v>192</v>
      </c>
      <c r="BM431" s="162" t="s">
        <v>1052</v>
      </c>
    </row>
    <row r="432" spans="1:65" s="13" customFormat="1">
      <c r="B432" s="164"/>
      <c r="D432" s="165" t="s">
        <v>194</v>
      </c>
      <c r="E432" s="166" t="s">
        <v>1</v>
      </c>
      <c r="F432" s="167" t="s">
        <v>1053</v>
      </c>
      <c r="H432" s="168">
        <v>1018</v>
      </c>
      <c r="I432" s="169"/>
      <c r="L432" s="164"/>
      <c r="M432" s="170"/>
      <c r="N432" s="171"/>
      <c r="O432" s="171"/>
      <c r="P432" s="171"/>
      <c r="Q432" s="171"/>
      <c r="R432" s="171"/>
      <c r="S432" s="171"/>
      <c r="T432" s="172"/>
      <c r="AT432" s="166" t="s">
        <v>194</v>
      </c>
      <c r="AU432" s="166" t="s">
        <v>88</v>
      </c>
      <c r="AV432" s="13" t="s">
        <v>88</v>
      </c>
      <c r="AW432" s="13" t="s">
        <v>35</v>
      </c>
      <c r="AX432" s="13" t="s">
        <v>24</v>
      </c>
      <c r="AY432" s="166" t="s">
        <v>185</v>
      </c>
    </row>
    <row r="433" spans="1:65" s="2" customFormat="1" ht="16.5" customHeight="1">
      <c r="A433" s="33"/>
      <c r="B433" s="150"/>
      <c r="C433" s="151" t="s">
        <v>146</v>
      </c>
      <c r="D433" s="151" t="s">
        <v>187</v>
      </c>
      <c r="E433" s="152" t="s">
        <v>1054</v>
      </c>
      <c r="F433" s="153" t="s">
        <v>1055</v>
      </c>
      <c r="G433" s="154" t="s">
        <v>280</v>
      </c>
      <c r="H433" s="155">
        <v>1753</v>
      </c>
      <c r="I433" s="156"/>
      <c r="J433" s="157">
        <f>ROUND(I433*H433,2)</f>
        <v>0</v>
      </c>
      <c r="K433" s="153" t="s">
        <v>191</v>
      </c>
      <c r="L433" s="34"/>
      <c r="M433" s="158" t="s">
        <v>1</v>
      </c>
      <c r="N433" s="159" t="s">
        <v>45</v>
      </c>
      <c r="O433" s="59"/>
      <c r="P433" s="160">
        <f>O433*H433</f>
        <v>0</v>
      </c>
      <c r="Q433" s="160">
        <v>2.0000000000000001E-4</v>
      </c>
      <c r="R433" s="160">
        <f>Q433*H433</f>
        <v>0.35060000000000002</v>
      </c>
      <c r="S433" s="160">
        <v>0</v>
      </c>
      <c r="T433" s="161">
        <f>S433*H433</f>
        <v>0</v>
      </c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R433" s="162" t="s">
        <v>192</v>
      </c>
      <c r="AT433" s="162" t="s">
        <v>187</v>
      </c>
      <c r="AU433" s="162" t="s">
        <v>88</v>
      </c>
      <c r="AY433" s="18" t="s">
        <v>185</v>
      </c>
      <c r="BE433" s="163">
        <f>IF(N433="základní",J433,0)</f>
        <v>0</v>
      </c>
      <c r="BF433" s="163">
        <f>IF(N433="snížená",J433,0)</f>
        <v>0</v>
      </c>
      <c r="BG433" s="163">
        <f>IF(N433="zákl. přenesená",J433,0)</f>
        <v>0</v>
      </c>
      <c r="BH433" s="163">
        <f>IF(N433="sníž. přenesená",J433,0)</f>
        <v>0</v>
      </c>
      <c r="BI433" s="163">
        <f>IF(N433="nulová",J433,0)</f>
        <v>0</v>
      </c>
      <c r="BJ433" s="18" t="s">
        <v>24</v>
      </c>
      <c r="BK433" s="163">
        <f>ROUND(I433*H433,2)</f>
        <v>0</v>
      </c>
      <c r="BL433" s="18" t="s">
        <v>192</v>
      </c>
      <c r="BM433" s="162" t="s">
        <v>1056</v>
      </c>
    </row>
    <row r="434" spans="1:65" s="13" customFormat="1">
      <c r="B434" s="164"/>
      <c r="D434" s="165" t="s">
        <v>194</v>
      </c>
      <c r="E434" s="166" t="s">
        <v>1</v>
      </c>
      <c r="F434" s="167" t="s">
        <v>1057</v>
      </c>
      <c r="H434" s="168">
        <v>1753</v>
      </c>
      <c r="I434" s="169"/>
      <c r="L434" s="164"/>
      <c r="M434" s="170"/>
      <c r="N434" s="171"/>
      <c r="O434" s="171"/>
      <c r="P434" s="171"/>
      <c r="Q434" s="171"/>
      <c r="R434" s="171"/>
      <c r="S434" s="171"/>
      <c r="T434" s="172"/>
      <c r="AT434" s="166" t="s">
        <v>194</v>
      </c>
      <c r="AU434" s="166" t="s">
        <v>88</v>
      </c>
      <c r="AV434" s="13" t="s">
        <v>88</v>
      </c>
      <c r="AW434" s="13" t="s">
        <v>35</v>
      </c>
      <c r="AX434" s="13" t="s">
        <v>24</v>
      </c>
      <c r="AY434" s="166" t="s">
        <v>185</v>
      </c>
    </row>
    <row r="435" spans="1:65" s="2" customFormat="1" ht="16.5" customHeight="1">
      <c r="A435" s="33"/>
      <c r="B435" s="150"/>
      <c r="C435" s="151" t="s">
        <v>149</v>
      </c>
      <c r="D435" s="151" t="s">
        <v>187</v>
      </c>
      <c r="E435" s="152" t="s">
        <v>1058</v>
      </c>
      <c r="F435" s="153" t="s">
        <v>1059</v>
      </c>
      <c r="G435" s="154" t="s">
        <v>280</v>
      </c>
      <c r="H435" s="155">
        <v>283</v>
      </c>
      <c r="I435" s="156"/>
      <c r="J435" s="157">
        <f>ROUND(I435*H435,2)</f>
        <v>0</v>
      </c>
      <c r="K435" s="153" t="s">
        <v>191</v>
      </c>
      <c r="L435" s="34"/>
      <c r="M435" s="158" t="s">
        <v>1</v>
      </c>
      <c r="N435" s="159" t="s">
        <v>45</v>
      </c>
      <c r="O435" s="59"/>
      <c r="P435" s="160">
        <f>O435*H435</f>
        <v>0</v>
      </c>
      <c r="Q435" s="160">
        <v>1E-4</v>
      </c>
      <c r="R435" s="160">
        <f>Q435*H435</f>
        <v>2.8300000000000002E-2</v>
      </c>
      <c r="S435" s="160">
        <v>0</v>
      </c>
      <c r="T435" s="161">
        <f>S435*H435</f>
        <v>0</v>
      </c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R435" s="162" t="s">
        <v>192</v>
      </c>
      <c r="AT435" s="162" t="s">
        <v>187</v>
      </c>
      <c r="AU435" s="162" t="s">
        <v>88</v>
      </c>
      <c r="AY435" s="18" t="s">
        <v>185</v>
      </c>
      <c r="BE435" s="163">
        <f>IF(N435="základní",J435,0)</f>
        <v>0</v>
      </c>
      <c r="BF435" s="163">
        <f>IF(N435="snížená",J435,0)</f>
        <v>0</v>
      </c>
      <c r="BG435" s="163">
        <f>IF(N435="zákl. přenesená",J435,0)</f>
        <v>0</v>
      </c>
      <c r="BH435" s="163">
        <f>IF(N435="sníž. přenesená",J435,0)</f>
        <v>0</v>
      </c>
      <c r="BI435" s="163">
        <f>IF(N435="nulová",J435,0)</f>
        <v>0</v>
      </c>
      <c r="BJ435" s="18" t="s">
        <v>24</v>
      </c>
      <c r="BK435" s="163">
        <f>ROUND(I435*H435,2)</f>
        <v>0</v>
      </c>
      <c r="BL435" s="18" t="s">
        <v>192</v>
      </c>
      <c r="BM435" s="162" t="s">
        <v>1060</v>
      </c>
    </row>
    <row r="436" spans="1:65" s="13" customFormat="1">
      <c r="B436" s="164"/>
      <c r="D436" s="165" t="s">
        <v>194</v>
      </c>
      <c r="E436" s="166" t="s">
        <v>1</v>
      </c>
      <c r="F436" s="167" t="s">
        <v>1061</v>
      </c>
      <c r="H436" s="168">
        <v>283</v>
      </c>
      <c r="I436" s="169"/>
      <c r="L436" s="164"/>
      <c r="M436" s="170"/>
      <c r="N436" s="171"/>
      <c r="O436" s="171"/>
      <c r="P436" s="171"/>
      <c r="Q436" s="171"/>
      <c r="R436" s="171"/>
      <c r="S436" s="171"/>
      <c r="T436" s="172"/>
      <c r="AT436" s="166" t="s">
        <v>194</v>
      </c>
      <c r="AU436" s="166" t="s">
        <v>88</v>
      </c>
      <c r="AV436" s="13" t="s">
        <v>88</v>
      </c>
      <c r="AW436" s="13" t="s">
        <v>35</v>
      </c>
      <c r="AX436" s="13" t="s">
        <v>24</v>
      </c>
      <c r="AY436" s="166" t="s">
        <v>185</v>
      </c>
    </row>
    <row r="437" spans="1:65" s="2" customFormat="1" ht="16.5" customHeight="1">
      <c r="A437" s="33"/>
      <c r="B437" s="150"/>
      <c r="C437" s="151" t="s">
        <v>1062</v>
      </c>
      <c r="D437" s="151" t="s">
        <v>187</v>
      </c>
      <c r="E437" s="152" t="s">
        <v>1063</v>
      </c>
      <c r="F437" s="153" t="s">
        <v>1064</v>
      </c>
      <c r="G437" s="154" t="s">
        <v>288</v>
      </c>
      <c r="H437" s="155">
        <v>182.45</v>
      </c>
      <c r="I437" s="156"/>
      <c r="J437" s="157">
        <f>ROUND(I437*H437,2)</f>
        <v>0</v>
      </c>
      <c r="K437" s="153" t="s">
        <v>191</v>
      </c>
      <c r="L437" s="34"/>
      <c r="M437" s="158" t="s">
        <v>1</v>
      </c>
      <c r="N437" s="159" t="s">
        <v>45</v>
      </c>
      <c r="O437" s="59"/>
      <c r="P437" s="160">
        <f>O437*H437</f>
        <v>0</v>
      </c>
      <c r="Q437" s="160">
        <v>1.1999999999999999E-3</v>
      </c>
      <c r="R437" s="160">
        <f>Q437*H437</f>
        <v>0.21893999999999997</v>
      </c>
      <c r="S437" s="160">
        <v>0</v>
      </c>
      <c r="T437" s="161">
        <f>S437*H437</f>
        <v>0</v>
      </c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R437" s="162" t="s">
        <v>192</v>
      </c>
      <c r="AT437" s="162" t="s">
        <v>187</v>
      </c>
      <c r="AU437" s="162" t="s">
        <v>88</v>
      </c>
      <c r="AY437" s="18" t="s">
        <v>185</v>
      </c>
      <c r="BE437" s="163">
        <f>IF(N437="základní",J437,0)</f>
        <v>0</v>
      </c>
      <c r="BF437" s="163">
        <f>IF(N437="snížená",J437,0)</f>
        <v>0</v>
      </c>
      <c r="BG437" s="163">
        <f>IF(N437="zákl. přenesená",J437,0)</f>
        <v>0</v>
      </c>
      <c r="BH437" s="163">
        <f>IF(N437="sníž. přenesená",J437,0)</f>
        <v>0</v>
      </c>
      <c r="BI437" s="163">
        <f>IF(N437="nulová",J437,0)</f>
        <v>0</v>
      </c>
      <c r="BJ437" s="18" t="s">
        <v>24</v>
      </c>
      <c r="BK437" s="163">
        <f>ROUND(I437*H437,2)</f>
        <v>0</v>
      </c>
      <c r="BL437" s="18" t="s">
        <v>192</v>
      </c>
      <c r="BM437" s="162" t="s">
        <v>1065</v>
      </c>
    </row>
    <row r="438" spans="1:65" s="15" customFormat="1">
      <c r="B438" s="194"/>
      <c r="D438" s="165" t="s">
        <v>194</v>
      </c>
      <c r="E438" s="195" t="s">
        <v>1</v>
      </c>
      <c r="F438" s="196" t="s">
        <v>1066</v>
      </c>
      <c r="H438" s="195" t="s">
        <v>1</v>
      </c>
      <c r="I438" s="197"/>
      <c r="L438" s="194"/>
      <c r="M438" s="198"/>
      <c r="N438" s="199"/>
      <c r="O438" s="199"/>
      <c r="P438" s="199"/>
      <c r="Q438" s="199"/>
      <c r="R438" s="199"/>
      <c r="S438" s="199"/>
      <c r="T438" s="200"/>
      <c r="AT438" s="195" t="s">
        <v>194</v>
      </c>
      <c r="AU438" s="195" t="s">
        <v>88</v>
      </c>
      <c r="AV438" s="15" t="s">
        <v>24</v>
      </c>
      <c r="AW438" s="15" t="s">
        <v>35</v>
      </c>
      <c r="AX438" s="15" t="s">
        <v>80</v>
      </c>
      <c r="AY438" s="195" t="s">
        <v>185</v>
      </c>
    </row>
    <row r="439" spans="1:65" s="13" customFormat="1">
      <c r="B439" s="164"/>
      <c r="D439" s="165" t="s">
        <v>194</v>
      </c>
      <c r="E439" s="166" t="s">
        <v>1</v>
      </c>
      <c r="F439" s="167" t="s">
        <v>1067</v>
      </c>
      <c r="H439" s="168">
        <v>92</v>
      </c>
      <c r="I439" s="169"/>
      <c r="L439" s="164"/>
      <c r="M439" s="170"/>
      <c r="N439" s="171"/>
      <c r="O439" s="171"/>
      <c r="P439" s="171"/>
      <c r="Q439" s="171"/>
      <c r="R439" s="171"/>
      <c r="S439" s="171"/>
      <c r="T439" s="172"/>
      <c r="AT439" s="166" t="s">
        <v>194</v>
      </c>
      <c r="AU439" s="166" t="s">
        <v>88</v>
      </c>
      <c r="AV439" s="13" t="s">
        <v>88</v>
      </c>
      <c r="AW439" s="13" t="s">
        <v>35</v>
      </c>
      <c r="AX439" s="13" t="s">
        <v>80</v>
      </c>
      <c r="AY439" s="166" t="s">
        <v>185</v>
      </c>
    </row>
    <row r="440" spans="1:65" s="13" customFormat="1">
      <c r="B440" s="164"/>
      <c r="D440" s="165" t="s">
        <v>194</v>
      </c>
      <c r="E440" s="166" t="s">
        <v>1</v>
      </c>
      <c r="F440" s="167" t="s">
        <v>1068</v>
      </c>
      <c r="H440" s="168">
        <v>52.35</v>
      </c>
      <c r="I440" s="169"/>
      <c r="L440" s="164"/>
      <c r="M440" s="170"/>
      <c r="N440" s="171"/>
      <c r="O440" s="171"/>
      <c r="P440" s="171"/>
      <c r="Q440" s="171"/>
      <c r="R440" s="171"/>
      <c r="S440" s="171"/>
      <c r="T440" s="172"/>
      <c r="AT440" s="166" t="s">
        <v>194</v>
      </c>
      <c r="AU440" s="166" t="s">
        <v>88</v>
      </c>
      <c r="AV440" s="13" t="s">
        <v>88</v>
      </c>
      <c r="AW440" s="13" t="s">
        <v>35</v>
      </c>
      <c r="AX440" s="13" t="s">
        <v>80</v>
      </c>
      <c r="AY440" s="166" t="s">
        <v>185</v>
      </c>
    </row>
    <row r="441" spans="1:65" s="13" customFormat="1">
      <c r="B441" s="164"/>
      <c r="D441" s="165" t="s">
        <v>194</v>
      </c>
      <c r="E441" s="166" t="s">
        <v>1</v>
      </c>
      <c r="F441" s="167" t="s">
        <v>1069</v>
      </c>
      <c r="H441" s="168">
        <v>2</v>
      </c>
      <c r="I441" s="169"/>
      <c r="L441" s="164"/>
      <c r="M441" s="170"/>
      <c r="N441" s="171"/>
      <c r="O441" s="171"/>
      <c r="P441" s="171"/>
      <c r="Q441" s="171"/>
      <c r="R441" s="171"/>
      <c r="S441" s="171"/>
      <c r="T441" s="172"/>
      <c r="AT441" s="166" t="s">
        <v>194</v>
      </c>
      <c r="AU441" s="166" t="s">
        <v>88</v>
      </c>
      <c r="AV441" s="13" t="s">
        <v>88</v>
      </c>
      <c r="AW441" s="13" t="s">
        <v>35</v>
      </c>
      <c r="AX441" s="13" t="s">
        <v>80</v>
      </c>
      <c r="AY441" s="166" t="s">
        <v>185</v>
      </c>
    </row>
    <row r="442" spans="1:65" s="13" customFormat="1">
      <c r="B442" s="164"/>
      <c r="D442" s="165" t="s">
        <v>194</v>
      </c>
      <c r="E442" s="166" t="s">
        <v>1</v>
      </c>
      <c r="F442" s="167" t="s">
        <v>1070</v>
      </c>
      <c r="H442" s="168">
        <v>16.899999999999999</v>
      </c>
      <c r="I442" s="169"/>
      <c r="L442" s="164"/>
      <c r="M442" s="170"/>
      <c r="N442" s="171"/>
      <c r="O442" s="171"/>
      <c r="P442" s="171"/>
      <c r="Q442" s="171"/>
      <c r="R442" s="171"/>
      <c r="S442" s="171"/>
      <c r="T442" s="172"/>
      <c r="AT442" s="166" t="s">
        <v>194</v>
      </c>
      <c r="AU442" s="166" t="s">
        <v>88</v>
      </c>
      <c r="AV442" s="13" t="s">
        <v>88</v>
      </c>
      <c r="AW442" s="13" t="s">
        <v>35</v>
      </c>
      <c r="AX442" s="13" t="s">
        <v>80</v>
      </c>
      <c r="AY442" s="166" t="s">
        <v>185</v>
      </c>
    </row>
    <row r="443" spans="1:65" s="13" customFormat="1">
      <c r="B443" s="164"/>
      <c r="D443" s="165" t="s">
        <v>194</v>
      </c>
      <c r="E443" s="166" t="s">
        <v>1</v>
      </c>
      <c r="F443" s="167" t="s">
        <v>1071</v>
      </c>
      <c r="H443" s="168">
        <v>19.2</v>
      </c>
      <c r="I443" s="169"/>
      <c r="L443" s="164"/>
      <c r="M443" s="170"/>
      <c r="N443" s="171"/>
      <c r="O443" s="171"/>
      <c r="P443" s="171"/>
      <c r="Q443" s="171"/>
      <c r="R443" s="171"/>
      <c r="S443" s="171"/>
      <c r="T443" s="172"/>
      <c r="AT443" s="166" t="s">
        <v>194</v>
      </c>
      <c r="AU443" s="166" t="s">
        <v>88</v>
      </c>
      <c r="AV443" s="13" t="s">
        <v>88</v>
      </c>
      <c r="AW443" s="13" t="s">
        <v>35</v>
      </c>
      <c r="AX443" s="13" t="s">
        <v>80</v>
      </c>
      <c r="AY443" s="166" t="s">
        <v>185</v>
      </c>
    </row>
    <row r="444" spans="1:65" s="14" customFormat="1">
      <c r="B444" s="173"/>
      <c r="D444" s="165" t="s">
        <v>194</v>
      </c>
      <c r="E444" s="174" t="s">
        <v>1</v>
      </c>
      <c r="F444" s="175" t="s">
        <v>195</v>
      </c>
      <c r="H444" s="176">
        <v>182.45</v>
      </c>
      <c r="I444" s="177"/>
      <c r="L444" s="173"/>
      <c r="M444" s="178"/>
      <c r="N444" s="179"/>
      <c r="O444" s="179"/>
      <c r="P444" s="179"/>
      <c r="Q444" s="179"/>
      <c r="R444" s="179"/>
      <c r="S444" s="179"/>
      <c r="T444" s="180"/>
      <c r="AT444" s="174" t="s">
        <v>194</v>
      </c>
      <c r="AU444" s="174" t="s">
        <v>88</v>
      </c>
      <c r="AV444" s="14" t="s">
        <v>192</v>
      </c>
      <c r="AW444" s="14" t="s">
        <v>35</v>
      </c>
      <c r="AX444" s="14" t="s">
        <v>24</v>
      </c>
      <c r="AY444" s="174" t="s">
        <v>185</v>
      </c>
    </row>
    <row r="445" spans="1:65" s="2" customFormat="1" ht="16.5" customHeight="1">
      <c r="A445" s="33"/>
      <c r="B445" s="150"/>
      <c r="C445" s="151" t="s">
        <v>1072</v>
      </c>
      <c r="D445" s="151" t="s">
        <v>187</v>
      </c>
      <c r="E445" s="152" t="s">
        <v>1073</v>
      </c>
      <c r="F445" s="153" t="s">
        <v>1074</v>
      </c>
      <c r="G445" s="154" t="s">
        <v>280</v>
      </c>
      <c r="H445" s="155">
        <v>231</v>
      </c>
      <c r="I445" s="156"/>
      <c r="J445" s="157">
        <f>ROUND(I445*H445,2)</f>
        <v>0</v>
      </c>
      <c r="K445" s="153" t="s">
        <v>191</v>
      </c>
      <c r="L445" s="34"/>
      <c r="M445" s="158" t="s">
        <v>1</v>
      </c>
      <c r="N445" s="159" t="s">
        <v>45</v>
      </c>
      <c r="O445" s="59"/>
      <c r="P445" s="160">
        <f>O445*H445</f>
        <v>0</v>
      </c>
      <c r="Q445" s="160">
        <v>3.3E-4</v>
      </c>
      <c r="R445" s="160">
        <f>Q445*H445</f>
        <v>7.6230000000000006E-2</v>
      </c>
      <c r="S445" s="160">
        <v>0</v>
      </c>
      <c r="T445" s="161">
        <f>S445*H445</f>
        <v>0</v>
      </c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R445" s="162" t="s">
        <v>192</v>
      </c>
      <c r="AT445" s="162" t="s">
        <v>187</v>
      </c>
      <c r="AU445" s="162" t="s">
        <v>88</v>
      </c>
      <c r="AY445" s="18" t="s">
        <v>185</v>
      </c>
      <c r="BE445" s="163">
        <f>IF(N445="základní",J445,0)</f>
        <v>0</v>
      </c>
      <c r="BF445" s="163">
        <f>IF(N445="snížená",J445,0)</f>
        <v>0</v>
      </c>
      <c r="BG445" s="163">
        <f>IF(N445="zákl. přenesená",J445,0)</f>
        <v>0</v>
      </c>
      <c r="BH445" s="163">
        <f>IF(N445="sníž. přenesená",J445,0)</f>
        <v>0</v>
      </c>
      <c r="BI445" s="163">
        <f>IF(N445="nulová",J445,0)</f>
        <v>0</v>
      </c>
      <c r="BJ445" s="18" t="s">
        <v>24</v>
      </c>
      <c r="BK445" s="163">
        <f>ROUND(I445*H445,2)</f>
        <v>0</v>
      </c>
      <c r="BL445" s="18" t="s">
        <v>192</v>
      </c>
      <c r="BM445" s="162" t="s">
        <v>1075</v>
      </c>
    </row>
    <row r="446" spans="1:65" s="13" customFormat="1">
      <c r="B446" s="164"/>
      <c r="D446" s="165" t="s">
        <v>194</v>
      </c>
      <c r="E446" s="166" t="s">
        <v>1</v>
      </c>
      <c r="F446" s="167" t="s">
        <v>1076</v>
      </c>
      <c r="H446" s="168">
        <v>231</v>
      </c>
      <c r="I446" s="169"/>
      <c r="L446" s="164"/>
      <c r="M446" s="170"/>
      <c r="N446" s="171"/>
      <c r="O446" s="171"/>
      <c r="P446" s="171"/>
      <c r="Q446" s="171"/>
      <c r="R446" s="171"/>
      <c r="S446" s="171"/>
      <c r="T446" s="172"/>
      <c r="AT446" s="166" t="s">
        <v>194</v>
      </c>
      <c r="AU446" s="166" t="s">
        <v>88</v>
      </c>
      <c r="AV446" s="13" t="s">
        <v>88</v>
      </c>
      <c r="AW446" s="13" t="s">
        <v>35</v>
      </c>
      <c r="AX446" s="13" t="s">
        <v>24</v>
      </c>
      <c r="AY446" s="166" t="s">
        <v>185</v>
      </c>
    </row>
    <row r="447" spans="1:65" s="2" customFormat="1" ht="16.5" customHeight="1">
      <c r="A447" s="33"/>
      <c r="B447" s="150"/>
      <c r="C447" s="151" t="s">
        <v>1077</v>
      </c>
      <c r="D447" s="151" t="s">
        <v>187</v>
      </c>
      <c r="E447" s="152" t="s">
        <v>1078</v>
      </c>
      <c r="F447" s="153" t="s">
        <v>1079</v>
      </c>
      <c r="G447" s="154" t="s">
        <v>280</v>
      </c>
      <c r="H447" s="155">
        <v>32</v>
      </c>
      <c r="I447" s="156"/>
      <c r="J447" s="157">
        <f>ROUND(I447*H447,2)</f>
        <v>0</v>
      </c>
      <c r="K447" s="153" t="s">
        <v>191</v>
      </c>
      <c r="L447" s="34"/>
      <c r="M447" s="158" t="s">
        <v>1</v>
      </c>
      <c r="N447" s="159" t="s">
        <v>45</v>
      </c>
      <c r="O447" s="59"/>
      <c r="P447" s="160">
        <f>O447*H447</f>
        <v>0</v>
      </c>
      <c r="Q447" s="160">
        <v>3.3E-4</v>
      </c>
      <c r="R447" s="160">
        <f>Q447*H447</f>
        <v>1.056E-2</v>
      </c>
      <c r="S447" s="160">
        <v>0</v>
      </c>
      <c r="T447" s="161">
        <f>S447*H447</f>
        <v>0</v>
      </c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R447" s="162" t="s">
        <v>192</v>
      </c>
      <c r="AT447" s="162" t="s">
        <v>187</v>
      </c>
      <c r="AU447" s="162" t="s">
        <v>88</v>
      </c>
      <c r="AY447" s="18" t="s">
        <v>185</v>
      </c>
      <c r="BE447" s="163">
        <f>IF(N447="základní",J447,0)</f>
        <v>0</v>
      </c>
      <c r="BF447" s="163">
        <f>IF(N447="snížená",J447,0)</f>
        <v>0</v>
      </c>
      <c r="BG447" s="163">
        <f>IF(N447="zákl. přenesená",J447,0)</f>
        <v>0</v>
      </c>
      <c r="BH447" s="163">
        <f>IF(N447="sníž. přenesená",J447,0)</f>
        <v>0</v>
      </c>
      <c r="BI447" s="163">
        <f>IF(N447="nulová",J447,0)</f>
        <v>0</v>
      </c>
      <c r="BJ447" s="18" t="s">
        <v>24</v>
      </c>
      <c r="BK447" s="163">
        <f>ROUND(I447*H447,2)</f>
        <v>0</v>
      </c>
      <c r="BL447" s="18" t="s">
        <v>192</v>
      </c>
      <c r="BM447" s="162" t="s">
        <v>1080</v>
      </c>
    </row>
    <row r="448" spans="1:65" s="13" customFormat="1">
      <c r="B448" s="164"/>
      <c r="D448" s="165" t="s">
        <v>194</v>
      </c>
      <c r="E448" s="166" t="s">
        <v>1</v>
      </c>
      <c r="F448" s="167" t="s">
        <v>1081</v>
      </c>
      <c r="H448" s="168">
        <v>32</v>
      </c>
      <c r="I448" s="169"/>
      <c r="L448" s="164"/>
      <c r="M448" s="170"/>
      <c r="N448" s="171"/>
      <c r="O448" s="171"/>
      <c r="P448" s="171"/>
      <c r="Q448" s="171"/>
      <c r="R448" s="171"/>
      <c r="S448" s="171"/>
      <c r="T448" s="172"/>
      <c r="AT448" s="166" t="s">
        <v>194</v>
      </c>
      <c r="AU448" s="166" t="s">
        <v>88</v>
      </c>
      <c r="AV448" s="13" t="s">
        <v>88</v>
      </c>
      <c r="AW448" s="13" t="s">
        <v>35</v>
      </c>
      <c r="AX448" s="13" t="s">
        <v>24</v>
      </c>
      <c r="AY448" s="166" t="s">
        <v>185</v>
      </c>
    </row>
    <row r="449" spans="1:65" s="2" customFormat="1" ht="16.5" customHeight="1">
      <c r="A449" s="33"/>
      <c r="B449" s="150"/>
      <c r="C449" s="151" t="s">
        <v>1082</v>
      </c>
      <c r="D449" s="151" t="s">
        <v>187</v>
      </c>
      <c r="E449" s="152" t="s">
        <v>1083</v>
      </c>
      <c r="F449" s="153" t="s">
        <v>1084</v>
      </c>
      <c r="G449" s="154" t="s">
        <v>280</v>
      </c>
      <c r="H449" s="155">
        <v>1018</v>
      </c>
      <c r="I449" s="156"/>
      <c r="J449" s="157">
        <f>ROUND(I449*H449,2)</f>
        <v>0</v>
      </c>
      <c r="K449" s="153" t="s">
        <v>191</v>
      </c>
      <c r="L449" s="34"/>
      <c r="M449" s="158" t="s">
        <v>1</v>
      </c>
      <c r="N449" s="159" t="s">
        <v>45</v>
      </c>
      <c r="O449" s="59"/>
      <c r="P449" s="160">
        <f>O449*H449</f>
        <v>0</v>
      </c>
      <c r="Q449" s="160">
        <v>1.1E-4</v>
      </c>
      <c r="R449" s="160">
        <f>Q449*H449</f>
        <v>0.11198000000000001</v>
      </c>
      <c r="S449" s="160">
        <v>0</v>
      </c>
      <c r="T449" s="161">
        <f>S449*H449</f>
        <v>0</v>
      </c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R449" s="162" t="s">
        <v>192</v>
      </c>
      <c r="AT449" s="162" t="s">
        <v>187</v>
      </c>
      <c r="AU449" s="162" t="s">
        <v>88</v>
      </c>
      <c r="AY449" s="18" t="s">
        <v>185</v>
      </c>
      <c r="BE449" s="163">
        <f>IF(N449="základní",J449,0)</f>
        <v>0</v>
      </c>
      <c r="BF449" s="163">
        <f>IF(N449="snížená",J449,0)</f>
        <v>0</v>
      </c>
      <c r="BG449" s="163">
        <f>IF(N449="zákl. přenesená",J449,0)</f>
        <v>0</v>
      </c>
      <c r="BH449" s="163">
        <f>IF(N449="sníž. přenesená",J449,0)</f>
        <v>0</v>
      </c>
      <c r="BI449" s="163">
        <f>IF(N449="nulová",J449,0)</f>
        <v>0</v>
      </c>
      <c r="BJ449" s="18" t="s">
        <v>24</v>
      </c>
      <c r="BK449" s="163">
        <f>ROUND(I449*H449,2)</f>
        <v>0</v>
      </c>
      <c r="BL449" s="18" t="s">
        <v>192</v>
      </c>
      <c r="BM449" s="162" t="s">
        <v>1085</v>
      </c>
    </row>
    <row r="450" spans="1:65" s="13" customFormat="1">
      <c r="B450" s="164"/>
      <c r="D450" s="165" t="s">
        <v>194</v>
      </c>
      <c r="E450" s="166" t="s">
        <v>1</v>
      </c>
      <c r="F450" s="167" t="s">
        <v>1086</v>
      </c>
      <c r="H450" s="168">
        <v>1018</v>
      </c>
      <c r="I450" s="169"/>
      <c r="L450" s="164"/>
      <c r="M450" s="170"/>
      <c r="N450" s="171"/>
      <c r="O450" s="171"/>
      <c r="P450" s="171"/>
      <c r="Q450" s="171"/>
      <c r="R450" s="171"/>
      <c r="S450" s="171"/>
      <c r="T450" s="172"/>
      <c r="AT450" s="166" t="s">
        <v>194</v>
      </c>
      <c r="AU450" s="166" t="s">
        <v>88</v>
      </c>
      <c r="AV450" s="13" t="s">
        <v>88</v>
      </c>
      <c r="AW450" s="13" t="s">
        <v>35</v>
      </c>
      <c r="AX450" s="13" t="s">
        <v>24</v>
      </c>
      <c r="AY450" s="166" t="s">
        <v>185</v>
      </c>
    </row>
    <row r="451" spans="1:65" s="2" customFormat="1" ht="16.5" customHeight="1">
      <c r="A451" s="33"/>
      <c r="B451" s="150"/>
      <c r="C451" s="151" t="s">
        <v>1087</v>
      </c>
      <c r="D451" s="151" t="s">
        <v>187</v>
      </c>
      <c r="E451" s="152" t="s">
        <v>1088</v>
      </c>
      <c r="F451" s="153" t="s">
        <v>1089</v>
      </c>
      <c r="G451" s="154" t="s">
        <v>280</v>
      </c>
      <c r="H451" s="155">
        <v>1753</v>
      </c>
      <c r="I451" s="156"/>
      <c r="J451" s="157">
        <f>ROUND(I451*H451,2)</f>
        <v>0</v>
      </c>
      <c r="K451" s="153" t="s">
        <v>191</v>
      </c>
      <c r="L451" s="34"/>
      <c r="M451" s="158" t="s">
        <v>1</v>
      </c>
      <c r="N451" s="159" t="s">
        <v>45</v>
      </c>
      <c r="O451" s="59"/>
      <c r="P451" s="160">
        <f>O451*H451</f>
        <v>0</v>
      </c>
      <c r="Q451" s="160">
        <v>6.4999999999999997E-4</v>
      </c>
      <c r="R451" s="160">
        <f>Q451*H451</f>
        <v>1.1394499999999999</v>
      </c>
      <c r="S451" s="160">
        <v>0</v>
      </c>
      <c r="T451" s="161">
        <f>S451*H451</f>
        <v>0</v>
      </c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R451" s="162" t="s">
        <v>192</v>
      </c>
      <c r="AT451" s="162" t="s">
        <v>187</v>
      </c>
      <c r="AU451" s="162" t="s">
        <v>88</v>
      </c>
      <c r="AY451" s="18" t="s">
        <v>185</v>
      </c>
      <c r="BE451" s="163">
        <f>IF(N451="základní",J451,0)</f>
        <v>0</v>
      </c>
      <c r="BF451" s="163">
        <f>IF(N451="snížená",J451,0)</f>
        <v>0</v>
      </c>
      <c r="BG451" s="163">
        <f>IF(N451="zákl. přenesená",J451,0)</f>
        <v>0</v>
      </c>
      <c r="BH451" s="163">
        <f>IF(N451="sníž. přenesená",J451,0)</f>
        <v>0</v>
      </c>
      <c r="BI451" s="163">
        <f>IF(N451="nulová",J451,0)</f>
        <v>0</v>
      </c>
      <c r="BJ451" s="18" t="s">
        <v>24</v>
      </c>
      <c r="BK451" s="163">
        <f>ROUND(I451*H451,2)</f>
        <v>0</v>
      </c>
      <c r="BL451" s="18" t="s">
        <v>192</v>
      </c>
      <c r="BM451" s="162" t="s">
        <v>1090</v>
      </c>
    </row>
    <row r="452" spans="1:65" s="13" customFormat="1">
      <c r="B452" s="164"/>
      <c r="D452" s="165" t="s">
        <v>194</v>
      </c>
      <c r="E452" s="166" t="s">
        <v>1</v>
      </c>
      <c r="F452" s="167" t="s">
        <v>1091</v>
      </c>
      <c r="H452" s="168">
        <v>1753</v>
      </c>
      <c r="I452" s="169"/>
      <c r="L452" s="164"/>
      <c r="M452" s="170"/>
      <c r="N452" s="171"/>
      <c r="O452" s="171"/>
      <c r="P452" s="171"/>
      <c r="Q452" s="171"/>
      <c r="R452" s="171"/>
      <c r="S452" s="171"/>
      <c r="T452" s="172"/>
      <c r="AT452" s="166" t="s">
        <v>194</v>
      </c>
      <c r="AU452" s="166" t="s">
        <v>88</v>
      </c>
      <c r="AV452" s="13" t="s">
        <v>88</v>
      </c>
      <c r="AW452" s="13" t="s">
        <v>35</v>
      </c>
      <c r="AX452" s="13" t="s">
        <v>24</v>
      </c>
      <c r="AY452" s="166" t="s">
        <v>185</v>
      </c>
    </row>
    <row r="453" spans="1:65" s="2" customFormat="1" ht="16.5" customHeight="1">
      <c r="A453" s="33"/>
      <c r="B453" s="150"/>
      <c r="C453" s="151" t="s">
        <v>1092</v>
      </c>
      <c r="D453" s="151" t="s">
        <v>187</v>
      </c>
      <c r="E453" s="152" t="s">
        <v>1093</v>
      </c>
      <c r="F453" s="153" t="s">
        <v>1094</v>
      </c>
      <c r="G453" s="154" t="s">
        <v>280</v>
      </c>
      <c r="H453" s="155">
        <v>283</v>
      </c>
      <c r="I453" s="156"/>
      <c r="J453" s="157">
        <f>ROUND(I453*H453,2)</f>
        <v>0</v>
      </c>
      <c r="K453" s="153" t="s">
        <v>191</v>
      </c>
      <c r="L453" s="34"/>
      <c r="M453" s="158" t="s">
        <v>1</v>
      </c>
      <c r="N453" s="159" t="s">
        <v>45</v>
      </c>
      <c r="O453" s="59"/>
      <c r="P453" s="160">
        <f>O453*H453</f>
        <v>0</v>
      </c>
      <c r="Q453" s="160">
        <v>3.8000000000000002E-4</v>
      </c>
      <c r="R453" s="160">
        <f>Q453*H453</f>
        <v>0.10754000000000001</v>
      </c>
      <c r="S453" s="160">
        <v>0</v>
      </c>
      <c r="T453" s="161">
        <f>S453*H453</f>
        <v>0</v>
      </c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R453" s="162" t="s">
        <v>192</v>
      </c>
      <c r="AT453" s="162" t="s">
        <v>187</v>
      </c>
      <c r="AU453" s="162" t="s">
        <v>88</v>
      </c>
      <c r="AY453" s="18" t="s">
        <v>185</v>
      </c>
      <c r="BE453" s="163">
        <f>IF(N453="základní",J453,0)</f>
        <v>0</v>
      </c>
      <c r="BF453" s="163">
        <f>IF(N453="snížená",J453,0)</f>
        <v>0</v>
      </c>
      <c r="BG453" s="163">
        <f>IF(N453="zákl. přenesená",J453,0)</f>
        <v>0</v>
      </c>
      <c r="BH453" s="163">
        <f>IF(N453="sníž. přenesená",J453,0)</f>
        <v>0</v>
      </c>
      <c r="BI453" s="163">
        <f>IF(N453="nulová",J453,0)</f>
        <v>0</v>
      </c>
      <c r="BJ453" s="18" t="s">
        <v>24</v>
      </c>
      <c r="BK453" s="163">
        <f>ROUND(I453*H453,2)</f>
        <v>0</v>
      </c>
      <c r="BL453" s="18" t="s">
        <v>192</v>
      </c>
      <c r="BM453" s="162" t="s">
        <v>1095</v>
      </c>
    </row>
    <row r="454" spans="1:65" s="13" customFormat="1">
      <c r="B454" s="164"/>
      <c r="D454" s="165" t="s">
        <v>194</v>
      </c>
      <c r="E454" s="166" t="s">
        <v>1</v>
      </c>
      <c r="F454" s="167" t="s">
        <v>1096</v>
      </c>
      <c r="H454" s="168">
        <v>283</v>
      </c>
      <c r="I454" s="169"/>
      <c r="L454" s="164"/>
      <c r="M454" s="170"/>
      <c r="N454" s="171"/>
      <c r="O454" s="171"/>
      <c r="P454" s="171"/>
      <c r="Q454" s="171"/>
      <c r="R454" s="171"/>
      <c r="S454" s="171"/>
      <c r="T454" s="172"/>
      <c r="AT454" s="166" t="s">
        <v>194</v>
      </c>
      <c r="AU454" s="166" t="s">
        <v>88</v>
      </c>
      <c r="AV454" s="13" t="s">
        <v>88</v>
      </c>
      <c r="AW454" s="13" t="s">
        <v>35</v>
      </c>
      <c r="AX454" s="13" t="s">
        <v>24</v>
      </c>
      <c r="AY454" s="166" t="s">
        <v>185</v>
      </c>
    </row>
    <row r="455" spans="1:65" s="2" customFormat="1" ht="16.5" customHeight="1">
      <c r="A455" s="33"/>
      <c r="B455" s="150"/>
      <c r="C455" s="151" t="s">
        <v>1097</v>
      </c>
      <c r="D455" s="151" t="s">
        <v>187</v>
      </c>
      <c r="E455" s="152" t="s">
        <v>1098</v>
      </c>
      <c r="F455" s="153" t="s">
        <v>1099</v>
      </c>
      <c r="G455" s="154" t="s">
        <v>288</v>
      </c>
      <c r="H455" s="155">
        <v>136.44999999999999</v>
      </c>
      <c r="I455" s="156"/>
      <c r="J455" s="157">
        <f>ROUND(I455*H455,2)</f>
        <v>0</v>
      </c>
      <c r="K455" s="153" t="s">
        <v>191</v>
      </c>
      <c r="L455" s="34"/>
      <c r="M455" s="158" t="s">
        <v>1</v>
      </c>
      <c r="N455" s="159" t="s">
        <v>45</v>
      </c>
      <c r="O455" s="59"/>
      <c r="P455" s="160">
        <f>O455*H455</f>
        <v>0</v>
      </c>
      <c r="Q455" s="160">
        <v>2.5999999999999999E-3</v>
      </c>
      <c r="R455" s="160">
        <f>Q455*H455</f>
        <v>0.35476999999999997</v>
      </c>
      <c r="S455" s="160">
        <v>0</v>
      </c>
      <c r="T455" s="161">
        <f>S455*H455</f>
        <v>0</v>
      </c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R455" s="162" t="s">
        <v>192</v>
      </c>
      <c r="AT455" s="162" t="s">
        <v>187</v>
      </c>
      <c r="AU455" s="162" t="s">
        <v>88</v>
      </c>
      <c r="AY455" s="18" t="s">
        <v>185</v>
      </c>
      <c r="BE455" s="163">
        <f>IF(N455="základní",J455,0)</f>
        <v>0</v>
      </c>
      <c r="BF455" s="163">
        <f>IF(N455="snížená",J455,0)</f>
        <v>0</v>
      </c>
      <c r="BG455" s="163">
        <f>IF(N455="zákl. přenesená",J455,0)</f>
        <v>0</v>
      </c>
      <c r="BH455" s="163">
        <f>IF(N455="sníž. přenesená",J455,0)</f>
        <v>0</v>
      </c>
      <c r="BI455" s="163">
        <f>IF(N455="nulová",J455,0)</f>
        <v>0</v>
      </c>
      <c r="BJ455" s="18" t="s">
        <v>24</v>
      </c>
      <c r="BK455" s="163">
        <f>ROUND(I455*H455,2)</f>
        <v>0</v>
      </c>
      <c r="BL455" s="18" t="s">
        <v>192</v>
      </c>
      <c r="BM455" s="162" t="s">
        <v>1100</v>
      </c>
    </row>
    <row r="456" spans="1:65" s="15" customFormat="1">
      <c r="B456" s="194"/>
      <c r="D456" s="165" t="s">
        <v>194</v>
      </c>
      <c r="E456" s="195" t="s">
        <v>1</v>
      </c>
      <c r="F456" s="196" t="s">
        <v>1101</v>
      </c>
      <c r="H456" s="195" t="s">
        <v>1</v>
      </c>
      <c r="I456" s="197"/>
      <c r="L456" s="194"/>
      <c r="M456" s="198"/>
      <c r="N456" s="199"/>
      <c r="O456" s="199"/>
      <c r="P456" s="199"/>
      <c r="Q456" s="199"/>
      <c r="R456" s="199"/>
      <c r="S456" s="199"/>
      <c r="T456" s="200"/>
      <c r="AT456" s="195" t="s">
        <v>194</v>
      </c>
      <c r="AU456" s="195" t="s">
        <v>88</v>
      </c>
      <c r="AV456" s="15" t="s">
        <v>24</v>
      </c>
      <c r="AW456" s="15" t="s">
        <v>35</v>
      </c>
      <c r="AX456" s="15" t="s">
        <v>80</v>
      </c>
      <c r="AY456" s="195" t="s">
        <v>185</v>
      </c>
    </row>
    <row r="457" spans="1:65" s="13" customFormat="1">
      <c r="B457" s="164"/>
      <c r="D457" s="165" t="s">
        <v>194</v>
      </c>
      <c r="E457" s="166" t="s">
        <v>1</v>
      </c>
      <c r="F457" s="167" t="s">
        <v>1102</v>
      </c>
      <c r="H457" s="168">
        <v>46</v>
      </c>
      <c r="I457" s="169"/>
      <c r="L457" s="164"/>
      <c r="M457" s="170"/>
      <c r="N457" s="171"/>
      <c r="O457" s="171"/>
      <c r="P457" s="171"/>
      <c r="Q457" s="171"/>
      <c r="R457" s="171"/>
      <c r="S457" s="171"/>
      <c r="T457" s="172"/>
      <c r="AT457" s="166" t="s">
        <v>194</v>
      </c>
      <c r="AU457" s="166" t="s">
        <v>88</v>
      </c>
      <c r="AV457" s="13" t="s">
        <v>88</v>
      </c>
      <c r="AW457" s="13" t="s">
        <v>35</v>
      </c>
      <c r="AX457" s="13" t="s">
        <v>80</v>
      </c>
      <c r="AY457" s="166" t="s">
        <v>185</v>
      </c>
    </row>
    <row r="458" spans="1:65" s="13" customFormat="1">
      <c r="B458" s="164"/>
      <c r="D458" s="165" t="s">
        <v>194</v>
      </c>
      <c r="E458" s="166" t="s">
        <v>1</v>
      </c>
      <c r="F458" s="167" t="s">
        <v>1068</v>
      </c>
      <c r="H458" s="168">
        <v>52.35</v>
      </c>
      <c r="I458" s="169"/>
      <c r="L458" s="164"/>
      <c r="M458" s="170"/>
      <c r="N458" s="171"/>
      <c r="O458" s="171"/>
      <c r="P458" s="171"/>
      <c r="Q458" s="171"/>
      <c r="R458" s="171"/>
      <c r="S458" s="171"/>
      <c r="T458" s="172"/>
      <c r="AT458" s="166" t="s">
        <v>194</v>
      </c>
      <c r="AU458" s="166" t="s">
        <v>88</v>
      </c>
      <c r="AV458" s="13" t="s">
        <v>88</v>
      </c>
      <c r="AW458" s="13" t="s">
        <v>35</v>
      </c>
      <c r="AX458" s="13" t="s">
        <v>80</v>
      </c>
      <c r="AY458" s="166" t="s">
        <v>185</v>
      </c>
    </row>
    <row r="459" spans="1:65" s="13" customFormat="1">
      <c r="B459" s="164"/>
      <c r="D459" s="165" t="s">
        <v>194</v>
      </c>
      <c r="E459" s="166" t="s">
        <v>1</v>
      </c>
      <c r="F459" s="167" t="s">
        <v>1069</v>
      </c>
      <c r="H459" s="168">
        <v>2</v>
      </c>
      <c r="I459" s="169"/>
      <c r="L459" s="164"/>
      <c r="M459" s="170"/>
      <c r="N459" s="171"/>
      <c r="O459" s="171"/>
      <c r="P459" s="171"/>
      <c r="Q459" s="171"/>
      <c r="R459" s="171"/>
      <c r="S459" s="171"/>
      <c r="T459" s="172"/>
      <c r="AT459" s="166" t="s">
        <v>194</v>
      </c>
      <c r="AU459" s="166" t="s">
        <v>88</v>
      </c>
      <c r="AV459" s="13" t="s">
        <v>88</v>
      </c>
      <c r="AW459" s="13" t="s">
        <v>35</v>
      </c>
      <c r="AX459" s="13" t="s">
        <v>80</v>
      </c>
      <c r="AY459" s="166" t="s">
        <v>185</v>
      </c>
    </row>
    <row r="460" spans="1:65" s="13" customFormat="1">
      <c r="B460" s="164"/>
      <c r="D460" s="165" t="s">
        <v>194</v>
      </c>
      <c r="E460" s="166" t="s">
        <v>1</v>
      </c>
      <c r="F460" s="167" t="s">
        <v>1070</v>
      </c>
      <c r="H460" s="168">
        <v>16.899999999999999</v>
      </c>
      <c r="I460" s="169"/>
      <c r="L460" s="164"/>
      <c r="M460" s="170"/>
      <c r="N460" s="171"/>
      <c r="O460" s="171"/>
      <c r="P460" s="171"/>
      <c r="Q460" s="171"/>
      <c r="R460" s="171"/>
      <c r="S460" s="171"/>
      <c r="T460" s="172"/>
      <c r="AT460" s="166" t="s">
        <v>194</v>
      </c>
      <c r="AU460" s="166" t="s">
        <v>88</v>
      </c>
      <c r="AV460" s="13" t="s">
        <v>88</v>
      </c>
      <c r="AW460" s="13" t="s">
        <v>35</v>
      </c>
      <c r="AX460" s="13" t="s">
        <v>80</v>
      </c>
      <c r="AY460" s="166" t="s">
        <v>185</v>
      </c>
    </row>
    <row r="461" spans="1:65" s="13" customFormat="1">
      <c r="B461" s="164"/>
      <c r="D461" s="165" t="s">
        <v>194</v>
      </c>
      <c r="E461" s="166" t="s">
        <v>1</v>
      </c>
      <c r="F461" s="167" t="s">
        <v>1071</v>
      </c>
      <c r="H461" s="168">
        <v>19.2</v>
      </c>
      <c r="I461" s="169"/>
      <c r="L461" s="164"/>
      <c r="M461" s="170"/>
      <c r="N461" s="171"/>
      <c r="O461" s="171"/>
      <c r="P461" s="171"/>
      <c r="Q461" s="171"/>
      <c r="R461" s="171"/>
      <c r="S461" s="171"/>
      <c r="T461" s="172"/>
      <c r="AT461" s="166" t="s">
        <v>194</v>
      </c>
      <c r="AU461" s="166" t="s">
        <v>88</v>
      </c>
      <c r="AV461" s="13" t="s">
        <v>88</v>
      </c>
      <c r="AW461" s="13" t="s">
        <v>35</v>
      </c>
      <c r="AX461" s="13" t="s">
        <v>80</v>
      </c>
      <c r="AY461" s="166" t="s">
        <v>185</v>
      </c>
    </row>
    <row r="462" spans="1:65" s="14" customFormat="1">
      <c r="B462" s="173"/>
      <c r="D462" s="165" t="s">
        <v>194</v>
      </c>
      <c r="E462" s="174" t="s">
        <v>1</v>
      </c>
      <c r="F462" s="175" t="s">
        <v>195</v>
      </c>
      <c r="H462" s="176">
        <v>136.44999999999999</v>
      </c>
      <c r="I462" s="177"/>
      <c r="L462" s="173"/>
      <c r="M462" s="178"/>
      <c r="N462" s="179"/>
      <c r="O462" s="179"/>
      <c r="P462" s="179"/>
      <c r="Q462" s="179"/>
      <c r="R462" s="179"/>
      <c r="S462" s="179"/>
      <c r="T462" s="180"/>
      <c r="AT462" s="174" t="s">
        <v>194</v>
      </c>
      <c r="AU462" s="174" t="s">
        <v>88</v>
      </c>
      <c r="AV462" s="14" t="s">
        <v>192</v>
      </c>
      <c r="AW462" s="14" t="s">
        <v>35</v>
      </c>
      <c r="AX462" s="14" t="s">
        <v>24</v>
      </c>
      <c r="AY462" s="174" t="s">
        <v>185</v>
      </c>
    </row>
    <row r="463" spans="1:65" s="2" customFormat="1" ht="16.5" customHeight="1">
      <c r="A463" s="33"/>
      <c r="B463" s="150"/>
      <c r="C463" s="151" t="s">
        <v>1103</v>
      </c>
      <c r="D463" s="151" t="s">
        <v>187</v>
      </c>
      <c r="E463" s="152" t="s">
        <v>1104</v>
      </c>
      <c r="F463" s="153" t="s">
        <v>1105</v>
      </c>
      <c r="G463" s="154" t="s">
        <v>288</v>
      </c>
      <c r="H463" s="155">
        <v>46</v>
      </c>
      <c r="I463" s="156"/>
      <c r="J463" s="157">
        <f>ROUND(I463*H463,2)</f>
        <v>0</v>
      </c>
      <c r="K463" s="153" t="s">
        <v>224</v>
      </c>
      <c r="L463" s="34"/>
      <c r="M463" s="158" t="s">
        <v>1</v>
      </c>
      <c r="N463" s="159" t="s">
        <v>45</v>
      </c>
      <c r="O463" s="59"/>
      <c r="P463" s="160">
        <f>O463*H463</f>
        <v>0</v>
      </c>
      <c r="Q463" s="160">
        <v>2.5999999999999999E-3</v>
      </c>
      <c r="R463" s="160">
        <f>Q463*H463</f>
        <v>0.1196</v>
      </c>
      <c r="S463" s="160">
        <v>0</v>
      </c>
      <c r="T463" s="161">
        <f>S463*H463</f>
        <v>0</v>
      </c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R463" s="162" t="s">
        <v>192</v>
      </c>
      <c r="AT463" s="162" t="s">
        <v>187</v>
      </c>
      <c r="AU463" s="162" t="s">
        <v>88</v>
      </c>
      <c r="AY463" s="18" t="s">
        <v>185</v>
      </c>
      <c r="BE463" s="163">
        <f>IF(N463="základní",J463,0)</f>
        <v>0</v>
      </c>
      <c r="BF463" s="163">
        <f>IF(N463="snížená",J463,0)</f>
        <v>0</v>
      </c>
      <c r="BG463" s="163">
        <f>IF(N463="zákl. přenesená",J463,0)</f>
        <v>0</v>
      </c>
      <c r="BH463" s="163">
        <f>IF(N463="sníž. přenesená",J463,0)</f>
        <v>0</v>
      </c>
      <c r="BI463" s="163">
        <f>IF(N463="nulová",J463,0)</f>
        <v>0</v>
      </c>
      <c r="BJ463" s="18" t="s">
        <v>24</v>
      </c>
      <c r="BK463" s="163">
        <f>ROUND(I463*H463,2)</f>
        <v>0</v>
      </c>
      <c r="BL463" s="18" t="s">
        <v>192</v>
      </c>
      <c r="BM463" s="162" t="s">
        <v>1106</v>
      </c>
    </row>
    <row r="464" spans="1:65" s="15" customFormat="1">
      <c r="B464" s="194"/>
      <c r="D464" s="165" t="s">
        <v>194</v>
      </c>
      <c r="E464" s="195" t="s">
        <v>1</v>
      </c>
      <c r="F464" s="196" t="s">
        <v>1101</v>
      </c>
      <c r="H464" s="195" t="s">
        <v>1</v>
      </c>
      <c r="I464" s="197"/>
      <c r="L464" s="194"/>
      <c r="M464" s="198"/>
      <c r="N464" s="199"/>
      <c r="O464" s="199"/>
      <c r="P464" s="199"/>
      <c r="Q464" s="199"/>
      <c r="R464" s="199"/>
      <c r="S464" s="199"/>
      <c r="T464" s="200"/>
      <c r="AT464" s="195" t="s">
        <v>194</v>
      </c>
      <c r="AU464" s="195" t="s">
        <v>88</v>
      </c>
      <c r="AV464" s="15" t="s">
        <v>24</v>
      </c>
      <c r="AW464" s="15" t="s">
        <v>35</v>
      </c>
      <c r="AX464" s="15" t="s">
        <v>80</v>
      </c>
      <c r="AY464" s="195" t="s">
        <v>185</v>
      </c>
    </row>
    <row r="465" spans="1:65" s="13" customFormat="1">
      <c r="B465" s="164"/>
      <c r="D465" s="165" t="s">
        <v>194</v>
      </c>
      <c r="E465" s="166" t="s">
        <v>1</v>
      </c>
      <c r="F465" s="167" t="s">
        <v>1102</v>
      </c>
      <c r="H465" s="168">
        <v>46</v>
      </c>
      <c r="I465" s="169"/>
      <c r="L465" s="164"/>
      <c r="M465" s="170"/>
      <c r="N465" s="171"/>
      <c r="O465" s="171"/>
      <c r="P465" s="171"/>
      <c r="Q465" s="171"/>
      <c r="R465" s="171"/>
      <c r="S465" s="171"/>
      <c r="T465" s="172"/>
      <c r="AT465" s="166" t="s">
        <v>194</v>
      </c>
      <c r="AU465" s="166" t="s">
        <v>88</v>
      </c>
      <c r="AV465" s="13" t="s">
        <v>88</v>
      </c>
      <c r="AW465" s="13" t="s">
        <v>35</v>
      </c>
      <c r="AX465" s="13" t="s">
        <v>24</v>
      </c>
      <c r="AY465" s="166" t="s">
        <v>185</v>
      </c>
    </row>
    <row r="466" spans="1:65" s="2" customFormat="1" ht="16.5" customHeight="1">
      <c r="A466" s="33"/>
      <c r="B466" s="150"/>
      <c r="C466" s="151" t="s">
        <v>1107</v>
      </c>
      <c r="D466" s="151" t="s">
        <v>187</v>
      </c>
      <c r="E466" s="152" t="s">
        <v>1108</v>
      </c>
      <c r="F466" s="153" t="s">
        <v>1109</v>
      </c>
      <c r="G466" s="154" t="s">
        <v>280</v>
      </c>
      <c r="H466" s="155">
        <v>18.399999999999999</v>
      </c>
      <c r="I466" s="156"/>
      <c r="J466" s="157">
        <f>ROUND(I466*H466,2)</f>
        <v>0</v>
      </c>
      <c r="K466" s="153" t="s">
        <v>191</v>
      </c>
      <c r="L466" s="34"/>
      <c r="M466" s="158" t="s">
        <v>1</v>
      </c>
      <c r="N466" s="159" t="s">
        <v>45</v>
      </c>
      <c r="O466" s="59"/>
      <c r="P466" s="160">
        <f>O466*H466</f>
        <v>0</v>
      </c>
      <c r="Q466" s="160">
        <v>1.3999999999999999E-4</v>
      </c>
      <c r="R466" s="160">
        <f>Q466*H466</f>
        <v>2.5759999999999997E-3</v>
      </c>
      <c r="S466" s="160">
        <v>0</v>
      </c>
      <c r="T466" s="161">
        <f>S466*H466</f>
        <v>0</v>
      </c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R466" s="162" t="s">
        <v>192</v>
      </c>
      <c r="AT466" s="162" t="s">
        <v>187</v>
      </c>
      <c r="AU466" s="162" t="s">
        <v>88</v>
      </c>
      <c r="AY466" s="18" t="s">
        <v>185</v>
      </c>
      <c r="BE466" s="163">
        <f>IF(N466="základní",J466,0)</f>
        <v>0</v>
      </c>
      <c r="BF466" s="163">
        <f>IF(N466="snížená",J466,0)</f>
        <v>0</v>
      </c>
      <c r="BG466" s="163">
        <f>IF(N466="zákl. přenesená",J466,0)</f>
        <v>0</v>
      </c>
      <c r="BH466" s="163">
        <f>IF(N466="sníž. přenesená",J466,0)</f>
        <v>0</v>
      </c>
      <c r="BI466" s="163">
        <f>IF(N466="nulová",J466,0)</f>
        <v>0</v>
      </c>
      <c r="BJ466" s="18" t="s">
        <v>24</v>
      </c>
      <c r="BK466" s="163">
        <f>ROUND(I466*H466,2)</f>
        <v>0</v>
      </c>
      <c r="BL466" s="18" t="s">
        <v>192</v>
      </c>
      <c r="BM466" s="162" t="s">
        <v>1110</v>
      </c>
    </row>
    <row r="467" spans="1:65" s="13" customFormat="1">
      <c r="B467" s="164"/>
      <c r="D467" s="165" t="s">
        <v>194</v>
      </c>
      <c r="E467" s="166" t="s">
        <v>1</v>
      </c>
      <c r="F467" s="167" t="s">
        <v>1111</v>
      </c>
      <c r="H467" s="168">
        <v>18.399999999999999</v>
      </c>
      <c r="I467" s="169"/>
      <c r="L467" s="164"/>
      <c r="M467" s="170"/>
      <c r="N467" s="171"/>
      <c r="O467" s="171"/>
      <c r="P467" s="171"/>
      <c r="Q467" s="171"/>
      <c r="R467" s="171"/>
      <c r="S467" s="171"/>
      <c r="T467" s="172"/>
      <c r="AT467" s="166" t="s">
        <v>194</v>
      </c>
      <c r="AU467" s="166" t="s">
        <v>88</v>
      </c>
      <c r="AV467" s="13" t="s">
        <v>88</v>
      </c>
      <c r="AW467" s="13" t="s">
        <v>35</v>
      </c>
      <c r="AX467" s="13" t="s">
        <v>24</v>
      </c>
      <c r="AY467" s="166" t="s">
        <v>185</v>
      </c>
    </row>
    <row r="468" spans="1:65" s="2" customFormat="1" ht="16.5" customHeight="1">
      <c r="A468" s="33"/>
      <c r="B468" s="150"/>
      <c r="C468" s="151" t="s">
        <v>1112</v>
      </c>
      <c r="D468" s="151" t="s">
        <v>187</v>
      </c>
      <c r="E468" s="152" t="s">
        <v>1113</v>
      </c>
      <c r="F468" s="153" t="s">
        <v>1114</v>
      </c>
      <c r="G468" s="154" t="s">
        <v>280</v>
      </c>
      <c r="H468" s="155">
        <v>3317</v>
      </c>
      <c r="I468" s="156"/>
      <c r="J468" s="157">
        <f>ROUND(I468*H468,2)</f>
        <v>0</v>
      </c>
      <c r="K468" s="153" t="s">
        <v>191</v>
      </c>
      <c r="L468" s="34"/>
      <c r="M468" s="158" t="s">
        <v>1</v>
      </c>
      <c r="N468" s="159" t="s">
        <v>45</v>
      </c>
      <c r="O468" s="59"/>
      <c r="P468" s="160">
        <f>O468*H468</f>
        <v>0</v>
      </c>
      <c r="Q468" s="160">
        <v>0</v>
      </c>
      <c r="R468" s="160">
        <f>Q468*H468</f>
        <v>0</v>
      </c>
      <c r="S468" s="160">
        <v>0</v>
      </c>
      <c r="T468" s="161">
        <f>S468*H468</f>
        <v>0</v>
      </c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R468" s="162" t="s">
        <v>192</v>
      </c>
      <c r="AT468" s="162" t="s">
        <v>187</v>
      </c>
      <c r="AU468" s="162" t="s">
        <v>88</v>
      </c>
      <c r="AY468" s="18" t="s">
        <v>185</v>
      </c>
      <c r="BE468" s="163">
        <f>IF(N468="základní",J468,0)</f>
        <v>0</v>
      </c>
      <c r="BF468" s="163">
        <f>IF(N468="snížená",J468,0)</f>
        <v>0</v>
      </c>
      <c r="BG468" s="163">
        <f>IF(N468="zákl. přenesená",J468,0)</f>
        <v>0</v>
      </c>
      <c r="BH468" s="163">
        <f>IF(N468="sníž. přenesená",J468,0)</f>
        <v>0</v>
      </c>
      <c r="BI468" s="163">
        <f>IF(N468="nulová",J468,0)</f>
        <v>0</v>
      </c>
      <c r="BJ468" s="18" t="s">
        <v>24</v>
      </c>
      <c r="BK468" s="163">
        <f>ROUND(I468*H468,2)</f>
        <v>0</v>
      </c>
      <c r="BL468" s="18" t="s">
        <v>192</v>
      </c>
      <c r="BM468" s="162" t="s">
        <v>1115</v>
      </c>
    </row>
    <row r="469" spans="1:65" s="13" customFormat="1">
      <c r="B469" s="164"/>
      <c r="D469" s="165" t="s">
        <v>194</v>
      </c>
      <c r="E469" s="166" t="s">
        <v>1</v>
      </c>
      <c r="F469" s="167" t="s">
        <v>1116</v>
      </c>
      <c r="H469" s="168">
        <v>3317</v>
      </c>
      <c r="I469" s="169"/>
      <c r="L469" s="164"/>
      <c r="M469" s="170"/>
      <c r="N469" s="171"/>
      <c r="O469" s="171"/>
      <c r="P469" s="171"/>
      <c r="Q469" s="171"/>
      <c r="R469" s="171"/>
      <c r="S469" s="171"/>
      <c r="T469" s="172"/>
      <c r="AT469" s="166" t="s">
        <v>194</v>
      </c>
      <c r="AU469" s="166" t="s">
        <v>88</v>
      </c>
      <c r="AV469" s="13" t="s">
        <v>88</v>
      </c>
      <c r="AW469" s="13" t="s">
        <v>35</v>
      </c>
      <c r="AX469" s="13" t="s">
        <v>24</v>
      </c>
      <c r="AY469" s="166" t="s">
        <v>185</v>
      </c>
    </row>
    <row r="470" spans="1:65" s="2" customFormat="1" ht="16.5" customHeight="1">
      <c r="A470" s="33"/>
      <c r="B470" s="150"/>
      <c r="C470" s="151" t="s">
        <v>1117</v>
      </c>
      <c r="D470" s="151" t="s">
        <v>187</v>
      </c>
      <c r="E470" s="152" t="s">
        <v>1118</v>
      </c>
      <c r="F470" s="153" t="s">
        <v>1119</v>
      </c>
      <c r="G470" s="154" t="s">
        <v>288</v>
      </c>
      <c r="H470" s="155">
        <v>182.45</v>
      </c>
      <c r="I470" s="156"/>
      <c r="J470" s="157">
        <f>ROUND(I470*H470,2)</f>
        <v>0</v>
      </c>
      <c r="K470" s="153" t="s">
        <v>191</v>
      </c>
      <c r="L470" s="34"/>
      <c r="M470" s="158" t="s">
        <v>1</v>
      </c>
      <c r="N470" s="159" t="s">
        <v>45</v>
      </c>
      <c r="O470" s="59"/>
      <c r="P470" s="160">
        <f>O470*H470</f>
        <v>0</v>
      </c>
      <c r="Q470" s="160">
        <v>1.0000000000000001E-5</v>
      </c>
      <c r="R470" s="160">
        <f>Q470*H470</f>
        <v>1.8244999999999999E-3</v>
      </c>
      <c r="S470" s="160">
        <v>0</v>
      </c>
      <c r="T470" s="161">
        <f>S470*H470</f>
        <v>0</v>
      </c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R470" s="162" t="s">
        <v>192</v>
      </c>
      <c r="AT470" s="162" t="s">
        <v>187</v>
      </c>
      <c r="AU470" s="162" t="s">
        <v>88</v>
      </c>
      <c r="AY470" s="18" t="s">
        <v>185</v>
      </c>
      <c r="BE470" s="163">
        <f>IF(N470="základní",J470,0)</f>
        <v>0</v>
      </c>
      <c r="BF470" s="163">
        <f>IF(N470="snížená",J470,0)</f>
        <v>0</v>
      </c>
      <c r="BG470" s="163">
        <f>IF(N470="zákl. přenesená",J470,0)</f>
        <v>0</v>
      </c>
      <c r="BH470" s="163">
        <f>IF(N470="sníž. přenesená",J470,0)</f>
        <v>0</v>
      </c>
      <c r="BI470" s="163">
        <f>IF(N470="nulová",J470,0)</f>
        <v>0</v>
      </c>
      <c r="BJ470" s="18" t="s">
        <v>24</v>
      </c>
      <c r="BK470" s="163">
        <f>ROUND(I470*H470,2)</f>
        <v>0</v>
      </c>
      <c r="BL470" s="18" t="s">
        <v>192</v>
      </c>
      <c r="BM470" s="162" t="s">
        <v>1120</v>
      </c>
    </row>
    <row r="471" spans="1:65" s="13" customFormat="1">
      <c r="B471" s="164"/>
      <c r="D471" s="165" t="s">
        <v>194</v>
      </c>
      <c r="E471" s="166" t="s">
        <v>1</v>
      </c>
      <c r="F471" s="167" t="s">
        <v>1121</v>
      </c>
      <c r="H471" s="168">
        <v>182.45</v>
      </c>
      <c r="I471" s="169"/>
      <c r="L471" s="164"/>
      <c r="M471" s="170"/>
      <c r="N471" s="171"/>
      <c r="O471" s="171"/>
      <c r="P471" s="171"/>
      <c r="Q471" s="171"/>
      <c r="R471" s="171"/>
      <c r="S471" s="171"/>
      <c r="T471" s="172"/>
      <c r="AT471" s="166" t="s">
        <v>194</v>
      </c>
      <c r="AU471" s="166" t="s">
        <v>88</v>
      </c>
      <c r="AV471" s="13" t="s">
        <v>88</v>
      </c>
      <c r="AW471" s="13" t="s">
        <v>35</v>
      </c>
      <c r="AX471" s="13" t="s">
        <v>24</v>
      </c>
      <c r="AY471" s="166" t="s">
        <v>185</v>
      </c>
    </row>
    <row r="472" spans="1:65" s="2" customFormat="1" ht="16.5" customHeight="1">
      <c r="A472" s="33"/>
      <c r="B472" s="150"/>
      <c r="C472" s="151" t="s">
        <v>1122</v>
      </c>
      <c r="D472" s="151" t="s">
        <v>187</v>
      </c>
      <c r="E472" s="152" t="s">
        <v>1123</v>
      </c>
      <c r="F472" s="153" t="s">
        <v>1124</v>
      </c>
      <c r="G472" s="154" t="s">
        <v>280</v>
      </c>
      <c r="H472" s="155">
        <v>819</v>
      </c>
      <c r="I472" s="156"/>
      <c r="J472" s="157">
        <f>ROUND(I472*H472,2)</f>
        <v>0</v>
      </c>
      <c r="K472" s="153" t="s">
        <v>191</v>
      </c>
      <c r="L472" s="34"/>
      <c r="M472" s="158" t="s">
        <v>1</v>
      </c>
      <c r="N472" s="159" t="s">
        <v>45</v>
      </c>
      <c r="O472" s="59"/>
      <c r="P472" s="160">
        <f>O472*H472</f>
        <v>0</v>
      </c>
      <c r="Q472" s="160">
        <v>0.15540000000000001</v>
      </c>
      <c r="R472" s="160">
        <f>Q472*H472</f>
        <v>127.27260000000001</v>
      </c>
      <c r="S472" s="160">
        <v>0</v>
      </c>
      <c r="T472" s="161">
        <f>S472*H472</f>
        <v>0</v>
      </c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R472" s="162" t="s">
        <v>192</v>
      </c>
      <c r="AT472" s="162" t="s">
        <v>187</v>
      </c>
      <c r="AU472" s="162" t="s">
        <v>88</v>
      </c>
      <c r="AY472" s="18" t="s">
        <v>185</v>
      </c>
      <c r="BE472" s="163">
        <f>IF(N472="základní",J472,0)</f>
        <v>0</v>
      </c>
      <c r="BF472" s="163">
        <f>IF(N472="snížená",J472,0)</f>
        <v>0</v>
      </c>
      <c r="BG472" s="163">
        <f>IF(N472="zákl. přenesená",J472,0)</f>
        <v>0</v>
      </c>
      <c r="BH472" s="163">
        <f>IF(N472="sníž. přenesená",J472,0)</f>
        <v>0</v>
      </c>
      <c r="BI472" s="163">
        <f>IF(N472="nulová",J472,0)</f>
        <v>0</v>
      </c>
      <c r="BJ472" s="18" t="s">
        <v>24</v>
      </c>
      <c r="BK472" s="163">
        <f>ROUND(I472*H472,2)</f>
        <v>0</v>
      </c>
      <c r="BL472" s="18" t="s">
        <v>192</v>
      </c>
      <c r="BM472" s="162" t="s">
        <v>1125</v>
      </c>
    </row>
    <row r="473" spans="1:65" s="15" customFormat="1">
      <c r="B473" s="194"/>
      <c r="D473" s="165" t="s">
        <v>194</v>
      </c>
      <c r="E473" s="195" t="s">
        <v>1</v>
      </c>
      <c r="F473" s="196" t="s">
        <v>1126</v>
      </c>
      <c r="H473" s="195" t="s">
        <v>1</v>
      </c>
      <c r="I473" s="197"/>
      <c r="L473" s="194"/>
      <c r="M473" s="198"/>
      <c r="N473" s="199"/>
      <c r="O473" s="199"/>
      <c r="P473" s="199"/>
      <c r="Q473" s="199"/>
      <c r="R473" s="199"/>
      <c r="S473" s="199"/>
      <c r="T473" s="200"/>
      <c r="AT473" s="195" t="s">
        <v>194</v>
      </c>
      <c r="AU473" s="195" t="s">
        <v>88</v>
      </c>
      <c r="AV473" s="15" t="s">
        <v>24</v>
      </c>
      <c r="AW473" s="15" t="s">
        <v>35</v>
      </c>
      <c r="AX473" s="15" t="s">
        <v>80</v>
      </c>
      <c r="AY473" s="195" t="s">
        <v>185</v>
      </c>
    </row>
    <row r="474" spans="1:65" s="13" customFormat="1">
      <c r="B474" s="164"/>
      <c r="D474" s="165" t="s">
        <v>194</v>
      </c>
      <c r="E474" s="166" t="s">
        <v>1</v>
      </c>
      <c r="F474" s="167" t="s">
        <v>1127</v>
      </c>
      <c r="H474" s="168">
        <v>542</v>
      </c>
      <c r="I474" s="169"/>
      <c r="L474" s="164"/>
      <c r="M474" s="170"/>
      <c r="N474" s="171"/>
      <c r="O474" s="171"/>
      <c r="P474" s="171"/>
      <c r="Q474" s="171"/>
      <c r="R474" s="171"/>
      <c r="S474" s="171"/>
      <c r="T474" s="172"/>
      <c r="AT474" s="166" t="s">
        <v>194</v>
      </c>
      <c r="AU474" s="166" t="s">
        <v>88</v>
      </c>
      <c r="AV474" s="13" t="s">
        <v>88</v>
      </c>
      <c r="AW474" s="13" t="s">
        <v>35</v>
      </c>
      <c r="AX474" s="13" t="s">
        <v>80</v>
      </c>
      <c r="AY474" s="166" t="s">
        <v>185</v>
      </c>
    </row>
    <row r="475" spans="1:65" s="13" customFormat="1">
      <c r="B475" s="164"/>
      <c r="D475" s="165" t="s">
        <v>194</v>
      </c>
      <c r="E475" s="166" t="s">
        <v>1</v>
      </c>
      <c r="F475" s="167" t="s">
        <v>1128</v>
      </c>
      <c r="H475" s="168">
        <v>248</v>
      </c>
      <c r="I475" s="169"/>
      <c r="L475" s="164"/>
      <c r="M475" s="170"/>
      <c r="N475" s="171"/>
      <c r="O475" s="171"/>
      <c r="P475" s="171"/>
      <c r="Q475" s="171"/>
      <c r="R475" s="171"/>
      <c r="S475" s="171"/>
      <c r="T475" s="172"/>
      <c r="AT475" s="166" t="s">
        <v>194</v>
      </c>
      <c r="AU475" s="166" t="s">
        <v>88</v>
      </c>
      <c r="AV475" s="13" t="s">
        <v>88</v>
      </c>
      <c r="AW475" s="13" t="s">
        <v>35</v>
      </c>
      <c r="AX475" s="13" t="s">
        <v>80</v>
      </c>
      <c r="AY475" s="166" t="s">
        <v>185</v>
      </c>
    </row>
    <row r="476" spans="1:65" s="13" customFormat="1">
      <c r="B476" s="164"/>
      <c r="D476" s="165" t="s">
        <v>194</v>
      </c>
      <c r="E476" s="166" t="s">
        <v>1</v>
      </c>
      <c r="F476" s="167" t="s">
        <v>1129</v>
      </c>
      <c r="H476" s="168">
        <v>5</v>
      </c>
      <c r="I476" s="169"/>
      <c r="L476" s="164"/>
      <c r="M476" s="170"/>
      <c r="N476" s="171"/>
      <c r="O476" s="171"/>
      <c r="P476" s="171"/>
      <c r="Q476" s="171"/>
      <c r="R476" s="171"/>
      <c r="S476" s="171"/>
      <c r="T476" s="172"/>
      <c r="AT476" s="166" t="s">
        <v>194</v>
      </c>
      <c r="AU476" s="166" t="s">
        <v>88</v>
      </c>
      <c r="AV476" s="13" t="s">
        <v>88</v>
      </c>
      <c r="AW476" s="13" t="s">
        <v>35</v>
      </c>
      <c r="AX476" s="13" t="s">
        <v>80</v>
      </c>
      <c r="AY476" s="166" t="s">
        <v>185</v>
      </c>
    </row>
    <row r="477" spans="1:65" s="13" customFormat="1">
      <c r="B477" s="164"/>
      <c r="D477" s="165" t="s">
        <v>194</v>
      </c>
      <c r="E477" s="166" t="s">
        <v>1</v>
      </c>
      <c r="F477" s="167" t="s">
        <v>1130</v>
      </c>
      <c r="H477" s="168">
        <v>4</v>
      </c>
      <c r="I477" s="169"/>
      <c r="L477" s="164"/>
      <c r="M477" s="170"/>
      <c r="N477" s="171"/>
      <c r="O477" s="171"/>
      <c r="P477" s="171"/>
      <c r="Q477" s="171"/>
      <c r="R477" s="171"/>
      <c r="S477" s="171"/>
      <c r="T477" s="172"/>
      <c r="AT477" s="166" t="s">
        <v>194</v>
      </c>
      <c r="AU477" s="166" t="s">
        <v>88</v>
      </c>
      <c r="AV477" s="13" t="s">
        <v>88</v>
      </c>
      <c r="AW477" s="13" t="s">
        <v>35</v>
      </c>
      <c r="AX477" s="13" t="s">
        <v>80</v>
      </c>
      <c r="AY477" s="166" t="s">
        <v>185</v>
      </c>
    </row>
    <row r="478" spans="1:65" s="16" customFormat="1">
      <c r="B478" s="206"/>
      <c r="D478" s="165" t="s">
        <v>194</v>
      </c>
      <c r="E478" s="207" t="s">
        <v>1</v>
      </c>
      <c r="F478" s="208" t="s">
        <v>510</v>
      </c>
      <c r="H478" s="209">
        <v>799</v>
      </c>
      <c r="I478" s="210"/>
      <c r="L478" s="206"/>
      <c r="M478" s="211"/>
      <c r="N478" s="212"/>
      <c r="O478" s="212"/>
      <c r="P478" s="212"/>
      <c r="Q478" s="212"/>
      <c r="R478" s="212"/>
      <c r="S478" s="212"/>
      <c r="T478" s="213"/>
      <c r="AT478" s="207" t="s">
        <v>194</v>
      </c>
      <c r="AU478" s="207" t="s">
        <v>88</v>
      </c>
      <c r="AV478" s="16" t="s">
        <v>117</v>
      </c>
      <c r="AW478" s="16" t="s">
        <v>35</v>
      </c>
      <c r="AX478" s="16" t="s">
        <v>80</v>
      </c>
      <c r="AY478" s="207" t="s">
        <v>185</v>
      </c>
    </row>
    <row r="479" spans="1:65" s="15" customFormat="1">
      <c r="B479" s="194"/>
      <c r="D479" s="165" t="s">
        <v>194</v>
      </c>
      <c r="E479" s="195" t="s">
        <v>1</v>
      </c>
      <c r="F479" s="196" t="s">
        <v>1131</v>
      </c>
      <c r="H479" s="195" t="s">
        <v>1</v>
      </c>
      <c r="I479" s="197"/>
      <c r="L479" s="194"/>
      <c r="M479" s="198"/>
      <c r="N479" s="199"/>
      <c r="O479" s="199"/>
      <c r="P479" s="199"/>
      <c r="Q479" s="199"/>
      <c r="R479" s="199"/>
      <c r="S479" s="199"/>
      <c r="T479" s="200"/>
      <c r="AT479" s="195" t="s">
        <v>194</v>
      </c>
      <c r="AU479" s="195" t="s">
        <v>88</v>
      </c>
      <c r="AV479" s="15" t="s">
        <v>24</v>
      </c>
      <c r="AW479" s="15" t="s">
        <v>35</v>
      </c>
      <c r="AX479" s="15" t="s">
        <v>80</v>
      </c>
      <c r="AY479" s="195" t="s">
        <v>185</v>
      </c>
    </row>
    <row r="480" spans="1:65" s="13" customFormat="1">
      <c r="B480" s="164"/>
      <c r="D480" s="165" t="s">
        <v>194</v>
      </c>
      <c r="E480" s="166" t="s">
        <v>1</v>
      </c>
      <c r="F480" s="167" t="s">
        <v>1132</v>
      </c>
      <c r="H480" s="168">
        <v>18</v>
      </c>
      <c r="I480" s="169"/>
      <c r="L480" s="164"/>
      <c r="M480" s="170"/>
      <c r="N480" s="171"/>
      <c r="O480" s="171"/>
      <c r="P480" s="171"/>
      <c r="Q480" s="171"/>
      <c r="R480" s="171"/>
      <c r="S480" s="171"/>
      <c r="T480" s="172"/>
      <c r="AT480" s="166" t="s">
        <v>194</v>
      </c>
      <c r="AU480" s="166" t="s">
        <v>88</v>
      </c>
      <c r="AV480" s="13" t="s">
        <v>88</v>
      </c>
      <c r="AW480" s="13" t="s">
        <v>35</v>
      </c>
      <c r="AX480" s="13" t="s">
        <v>80</v>
      </c>
      <c r="AY480" s="166" t="s">
        <v>185</v>
      </c>
    </row>
    <row r="481" spans="1:65" s="13" customFormat="1">
      <c r="B481" s="164"/>
      <c r="D481" s="165" t="s">
        <v>194</v>
      </c>
      <c r="E481" s="166" t="s">
        <v>1</v>
      </c>
      <c r="F481" s="167" t="s">
        <v>1133</v>
      </c>
      <c r="H481" s="168">
        <v>1</v>
      </c>
      <c r="I481" s="169"/>
      <c r="L481" s="164"/>
      <c r="M481" s="170"/>
      <c r="N481" s="171"/>
      <c r="O481" s="171"/>
      <c r="P481" s="171"/>
      <c r="Q481" s="171"/>
      <c r="R481" s="171"/>
      <c r="S481" s="171"/>
      <c r="T481" s="172"/>
      <c r="AT481" s="166" t="s">
        <v>194</v>
      </c>
      <c r="AU481" s="166" t="s">
        <v>88</v>
      </c>
      <c r="AV481" s="13" t="s">
        <v>88</v>
      </c>
      <c r="AW481" s="13" t="s">
        <v>35</v>
      </c>
      <c r="AX481" s="13" t="s">
        <v>80</v>
      </c>
      <c r="AY481" s="166" t="s">
        <v>185</v>
      </c>
    </row>
    <row r="482" spans="1:65" s="13" customFormat="1">
      <c r="B482" s="164"/>
      <c r="D482" s="165" t="s">
        <v>194</v>
      </c>
      <c r="E482" s="166" t="s">
        <v>1</v>
      </c>
      <c r="F482" s="167" t="s">
        <v>1134</v>
      </c>
      <c r="H482" s="168">
        <v>1</v>
      </c>
      <c r="I482" s="169"/>
      <c r="L482" s="164"/>
      <c r="M482" s="170"/>
      <c r="N482" s="171"/>
      <c r="O482" s="171"/>
      <c r="P482" s="171"/>
      <c r="Q482" s="171"/>
      <c r="R482" s="171"/>
      <c r="S482" s="171"/>
      <c r="T482" s="172"/>
      <c r="AT482" s="166" t="s">
        <v>194</v>
      </c>
      <c r="AU482" s="166" t="s">
        <v>88</v>
      </c>
      <c r="AV482" s="13" t="s">
        <v>88</v>
      </c>
      <c r="AW482" s="13" t="s">
        <v>35</v>
      </c>
      <c r="AX482" s="13" t="s">
        <v>80</v>
      </c>
      <c r="AY482" s="166" t="s">
        <v>185</v>
      </c>
    </row>
    <row r="483" spans="1:65" s="16" customFormat="1">
      <c r="B483" s="206"/>
      <c r="D483" s="165" t="s">
        <v>194</v>
      </c>
      <c r="E483" s="207" t="s">
        <v>1</v>
      </c>
      <c r="F483" s="208" t="s">
        <v>510</v>
      </c>
      <c r="H483" s="209">
        <v>20</v>
      </c>
      <c r="I483" s="210"/>
      <c r="L483" s="206"/>
      <c r="M483" s="211"/>
      <c r="N483" s="212"/>
      <c r="O483" s="212"/>
      <c r="P483" s="212"/>
      <c r="Q483" s="212"/>
      <c r="R483" s="212"/>
      <c r="S483" s="212"/>
      <c r="T483" s="213"/>
      <c r="AT483" s="207" t="s">
        <v>194</v>
      </c>
      <c r="AU483" s="207" t="s">
        <v>88</v>
      </c>
      <c r="AV483" s="16" t="s">
        <v>117</v>
      </c>
      <c r="AW483" s="16" t="s">
        <v>35</v>
      </c>
      <c r="AX483" s="16" t="s">
        <v>80</v>
      </c>
      <c r="AY483" s="207" t="s">
        <v>185</v>
      </c>
    </row>
    <row r="484" spans="1:65" s="14" customFormat="1">
      <c r="B484" s="173"/>
      <c r="D484" s="165" t="s">
        <v>194</v>
      </c>
      <c r="E484" s="174" t="s">
        <v>1</v>
      </c>
      <c r="F484" s="175" t="s">
        <v>195</v>
      </c>
      <c r="H484" s="176">
        <v>819</v>
      </c>
      <c r="I484" s="177"/>
      <c r="L484" s="173"/>
      <c r="M484" s="178"/>
      <c r="N484" s="179"/>
      <c r="O484" s="179"/>
      <c r="P484" s="179"/>
      <c r="Q484" s="179"/>
      <c r="R484" s="179"/>
      <c r="S484" s="179"/>
      <c r="T484" s="180"/>
      <c r="AT484" s="174" t="s">
        <v>194</v>
      </c>
      <c r="AU484" s="174" t="s">
        <v>88</v>
      </c>
      <c r="AV484" s="14" t="s">
        <v>192</v>
      </c>
      <c r="AW484" s="14" t="s">
        <v>35</v>
      </c>
      <c r="AX484" s="14" t="s">
        <v>24</v>
      </c>
      <c r="AY484" s="174" t="s">
        <v>185</v>
      </c>
    </row>
    <row r="485" spans="1:65" s="2" customFormat="1" ht="24.2" customHeight="1">
      <c r="A485" s="33"/>
      <c r="B485" s="150"/>
      <c r="C485" s="181" t="s">
        <v>1135</v>
      </c>
      <c r="D485" s="181" t="s">
        <v>231</v>
      </c>
      <c r="E485" s="182" t="s">
        <v>1136</v>
      </c>
      <c r="F485" s="183" t="s">
        <v>1137</v>
      </c>
      <c r="G485" s="184" t="s">
        <v>190</v>
      </c>
      <c r="H485" s="185">
        <v>547.41999999999996</v>
      </c>
      <c r="I485" s="186"/>
      <c r="J485" s="187">
        <f>ROUND(I485*H485,2)</f>
        <v>0</v>
      </c>
      <c r="K485" s="183" t="s">
        <v>224</v>
      </c>
      <c r="L485" s="188"/>
      <c r="M485" s="189" t="s">
        <v>1</v>
      </c>
      <c r="N485" s="190" t="s">
        <v>45</v>
      </c>
      <c r="O485" s="59"/>
      <c r="P485" s="160">
        <f>O485*H485</f>
        <v>0</v>
      </c>
      <c r="Q485" s="160">
        <v>0.08</v>
      </c>
      <c r="R485" s="160">
        <f>Q485*H485</f>
        <v>43.793599999999998</v>
      </c>
      <c r="S485" s="160">
        <v>0</v>
      </c>
      <c r="T485" s="161">
        <f>S485*H485</f>
        <v>0</v>
      </c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R485" s="162" t="s">
        <v>217</v>
      </c>
      <c r="AT485" s="162" t="s">
        <v>231</v>
      </c>
      <c r="AU485" s="162" t="s">
        <v>88</v>
      </c>
      <c r="AY485" s="18" t="s">
        <v>185</v>
      </c>
      <c r="BE485" s="163">
        <f>IF(N485="základní",J485,0)</f>
        <v>0</v>
      </c>
      <c r="BF485" s="163">
        <f>IF(N485="snížená",J485,0)</f>
        <v>0</v>
      </c>
      <c r="BG485" s="163">
        <f>IF(N485="zákl. přenesená",J485,0)</f>
        <v>0</v>
      </c>
      <c r="BH485" s="163">
        <f>IF(N485="sníž. přenesená",J485,0)</f>
        <v>0</v>
      </c>
      <c r="BI485" s="163">
        <f>IF(N485="nulová",J485,0)</f>
        <v>0</v>
      </c>
      <c r="BJ485" s="18" t="s">
        <v>24</v>
      </c>
      <c r="BK485" s="163">
        <f>ROUND(I485*H485,2)</f>
        <v>0</v>
      </c>
      <c r="BL485" s="18" t="s">
        <v>192</v>
      </c>
      <c r="BM485" s="162" t="s">
        <v>1138</v>
      </c>
    </row>
    <row r="486" spans="1:65" s="13" customFormat="1">
      <c r="B486" s="164"/>
      <c r="D486" s="165" t="s">
        <v>194</v>
      </c>
      <c r="E486" s="166" t="s">
        <v>1</v>
      </c>
      <c r="F486" s="167" t="s">
        <v>1139</v>
      </c>
      <c r="H486" s="168">
        <v>547.41999999999996</v>
      </c>
      <c r="I486" s="169"/>
      <c r="L486" s="164"/>
      <c r="M486" s="170"/>
      <c r="N486" s="171"/>
      <c r="O486" s="171"/>
      <c r="P486" s="171"/>
      <c r="Q486" s="171"/>
      <c r="R486" s="171"/>
      <c r="S486" s="171"/>
      <c r="T486" s="172"/>
      <c r="AT486" s="166" t="s">
        <v>194</v>
      </c>
      <c r="AU486" s="166" t="s">
        <v>88</v>
      </c>
      <c r="AV486" s="13" t="s">
        <v>88</v>
      </c>
      <c r="AW486" s="13" t="s">
        <v>35</v>
      </c>
      <c r="AX486" s="13" t="s">
        <v>24</v>
      </c>
      <c r="AY486" s="166" t="s">
        <v>185</v>
      </c>
    </row>
    <row r="487" spans="1:65" s="2" customFormat="1" ht="16.5" customHeight="1">
      <c r="A487" s="33"/>
      <c r="B487" s="150"/>
      <c r="C487" s="181" t="s">
        <v>1140</v>
      </c>
      <c r="D487" s="181" t="s">
        <v>231</v>
      </c>
      <c r="E487" s="182" t="s">
        <v>1141</v>
      </c>
      <c r="F487" s="183" t="s">
        <v>1142</v>
      </c>
      <c r="G487" s="184" t="s">
        <v>190</v>
      </c>
      <c r="H487" s="185">
        <v>250.48</v>
      </c>
      <c r="I487" s="186"/>
      <c r="J487" s="187">
        <f>ROUND(I487*H487,2)</f>
        <v>0</v>
      </c>
      <c r="K487" s="183" t="s">
        <v>224</v>
      </c>
      <c r="L487" s="188"/>
      <c r="M487" s="189" t="s">
        <v>1</v>
      </c>
      <c r="N487" s="190" t="s">
        <v>45</v>
      </c>
      <c r="O487" s="59"/>
      <c r="P487" s="160">
        <f>O487*H487</f>
        <v>0</v>
      </c>
      <c r="Q487" s="160">
        <v>5.1999999999999998E-2</v>
      </c>
      <c r="R487" s="160">
        <f>Q487*H487</f>
        <v>13.024959999999998</v>
      </c>
      <c r="S487" s="160">
        <v>0</v>
      </c>
      <c r="T487" s="161">
        <f>S487*H487</f>
        <v>0</v>
      </c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R487" s="162" t="s">
        <v>217</v>
      </c>
      <c r="AT487" s="162" t="s">
        <v>231</v>
      </c>
      <c r="AU487" s="162" t="s">
        <v>88</v>
      </c>
      <c r="AY487" s="18" t="s">
        <v>185</v>
      </c>
      <c r="BE487" s="163">
        <f>IF(N487="základní",J487,0)</f>
        <v>0</v>
      </c>
      <c r="BF487" s="163">
        <f>IF(N487="snížená",J487,0)</f>
        <v>0</v>
      </c>
      <c r="BG487" s="163">
        <f>IF(N487="zákl. přenesená",J487,0)</f>
        <v>0</v>
      </c>
      <c r="BH487" s="163">
        <f>IF(N487="sníž. přenesená",J487,0)</f>
        <v>0</v>
      </c>
      <c r="BI487" s="163">
        <f>IF(N487="nulová",J487,0)</f>
        <v>0</v>
      </c>
      <c r="BJ487" s="18" t="s">
        <v>24</v>
      </c>
      <c r="BK487" s="163">
        <f>ROUND(I487*H487,2)</f>
        <v>0</v>
      </c>
      <c r="BL487" s="18" t="s">
        <v>192</v>
      </c>
      <c r="BM487" s="162" t="s">
        <v>1143</v>
      </c>
    </row>
    <row r="488" spans="1:65" s="13" customFormat="1">
      <c r="B488" s="164"/>
      <c r="D488" s="165" t="s">
        <v>194</v>
      </c>
      <c r="E488" s="166" t="s">
        <v>1</v>
      </c>
      <c r="F488" s="167" t="s">
        <v>1144</v>
      </c>
      <c r="H488" s="168">
        <v>250.48</v>
      </c>
      <c r="I488" s="169"/>
      <c r="L488" s="164"/>
      <c r="M488" s="170"/>
      <c r="N488" s="171"/>
      <c r="O488" s="171"/>
      <c r="P488" s="171"/>
      <c r="Q488" s="171"/>
      <c r="R488" s="171"/>
      <c r="S488" s="171"/>
      <c r="T488" s="172"/>
      <c r="AT488" s="166" t="s">
        <v>194</v>
      </c>
      <c r="AU488" s="166" t="s">
        <v>88</v>
      </c>
      <c r="AV488" s="13" t="s">
        <v>88</v>
      </c>
      <c r="AW488" s="13" t="s">
        <v>35</v>
      </c>
      <c r="AX488" s="13" t="s">
        <v>24</v>
      </c>
      <c r="AY488" s="166" t="s">
        <v>185</v>
      </c>
    </row>
    <row r="489" spans="1:65" s="2" customFormat="1" ht="16.5" customHeight="1">
      <c r="A489" s="33"/>
      <c r="B489" s="150"/>
      <c r="C489" s="181" t="s">
        <v>1145</v>
      </c>
      <c r="D489" s="181" t="s">
        <v>231</v>
      </c>
      <c r="E489" s="182" t="s">
        <v>1146</v>
      </c>
      <c r="F489" s="183" t="s">
        <v>1147</v>
      </c>
      <c r="G489" s="184" t="s">
        <v>190</v>
      </c>
      <c r="H489" s="185">
        <v>5.05</v>
      </c>
      <c r="I489" s="186"/>
      <c r="J489" s="187">
        <f t="shared" ref="J489:J494" si="0">ROUND(I489*H489,2)</f>
        <v>0</v>
      </c>
      <c r="K489" s="183" t="s">
        <v>224</v>
      </c>
      <c r="L489" s="188"/>
      <c r="M489" s="189" t="s">
        <v>1</v>
      </c>
      <c r="N489" s="190" t="s">
        <v>45</v>
      </c>
      <c r="O489" s="59"/>
      <c r="P489" s="160">
        <f t="shared" ref="P489:P494" si="1">O489*H489</f>
        <v>0</v>
      </c>
      <c r="Q489" s="160">
        <v>6.9000000000000006E-2</v>
      </c>
      <c r="R489" s="160">
        <f t="shared" ref="R489:R494" si="2">Q489*H489</f>
        <v>0.34845000000000004</v>
      </c>
      <c r="S489" s="160">
        <v>0</v>
      </c>
      <c r="T489" s="161">
        <f t="shared" ref="T489:T494" si="3">S489*H489</f>
        <v>0</v>
      </c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R489" s="162" t="s">
        <v>217</v>
      </c>
      <c r="AT489" s="162" t="s">
        <v>231</v>
      </c>
      <c r="AU489" s="162" t="s">
        <v>88</v>
      </c>
      <c r="AY489" s="18" t="s">
        <v>185</v>
      </c>
      <c r="BE489" s="163">
        <f t="shared" ref="BE489:BE494" si="4">IF(N489="základní",J489,0)</f>
        <v>0</v>
      </c>
      <c r="BF489" s="163">
        <f t="shared" ref="BF489:BF494" si="5">IF(N489="snížená",J489,0)</f>
        <v>0</v>
      </c>
      <c r="BG489" s="163">
        <f t="shared" ref="BG489:BG494" si="6">IF(N489="zákl. přenesená",J489,0)</f>
        <v>0</v>
      </c>
      <c r="BH489" s="163">
        <f t="shared" ref="BH489:BH494" si="7">IF(N489="sníž. přenesená",J489,0)</f>
        <v>0</v>
      </c>
      <c r="BI489" s="163">
        <f t="shared" ref="BI489:BI494" si="8">IF(N489="nulová",J489,0)</f>
        <v>0</v>
      </c>
      <c r="BJ489" s="18" t="s">
        <v>24</v>
      </c>
      <c r="BK489" s="163">
        <f t="shared" ref="BK489:BK494" si="9">ROUND(I489*H489,2)</f>
        <v>0</v>
      </c>
      <c r="BL489" s="18" t="s">
        <v>192</v>
      </c>
      <c r="BM489" s="162" t="s">
        <v>1148</v>
      </c>
    </row>
    <row r="490" spans="1:65" s="2" customFormat="1" ht="16.5" customHeight="1">
      <c r="A490" s="33"/>
      <c r="B490" s="150"/>
      <c r="C490" s="181" t="s">
        <v>1149</v>
      </c>
      <c r="D490" s="181" t="s">
        <v>231</v>
      </c>
      <c r="E490" s="182" t="s">
        <v>1150</v>
      </c>
      <c r="F490" s="183" t="s">
        <v>1151</v>
      </c>
      <c r="G490" s="184" t="s">
        <v>190</v>
      </c>
      <c r="H490" s="185">
        <v>4.04</v>
      </c>
      <c r="I490" s="186"/>
      <c r="J490" s="187">
        <f t="shared" si="0"/>
        <v>0</v>
      </c>
      <c r="K490" s="183" t="s">
        <v>224</v>
      </c>
      <c r="L490" s="188"/>
      <c r="M490" s="189" t="s">
        <v>1</v>
      </c>
      <c r="N490" s="190" t="s">
        <v>45</v>
      </c>
      <c r="O490" s="59"/>
      <c r="P490" s="160">
        <f t="shared" si="1"/>
        <v>0</v>
      </c>
      <c r="Q490" s="160">
        <v>6.9000000000000006E-2</v>
      </c>
      <c r="R490" s="160">
        <f t="shared" si="2"/>
        <v>0.27876000000000001</v>
      </c>
      <c r="S490" s="160">
        <v>0</v>
      </c>
      <c r="T490" s="161">
        <f t="shared" si="3"/>
        <v>0</v>
      </c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R490" s="162" t="s">
        <v>217</v>
      </c>
      <c r="AT490" s="162" t="s">
        <v>231</v>
      </c>
      <c r="AU490" s="162" t="s">
        <v>88</v>
      </c>
      <c r="AY490" s="18" t="s">
        <v>185</v>
      </c>
      <c r="BE490" s="163">
        <f t="shared" si="4"/>
        <v>0</v>
      </c>
      <c r="BF490" s="163">
        <f t="shared" si="5"/>
        <v>0</v>
      </c>
      <c r="BG490" s="163">
        <f t="shared" si="6"/>
        <v>0</v>
      </c>
      <c r="BH490" s="163">
        <f t="shared" si="7"/>
        <v>0</v>
      </c>
      <c r="BI490" s="163">
        <f t="shared" si="8"/>
        <v>0</v>
      </c>
      <c r="BJ490" s="18" t="s">
        <v>24</v>
      </c>
      <c r="BK490" s="163">
        <f t="shared" si="9"/>
        <v>0</v>
      </c>
      <c r="BL490" s="18" t="s">
        <v>192</v>
      </c>
      <c r="BM490" s="162" t="s">
        <v>1152</v>
      </c>
    </row>
    <row r="491" spans="1:65" s="2" customFormat="1" ht="16.5" customHeight="1">
      <c r="A491" s="33"/>
      <c r="B491" s="150"/>
      <c r="C491" s="181" t="s">
        <v>1153</v>
      </c>
      <c r="D491" s="181" t="s">
        <v>231</v>
      </c>
      <c r="E491" s="182" t="s">
        <v>1154</v>
      </c>
      <c r="F491" s="183" t="s">
        <v>1155</v>
      </c>
      <c r="G491" s="184" t="s">
        <v>190</v>
      </c>
      <c r="H491" s="185">
        <v>18.18</v>
      </c>
      <c r="I491" s="186"/>
      <c r="J491" s="187">
        <f t="shared" si="0"/>
        <v>0</v>
      </c>
      <c r="K491" s="183" t="s">
        <v>224</v>
      </c>
      <c r="L491" s="188"/>
      <c r="M491" s="189" t="s">
        <v>1</v>
      </c>
      <c r="N491" s="190" t="s">
        <v>45</v>
      </c>
      <c r="O491" s="59"/>
      <c r="P491" s="160">
        <f t="shared" si="1"/>
        <v>0</v>
      </c>
      <c r="Q491" s="160">
        <v>0.22500000000000001</v>
      </c>
      <c r="R491" s="160">
        <f t="shared" si="2"/>
        <v>4.0905000000000005</v>
      </c>
      <c r="S491" s="160">
        <v>0</v>
      </c>
      <c r="T491" s="161">
        <f t="shared" si="3"/>
        <v>0</v>
      </c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R491" s="162" t="s">
        <v>217</v>
      </c>
      <c r="AT491" s="162" t="s">
        <v>231</v>
      </c>
      <c r="AU491" s="162" t="s">
        <v>88</v>
      </c>
      <c r="AY491" s="18" t="s">
        <v>185</v>
      </c>
      <c r="BE491" s="163">
        <f t="shared" si="4"/>
        <v>0</v>
      </c>
      <c r="BF491" s="163">
        <f t="shared" si="5"/>
        <v>0</v>
      </c>
      <c r="BG491" s="163">
        <f t="shared" si="6"/>
        <v>0</v>
      </c>
      <c r="BH491" s="163">
        <f t="shared" si="7"/>
        <v>0</v>
      </c>
      <c r="BI491" s="163">
        <f t="shared" si="8"/>
        <v>0</v>
      </c>
      <c r="BJ491" s="18" t="s">
        <v>24</v>
      </c>
      <c r="BK491" s="163">
        <f t="shared" si="9"/>
        <v>0</v>
      </c>
      <c r="BL491" s="18" t="s">
        <v>192</v>
      </c>
      <c r="BM491" s="162" t="s">
        <v>1156</v>
      </c>
    </row>
    <row r="492" spans="1:65" s="2" customFormat="1" ht="16.5" customHeight="1">
      <c r="A492" s="33"/>
      <c r="B492" s="150"/>
      <c r="C492" s="181" t="s">
        <v>153</v>
      </c>
      <c r="D492" s="181" t="s">
        <v>231</v>
      </c>
      <c r="E492" s="182" t="s">
        <v>1157</v>
      </c>
      <c r="F492" s="183" t="s">
        <v>1158</v>
      </c>
      <c r="G492" s="184" t="s">
        <v>190</v>
      </c>
      <c r="H492" s="185">
        <v>1.01</v>
      </c>
      <c r="I492" s="186"/>
      <c r="J492" s="187">
        <f t="shared" si="0"/>
        <v>0</v>
      </c>
      <c r="K492" s="183" t="s">
        <v>224</v>
      </c>
      <c r="L492" s="188"/>
      <c r="M492" s="189" t="s">
        <v>1</v>
      </c>
      <c r="N492" s="190" t="s">
        <v>45</v>
      </c>
      <c r="O492" s="59"/>
      <c r="P492" s="160">
        <f t="shared" si="1"/>
        <v>0</v>
      </c>
      <c r="Q492" s="160">
        <v>0.151</v>
      </c>
      <c r="R492" s="160">
        <f t="shared" si="2"/>
        <v>0.15251000000000001</v>
      </c>
      <c r="S492" s="160">
        <v>0</v>
      </c>
      <c r="T492" s="161">
        <f t="shared" si="3"/>
        <v>0</v>
      </c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R492" s="162" t="s">
        <v>217</v>
      </c>
      <c r="AT492" s="162" t="s">
        <v>231</v>
      </c>
      <c r="AU492" s="162" t="s">
        <v>88</v>
      </c>
      <c r="AY492" s="18" t="s">
        <v>185</v>
      </c>
      <c r="BE492" s="163">
        <f t="shared" si="4"/>
        <v>0</v>
      </c>
      <c r="BF492" s="163">
        <f t="shared" si="5"/>
        <v>0</v>
      </c>
      <c r="BG492" s="163">
        <f t="shared" si="6"/>
        <v>0</v>
      </c>
      <c r="BH492" s="163">
        <f t="shared" si="7"/>
        <v>0</v>
      </c>
      <c r="BI492" s="163">
        <f t="shared" si="8"/>
        <v>0</v>
      </c>
      <c r="BJ492" s="18" t="s">
        <v>24</v>
      </c>
      <c r="BK492" s="163">
        <f t="shared" si="9"/>
        <v>0</v>
      </c>
      <c r="BL492" s="18" t="s">
        <v>192</v>
      </c>
      <c r="BM492" s="162" t="s">
        <v>1159</v>
      </c>
    </row>
    <row r="493" spans="1:65" s="2" customFormat="1" ht="16.5" customHeight="1">
      <c r="A493" s="33"/>
      <c r="B493" s="150"/>
      <c r="C493" s="181" t="s">
        <v>1160</v>
      </c>
      <c r="D493" s="181" t="s">
        <v>231</v>
      </c>
      <c r="E493" s="182" t="s">
        <v>1161</v>
      </c>
      <c r="F493" s="183" t="s">
        <v>1162</v>
      </c>
      <c r="G493" s="184" t="s">
        <v>190</v>
      </c>
      <c r="H493" s="185">
        <v>1.01</v>
      </c>
      <c r="I493" s="186"/>
      <c r="J493" s="187">
        <f t="shared" si="0"/>
        <v>0</v>
      </c>
      <c r="K493" s="183" t="s">
        <v>224</v>
      </c>
      <c r="L493" s="188"/>
      <c r="M493" s="189" t="s">
        <v>1</v>
      </c>
      <c r="N493" s="190" t="s">
        <v>45</v>
      </c>
      <c r="O493" s="59"/>
      <c r="P493" s="160">
        <f t="shared" si="1"/>
        <v>0</v>
      </c>
      <c r="Q493" s="160">
        <v>0.151</v>
      </c>
      <c r="R493" s="160">
        <f t="shared" si="2"/>
        <v>0.15251000000000001</v>
      </c>
      <c r="S493" s="160">
        <v>0</v>
      </c>
      <c r="T493" s="161">
        <f t="shared" si="3"/>
        <v>0</v>
      </c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R493" s="162" t="s">
        <v>217</v>
      </c>
      <c r="AT493" s="162" t="s">
        <v>231</v>
      </c>
      <c r="AU493" s="162" t="s">
        <v>88</v>
      </c>
      <c r="AY493" s="18" t="s">
        <v>185</v>
      </c>
      <c r="BE493" s="163">
        <f t="shared" si="4"/>
        <v>0</v>
      </c>
      <c r="BF493" s="163">
        <f t="shared" si="5"/>
        <v>0</v>
      </c>
      <c r="BG493" s="163">
        <f t="shared" si="6"/>
        <v>0</v>
      </c>
      <c r="BH493" s="163">
        <f t="shared" si="7"/>
        <v>0</v>
      </c>
      <c r="BI493" s="163">
        <f t="shared" si="8"/>
        <v>0</v>
      </c>
      <c r="BJ493" s="18" t="s">
        <v>24</v>
      </c>
      <c r="BK493" s="163">
        <f t="shared" si="9"/>
        <v>0</v>
      </c>
      <c r="BL493" s="18" t="s">
        <v>192</v>
      </c>
      <c r="BM493" s="162" t="s">
        <v>1163</v>
      </c>
    </row>
    <row r="494" spans="1:65" s="2" customFormat="1" ht="16.5" customHeight="1">
      <c r="A494" s="33"/>
      <c r="B494" s="150"/>
      <c r="C494" s="151" t="s">
        <v>1164</v>
      </c>
      <c r="D494" s="151" t="s">
        <v>187</v>
      </c>
      <c r="E494" s="152" t="s">
        <v>1165</v>
      </c>
      <c r="F494" s="153" t="s">
        <v>1166</v>
      </c>
      <c r="G494" s="154" t="s">
        <v>280</v>
      </c>
      <c r="H494" s="155">
        <v>716</v>
      </c>
      <c r="I494" s="156"/>
      <c r="J494" s="157">
        <f t="shared" si="0"/>
        <v>0</v>
      </c>
      <c r="K494" s="153" t="s">
        <v>191</v>
      </c>
      <c r="L494" s="34"/>
      <c r="M494" s="158" t="s">
        <v>1</v>
      </c>
      <c r="N494" s="159" t="s">
        <v>45</v>
      </c>
      <c r="O494" s="59"/>
      <c r="P494" s="160">
        <f t="shared" si="1"/>
        <v>0</v>
      </c>
      <c r="Q494" s="160">
        <v>7.1900000000000006E-2</v>
      </c>
      <c r="R494" s="160">
        <f t="shared" si="2"/>
        <v>51.480400000000003</v>
      </c>
      <c r="S494" s="160">
        <v>0</v>
      </c>
      <c r="T494" s="161">
        <f t="shared" si="3"/>
        <v>0</v>
      </c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R494" s="162" t="s">
        <v>192</v>
      </c>
      <c r="AT494" s="162" t="s">
        <v>187</v>
      </c>
      <c r="AU494" s="162" t="s">
        <v>88</v>
      </c>
      <c r="AY494" s="18" t="s">
        <v>185</v>
      </c>
      <c r="BE494" s="163">
        <f t="shared" si="4"/>
        <v>0</v>
      </c>
      <c r="BF494" s="163">
        <f t="shared" si="5"/>
        <v>0</v>
      </c>
      <c r="BG494" s="163">
        <f t="shared" si="6"/>
        <v>0</v>
      </c>
      <c r="BH494" s="163">
        <f t="shared" si="7"/>
        <v>0</v>
      </c>
      <c r="BI494" s="163">
        <f t="shared" si="8"/>
        <v>0</v>
      </c>
      <c r="BJ494" s="18" t="s">
        <v>24</v>
      </c>
      <c r="BK494" s="163">
        <f t="shared" si="9"/>
        <v>0</v>
      </c>
      <c r="BL494" s="18" t="s">
        <v>192</v>
      </c>
      <c r="BM494" s="162" t="s">
        <v>1167</v>
      </c>
    </row>
    <row r="495" spans="1:65" s="15" customFormat="1">
      <c r="B495" s="194"/>
      <c r="D495" s="165" t="s">
        <v>194</v>
      </c>
      <c r="E495" s="195" t="s">
        <v>1</v>
      </c>
      <c r="F495" s="196" t="s">
        <v>1168</v>
      </c>
      <c r="H495" s="195" t="s">
        <v>1</v>
      </c>
      <c r="I495" s="197"/>
      <c r="L495" s="194"/>
      <c r="M495" s="198"/>
      <c r="N495" s="199"/>
      <c r="O495" s="199"/>
      <c r="P495" s="199"/>
      <c r="Q495" s="199"/>
      <c r="R495" s="199"/>
      <c r="S495" s="199"/>
      <c r="T495" s="200"/>
      <c r="AT495" s="195" t="s">
        <v>194</v>
      </c>
      <c r="AU495" s="195" t="s">
        <v>88</v>
      </c>
      <c r="AV495" s="15" t="s">
        <v>24</v>
      </c>
      <c r="AW495" s="15" t="s">
        <v>35</v>
      </c>
      <c r="AX495" s="15" t="s">
        <v>80</v>
      </c>
      <c r="AY495" s="195" t="s">
        <v>185</v>
      </c>
    </row>
    <row r="496" spans="1:65" s="15" customFormat="1">
      <c r="B496" s="194"/>
      <c r="D496" s="165" t="s">
        <v>194</v>
      </c>
      <c r="E496" s="195" t="s">
        <v>1</v>
      </c>
      <c r="F496" s="196" t="s">
        <v>1169</v>
      </c>
      <c r="H496" s="195" t="s">
        <v>1</v>
      </c>
      <c r="I496" s="197"/>
      <c r="L496" s="194"/>
      <c r="M496" s="198"/>
      <c r="N496" s="199"/>
      <c r="O496" s="199"/>
      <c r="P496" s="199"/>
      <c r="Q496" s="199"/>
      <c r="R496" s="199"/>
      <c r="S496" s="199"/>
      <c r="T496" s="200"/>
      <c r="AT496" s="195" t="s">
        <v>194</v>
      </c>
      <c r="AU496" s="195" t="s">
        <v>88</v>
      </c>
      <c r="AV496" s="15" t="s">
        <v>24</v>
      </c>
      <c r="AW496" s="15" t="s">
        <v>35</v>
      </c>
      <c r="AX496" s="15" t="s">
        <v>80</v>
      </c>
      <c r="AY496" s="195" t="s">
        <v>185</v>
      </c>
    </row>
    <row r="497" spans="1:65" s="13" customFormat="1">
      <c r="B497" s="164"/>
      <c r="D497" s="165" t="s">
        <v>194</v>
      </c>
      <c r="E497" s="166" t="s">
        <v>1</v>
      </c>
      <c r="F497" s="167" t="s">
        <v>1170</v>
      </c>
      <c r="H497" s="168">
        <v>716</v>
      </c>
      <c r="I497" s="169"/>
      <c r="L497" s="164"/>
      <c r="M497" s="170"/>
      <c r="N497" s="171"/>
      <c r="O497" s="171"/>
      <c r="P497" s="171"/>
      <c r="Q497" s="171"/>
      <c r="R497" s="171"/>
      <c r="S497" s="171"/>
      <c r="T497" s="172"/>
      <c r="AT497" s="166" t="s">
        <v>194</v>
      </c>
      <c r="AU497" s="166" t="s">
        <v>88</v>
      </c>
      <c r="AV497" s="13" t="s">
        <v>88</v>
      </c>
      <c r="AW497" s="13" t="s">
        <v>35</v>
      </c>
      <c r="AX497" s="13" t="s">
        <v>24</v>
      </c>
      <c r="AY497" s="166" t="s">
        <v>185</v>
      </c>
    </row>
    <row r="498" spans="1:65" s="2" customFormat="1" ht="16.5" customHeight="1">
      <c r="A498" s="33"/>
      <c r="B498" s="150"/>
      <c r="C498" s="181" t="s">
        <v>1171</v>
      </c>
      <c r="D498" s="181" t="s">
        <v>231</v>
      </c>
      <c r="E498" s="182" t="s">
        <v>1172</v>
      </c>
      <c r="F498" s="183" t="s">
        <v>1173</v>
      </c>
      <c r="G498" s="184" t="s">
        <v>288</v>
      </c>
      <c r="H498" s="185">
        <v>73.031999999999996</v>
      </c>
      <c r="I498" s="186"/>
      <c r="J498" s="187">
        <f>ROUND(I498*H498,2)</f>
        <v>0</v>
      </c>
      <c r="K498" s="183" t="s">
        <v>191</v>
      </c>
      <c r="L498" s="188"/>
      <c r="M498" s="189" t="s">
        <v>1</v>
      </c>
      <c r="N498" s="190" t="s">
        <v>45</v>
      </c>
      <c r="O498" s="59"/>
      <c r="P498" s="160">
        <f>O498*H498</f>
        <v>0</v>
      </c>
      <c r="Q498" s="160">
        <v>0.17599999999999999</v>
      </c>
      <c r="R498" s="160">
        <f>Q498*H498</f>
        <v>12.853631999999999</v>
      </c>
      <c r="S498" s="160">
        <v>0</v>
      </c>
      <c r="T498" s="161">
        <f>S498*H498</f>
        <v>0</v>
      </c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R498" s="162" t="s">
        <v>217</v>
      </c>
      <c r="AT498" s="162" t="s">
        <v>231</v>
      </c>
      <c r="AU498" s="162" t="s">
        <v>88</v>
      </c>
      <c r="AY498" s="18" t="s">
        <v>185</v>
      </c>
      <c r="BE498" s="163">
        <f>IF(N498="základní",J498,0)</f>
        <v>0</v>
      </c>
      <c r="BF498" s="163">
        <f>IF(N498="snížená",J498,0)</f>
        <v>0</v>
      </c>
      <c r="BG498" s="163">
        <f>IF(N498="zákl. přenesená",J498,0)</f>
        <v>0</v>
      </c>
      <c r="BH498" s="163">
        <f>IF(N498="sníž. přenesená",J498,0)</f>
        <v>0</v>
      </c>
      <c r="BI498" s="163">
        <f>IF(N498="nulová",J498,0)</f>
        <v>0</v>
      </c>
      <c r="BJ498" s="18" t="s">
        <v>24</v>
      </c>
      <c r="BK498" s="163">
        <f>ROUND(I498*H498,2)</f>
        <v>0</v>
      </c>
      <c r="BL498" s="18" t="s">
        <v>192</v>
      </c>
      <c r="BM498" s="162" t="s">
        <v>1174</v>
      </c>
    </row>
    <row r="499" spans="1:65" s="13" customFormat="1">
      <c r="B499" s="164"/>
      <c r="D499" s="165" t="s">
        <v>194</v>
      </c>
      <c r="E499" s="166" t="s">
        <v>1</v>
      </c>
      <c r="F499" s="167" t="s">
        <v>1175</v>
      </c>
      <c r="H499" s="168">
        <v>73.031999999999996</v>
      </c>
      <c r="I499" s="169"/>
      <c r="L499" s="164"/>
      <c r="M499" s="170"/>
      <c r="N499" s="171"/>
      <c r="O499" s="171"/>
      <c r="P499" s="171"/>
      <c r="Q499" s="171"/>
      <c r="R499" s="171"/>
      <c r="S499" s="171"/>
      <c r="T499" s="172"/>
      <c r="AT499" s="166" t="s">
        <v>194</v>
      </c>
      <c r="AU499" s="166" t="s">
        <v>88</v>
      </c>
      <c r="AV499" s="13" t="s">
        <v>88</v>
      </c>
      <c r="AW499" s="13" t="s">
        <v>35</v>
      </c>
      <c r="AX499" s="13" t="s">
        <v>24</v>
      </c>
      <c r="AY499" s="166" t="s">
        <v>185</v>
      </c>
    </row>
    <row r="500" spans="1:65" s="2" customFormat="1" ht="16.5" customHeight="1">
      <c r="A500" s="33"/>
      <c r="B500" s="150"/>
      <c r="C500" s="151" t="s">
        <v>1176</v>
      </c>
      <c r="D500" s="151" t="s">
        <v>187</v>
      </c>
      <c r="E500" s="152" t="s">
        <v>1177</v>
      </c>
      <c r="F500" s="153" t="s">
        <v>1178</v>
      </c>
      <c r="G500" s="154" t="s">
        <v>228</v>
      </c>
      <c r="H500" s="155">
        <v>24.571999999999999</v>
      </c>
      <c r="I500" s="156"/>
      <c r="J500" s="157">
        <f>ROUND(I500*H500,2)</f>
        <v>0</v>
      </c>
      <c r="K500" s="153" t="s">
        <v>191</v>
      </c>
      <c r="L500" s="34"/>
      <c r="M500" s="158" t="s">
        <v>1</v>
      </c>
      <c r="N500" s="159" t="s">
        <v>45</v>
      </c>
      <c r="O500" s="59"/>
      <c r="P500" s="160">
        <f>O500*H500</f>
        <v>0</v>
      </c>
      <c r="Q500" s="160">
        <v>2.2563399999999998</v>
      </c>
      <c r="R500" s="160">
        <f>Q500*H500</f>
        <v>55.442786479999995</v>
      </c>
      <c r="S500" s="160">
        <v>0</v>
      </c>
      <c r="T500" s="161">
        <f>S500*H500</f>
        <v>0</v>
      </c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R500" s="162" t="s">
        <v>192</v>
      </c>
      <c r="AT500" s="162" t="s">
        <v>187</v>
      </c>
      <c r="AU500" s="162" t="s">
        <v>88</v>
      </c>
      <c r="AY500" s="18" t="s">
        <v>185</v>
      </c>
      <c r="BE500" s="163">
        <f>IF(N500="základní",J500,0)</f>
        <v>0</v>
      </c>
      <c r="BF500" s="163">
        <f>IF(N500="snížená",J500,0)</f>
        <v>0</v>
      </c>
      <c r="BG500" s="163">
        <f>IF(N500="zákl. přenesená",J500,0)</f>
        <v>0</v>
      </c>
      <c r="BH500" s="163">
        <f>IF(N500="sníž. přenesená",J500,0)</f>
        <v>0</v>
      </c>
      <c r="BI500" s="163">
        <f>IF(N500="nulová",J500,0)</f>
        <v>0</v>
      </c>
      <c r="BJ500" s="18" t="s">
        <v>24</v>
      </c>
      <c r="BK500" s="163">
        <f>ROUND(I500*H500,2)</f>
        <v>0</v>
      </c>
      <c r="BL500" s="18" t="s">
        <v>192</v>
      </c>
      <c r="BM500" s="162" t="s">
        <v>1179</v>
      </c>
    </row>
    <row r="501" spans="1:65" s="13" customFormat="1">
      <c r="B501" s="164"/>
      <c r="D501" s="165" t="s">
        <v>194</v>
      </c>
      <c r="E501" s="166" t="s">
        <v>1</v>
      </c>
      <c r="F501" s="167" t="s">
        <v>1180</v>
      </c>
      <c r="H501" s="168">
        <v>15.98</v>
      </c>
      <c r="I501" s="169"/>
      <c r="L501" s="164"/>
      <c r="M501" s="170"/>
      <c r="N501" s="171"/>
      <c r="O501" s="171"/>
      <c r="P501" s="171"/>
      <c r="Q501" s="171"/>
      <c r="R501" s="171"/>
      <c r="S501" s="171"/>
      <c r="T501" s="172"/>
      <c r="AT501" s="166" t="s">
        <v>194</v>
      </c>
      <c r="AU501" s="166" t="s">
        <v>88</v>
      </c>
      <c r="AV501" s="13" t="s">
        <v>88</v>
      </c>
      <c r="AW501" s="13" t="s">
        <v>35</v>
      </c>
      <c r="AX501" s="13" t="s">
        <v>80</v>
      </c>
      <c r="AY501" s="166" t="s">
        <v>185</v>
      </c>
    </row>
    <row r="502" spans="1:65" s="13" customFormat="1">
      <c r="B502" s="164"/>
      <c r="D502" s="165" t="s">
        <v>194</v>
      </c>
      <c r="E502" s="166" t="s">
        <v>1</v>
      </c>
      <c r="F502" s="167" t="s">
        <v>1181</v>
      </c>
      <c r="H502" s="168">
        <v>8.5920000000000005</v>
      </c>
      <c r="I502" s="169"/>
      <c r="L502" s="164"/>
      <c r="M502" s="170"/>
      <c r="N502" s="171"/>
      <c r="O502" s="171"/>
      <c r="P502" s="171"/>
      <c r="Q502" s="171"/>
      <c r="R502" s="171"/>
      <c r="S502" s="171"/>
      <c r="T502" s="172"/>
      <c r="AT502" s="166" t="s">
        <v>194</v>
      </c>
      <c r="AU502" s="166" t="s">
        <v>88</v>
      </c>
      <c r="AV502" s="13" t="s">
        <v>88</v>
      </c>
      <c r="AW502" s="13" t="s">
        <v>35</v>
      </c>
      <c r="AX502" s="13" t="s">
        <v>80</v>
      </c>
      <c r="AY502" s="166" t="s">
        <v>185</v>
      </c>
    </row>
    <row r="503" spans="1:65" s="14" customFormat="1">
      <c r="B503" s="173"/>
      <c r="D503" s="165" t="s">
        <v>194</v>
      </c>
      <c r="E503" s="174" t="s">
        <v>1</v>
      </c>
      <c r="F503" s="175" t="s">
        <v>195</v>
      </c>
      <c r="H503" s="176">
        <v>24.571999999999999</v>
      </c>
      <c r="I503" s="177"/>
      <c r="L503" s="173"/>
      <c r="M503" s="178"/>
      <c r="N503" s="179"/>
      <c r="O503" s="179"/>
      <c r="P503" s="179"/>
      <c r="Q503" s="179"/>
      <c r="R503" s="179"/>
      <c r="S503" s="179"/>
      <c r="T503" s="180"/>
      <c r="AT503" s="174" t="s">
        <v>194</v>
      </c>
      <c r="AU503" s="174" t="s">
        <v>88</v>
      </c>
      <c r="AV503" s="14" t="s">
        <v>192</v>
      </c>
      <c r="AW503" s="14" t="s">
        <v>35</v>
      </c>
      <c r="AX503" s="14" t="s">
        <v>24</v>
      </c>
      <c r="AY503" s="174" t="s">
        <v>185</v>
      </c>
    </row>
    <row r="504" spans="1:65" s="2" customFormat="1" ht="21.75" customHeight="1">
      <c r="A504" s="33"/>
      <c r="B504" s="150"/>
      <c r="C504" s="151" t="s">
        <v>1182</v>
      </c>
      <c r="D504" s="151" t="s">
        <v>187</v>
      </c>
      <c r="E504" s="152" t="s">
        <v>1183</v>
      </c>
      <c r="F504" s="153" t="s">
        <v>1184</v>
      </c>
      <c r="G504" s="154" t="s">
        <v>280</v>
      </c>
      <c r="H504" s="155">
        <v>370</v>
      </c>
      <c r="I504" s="156"/>
      <c r="J504" s="157">
        <f>ROUND(I504*H504,2)</f>
        <v>0</v>
      </c>
      <c r="K504" s="153" t="s">
        <v>191</v>
      </c>
      <c r="L504" s="34"/>
      <c r="M504" s="158" t="s">
        <v>1</v>
      </c>
      <c r="N504" s="159" t="s">
        <v>45</v>
      </c>
      <c r="O504" s="59"/>
      <c r="P504" s="160">
        <f>O504*H504</f>
        <v>0</v>
      </c>
      <c r="Q504" s="160">
        <v>1.0000000000000001E-5</v>
      </c>
      <c r="R504" s="160">
        <f>Q504*H504</f>
        <v>3.7000000000000002E-3</v>
      </c>
      <c r="S504" s="160">
        <v>0</v>
      </c>
      <c r="T504" s="161">
        <f>S504*H504</f>
        <v>0</v>
      </c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R504" s="162" t="s">
        <v>192</v>
      </c>
      <c r="AT504" s="162" t="s">
        <v>187</v>
      </c>
      <c r="AU504" s="162" t="s">
        <v>88</v>
      </c>
      <c r="AY504" s="18" t="s">
        <v>185</v>
      </c>
      <c r="BE504" s="163">
        <f>IF(N504="základní",J504,0)</f>
        <v>0</v>
      </c>
      <c r="BF504" s="163">
        <f>IF(N504="snížená",J504,0)</f>
        <v>0</v>
      </c>
      <c r="BG504" s="163">
        <f>IF(N504="zákl. přenesená",J504,0)</f>
        <v>0</v>
      </c>
      <c r="BH504" s="163">
        <f>IF(N504="sníž. přenesená",J504,0)</f>
        <v>0</v>
      </c>
      <c r="BI504" s="163">
        <f>IF(N504="nulová",J504,0)</f>
        <v>0</v>
      </c>
      <c r="BJ504" s="18" t="s">
        <v>24</v>
      </c>
      <c r="BK504" s="163">
        <f>ROUND(I504*H504,2)</f>
        <v>0</v>
      </c>
      <c r="BL504" s="18" t="s">
        <v>192</v>
      </c>
      <c r="BM504" s="162" t="s">
        <v>1185</v>
      </c>
    </row>
    <row r="505" spans="1:65" s="13" customFormat="1">
      <c r="B505" s="164"/>
      <c r="D505" s="165" t="s">
        <v>194</v>
      </c>
      <c r="E505" s="166" t="s">
        <v>1</v>
      </c>
      <c r="F505" s="167" t="s">
        <v>1186</v>
      </c>
      <c r="H505" s="168">
        <v>370</v>
      </c>
      <c r="I505" s="169"/>
      <c r="L505" s="164"/>
      <c r="M505" s="170"/>
      <c r="N505" s="171"/>
      <c r="O505" s="171"/>
      <c r="P505" s="171"/>
      <c r="Q505" s="171"/>
      <c r="R505" s="171"/>
      <c r="S505" s="171"/>
      <c r="T505" s="172"/>
      <c r="AT505" s="166" t="s">
        <v>194</v>
      </c>
      <c r="AU505" s="166" t="s">
        <v>88</v>
      </c>
      <c r="AV505" s="13" t="s">
        <v>88</v>
      </c>
      <c r="AW505" s="13" t="s">
        <v>35</v>
      </c>
      <c r="AX505" s="13" t="s">
        <v>24</v>
      </c>
      <c r="AY505" s="166" t="s">
        <v>185</v>
      </c>
    </row>
    <row r="506" spans="1:65" s="2" customFormat="1" ht="21.75" customHeight="1">
      <c r="A506" s="33"/>
      <c r="B506" s="150"/>
      <c r="C506" s="151" t="s">
        <v>1187</v>
      </c>
      <c r="D506" s="151" t="s">
        <v>187</v>
      </c>
      <c r="E506" s="152" t="s">
        <v>1183</v>
      </c>
      <c r="F506" s="153" t="s">
        <v>1184</v>
      </c>
      <c r="G506" s="154" t="s">
        <v>280</v>
      </c>
      <c r="H506" s="155">
        <v>12</v>
      </c>
      <c r="I506" s="156"/>
      <c r="J506" s="157">
        <f>ROUND(I506*H506,2)</f>
        <v>0</v>
      </c>
      <c r="K506" s="153" t="s">
        <v>191</v>
      </c>
      <c r="L506" s="34"/>
      <c r="M506" s="158" t="s">
        <v>1</v>
      </c>
      <c r="N506" s="159" t="s">
        <v>45</v>
      </c>
      <c r="O506" s="59"/>
      <c r="P506" s="160">
        <f>O506*H506</f>
        <v>0</v>
      </c>
      <c r="Q506" s="160">
        <v>1.0000000000000001E-5</v>
      </c>
      <c r="R506" s="160">
        <f>Q506*H506</f>
        <v>1.2000000000000002E-4</v>
      </c>
      <c r="S506" s="160">
        <v>0</v>
      </c>
      <c r="T506" s="161">
        <f>S506*H506</f>
        <v>0</v>
      </c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R506" s="162" t="s">
        <v>192</v>
      </c>
      <c r="AT506" s="162" t="s">
        <v>187</v>
      </c>
      <c r="AU506" s="162" t="s">
        <v>88</v>
      </c>
      <c r="AY506" s="18" t="s">
        <v>185</v>
      </c>
      <c r="BE506" s="163">
        <f>IF(N506="základní",J506,0)</f>
        <v>0</v>
      </c>
      <c r="BF506" s="163">
        <f>IF(N506="snížená",J506,0)</f>
        <v>0</v>
      </c>
      <c r="BG506" s="163">
        <f>IF(N506="zákl. přenesená",J506,0)</f>
        <v>0</v>
      </c>
      <c r="BH506" s="163">
        <f>IF(N506="sníž. přenesená",J506,0)</f>
        <v>0</v>
      </c>
      <c r="BI506" s="163">
        <f>IF(N506="nulová",J506,0)</f>
        <v>0</v>
      </c>
      <c r="BJ506" s="18" t="s">
        <v>24</v>
      </c>
      <c r="BK506" s="163">
        <f>ROUND(I506*H506,2)</f>
        <v>0</v>
      </c>
      <c r="BL506" s="18" t="s">
        <v>192</v>
      </c>
      <c r="BM506" s="162" t="s">
        <v>1188</v>
      </c>
    </row>
    <row r="507" spans="1:65" s="13" customFormat="1">
      <c r="B507" s="164"/>
      <c r="D507" s="165" t="s">
        <v>194</v>
      </c>
      <c r="E507" s="166" t="s">
        <v>1</v>
      </c>
      <c r="F507" s="167" t="s">
        <v>1189</v>
      </c>
      <c r="H507" s="168">
        <v>12</v>
      </c>
      <c r="I507" s="169"/>
      <c r="L507" s="164"/>
      <c r="M507" s="170"/>
      <c r="N507" s="171"/>
      <c r="O507" s="171"/>
      <c r="P507" s="171"/>
      <c r="Q507" s="171"/>
      <c r="R507" s="171"/>
      <c r="S507" s="171"/>
      <c r="T507" s="172"/>
      <c r="AT507" s="166" t="s">
        <v>194</v>
      </c>
      <c r="AU507" s="166" t="s">
        <v>88</v>
      </c>
      <c r="AV507" s="13" t="s">
        <v>88</v>
      </c>
      <c r="AW507" s="13" t="s">
        <v>35</v>
      </c>
      <c r="AX507" s="13" t="s">
        <v>24</v>
      </c>
      <c r="AY507" s="166" t="s">
        <v>185</v>
      </c>
    </row>
    <row r="508" spans="1:65" s="2" customFormat="1" ht="16.5" customHeight="1">
      <c r="A508" s="33"/>
      <c r="B508" s="150"/>
      <c r="C508" s="151" t="s">
        <v>1190</v>
      </c>
      <c r="D508" s="151" t="s">
        <v>187</v>
      </c>
      <c r="E508" s="152" t="s">
        <v>1191</v>
      </c>
      <c r="F508" s="153" t="s">
        <v>1192</v>
      </c>
      <c r="G508" s="154" t="s">
        <v>280</v>
      </c>
      <c r="H508" s="155">
        <v>12</v>
      </c>
      <c r="I508" s="156"/>
      <c r="J508" s="157">
        <f>ROUND(I508*H508,2)</f>
        <v>0</v>
      </c>
      <c r="K508" s="153" t="s">
        <v>191</v>
      </c>
      <c r="L508" s="34"/>
      <c r="M508" s="158" t="s">
        <v>1</v>
      </c>
      <c r="N508" s="159" t="s">
        <v>45</v>
      </c>
      <c r="O508" s="59"/>
      <c r="P508" s="160">
        <f>O508*H508</f>
        <v>0</v>
      </c>
      <c r="Q508" s="160">
        <v>0</v>
      </c>
      <c r="R508" s="160">
        <f>Q508*H508</f>
        <v>0</v>
      </c>
      <c r="S508" s="160">
        <v>0</v>
      </c>
      <c r="T508" s="161">
        <f>S508*H508</f>
        <v>0</v>
      </c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R508" s="162" t="s">
        <v>192</v>
      </c>
      <c r="AT508" s="162" t="s">
        <v>187</v>
      </c>
      <c r="AU508" s="162" t="s">
        <v>88</v>
      </c>
      <c r="AY508" s="18" t="s">
        <v>185</v>
      </c>
      <c r="BE508" s="163">
        <f>IF(N508="základní",J508,0)</f>
        <v>0</v>
      </c>
      <c r="BF508" s="163">
        <f>IF(N508="snížená",J508,0)</f>
        <v>0</v>
      </c>
      <c r="BG508" s="163">
        <f>IF(N508="zákl. přenesená",J508,0)</f>
        <v>0</v>
      </c>
      <c r="BH508" s="163">
        <f>IF(N508="sníž. přenesená",J508,0)</f>
        <v>0</v>
      </c>
      <c r="BI508" s="163">
        <f>IF(N508="nulová",J508,0)</f>
        <v>0</v>
      </c>
      <c r="BJ508" s="18" t="s">
        <v>24</v>
      </c>
      <c r="BK508" s="163">
        <f>ROUND(I508*H508,2)</f>
        <v>0</v>
      </c>
      <c r="BL508" s="18" t="s">
        <v>192</v>
      </c>
      <c r="BM508" s="162" t="s">
        <v>1193</v>
      </c>
    </row>
    <row r="509" spans="1:65" s="13" customFormat="1">
      <c r="B509" s="164"/>
      <c r="D509" s="165" t="s">
        <v>194</v>
      </c>
      <c r="E509" s="166" t="s">
        <v>1</v>
      </c>
      <c r="F509" s="167" t="s">
        <v>1189</v>
      </c>
      <c r="H509" s="168">
        <v>12</v>
      </c>
      <c r="I509" s="169"/>
      <c r="L509" s="164"/>
      <c r="M509" s="170"/>
      <c r="N509" s="171"/>
      <c r="O509" s="171"/>
      <c r="P509" s="171"/>
      <c r="Q509" s="171"/>
      <c r="R509" s="171"/>
      <c r="S509" s="171"/>
      <c r="T509" s="172"/>
      <c r="AT509" s="166" t="s">
        <v>194</v>
      </c>
      <c r="AU509" s="166" t="s">
        <v>88</v>
      </c>
      <c r="AV509" s="13" t="s">
        <v>88</v>
      </c>
      <c r="AW509" s="13" t="s">
        <v>35</v>
      </c>
      <c r="AX509" s="13" t="s">
        <v>24</v>
      </c>
      <c r="AY509" s="166" t="s">
        <v>185</v>
      </c>
    </row>
    <row r="510" spans="1:65" s="2" customFormat="1" ht="16.5" customHeight="1">
      <c r="A510" s="33"/>
      <c r="B510" s="150"/>
      <c r="C510" s="151" t="s">
        <v>1194</v>
      </c>
      <c r="D510" s="151" t="s">
        <v>187</v>
      </c>
      <c r="E510" s="152" t="s">
        <v>1195</v>
      </c>
      <c r="F510" s="153" t="s">
        <v>1196</v>
      </c>
      <c r="G510" s="154" t="s">
        <v>280</v>
      </c>
      <c r="H510" s="155">
        <v>12</v>
      </c>
      <c r="I510" s="156"/>
      <c r="J510" s="157">
        <f>ROUND(I510*H510,2)</f>
        <v>0</v>
      </c>
      <c r="K510" s="153" t="s">
        <v>191</v>
      </c>
      <c r="L510" s="34"/>
      <c r="M510" s="158" t="s">
        <v>1</v>
      </c>
      <c r="N510" s="159" t="s">
        <v>45</v>
      </c>
      <c r="O510" s="59"/>
      <c r="P510" s="160">
        <f>O510*H510</f>
        <v>0</v>
      </c>
      <c r="Q510" s="160">
        <v>1.1E-4</v>
      </c>
      <c r="R510" s="160">
        <f>Q510*H510</f>
        <v>1.32E-3</v>
      </c>
      <c r="S510" s="160">
        <v>0</v>
      </c>
      <c r="T510" s="161">
        <f>S510*H510</f>
        <v>0</v>
      </c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R510" s="162" t="s">
        <v>192</v>
      </c>
      <c r="AT510" s="162" t="s">
        <v>187</v>
      </c>
      <c r="AU510" s="162" t="s">
        <v>88</v>
      </c>
      <c r="AY510" s="18" t="s">
        <v>185</v>
      </c>
      <c r="BE510" s="163">
        <f>IF(N510="základní",J510,0)</f>
        <v>0</v>
      </c>
      <c r="BF510" s="163">
        <f>IF(N510="snížená",J510,0)</f>
        <v>0</v>
      </c>
      <c r="BG510" s="163">
        <f>IF(N510="zákl. přenesená",J510,0)</f>
        <v>0</v>
      </c>
      <c r="BH510" s="163">
        <f>IF(N510="sníž. přenesená",J510,0)</f>
        <v>0</v>
      </c>
      <c r="BI510" s="163">
        <f>IF(N510="nulová",J510,0)</f>
        <v>0</v>
      </c>
      <c r="BJ510" s="18" t="s">
        <v>24</v>
      </c>
      <c r="BK510" s="163">
        <f>ROUND(I510*H510,2)</f>
        <v>0</v>
      </c>
      <c r="BL510" s="18" t="s">
        <v>192</v>
      </c>
      <c r="BM510" s="162" t="s">
        <v>1197</v>
      </c>
    </row>
    <row r="511" spans="1:65" s="13" customFormat="1">
      <c r="B511" s="164"/>
      <c r="D511" s="165" t="s">
        <v>194</v>
      </c>
      <c r="E511" s="166" t="s">
        <v>1</v>
      </c>
      <c r="F511" s="167" t="s">
        <v>1189</v>
      </c>
      <c r="H511" s="168">
        <v>12</v>
      </c>
      <c r="I511" s="169"/>
      <c r="L511" s="164"/>
      <c r="M511" s="170"/>
      <c r="N511" s="171"/>
      <c r="O511" s="171"/>
      <c r="P511" s="171"/>
      <c r="Q511" s="171"/>
      <c r="R511" s="171"/>
      <c r="S511" s="171"/>
      <c r="T511" s="172"/>
      <c r="AT511" s="166" t="s">
        <v>194</v>
      </c>
      <c r="AU511" s="166" t="s">
        <v>88</v>
      </c>
      <c r="AV511" s="13" t="s">
        <v>88</v>
      </c>
      <c r="AW511" s="13" t="s">
        <v>35</v>
      </c>
      <c r="AX511" s="13" t="s">
        <v>24</v>
      </c>
      <c r="AY511" s="166" t="s">
        <v>185</v>
      </c>
    </row>
    <row r="512" spans="1:65" s="2" customFormat="1" ht="16.5" customHeight="1">
      <c r="A512" s="33"/>
      <c r="B512" s="150"/>
      <c r="C512" s="151" t="s">
        <v>1198</v>
      </c>
      <c r="D512" s="151" t="s">
        <v>187</v>
      </c>
      <c r="E512" s="152" t="s">
        <v>1199</v>
      </c>
      <c r="F512" s="153" t="s">
        <v>1200</v>
      </c>
      <c r="G512" s="154" t="s">
        <v>288</v>
      </c>
      <c r="H512" s="155">
        <v>11.484</v>
      </c>
      <c r="I512" s="156"/>
      <c r="J512" s="157">
        <f>ROUND(I512*H512,2)</f>
        <v>0</v>
      </c>
      <c r="K512" s="153" t="s">
        <v>191</v>
      </c>
      <c r="L512" s="34"/>
      <c r="M512" s="158" t="s">
        <v>1</v>
      </c>
      <c r="N512" s="159" t="s">
        <v>45</v>
      </c>
      <c r="O512" s="59"/>
      <c r="P512" s="160">
        <f>O512*H512</f>
        <v>0</v>
      </c>
      <c r="Q512" s="160">
        <v>6.3000000000000003E-4</v>
      </c>
      <c r="R512" s="160">
        <f>Q512*H512</f>
        <v>7.2349200000000006E-3</v>
      </c>
      <c r="S512" s="160">
        <v>0</v>
      </c>
      <c r="T512" s="161">
        <f>S512*H512</f>
        <v>0</v>
      </c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R512" s="162" t="s">
        <v>192</v>
      </c>
      <c r="AT512" s="162" t="s">
        <v>187</v>
      </c>
      <c r="AU512" s="162" t="s">
        <v>88</v>
      </c>
      <c r="AY512" s="18" t="s">
        <v>185</v>
      </c>
      <c r="BE512" s="163">
        <f>IF(N512="základní",J512,0)</f>
        <v>0</v>
      </c>
      <c r="BF512" s="163">
        <f>IF(N512="snížená",J512,0)</f>
        <v>0</v>
      </c>
      <c r="BG512" s="163">
        <f>IF(N512="zákl. přenesená",J512,0)</f>
        <v>0</v>
      </c>
      <c r="BH512" s="163">
        <f>IF(N512="sníž. přenesená",J512,0)</f>
        <v>0</v>
      </c>
      <c r="BI512" s="163">
        <f>IF(N512="nulová",J512,0)</f>
        <v>0</v>
      </c>
      <c r="BJ512" s="18" t="s">
        <v>24</v>
      </c>
      <c r="BK512" s="163">
        <f>ROUND(I512*H512,2)</f>
        <v>0</v>
      </c>
      <c r="BL512" s="18" t="s">
        <v>192</v>
      </c>
      <c r="BM512" s="162" t="s">
        <v>1201</v>
      </c>
    </row>
    <row r="513" spans="1:65" s="13" customFormat="1">
      <c r="B513" s="164"/>
      <c r="D513" s="165" t="s">
        <v>194</v>
      </c>
      <c r="E513" s="166" t="s">
        <v>1</v>
      </c>
      <c r="F513" s="167" t="s">
        <v>1202</v>
      </c>
      <c r="H513" s="168">
        <v>5.0599999999999996</v>
      </c>
      <c r="I513" s="169"/>
      <c r="L513" s="164"/>
      <c r="M513" s="170"/>
      <c r="N513" s="171"/>
      <c r="O513" s="171"/>
      <c r="P513" s="171"/>
      <c r="Q513" s="171"/>
      <c r="R513" s="171"/>
      <c r="S513" s="171"/>
      <c r="T513" s="172"/>
      <c r="AT513" s="166" t="s">
        <v>194</v>
      </c>
      <c r="AU513" s="166" t="s">
        <v>88</v>
      </c>
      <c r="AV513" s="13" t="s">
        <v>88</v>
      </c>
      <c r="AW513" s="13" t="s">
        <v>35</v>
      </c>
      <c r="AX513" s="13" t="s">
        <v>80</v>
      </c>
      <c r="AY513" s="166" t="s">
        <v>185</v>
      </c>
    </row>
    <row r="514" spans="1:65" s="13" customFormat="1">
      <c r="B514" s="164"/>
      <c r="D514" s="165" t="s">
        <v>194</v>
      </c>
      <c r="E514" s="166" t="s">
        <v>1</v>
      </c>
      <c r="F514" s="167" t="s">
        <v>1203</v>
      </c>
      <c r="H514" s="168">
        <v>1.3640000000000001</v>
      </c>
      <c r="I514" s="169"/>
      <c r="L514" s="164"/>
      <c r="M514" s="170"/>
      <c r="N514" s="171"/>
      <c r="O514" s="171"/>
      <c r="P514" s="171"/>
      <c r="Q514" s="171"/>
      <c r="R514" s="171"/>
      <c r="S514" s="171"/>
      <c r="T514" s="172"/>
      <c r="AT514" s="166" t="s">
        <v>194</v>
      </c>
      <c r="AU514" s="166" t="s">
        <v>88</v>
      </c>
      <c r="AV514" s="13" t="s">
        <v>88</v>
      </c>
      <c r="AW514" s="13" t="s">
        <v>35</v>
      </c>
      <c r="AX514" s="13" t="s">
        <v>80</v>
      </c>
      <c r="AY514" s="166" t="s">
        <v>185</v>
      </c>
    </row>
    <row r="515" spans="1:65" s="13" customFormat="1">
      <c r="B515" s="164"/>
      <c r="D515" s="165" t="s">
        <v>194</v>
      </c>
      <c r="E515" s="166" t="s">
        <v>1</v>
      </c>
      <c r="F515" s="167" t="s">
        <v>1204</v>
      </c>
      <c r="H515" s="168">
        <v>5.0599999999999996</v>
      </c>
      <c r="I515" s="169"/>
      <c r="L515" s="164"/>
      <c r="M515" s="170"/>
      <c r="N515" s="171"/>
      <c r="O515" s="171"/>
      <c r="P515" s="171"/>
      <c r="Q515" s="171"/>
      <c r="R515" s="171"/>
      <c r="S515" s="171"/>
      <c r="T515" s="172"/>
      <c r="AT515" s="166" t="s">
        <v>194</v>
      </c>
      <c r="AU515" s="166" t="s">
        <v>88</v>
      </c>
      <c r="AV515" s="13" t="s">
        <v>88</v>
      </c>
      <c r="AW515" s="13" t="s">
        <v>35</v>
      </c>
      <c r="AX515" s="13" t="s">
        <v>80</v>
      </c>
      <c r="AY515" s="166" t="s">
        <v>185</v>
      </c>
    </row>
    <row r="516" spans="1:65" s="14" customFormat="1">
      <c r="B516" s="173"/>
      <c r="D516" s="165" t="s">
        <v>194</v>
      </c>
      <c r="E516" s="174" t="s">
        <v>1</v>
      </c>
      <c r="F516" s="175" t="s">
        <v>195</v>
      </c>
      <c r="H516" s="176">
        <v>11.484</v>
      </c>
      <c r="I516" s="177"/>
      <c r="L516" s="173"/>
      <c r="M516" s="178"/>
      <c r="N516" s="179"/>
      <c r="O516" s="179"/>
      <c r="P516" s="179"/>
      <c r="Q516" s="179"/>
      <c r="R516" s="179"/>
      <c r="S516" s="179"/>
      <c r="T516" s="180"/>
      <c r="AT516" s="174" t="s">
        <v>194</v>
      </c>
      <c r="AU516" s="174" t="s">
        <v>88</v>
      </c>
      <c r="AV516" s="14" t="s">
        <v>192</v>
      </c>
      <c r="AW516" s="14" t="s">
        <v>35</v>
      </c>
      <c r="AX516" s="14" t="s">
        <v>24</v>
      </c>
      <c r="AY516" s="174" t="s">
        <v>185</v>
      </c>
    </row>
    <row r="517" spans="1:65" s="2" customFormat="1" ht="16.5" customHeight="1">
      <c r="A517" s="33"/>
      <c r="B517" s="150"/>
      <c r="C517" s="151" t="s">
        <v>1205</v>
      </c>
      <c r="D517" s="151" t="s">
        <v>187</v>
      </c>
      <c r="E517" s="152" t="s">
        <v>1191</v>
      </c>
      <c r="F517" s="153" t="s">
        <v>1192</v>
      </c>
      <c r="G517" s="154" t="s">
        <v>280</v>
      </c>
      <c r="H517" s="155">
        <v>46</v>
      </c>
      <c r="I517" s="156"/>
      <c r="J517" s="157">
        <f>ROUND(I517*H517,2)</f>
        <v>0</v>
      </c>
      <c r="K517" s="153" t="s">
        <v>191</v>
      </c>
      <c r="L517" s="34"/>
      <c r="M517" s="158" t="s">
        <v>1</v>
      </c>
      <c r="N517" s="159" t="s">
        <v>45</v>
      </c>
      <c r="O517" s="59"/>
      <c r="P517" s="160">
        <f>O517*H517</f>
        <v>0</v>
      </c>
      <c r="Q517" s="160">
        <v>0</v>
      </c>
      <c r="R517" s="160">
        <f>Q517*H517</f>
        <v>0</v>
      </c>
      <c r="S517" s="160">
        <v>0</v>
      </c>
      <c r="T517" s="161">
        <f>S517*H517</f>
        <v>0</v>
      </c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R517" s="162" t="s">
        <v>192</v>
      </c>
      <c r="AT517" s="162" t="s">
        <v>187</v>
      </c>
      <c r="AU517" s="162" t="s">
        <v>88</v>
      </c>
      <c r="AY517" s="18" t="s">
        <v>185</v>
      </c>
      <c r="BE517" s="163">
        <f>IF(N517="základní",J517,0)</f>
        <v>0</v>
      </c>
      <c r="BF517" s="163">
        <f>IF(N517="snížená",J517,0)</f>
        <v>0</v>
      </c>
      <c r="BG517" s="163">
        <f>IF(N517="zákl. přenesená",J517,0)</f>
        <v>0</v>
      </c>
      <c r="BH517" s="163">
        <f>IF(N517="sníž. přenesená",J517,0)</f>
        <v>0</v>
      </c>
      <c r="BI517" s="163">
        <f>IF(N517="nulová",J517,0)</f>
        <v>0</v>
      </c>
      <c r="BJ517" s="18" t="s">
        <v>24</v>
      </c>
      <c r="BK517" s="163">
        <f>ROUND(I517*H517,2)</f>
        <v>0</v>
      </c>
      <c r="BL517" s="18" t="s">
        <v>192</v>
      </c>
      <c r="BM517" s="162" t="s">
        <v>1206</v>
      </c>
    </row>
    <row r="518" spans="1:65" s="13" customFormat="1">
      <c r="B518" s="164"/>
      <c r="D518" s="165" t="s">
        <v>194</v>
      </c>
      <c r="E518" s="166" t="s">
        <v>1</v>
      </c>
      <c r="F518" s="167" t="s">
        <v>1207</v>
      </c>
      <c r="H518" s="168">
        <v>23</v>
      </c>
      <c r="I518" s="169"/>
      <c r="L518" s="164"/>
      <c r="M518" s="170"/>
      <c r="N518" s="171"/>
      <c r="O518" s="171"/>
      <c r="P518" s="171"/>
      <c r="Q518" s="171"/>
      <c r="R518" s="171"/>
      <c r="S518" s="171"/>
      <c r="T518" s="172"/>
      <c r="AT518" s="166" t="s">
        <v>194</v>
      </c>
      <c r="AU518" s="166" t="s">
        <v>88</v>
      </c>
      <c r="AV518" s="13" t="s">
        <v>88</v>
      </c>
      <c r="AW518" s="13" t="s">
        <v>35</v>
      </c>
      <c r="AX518" s="13" t="s">
        <v>80</v>
      </c>
      <c r="AY518" s="166" t="s">
        <v>185</v>
      </c>
    </row>
    <row r="519" spans="1:65" s="13" customFormat="1">
      <c r="B519" s="164"/>
      <c r="D519" s="165" t="s">
        <v>194</v>
      </c>
      <c r="E519" s="166" t="s">
        <v>1</v>
      </c>
      <c r="F519" s="167" t="s">
        <v>1208</v>
      </c>
      <c r="H519" s="168">
        <v>23</v>
      </c>
      <c r="I519" s="169"/>
      <c r="L519" s="164"/>
      <c r="M519" s="170"/>
      <c r="N519" s="171"/>
      <c r="O519" s="171"/>
      <c r="P519" s="171"/>
      <c r="Q519" s="171"/>
      <c r="R519" s="171"/>
      <c r="S519" s="171"/>
      <c r="T519" s="172"/>
      <c r="AT519" s="166" t="s">
        <v>194</v>
      </c>
      <c r="AU519" s="166" t="s">
        <v>88</v>
      </c>
      <c r="AV519" s="13" t="s">
        <v>88</v>
      </c>
      <c r="AW519" s="13" t="s">
        <v>35</v>
      </c>
      <c r="AX519" s="13" t="s">
        <v>80</v>
      </c>
      <c r="AY519" s="166" t="s">
        <v>185</v>
      </c>
    </row>
    <row r="520" spans="1:65" s="14" customFormat="1">
      <c r="B520" s="173"/>
      <c r="D520" s="165" t="s">
        <v>194</v>
      </c>
      <c r="E520" s="174" t="s">
        <v>1</v>
      </c>
      <c r="F520" s="175" t="s">
        <v>195</v>
      </c>
      <c r="H520" s="176">
        <v>46</v>
      </c>
      <c r="I520" s="177"/>
      <c r="L520" s="173"/>
      <c r="M520" s="178"/>
      <c r="N520" s="179"/>
      <c r="O520" s="179"/>
      <c r="P520" s="179"/>
      <c r="Q520" s="179"/>
      <c r="R520" s="179"/>
      <c r="S520" s="179"/>
      <c r="T520" s="180"/>
      <c r="AT520" s="174" t="s">
        <v>194</v>
      </c>
      <c r="AU520" s="174" t="s">
        <v>88</v>
      </c>
      <c r="AV520" s="14" t="s">
        <v>192</v>
      </c>
      <c r="AW520" s="14" t="s">
        <v>35</v>
      </c>
      <c r="AX520" s="14" t="s">
        <v>24</v>
      </c>
      <c r="AY520" s="174" t="s">
        <v>185</v>
      </c>
    </row>
    <row r="521" spans="1:65" s="2" customFormat="1" ht="16.5" customHeight="1">
      <c r="A521" s="33"/>
      <c r="B521" s="150"/>
      <c r="C521" s="151" t="s">
        <v>1209</v>
      </c>
      <c r="D521" s="151" t="s">
        <v>187</v>
      </c>
      <c r="E521" s="152" t="s">
        <v>1195</v>
      </c>
      <c r="F521" s="153" t="s">
        <v>1196</v>
      </c>
      <c r="G521" s="154" t="s">
        <v>280</v>
      </c>
      <c r="H521" s="155">
        <v>46</v>
      </c>
      <c r="I521" s="156"/>
      <c r="J521" s="157">
        <f>ROUND(I521*H521,2)</f>
        <v>0</v>
      </c>
      <c r="K521" s="153" t="s">
        <v>191</v>
      </c>
      <c r="L521" s="34"/>
      <c r="M521" s="158" t="s">
        <v>1</v>
      </c>
      <c r="N521" s="159" t="s">
        <v>45</v>
      </c>
      <c r="O521" s="59"/>
      <c r="P521" s="160">
        <f>O521*H521</f>
        <v>0</v>
      </c>
      <c r="Q521" s="160">
        <v>1.1E-4</v>
      </c>
      <c r="R521" s="160">
        <f>Q521*H521</f>
        <v>5.0600000000000003E-3</v>
      </c>
      <c r="S521" s="160">
        <v>0</v>
      </c>
      <c r="T521" s="161">
        <f>S521*H521</f>
        <v>0</v>
      </c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R521" s="162" t="s">
        <v>192</v>
      </c>
      <c r="AT521" s="162" t="s">
        <v>187</v>
      </c>
      <c r="AU521" s="162" t="s">
        <v>88</v>
      </c>
      <c r="AY521" s="18" t="s">
        <v>185</v>
      </c>
      <c r="BE521" s="163">
        <f>IF(N521="základní",J521,0)</f>
        <v>0</v>
      </c>
      <c r="BF521" s="163">
        <f>IF(N521="snížená",J521,0)</f>
        <v>0</v>
      </c>
      <c r="BG521" s="163">
        <f>IF(N521="zákl. přenesená",J521,0)</f>
        <v>0</v>
      </c>
      <c r="BH521" s="163">
        <f>IF(N521="sníž. přenesená",J521,0)</f>
        <v>0</v>
      </c>
      <c r="BI521" s="163">
        <f>IF(N521="nulová",J521,0)</f>
        <v>0</v>
      </c>
      <c r="BJ521" s="18" t="s">
        <v>24</v>
      </c>
      <c r="BK521" s="163">
        <f>ROUND(I521*H521,2)</f>
        <v>0</v>
      </c>
      <c r="BL521" s="18" t="s">
        <v>192</v>
      </c>
      <c r="BM521" s="162" t="s">
        <v>1210</v>
      </c>
    </row>
    <row r="522" spans="1:65" s="13" customFormat="1">
      <c r="B522" s="164"/>
      <c r="D522" s="165" t="s">
        <v>194</v>
      </c>
      <c r="E522" s="166" t="s">
        <v>1</v>
      </c>
      <c r="F522" s="167" t="s">
        <v>1207</v>
      </c>
      <c r="H522" s="168">
        <v>23</v>
      </c>
      <c r="I522" s="169"/>
      <c r="L522" s="164"/>
      <c r="M522" s="170"/>
      <c r="N522" s="171"/>
      <c r="O522" s="171"/>
      <c r="P522" s="171"/>
      <c r="Q522" s="171"/>
      <c r="R522" s="171"/>
      <c r="S522" s="171"/>
      <c r="T522" s="172"/>
      <c r="AT522" s="166" t="s">
        <v>194</v>
      </c>
      <c r="AU522" s="166" t="s">
        <v>88</v>
      </c>
      <c r="AV522" s="13" t="s">
        <v>88</v>
      </c>
      <c r="AW522" s="13" t="s">
        <v>35</v>
      </c>
      <c r="AX522" s="13" t="s">
        <v>80</v>
      </c>
      <c r="AY522" s="166" t="s">
        <v>185</v>
      </c>
    </row>
    <row r="523" spans="1:65" s="13" customFormat="1">
      <c r="B523" s="164"/>
      <c r="D523" s="165" t="s">
        <v>194</v>
      </c>
      <c r="E523" s="166" t="s">
        <v>1</v>
      </c>
      <c r="F523" s="167" t="s">
        <v>1208</v>
      </c>
      <c r="H523" s="168">
        <v>23</v>
      </c>
      <c r="I523" s="169"/>
      <c r="L523" s="164"/>
      <c r="M523" s="170"/>
      <c r="N523" s="171"/>
      <c r="O523" s="171"/>
      <c r="P523" s="171"/>
      <c r="Q523" s="171"/>
      <c r="R523" s="171"/>
      <c r="S523" s="171"/>
      <c r="T523" s="172"/>
      <c r="AT523" s="166" t="s">
        <v>194</v>
      </c>
      <c r="AU523" s="166" t="s">
        <v>88</v>
      </c>
      <c r="AV523" s="13" t="s">
        <v>88</v>
      </c>
      <c r="AW523" s="13" t="s">
        <v>35</v>
      </c>
      <c r="AX523" s="13" t="s">
        <v>80</v>
      </c>
      <c r="AY523" s="166" t="s">
        <v>185</v>
      </c>
    </row>
    <row r="524" spans="1:65" s="14" customFormat="1">
      <c r="B524" s="173"/>
      <c r="D524" s="165" t="s">
        <v>194</v>
      </c>
      <c r="E524" s="174" t="s">
        <v>1</v>
      </c>
      <c r="F524" s="175" t="s">
        <v>195</v>
      </c>
      <c r="H524" s="176">
        <v>46</v>
      </c>
      <c r="I524" s="177"/>
      <c r="L524" s="173"/>
      <c r="M524" s="178"/>
      <c r="N524" s="179"/>
      <c r="O524" s="179"/>
      <c r="P524" s="179"/>
      <c r="Q524" s="179"/>
      <c r="R524" s="179"/>
      <c r="S524" s="179"/>
      <c r="T524" s="180"/>
      <c r="AT524" s="174" t="s">
        <v>194</v>
      </c>
      <c r="AU524" s="174" t="s">
        <v>88</v>
      </c>
      <c r="AV524" s="14" t="s">
        <v>192</v>
      </c>
      <c r="AW524" s="14" t="s">
        <v>35</v>
      </c>
      <c r="AX524" s="14" t="s">
        <v>24</v>
      </c>
      <c r="AY524" s="174" t="s">
        <v>185</v>
      </c>
    </row>
    <row r="525" spans="1:65" s="2" customFormat="1" ht="16.5" customHeight="1">
      <c r="A525" s="33"/>
      <c r="B525" s="150"/>
      <c r="C525" s="151" t="s">
        <v>115</v>
      </c>
      <c r="D525" s="151" t="s">
        <v>187</v>
      </c>
      <c r="E525" s="152" t="s">
        <v>1211</v>
      </c>
      <c r="F525" s="153" t="s">
        <v>1212</v>
      </c>
      <c r="G525" s="154" t="s">
        <v>280</v>
      </c>
      <c r="H525" s="155">
        <v>6.2</v>
      </c>
      <c r="I525" s="156"/>
      <c r="J525" s="157">
        <f>ROUND(I525*H525,2)</f>
        <v>0</v>
      </c>
      <c r="K525" s="153" t="s">
        <v>191</v>
      </c>
      <c r="L525" s="34"/>
      <c r="M525" s="158" t="s">
        <v>1</v>
      </c>
      <c r="N525" s="159" t="s">
        <v>45</v>
      </c>
      <c r="O525" s="59"/>
      <c r="P525" s="160">
        <f>O525*H525</f>
        <v>0</v>
      </c>
      <c r="Q525" s="160">
        <v>1.0000000000000001E-5</v>
      </c>
      <c r="R525" s="160">
        <f>Q525*H525</f>
        <v>6.2000000000000003E-5</v>
      </c>
      <c r="S525" s="160">
        <v>0</v>
      </c>
      <c r="T525" s="161">
        <f>S525*H525</f>
        <v>0</v>
      </c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R525" s="162" t="s">
        <v>192</v>
      </c>
      <c r="AT525" s="162" t="s">
        <v>187</v>
      </c>
      <c r="AU525" s="162" t="s">
        <v>88</v>
      </c>
      <c r="AY525" s="18" t="s">
        <v>185</v>
      </c>
      <c r="BE525" s="163">
        <f>IF(N525="základní",J525,0)</f>
        <v>0</v>
      </c>
      <c r="BF525" s="163">
        <f>IF(N525="snížená",J525,0)</f>
        <v>0</v>
      </c>
      <c r="BG525" s="163">
        <f>IF(N525="zákl. přenesená",J525,0)</f>
        <v>0</v>
      </c>
      <c r="BH525" s="163">
        <f>IF(N525="sníž. přenesená",J525,0)</f>
        <v>0</v>
      </c>
      <c r="BI525" s="163">
        <f>IF(N525="nulová",J525,0)</f>
        <v>0</v>
      </c>
      <c r="BJ525" s="18" t="s">
        <v>24</v>
      </c>
      <c r="BK525" s="163">
        <f>ROUND(I525*H525,2)</f>
        <v>0</v>
      </c>
      <c r="BL525" s="18" t="s">
        <v>192</v>
      </c>
      <c r="BM525" s="162" t="s">
        <v>1213</v>
      </c>
    </row>
    <row r="526" spans="1:65" s="13" customFormat="1">
      <c r="B526" s="164"/>
      <c r="D526" s="165" t="s">
        <v>194</v>
      </c>
      <c r="E526" s="166" t="s">
        <v>1</v>
      </c>
      <c r="F526" s="167" t="s">
        <v>1214</v>
      </c>
      <c r="H526" s="168">
        <v>6.2</v>
      </c>
      <c r="I526" s="169"/>
      <c r="L526" s="164"/>
      <c r="M526" s="170"/>
      <c r="N526" s="171"/>
      <c r="O526" s="171"/>
      <c r="P526" s="171"/>
      <c r="Q526" s="171"/>
      <c r="R526" s="171"/>
      <c r="S526" s="171"/>
      <c r="T526" s="172"/>
      <c r="AT526" s="166" t="s">
        <v>194</v>
      </c>
      <c r="AU526" s="166" t="s">
        <v>88</v>
      </c>
      <c r="AV526" s="13" t="s">
        <v>88</v>
      </c>
      <c r="AW526" s="13" t="s">
        <v>35</v>
      </c>
      <c r="AX526" s="13" t="s">
        <v>24</v>
      </c>
      <c r="AY526" s="166" t="s">
        <v>185</v>
      </c>
    </row>
    <row r="527" spans="1:65" s="2" customFormat="1" ht="21.75" customHeight="1">
      <c r="A527" s="33"/>
      <c r="B527" s="150"/>
      <c r="C527" s="151" t="s">
        <v>120</v>
      </c>
      <c r="D527" s="151" t="s">
        <v>187</v>
      </c>
      <c r="E527" s="152" t="s">
        <v>1215</v>
      </c>
      <c r="F527" s="153" t="s">
        <v>1216</v>
      </c>
      <c r="G527" s="154" t="s">
        <v>280</v>
      </c>
      <c r="H527" s="155">
        <v>52.2</v>
      </c>
      <c r="I527" s="156"/>
      <c r="J527" s="157">
        <f>ROUND(I527*H527,2)</f>
        <v>0</v>
      </c>
      <c r="K527" s="153" t="s">
        <v>191</v>
      </c>
      <c r="L527" s="34"/>
      <c r="M527" s="158" t="s">
        <v>1</v>
      </c>
      <c r="N527" s="159" t="s">
        <v>45</v>
      </c>
      <c r="O527" s="59"/>
      <c r="P527" s="160">
        <f>O527*H527</f>
        <v>0</v>
      </c>
      <c r="Q527" s="160">
        <v>1.0000000000000001E-5</v>
      </c>
      <c r="R527" s="160">
        <f>Q527*H527</f>
        <v>5.2200000000000011E-4</v>
      </c>
      <c r="S527" s="160">
        <v>0</v>
      </c>
      <c r="T527" s="161">
        <f>S527*H527</f>
        <v>0</v>
      </c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R527" s="162" t="s">
        <v>192</v>
      </c>
      <c r="AT527" s="162" t="s">
        <v>187</v>
      </c>
      <c r="AU527" s="162" t="s">
        <v>88</v>
      </c>
      <c r="AY527" s="18" t="s">
        <v>185</v>
      </c>
      <c r="BE527" s="163">
        <f>IF(N527="základní",J527,0)</f>
        <v>0</v>
      </c>
      <c r="BF527" s="163">
        <f>IF(N527="snížená",J527,0)</f>
        <v>0</v>
      </c>
      <c r="BG527" s="163">
        <f>IF(N527="zákl. přenesená",J527,0)</f>
        <v>0</v>
      </c>
      <c r="BH527" s="163">
        <f>IF(N527="sníž. přenesená",J527,0)</f>
        <v>0</v>
      </c>
      <c r="BI527" s="163">
        <f>IF(N527="nulová",J527,0)</f>
        <v>0</v>
      </c>
      <c r="BJ527" s="18" t="s">
        <v>24</v>
      </c>
      <c r="BK527" s="163">
        <f>ROUND(I527*H527,2)</f>
        <v>0</v>
      </c>
      <c r="BL527" s="18" t="s">
        <v>192</v>
      </c>
      <c r="BM527" s="162" t="s">
        <v>1217</v>
      </c>
    </row>
    <row r="528" spans="1:65" s="13" customFormat="1">
      <c r="B528" s="164"/>
      <c r="D528" s="165" t="s">
        <v>194</v>
      </c>
      <c r="E528" s="166" t="s">
        <v>1</v>
      </c>
      <c r="F528" s="167" t="s">
        <v>1207</v>
      </c>
      <c r="H528" s="168">
        <v>23</v>
      </c>
      <c r="I528" s="169"/>
      <c r="L528" s="164"/>
      <c r="M528" s="170"/>
      <c r="N528" s="171"/>
      <c r="O528" s="171"/>
      <c r="P528" s="171"/>
      <c r="Q528" s="171"/>
      <c r="R528" s="171"/>
      <c r="S528" s="171"/>
      <c r="T528" s="172"/>
      <c r="AT528" s="166" t="s">
        <v>194</v>
      </c>
      <c r="AU528" s="166" t="s">
        <v>88</v>
      </c>
      <c r="AV528" s="13" t="s">
        <v>88</v>
      </c>
      <c r="AW528" s="13" t="s">
        <v>35</v>
      </c>
      <c r="AX528" s="13" t="s">
        <v>80</v>
      </c>
      <c r="AY528" s="166" t="s">
        <v>185</v>
      </c>
    </row>
    <row r="529" spans="1:65" s="13" customFormat="1">
      <c r="B529" s="164"/>
      <c r="D529" s="165" t="s">
        <v>194</v>
      </c>
      <c r="E529" s="166" t="s">
        <v>1</v>
      </c>
      <c r="F529" s="167" t="s">
        <v>1214</v>
      </c>
      <c r="H529" s="168">
        <v>6.2</v>
      </c>
      <c r="I529" s="169"/>
      <c r="L529" s="164"/>
      <c r="M529" s="170"/>
      <c r="N529" s="171"/>
      <c r="O529" s="171"/>
      <c r="P529" s="171"/>
      <c r="Q529" s="171"/>
      <c r="R529" s="171"/>
      <c r="S529" s="171"/>
      <c r="T529" s="172"/>
      <c r="AT529" s="166" t="s">
        <v>194</v>
      </c>
      <c r="AU529" s="166" t="s">
        <v>88</v>
      </c>
      <c r="AV529" s="13" t="s">
        <v>88</v>
      </c>
      <c r="AW529" s="13" t="s">
        <v>35</v>
      </c>
      <c r="AX529" s="13" t="s">
        <v>80</v>
      </c>
      <c r="AY529" s="166" t="s">
        <v>185</v>
      </c>
    </row>
    <row r="530" spans="1:65" s="13" customFormat="1">
      <c r="B530" s="164"/>
      <c r="D530" s="165" t="s">
        <v>194</v>
      </c>
      <c r="E530" s="166" t="s">
        <v>1</v>
      </c>
      <c r="F530" s="167" t="s">
        <v>1208</v>
      </c>
      <c r="H530" s="168">
        <v>23</v>
      </c>
      <c r="I530" s="169"/>
      <c r="L530" s="164"/>
      <c r="M530" s="170"/>
      <c r="N530" s="171"/>
      <c r="O530" s="171"/>
      <c r="P530" s="171"/>
      <c r="Q530" s="171"/>
      <c r="R530" s="171"/>
      <c r="S530" s="171"/>
      <c r="T530" s="172"/>
      <c r="AT530" s="166" t="s">
        <v>194</v>
      </c>
      <c r="AU530" s="166" t="s">
        <v>88</v>
      </c>
      <c r="AV530" s="13" t="s">
        <v>88</v>
      </c>
      <c r="AW530" s="13" t="s">
        <v>35</v>
      </c>
      <c r="AX530" s="13" t="s">
        <v>80</v>
      </c>
      <c r="AY530" s="166" t="s">
        <v>185</v>
      </c>
    </row>
    <row r="531" spans="1:65" s="14" customFormat="1">
      <c r="B531" s="173"/>
      <c r="D531" s="165" t="s">
        <v>194</v>
      </c>
      <c r="E531" s="174" t="s">
        <v>1</v>
      </c>
      <c r="F531" s="175" t="s">
        <v>195</v>
      </c>
      <c r="H531" s="176">
        <v>52.2</v>
      </c>
      <c r="I531" s="177"/>
      <c r="L531" s="173"/>
      <c r="M531" s="178"/>
      <c r="N531" s="179"/>
      <c r="O531" s="179"/>
      <c r="P531" s="179"/>
      <c r="Q531" s="179"/>
      <c r="R531" s="179"/>
      <c r="S531" s="179"/>
      <c r="T531" s="180"/>
      <c r="AT531" s="174" t="s">
        <v>194</v>
      </c>
      <c r="AU531" s="174" t="s">
        <v>88</v>
      </c>
      <c r="AV531" s="14" t="s">
        <v>192</v>
      </c>
      <c r="AW531" s="14" t="s">
        <v>35</v>
      </c>
      <c r="AX531" s="14" t="s">
        <v>24</v>
      </c>
      <c r="AY531" s="174" t="s">
        <v>185</v>
      </c>
    </row>
    <row r="532" spans="1:65" s="2" customFormat="1" ht="16.5" customHeight="1">
      <c r="A532" s="33"/>
      <c r="B532" s="150"/>
      <c r="C532" s="151" t="s">
        <v>454</v>
      </c>
      <c r="D532" s="151" t="s">
        <v>187</v>
      </c>
      <c r="E532" s="152" t="s">
        <v>1218</v>
      </c>
      <c r="F532" s="153" t="s">
        <v>1219</v>
      </c>
      <c r="G532" s="154" t="s">
        <v>280</v>
      </c>
      <c r="H532" s="155">
        <v>6.2</v>
      </c>
      <c r="I532" s="156"/>
      <c r="J532" s="157">
        <f>ROUND(I532*H532,2)</f>
        <v>0</v>
      </c>
      <c r="K532" s="153" t="s">
        <v>191</v>
      </c>
      <c r="L532" s="34"/>
      <c r="M532" s="158" t="s">
        <v>1</v>
      </c>
      <c r="N532" s="159" t="s">
        <v>45</v>
      </c>
      <c r="O532" s="59"/>
      <c r="P532" s="160">
        <f>O532*H532</f>
        <v>0</v>
      </c>
      <c r="Q532" s="160">
        <v>3.4000000000000002E-4</v>
      </c>
      <c r="R532" s="160">
        <f>Q532*H532</f>
        <v>2.1080000000000001E-3</v>
      </c>
      <c r="S532" s="160">
        <v>0</v>
      </c>
      <c r="T532" s="161">
        <f>S532*H532</f>
        <v>0</v>
      </c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R532" s="162" t="s">
        <v>192</v>
      </c>
      <c r="AT532" s="162" t="s">
        <v>187</v>
      </c>
      <c r="AU532" s="162" t="s">
        <v>88</v>
      </c>
      <c r="AY532" s="18" t="s">
        <v>185</v>
      </c>
      <c r="BE532" s="163">
        <f>IF(N532="základní",J532,0)</f>
        <v>0</v>
      </c>
      <c r="BF532" s="163">
        <f>IF(N532="snížená",J532,0)</f>
        <v>0</v>
      </c>
      <c r="BG532" s="163">
        <f>IF(N532="zákl. přenesená",J532,0)</f>
        <v>0</v>
      </c>
      <c r="BH532" s="163">
        <f>IF(N532="sníž. přenesená",J532,0)</f>
        <v>0</v>
      </c>
      <c r="BI532" s="163">
        <f>IF(N532="nulová",J532,0)</f>
        <v>0</v>
      </c>
      <c r="BJ532" s="18" t="s">
        <v>24</v>
      </c>
      <c r="BK532" s="163">
        <f>ROUND(I532*H532,2)</f>
        <v>0</v>
      </c>
      <c r="BL532" s="18" t="s">
        <v>192</v>
      </c>
      <c r="BM532" s="162" t="s">
        <v>1220</v>
      </c>
    </row>
    <row r="533" spans="1:65" s="13" customFormat="1">
      <c r="B533" s="164"/>
      <c r="D533" s="165" t="s">
        <v>194</v>
      </c>
      <c r="E533" s="166" t="s">
        <v>1</v>
      </c>
      <c r="F533" s="167" t="s">
        <v>1214</v>
      </c>
      <c r="H533" s="168">
        <v>6.2</v>
      </c>
      <c r="I533" s="169"/>
      <c r="L533" s="164"/>
      <c r="M533" s="170"/>
      <c r="N533" s="171"/>
      <c r="O533" s="171"/>
      <c r="P533" s="171"/>
      <c r="Q533" s="171"/>
      <c r="R533" s="171"/>
      <c r="S533" s="171"/>
      <c r="T533" s="172"/>
      <c r="AT533" s="166" t="s">
        <v>194</v>
      </c>
      <c r="AU533" s="166" t="s">
        <v>88</v>
      </c>
      <c r="AV533" s="13" t="s">
        <v>88</v>
      </c>
      <c r="AW533" s="13" t="s">
        <v>35</v>
      </c>
      <c r="AX533" s="13" t="s">
        <v>24</v>
      </c>
      <c r="AY533" s="166" t="s">
        <v>185</v>
      </c>
    </row>
    <row r="534" spans="1:65" s="2" customFormat="1" ht="16.5" customHeight="1">
      <c r="A534" s="33"/>
      <c r="B534" s="150"/>
      <c r="C534" s="151" t="s">
        <v>1221</v>
      </c>
      <c r="D534" s="151" t="s">
        <v>187</v>
      </c>
      <c r="E534" s="152" t="s">
        <v>1222</v>
      </c>
      <c r="F534" s="153" t="s">
        <v>1223</v>
      </c>
      <c r="G534" s="154" t="s">
        <v>190</v>
      </c>
      <c r="H534" s="155">
        <v>20</v>
      </c>
      <c r="I534" s="156"/>
      <c r="J534" s="157">
        <f>ROUND(I534*H534,2)</f>
        <v>0</v>
      </c>
      <c r="K534" s="153" t="s">
        <v>191</v>
      </c>
      <c r="L534" s="34"/>
      <c r="M534" s="158" t="s">
        <v>1</v>
      </c>
      <c r="N534" s="159" t="s">
        <v>45</v>
      </c>
      <c r="O534" s="59"/>
      <c r="P534" s="160">
        <f>O534*H534</f>
        <v>0</v>
      </c>
      <c r="Q534" s="160">
        <v>2.0200000000000001E-3</v>
      </c>
      <c r="R534" s="160">
        <f>Q534*H534</f>
        <v>4.0400000000000005E-2</v>
      </c>
      <c r="S534" s="160">
        <v>0</v>
      </c>
      <c r="T534" s="161">
        <f>S534*H534</f>
        <v>0</v>
      </c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R534" s="162" t="s">
        <v>192</v>
      </c>
      <c r="AT534" s="162" t="s">
        <v>187</v>
      </c>
      <c r="AU534" s="162" t="s">
        <v>88</v>
      </c>
      <c r="AY534" s="18" t="s">
        <v>185</v>
      </c>
      <c r="BE534" s="163">
        <f>IF(N534="základní",J534,0)</f>
        <v>0</v>
      </c>
      <c r="BF534" s="163">
        <f>IF(N534="snížená",J534,0)</f>
        <v>0</v>
      </c>
      <c r="BG534" s="163">
        <f>IF(N534="zákl. přenesená",J534,0)</f>
        <v>0</v>
      </c>
      <c r="BH534" s="163">
        <f>IF(N534="sníž. přenesená",J534,0)</f>
        <v>0</v>
      </c>
      <c r="BI534" s="163">
        <f>IF(N534="nulová",J534,0)</f>
        <v>0</v>
      </c>
      <c r="BJ534" s="18" t="s">
        <v>24</v>
      </c>
      <c r="BK534" s="163">
        <f>ROUND(I534*H534,2)</f>
        <v>0</v>
      </c>
      <c r="BL534" s="18" t="s">
        <v>192</v>
      </c>
      <c r="BM534" s="162" t="s">
        <v>1224</v>
      </c>
    </row>
    <row r="535" spans="1:65" s="13" customFormat="1">
      <c r="B535" s="164"/>
      <c r="D535" s="165" t="s">
        <v>194</v>
      </c>
      <c r="E535" s="166" t="s">
        <v>1</v>
      </c>
      <c r="F535" s="167" t="s">
        <v>1225</v>
      </c>
      <c r="H535" s="168">
        <v>20</v>
      </c>
      <c r="I535" s="169"/>
      <c r="L535" s="164"/>
      <c r="M535" s="170"/>
      <c r="N535" s="171"/>
      <c r="O535" s="171"/>
      <c r="P535" s="171"/>
      <c r="Q535" s="171"/>
      <c r="R535" s="171"/>
      <c r="S535" s="171"/>
      <c r="T535" s="172"/>
      <c r="AT535" s="166" t="s">
        <v>194</v>
      </c>
      <c r="AU535" s="166" t="s">
        <v>88</v>
      </c>
      <c r="AV535" s="13" t="s">
        <v>88</v>
      </c>
      <c r="AW535" s="13" t="s">
        <v>35</v>
      </c>
      <c r="AX535" s="13" t="s">
        <v>24</v>
      </c>
      <c r="AY535" s="166" t="s">
        <v>185</v>
      </c>
    </row>
    <row r="536" spans="1:65" s="2" customFormat="1" ht="16.5" customHeight="1">
      <c r="A536" s="33"/>
      <c r="B536" s="150"/>
      <c r="C536" s="151" t="s">
        <v>1226</v>
      </c>
      <c r="D536" s="151" t="s">
        <v>187</v>
      </c>
      <c r="E536" s="152" t="s">
        <v>1227</v>
      </c>
      <c r="F536" s="153" t="s">
        <v>1228</v>
      </c>
      <c r="G536" s="154" t="s">
        <v>280</v>
      </c>
      <c r="H536" s="155">
        <v>34.4</v>
      </c>
      <c r="I536" s="156"/>
      <c r="J536" s="157">
        <f>ROUND(I536*H536,2)</f>
        <v>0</v>
      </c>
      <c r="K536" s="153" t="s">
        <v>191</v>
      </c>
      <c r="L536" s="34"/>
      <c r="M536" s="158" t="s">
        <v>1</v>
      </c>
      <c r="N536" s="159" t="s">
        <v>45</v>
      </c>
      <c r="O536" s="59"/>
      <c r="P536" s="160">
        <f>O536*H536</f>
        <v>0</v>
      </c>
      <c r="Q536" s="160">
        <v>0</v>
      </c>
      <c r="R536" s="160">
        <f>Q536*H536</f>
        <v>0</v>
      </c>
      <c r="S536" s="160">
        <v>0</v>
      </c>
      <c r="T536" s="161">
        <f>S536*H536</f>
        <v>0</v>
      </c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R536" s="162" t="s">
        <v>192</v>
      </c>
      <c r="AT536" s="162" t="s">
        <v>187</v>
      </c>
      <c r="AU536" s="162" t="s">
        <v>88</v>
      </c>
      <c r="AY536" s="18" t="s">
        <v>185</v>
      </c>
      <c r="BE536" s="163">
        <f>IF(N536="základní",J536,0)</f>
        <v>0</v>
      </c>
      <c r="BF536" s="163">
        <f>IF(N536="snížená",J536,0)</f>
        <v>0</v>
      </c>
      <c r="BG536" s="163">
        <f>IF(N536="zákl. přenesená",J536,0)</f>
        <v>0</v>
      </c>
      <c r="BH536" s="163">
        <f>IF(N536="sníž. přenesená",J536,0)</f>
        <v>0</v>
      </c>
      <c r="BI536" s="163">
        <f>IF(N536="nulová",J536,0)</f>
        <v>0</v>
      </c>
      <c r="BJ536" s="18" t="s">
        <v>24</v>
      </c>
      <c r="BK536" s="163">
        <f>ROUND(I536*H536,2)</f>
        <v>0</v>
      </c>
      <c r="BL536" s="18" t="s">
        <v>192</v>
      </c>
      <c r="BM536" s="162" t="s">
        <v>1229</v>
      </c>
    </row>
    <row r="537" spans="1:65" s="15" customFormat="1">
      <c r="B537" s="194"/>
      <c r="D537" s="165" t="s">
        <v>194</v>
      </c>
      <c r="E537" s="195" t="s">
        <v>1</v>
      </c>
      <c r="F537" s="196" t="s">
        <v>1230</v>
      </c>
      <c r="H537" s="195" t="s">
        <v>1</v>
      </c>
      <c r="I537" s="197"/>
      <c r="L537" s="194"/>
      <c r="M537" s="198"/>
      <c r="N537" s="199"/>
      <c r="O537" s="199"/>
      <c r="P537" s="199"/>
      <c r="Q537" s="199"/>
      <c r="R537" s="199"/>
      <c r="S537" s="199"/>
      <c r="T537" s="200"/>
      <c r="AT537" s="195" t="s">
        <v>194</v>
      </c>
      <c r="AU537" s="195" t="s">
        <v>88</v>
      </c>
      <c r="AV537" s="15" t="s">
        <v>24</v>
      </c>
      <c r="AW537" s="15" t="s">
        <v>35</v>
      </c>
      <c r="AX537" s="15" t="s">
        <v>80</v>
      </c>
      <c r="AY537" s="195" t="s">
        <v>185</v>
      </c>
    </row>
    <row r="538" spans="1:65" s="13" customFormat="1">
      <c r="B538" s="164"/>
      <c r="D538" s="165" t="s">
        <v>194</v>
      </c>
      <c r="E538" s="166" t="s">
        <v>1</v>
      </c>
      <c r="F538" s="167" t="s">
        <v>1231</v>
      </c>
      <c r="H538" s="168">
        <v>34.4</v>
      </c>
      <c r="I538" s="169"/>
      <c r="L538" s="164"/>
      <c r="M538" s="170"/>
      <c r="N538" s="171"/>
      <c r="O538" s="171"/>
      <c r="P538" s="171"/>
      <c r="Q538" s="171"/>
      <c r="R538" s="171"/>
      <c r="S538" s="171"/>
      <c r="T538" s="172"/>
      <c r="AT538" s="166" t="s">
        <v>194</v>
      </c>
      <c r="AU538" s="166" t="s">
        <v>88</v>
      </c>
      <c r="AV538" s="13" t="s">
        <v>88</v>
      </c>
      <c r="AW538" s="13" t="s">
        <v>35</v>
      </c>
      <c r="AX538" s="13" t="s">
        <v>24</v>
      </c>
      <c r="AY538" s="166" t="s">
        <v>185</v>
      </c>
    </row>
    <row r="539" spans="1:65" s="2" customFormat="1" ht="16.5" customHeight="1">
      <c r="A539" s="33"/>
      <c r="B539" s="150"/>
      <c r="C539" s="151" t="s">
        <v>1232</v>
      </c>
      <c r="D539" s="151" t="s">
        <v>187</v>
      </c>
      <c r="E539" s="152" t="s">
        <v>479</v>
      </c>
      <c r="F539" s="153" t="s">
        <v>480</v>
      </c>
      <c r="G539" s="154" t="s">
        <v>280</v>
      </c>
      <c r="H539" s="155">
        <v>34.4</v>
      </c>
      <c r="I539" s="156"/>
      <c r="J539" s="157">
        <f>ROUND(I539*H539,2)</f>
        <v>0</v>
      </c>
      <c r="K539" s="153" t="s">
        <v>191</v>
      </c>
      <c r="L539" s="34"/>
      <c r="M539" s="158" t="s">
        <v>1</v>
      </c>
      <c r="N539" s="159" t="s">
        <v>45</v>
      </c>
      <c r="O539" s="59"/>
      <c r="P539" s="160">
        <f>O539*H539</f>
        <v>0</v>
      </c>
      <c r="Q539" s="160">
        <v>0</v>
      </c>
      <c r="R539" s="160">
        <f>Q539*H539</f>
        <v>0</v>
      </c>
      <c r="S539" s="160">
        <v>0</v>
      </c>
      <c r="T539" s="161">
        <f>S539*H539</f>
        <v>0</v>
      </c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R539" s="162" t="s">
        <v>192</v>
      </c>
      <c r="AT539" s="162" t="s">
        <v>187</v>
      </c>
      <c r="AU539" s="162" t="s">
        <v>88</v>
      </c>
      <c r="AY539" s="18" t="s">
        <v>185</v>
      </c>
      <c r="BE539" s="163">
        <f>IF(N539="základní",J539,0)</f>
        <v>0</v>
      </c>
      <c r="BF539" s="163">
        <f>IF(N539="snížená",J539,0)</f>
        <v>0</v>
      </c>
      <c r="BG539" s="163">
        <f>IF(N539="zákl. přenesená",J539,0)</f>
        <v>0</v>
      </c>
      <c r="BH539" s="163">
        <f>IF(N539="sníž. přenesená",J539,0)</f>
        <v>0</v>
      </c>
      <c r="BI539" s="163">
        <f>IF(N539="nulová",J539,0)</f>
        <v>0</v>
      </c>
      <c r="BJ539" s="18" t="s">
        <v>24</v>
      </c>
      <c r="BK539" s="163">
        <f>ROUND(I539*H539,2)</f>
        <v>0</v>
      </c>
      <c r="BL539" s="18" t="s">
        <v>192</v>
      </c>
      <c r="BM539" s="162" t="s">
        <v>1233</v>
      </c>
    </row>
    <row r="540" spans="1:65" s="15" customFormat="1">
      <c r="B540" s="194"/>
      <c r="D540" s="165" t="s">
        <v>194</v>
      </c>
      <c r="E540" s="195" t="s">
        <v>1</v>
      </c>
      <c r="F540" s="196" t="s">
        <v>1234</v>
      </c>
      <c r="H540" s="195" t="s">
        <v>1</v>
      </c>
      <c r="I540" s="197"/>
      <c r="L540" s="194"/>
      <c r="M540" s="198"/>
      <c r="N540" s="199"/>
      <c r="O540" s="199"/>
      <c r="P540" s="199"/>
      <c r="Q540" s="199"/>
      <c r="R540" s="199"/>
      <c r="S540" s="199"/>
      <c r="T540" s="200"/>
      <c r="AT540" s="195" t="s">
        <v>194</v>
      </c>
      <c r="AU540" s="195" t="s">
        <v>88</v>
      </c>
      <c r="AV540" s="15" t="s">
        <v>24</v>
      </c>
      <c r="AW540" s="15" t="s">
        <v>35</v>
      </c>
      <c r="AX540" s="15" t="s">
        <v>80</v>
      </c>
      <c r="AY540" s="195" t="s">
        <v>185</v>
      </c>
    </row>
    <row r="541" spans="1:65" s="13" customFormat="1">
      <c r="B541" s="164"/>
      <c r="D541" s="165" t="s">
        <v>194</v>
      </c>
      <c r="E541" s="166" t="s">
        <v>1</v>
      </c>
      <c r="F541" s="167" t="s">
        <v>1231</v>
      </c>
      <c r="H541" s="168">
        <v>34.4</v>
      </c>
      <c r="I541" s="169"/>
      <c r="L541" s="164"/>
      <c r="M541" s="170"/>
      <c r="N541" s="171"/>
      <c r="O541" s="171"/>
      <c r="P541" s="171"/>
      <c r="Q541" s="171"/>
      <c r="R541" s="171"/>
      <c r="S541" s="171"/>
      <c r="T541" s="172"/>
      <c r="AT541" s="166" t="s">
        <v>194</v>
      </c>
      <c r="AU541" s="166" t="s">
        <v>88</v>
      </c>
      <c r="AV541" s="13" t="s">
        <v>88</v>
      </c>
      <c r="AW541" s="13" t="s">
        <v>35</v>
      </c>
      <c r="AX541" s="13" t="s">
        <v>24</v>
      </c>
      <c r="AY541" s="166" t="s">
        <v>185</v>
      </c>
    </row>
    <row r="542" spans="1:65" s="2" customFormat="1" ht="16.5" customHeight="1">
      <c r="A542" s="33"/>
      <c r="B542" s="150"/>
      <c r="C542" s="151" t="s">
        <v>1235</v>
      </c>
      <c r="D542" s="151" t="s">
        <v>187</v>
      </c>
      <c r="E542" s="152" t="s">
        <v>1236</v>
      </c>
      <c r="F542" s="153" t="s">
        <v>1237</v>
      </c>
      <c r="G542" s="154" t="s">
        <v>280</v>
      </c>
      <c r="H542" s="155">
        <v>34.4</v>
      </c>
      <c r="I542" s="156"/>
      <c r="J542" s="157">
        <f>ROUND(I542*H542,2)</f>
        <v>0</v>
      </c>
      <c r="K542" s="153" t="s">
        <v>224</v>
      </c>
      <c r="L542" s="34"/>
      <c r="M542" s="158" t="s">
        <v>1</v>
      </c>
      <c r="N542" s="159" t="s">
        <v>45</v>
      </c>
      <c r="O542" s="59"/>
      <c r="P542" s="160">
        <f>O542*H542</f>
        <v>0</v>
      </c>
      <c r="Q542" s="160">
        <v>0</v>
      </c>
      <c r="R542" s="160">
        <f>Q542*H542</f>
        <v>0</v>
      </c>
      <c r="S542" s="160">
        <v>0</v>
      </c>
      <c r="T542" s="161">
        <f>S542*H542</f>
        <v>0</v>
      </c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R542" s="162" t="s">
        <v>192</v>
      </c>
      <c r="AT542" s="162" t="s">
        <v>187</v>
      </c>
      <c r="AU542" s="162" t="s">
        <v>88</v>
      </c>
      <c r="AY542" s="18" t="s">
        <v>185</v>
      </c>
      <c r="BE542" s="163">
        <f>IF(N542="základní",J542,0)</f>
        <v>0</v>
      </c>
      <c r="BF542" s="163">
        <f>IF(N542="snížená",J542,0)</f>
        <v>0</v>
      </c>
      <c r="BG542" s="163">
        <f>IF(N542="zákl. přenesená",J542,0)</f>
        <v>0</v>
      </c>
      <c r="BH542" s="163">
        <f>IF(N542="sníž. přenesená",J542,0)</f>
        <v>0</v>
      </c>
      <c r="BI542" s="163">
        <f>IF(N542="nulová",J542,0)</f>
        <v>0</v>
      </c>
      <c r="BJ542" s="18" t="s">
        <v>24</v>
      </c>
      <c r="BK542" s="163">
        <f>ROUND(I542*H542,2)</f>
        <v>0</v>
      </c>
      <c r="BL542" s="18" t="s">
        <v>192</v>
      </c>
      <c r="BM542" s="162" t="s">
        <v>1238</v>
      </c>
    </row>
    <row r="543" spans="1:65" s="15" customFormat="1">
      <c r="B543" s="194"/>
      <c r="D543" s="165" t="s">
        <v>194</v>
      </c>
      <c r="E543" s="195" t="s">
        <v>1</v>
      </c>
      <c r="F543" s="196" t="s">
        <v>1230</v>
      </c>
      <c r="H543" s="195" t="s">
        <v>1</v>
      </c>
      <c r="I543" s="197"/>
      <c r="L543" s="194"/>
      <c r="M543" s="198"/>
      <c r="N543" s="199"/>
      <c r="O543" s="199"/>
      <c r="P543" s="199"/>
      <c r="Q543" s="199"/>
      <c r="R543" s="199"/>
      <c r="S543" s="199"/>
      <c r="T543" s="200"/>
      <c r="AT543" s="195" t="s">
        <v>194</v>
      </c>
      <c r="AU543" s="195" t="s">
        <v>88</v>
      </c>
      <c r="AV543" s="15" t="s">
        <v>24</v>
      </c>
      <c r="AW543" s="15" t="s">
        <v>35</v>
      </c>
      <c r="AX543" s="15" t="s">
        <v>80</v>
      </c>
      <c r="AY543" s="195" t="s">
        <v>185</v>
      </c>
    </row>
    <row r="544" spans="1:65" s="13" customFormat="1">
      <c r="B544" s="164"/>
      <c r="D544" s="165" t="s">
        <v>194</v>
      </c>
      <c r="E544" s="166" t="s">
        <v>1</v>
      </c>
      <c r="F544" s="167" t="s">
        <v>1231</v>
      </c>
      <c r="H544" s="168">
        <v>34.4</v>
      </c>
      <c r="I544" s="169"/>
      <c r="L544" s="164"/>
      <c r="M544" s="170"/>
      <c r="N544" s="171"/>
      <c r="O544" s="171"/>
      <c r="P544" s="171"/>
      <c r="Q544" s="171"/>
      <c r="R544" s="171"/>
      <c r="S544" s="171"/>
      <c r="T544" s="172"/>
      <c r="AT544" s="166" t="s">
        <v>194</v>
      </c>
      <c r="AU544" s="166" t="s">
        <v>88</v>
      </c>
      <c r="AV544" s="13" t="s">
        <v>88</v>
      </c>
      <c r="AW544" s="13" t="s">
        <v>35</v>
      </c>
      <c r="AX544" s="13" t="s">
        <v>24</v>
      </c>
      <c r="AY544" s="166" t="s">
        <v>185</v>
      </c>
    </row>
    <row r="545" spans="1:65" s="12" customFormat="1" ht="22.9" customHeight="1">
      <c r="B545" s="137"/>
      <c r="D545" s="138" t="s">
        <v>79</v>
      </c>
      <c r="E545" s="148" t="s">
        <v>418</v>
      </c>
      <c r="F545" s="148" t="s">
        <v>419</v>
      </c>
      <c r="I545" s="140"/>
      <c r="J545" s="149">
        <f>BK545</f>
        <v>0</v>
      </c>
      <c r="L545" s="137"/>
      <c r="M545" s="142"/>
      <c r="N545" s="143"/>
      <c r="O545" s="143"/>
      <c r="P545" s="144">
        <f>P546</f>
        <v>0</v>
      </c>
      <c r="Q545" s="143"/>
      <c r="R545" s="144">
        <f>R546</f>
        <v>0</v>
      </c>
      <c r="S545" s="143"/>
      <c r="T545" s="145">
        <f>T546</f>
        <v>0</v>
      </c>
      <c r="AR545" s="138" t="s">
        <v>24</v>
      </c>
      <c r="AT545" s="146" t="s">
        <v>79</v>
      </c>
      <c r="AU545" s="146" t="s">
        <v>24</v>
      </c>
      <c r="AY545" s="138" t="s">
        <v>185</v>
      </c>
      <c r="BK545" s="147">
        <f>BK546</f>
        <v>0</v>
      </c>
    </row>
    <row r="546" spans="1:65" s="2" customFormat="1" ht="21.75" customHeight="1">
      <c r="A546" s="33"/>
      <c r="B546" s="150"/>
      <c r="C546" s="151" t="s">
        <v>1239</v>
      </c>
      <c r="D546" s="151" t="s">
        <v>187</v>
      </c>
      <c r="E546" s="152" t="s">
        <v>589</v>
      </c>
      <c r="F546" s="153" t="s">
        <v>590</v>
      </c>
      <c r="G546" s="154" t="s">
        <v>234</v>
      </c>
      <c r="H546" s="155">
        <v>352.75200000000001</v>
      </c>
      <c r="I546" s="156"/>
      <c r="J546" s="157">
        <f>ROUND(I546*H546,2)</f>
        <v>0</v>
      </c>
      <c r="K546" s="153" t="s">
        <v>191</v>
      </c>
      <c r="L546" s="34"/>
      <c r="M546" s="158" t="s">
        <v>1</v>
      </c>
      <c r="N546" s="159" t="s">
        <v>45</v>
      </c>
      <c r="O546" s="59"/>
      <c r="P546" s="160">
        <f>O546*H546</f>
        <v>0</v>
      </c>
      <c r="Q546" s="160">
        <v>0</v>
      </c>
      <c r="R546" s="160">
        <f>Q546*H546</f>
        <v>0</v>
      </c>
      <c r="S546" s="160">
        <v>0</v>
      </c>
      <c r="T546" s="161">
        <f>S546*H546</f>
        <v>0</v>
      </c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R546" s="162" t="s">
        <v>192</v>
      </c>
      <c r="AT546" s="162" t="s">
        <v>187</v>
      </c>
      <c r="AU546" s="162" t="s">
        <v>88</v>
      </c>
      <c r="AY546" s="18" t="s">
        <v>185</v>
      </c>
      <c r="BE546" s="163">
        <f>IF(N546="základní",J546,0)</f>
        <v>0</v>
      </c>
      <c r="BF546" s="163">
        <f>IF(N546="snížená",J546,0)</f>
        <v>0</v>
      </c>
      <c r="BG546" s="163">
        <f>IF(N546="zákl. přenesená",J546,0)</f>
        <v>0</v>
      </c>
      <c r="BH546" s="163">
        <f>IF(N546="sníž. přenesená",J546,0)</f>
        <v>0</v>
      </c>
      <c r="BI546" s="163">
        <f>IF(N546="nulová",J546,0)</f>
        <v>0</v>
      </c>
      <c r="BJ546" s="18" t="s">
        <v>24</v>
      </c>
      <c r="BK546" s="163">
        <f>ROUND(I546*H546,2)</f>
        <v>0</v>
      </c>
      <c r="BL546" s="18" t="s">
        <v>192</v>
      </c>
      <c r="BM546" s="162" t="s">
        <v>1240</v>
      </c>
    </row>
    <row r="547" spans="1:65" s="12" customFormat="1" ht="25.9" customHeight="1">
      <c r="B547" s="137"/>
      <c r="D547" s="138" t="s">
        <v>79</v>
      </c>
      <c r="E547" s="139" t="s">
        <v>231</v>
      </c>
      <c r="F547" s="139" t="s">
        <v>253</v>
      </c>
      <c r="I547" s="140"/>
      <c r="J547" s="141">
        <f>BK547</f>
        <v>0</v>
      </c>
      <c r="L547" s="137"/>
      <c r="M547" s="142"/>
      <c r="N547" s="143"/>
      <c r="O547" s="143"/>
      <c r="P547" s="144">
        <f>P548</f>
        <v>0</v>
      </c>
      <c r="Q547" s="143"/>
      <c r="R547" s="144">
        <f>R548</f>
        <v>1.8900000000000002E-3</v>
      </c>
      <c r="S547" s="143"/>
      <c r="T547" s="145">
        <f>T548</f>
        <v>0</v>
      </c>
      <c r="AR547" s="138" t="s">
        <v>117</v>
      </c>
      <c r="AT547" s="146" t="s">
        <v>79</v>
      </c>
      <c r="AU547" s="146" t="s">
        <v>80</v>
      </c>
      <c r="AY547" s="138" t="s">
        <v>185</v>
      </c>
      <c r="BK547" s="147">
        <f>BK548</f>
        <v>0</v>
      </c>
    </row>
    <row r="548" spans="1:65" s="12" customFormat="1" ht="22.9" customHeight="1">
      <c r="B548" s="137"/>
      <c r="D548" s="138" t="s">
        <v>79</v>
      </c>
      <c r="E548" s="148" t="s">
        <v>1241</v>
      </c>
      <c r="F548" s="148" t="s">
        <v>1242</v>
      </c>
      <c r="I548" s="140"/>
      <c r="J548" s="149">
        <f>BK548</f>
        <v>0</v>
      </c>
      <c r="L548" s="137"/>
      <c r="M548" s="142"/>
      <c r="N548" s="143"/>
      <c r="O548" s="143"/>
      <c r="P548" s="144">
        <f>SUM(P549:P550)</f>
        <v>0</v>
      </c>
      <c r="Q548" s="143"/>
      <c r="R548" s="144">
        <f>SUM(R549:R550)</f>
        <v>1.8900000000000002E-3</v>
      </c>
      <c r="S548" s="143"/>
      <c r="T548" s="145">
        <f>SUM(T549:T550)</f>
        <v>0</v>
      </c>
      <c r="AR548" s="138" t="s">
        <v>117</v>
      </c>
      <c r="AT548" s="146" t="s">
        <v>79</v>
      </c>
      <c r="AU548" s="146" t="s">
        <v>24</v>
      </c>
      <c r="AY548" s="138" t="s">
        <v>185</v>
      </c>
      <c r="BK548" s="147">
        <f>SUM(BK549:BK550)</f>
        <v>0</v>
      </c>
    </row>
    <row r="549" spans="1:65" s="2" customFormat="1" ht="16.5" customHeight="1">
      <c r="A549" s="33"/>
      <c r="B549" s="150"/>
      <c r="C549" s="151" t="s">
        <v>1243</v>
      </c>
      <c r="D549" s="151" t="s">
        <v>187</v>
      </c>
      <c r="E549" s="152" t="s">
        <v>1244</v>
      </c>
      <c r="F549" s="153" t="s">
        <v>1245</v>
      </c>
      <c r="G549" s="154" t="s">
        <v>190</v>
      </c>
      <c r="H549" s="155">
        <v>3</v>
      </c>
      <c r="I549" s="156"/>
      <c r="J549" s="157">
        <f>ROUND(I549*H549,2)</f>
        <v>0</v>
      </c>
      <c r="K549" s="153" t="s">
        <v>224</v>
      </c>
      <c r="L549" s="34"/>
      <c r="M549" s="158" t="s">
        <v>1</v>
      </c>
      <c r="N549" s="159" t="s">
        <v>45</v>
      </c>
      <c r="O549" s="59"/>
      <c r="P549" s="160">
        <f>O549*H549</f>
        <v>0</v>
      </c>
      <c r="Q549" s="160">
        <v>6.3000000000000003E-4</v>
      </c>
      <c r="R549" s="160">
        <f>Q549*H549</f>
        <v>1.8900000000000002E-3</v>
      </c>
      <c r="S549" s="160">
        <v>0</v>
      </c>
      <c r="T549" s="161">
        <f>S549*H549</f>
        <v>0</v>
      </c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R549" s="162" t="s">
        <v>258</v>
      </c>
      <c r="AT549" s="162" t="s">
        <v>187</v>
      </c>
      <c r="AU549" s="162" t="s">
        <v>88</v>
      </c>
      <c r="AY549" s="18" t="s">
        <v>185</v>
      </c>
      <c r="BE549" s="163">
        <f>IF(N549="základní",J549,0)</f>
        <v>0</v>
      </c>
      <c r="BF549" s="163">
        <f>IF(N549="snížená",J549,0)</f>
        <v>0</v>
      </c>
      <c r="BG549" s="163">
        <f>IF(N549="zákl. přenesená",J549,0)</f>
        <v>0</v>
      </c>
      <c r="BH549" s="163">
        <f>IF(N549="sníž. přenesená",J549,0)</f>
        <v>0</v>
      </c>
      <c r="BI549" s="163">
        <f>IF(N549="nulová",J549,0)</f>
        <v>0</v>
      </c>
      <c r="BJ549" s="18" t="s">
        <v>24</v>
      </c>
      <c r="BK549" s="163">
        <f>ROUND(I549*H549,2)</f>
        <v>0</v>
      </c>
      <c r="BL549" s="18" t="s">
        <v>258</v>
      </c>
      <c r="BM549" s="162" t="s">
        <v>1246</v>
      </c>
    </row>
    <row r="550" spans="1:65" s="13" customFormat="1">
      <c r="B550" s="164"/>
      <c r="D550" s="165" t="s">
        <v>194</v>
      </c>
      <c r="E550" s="166" t="s">
        <v>1</v>
      </c>
      <c r="F550" s="167" t="s">
        <v>1247</v>
      </c>
      <c r="H550" s="168">
        <v>3</v>
      </c>
      <c r="I550" s="169"/>
      <c r="L550" s="164"/>
      <c r="M550" s="191"/>
      <c r="N550" s="192"/>
      <c r="O550" s="192"/>
      <c r="P550" s="192"/>
      <c r="Q550" s="192"/>
      <c r="R550" s="192"/>
      <c r="S550" s="192"/>
      <c r="T550" s="193"/>
      <c r="AT550" s="166" t="s">
        <v>194</v>
      </c>
      <c r="AU550" s="166" t="s">
        <v>88</v>
      </c>
      <c r="AV550" s="13" t="s">
        <v>88</v>
      </c>
      <c r="AW550" s="13" t="s">
        <v>35</v>
      </c>
      <c r="AX550" s="13" t="s">
        <v>24</v>
      </c>
      <c r="AY550" s="166" t="s">
        <v>185</v>
      </c>
    </row>
    <row r="551" spans="1:65" s="2" customFormat="1" ht="6.95" customHeight="1">
      <c r="A551" s="33"/>
      <c r="B551" s="48"/>
      <c r="C551" s="49"/>
      <c r="D551" s="49"/>
      <c r="E551" s="49"/>
      <c r="F551" s="49"/>
      <c r="G551" s="49"/>
      <c r="H551" s="49"/>
      <c r="I551" s="49"/>
      <c r="J551" s="49"/>
      <c r="K551" s="49"/>
      <c r="L551" s="34"/>
      <c r="M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</row>
  </sheetData>
  <autoFilter ref="C133:K550"/>
  <mergeCells count="15">
    <mergeCell ref="E120:H120"/>
    <mergeCell ref="E124:H124"/>
    <mergeCell ref="E122:H122"/>
    <mergeCell ref="E126:H126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91"/>
  <sheetViews>
    <sheetView showGridLines="0" workbookViewId="0">
      <selection activeCell="J16" sqref="J16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52" t="s">
        <v>5</v>
      </c>
      <c r="M2" s="237"/>
      <c r="N2" s="237"/>
      <c r="O2" s="237"/>
      <c r="P2" s="237"/>
      <c r="Q2" s="237"/>
      <c r="R2" s="237"/>
      <c r="S2" s="237"/>
      <c r="T2" s="237"/>
      <c r="U2" s="237"/>
      <c r="V2" s="237"/>
      <c r="AT2" s="18" t="s">
        <v>122</v>
      </c>
      <c r="AZ2" s="99" t="s">
        <v>1248</v>
      </c>
      <c r="BA2" s="99" t="s">
        <v>1</v>
      </c>
      <c r="BB2" s="99" t="s">
        <v>1</v>
      </c>
      <c r="BC2" s="99" t="s">
        <v>1249</v>
      </c>
      <c r="BD2" s="99" t="s">
        <v>88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88</v>
      </c>
      <c r="AZ3" s="99" t="s">
        <v>1250</v>
      </c>
      <c r="BA3" s="99" t="s">
        <v>1</v>
      </c>
      <c r="BB3" s="99" t="s">
        <v>1</v>
      </c>
      <c r="BC3" s="99" t="s">
        <v>1251</v>
      </c>
      <c r="BD3" s="99" t="s">
        <v>88</v>
      </c>
    </row>
    <row r="4" spans="1:56" s="1" customFormat="1" ht="24.95" customHeight="1">
      <c r="B4" s="21"/>
      <c r="D4" s="22" t="s">
        <v>158</v>
      </c>
      <c r="L4" s="21"/>
      <c r="M4" s="100" t="s">
        <v>10</v>
      </c>
      <c r="AT4" s="18" t="s">
        <v>3</v>
      </c>
      <c r="AZ4" s="99" t="s">
        <v>1252</v>
      </c>
      <c r="BA4" s="99" t="s">
        <v>1</v>
      </c>
      <c r="BB4" s="99" t="s">
        <v>1</v>
      </c>
      <c r="BC4" s="99" t="s">
        <v>1253</v>
      </c>
      <c r="BD4" s="99" t="s">
        <v>88</v>
      </c>
    </row>
    <row r="5" spans="1:56" s="1" customFormat="1" ht="6.95" customHeight="1">
      <c r="B5" s="21"/>
      <c r="L5" s="21"/>
      <c r="AZ5" s="99" t="s">
        <v>670</v>
      </c>
      <c r="BA5" s="99" t="s">
        <v>1</v>
      </c>
      <c r="BB5" s="99" t="s">
        <v>1</v>
      </c>
      <c r="BC5" s="99" t="s">
        <v>1253</v>
      </c>
      <c r="BD5" s="99" t="s">
        <v>88</v>
      </c>
    </row>
    <row r="6" spans="1:56" s="1" customFormat="1" ht="12" customHeight="1">
      <c r="B6" s="21"/>
      <c r="D6" s="28" t="s">
        <v>16</v>
      </c>
      <c r="L6" s="21"/>
      <c r="AZ6" s="99" t="s">
        <v>269</v>
      </c>
      <c r="BA6" s="99" t="s">
        <v>1</v>
      </c>
      <c r="BB6" s="99" t="s">
        <v>1</v>
      </c>
      <c r="BC6" s="99" t="s">
        <v>1254</v>
      </c>
      <c r="BD6" s="99" t="s">
        <v>88</v>
      </c>
    </row>
    <row r="7" spans="1:56" s="1" customFormat="1" ht="16.5" customHeight="1">
      <c r="B7" s="21"/>
      <c r="E7" s="268" t="str">
        <f>'Rekapitulace stavby'!K6</f>
        <v>BRNO, GAJDOŠOVA II - REKONSTRUKCE KANALIZACE A VODOVODU (Bubeníčkova– Mikšíčkova)</v>
      </c>
      <c r="F7" s="269"/>
      <c r="G7" s="269"/>
      <c r="H7" s="269"/>
      <c r="L7" s="21"/>
      <c r="AZ7" s="99" t="s">
        <v>1255</v>
      </c>
      <c r="BA7" s="99" t="s">
        <v>1</v>
      </c>
      <c r="BB7" s="99" t="s">
        <v>1</v>
      </c>
      <c r="BC7" s="99" t="s">
        <v>892</v>
      </c>
      <c r="BD7" s="99" t="s">
        <v>88</v>
      </c>
    </row>
    <row r="8" spans="1:56" ht="12.75">
      <c r="B8" s="21"/>
      <c r="D8" s="28" t="s">
        <v>159</v>
      </c>
      <c r="L8" s="21"/>
      <c r="AZ8" s="99" t="s">
        <v>1256</v>
      </c>
      <c r="BA8" s="99" t="s">
        <v>1</v>
      </c>
      <c r="BB8" s="99" t="s">
        <v>1</v>
      </c>
      <c r="BC8" s="99" t="s">
        <v>1257</v>
      </c>
      <c r="BD8" s="99" t="s">
        <v>88</v>
      </c>
    </row>
    <row r="9" spans="1:56" s="1" customFormat="1" ht="16.5" customHeight="1">
      <c r="B9" s="21"/>
      <c r="E9" s="268" t="s">
        <v>652</v>
      </c>
      <c r="F9" s="237"/>
      <c r="G9" s="237"/>
      <c r="H9" s="237"/>
      <c r="L9" s="21"/>
      <c r="AZ9" s="99" t="s">
        <v>1258</v>
      </c>
      <c r="BA9" s="99" t="s">
        <v>1</v>
      </c>
      <c r="BB9" s="99" t="s">
        <v>1</v>
      </c>
      <c r="BC9" s="99" t="s">
        <v>1259</v>
      </c>
      <c r="BD9" s="99" t="s">
        <v>88</v>
      </c>
    </row>
    <row r="10" spans="1:56" s="1" customFormat="1" ht="12" customHeight="1">
      <c r="B10" s="21"/>
      <c r="D10" s="28" t="s">
        <v>161</v>
      </c>
      <c r="L10" s="21"/>
    </row>
    <row r="11" spans="1:56" s="2" customFormat="1" ht="16.5" customHeight="1">
      <c r="A11" s="33"/>
      <c r="B11" s="34"/>
      <c r="C11" s="33"/>
      <c r="D11" s="33"/>
      <c r="E11" s="271" t="s">
        <v>657</v>
      </c>
      <c r="F11" s="267"/>
      <c r="G11" s="267"/>
      <c r="H11" s="267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56" s="2" customFormat="1" ht="12" customHeight="1">
      <c r="A12" s="33"/>
      <c r="B12" s="34"/>
      <c r="C12" s="33"/>
      <c r="D12" s="28" t="s">
        <v>660</v>
      </c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56" s="2" customFormat="1" ht="16.5" customHeight="1">
      <c r="A13" s="33"/>
      <c r="B13" s="34"/>
      <c r="C13" s="33"/>
      <c r="D13" s="33"/>
      <c r="E13" s="261" t="s">
        <v>1260</v>
      </c>
      <c r="F13" s="267"/>
      <c r="G13" s="267"/>
      <c r="H13" s="267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56" s="2" customFormat="1">
      <c r="A14" s="33"/>
      <c r="B14" s="34"/>
      <c r="C14" s="33"/>
      <c r="D14" s="33"/>
      <c r="E14" s="33"/>
      <c r="F14" s="33"/>
      <c r="G14" s="33"/>
      <c r="H14" s="33"/>
      <c r="I14" s="33"/>
      <c r="J14" s="33"/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56" s="2" customFormat="1" ht="12" customHeight="1">
      <c r="A15" s="33"/>
      <c r="B15" s="34"/>
      <c r="C15" s="33"/>
      <c r="D15" s="28" t="s">
        <v>19</v>
      </c>
      <c r="E15" s="33"/>
      <c r="F15" s="26" t="s">
        <v>119</v>
      </c>
      <c r="G15" s="33"/>
      <c r="H15" s="33"/>
      <c r="I15" s="28" t="s">
        <v>20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56" s="2" customFormat="1" ht="12" customHeight="1">
      <c r="A16" s="33"/>
      <c r="B16" s="34"/>
      <c r="C16" s="33"/>
      <c r="D16" s="28" t="s">
        <v>21</v>
      </c>
      <c r="E16" s="33"/>
      <c r="F16" s="26" t="s">
        <v>22</v>
      </c>
      <c r="G16" s="33"/>
      <c r="H16" s="33"/>
      <c r="I16" s="28" t="s">
        <v>23</v>
      </c>
      <c r="J16" s="56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0.9" customHeight="1">
      <c r="A17" s="33"/>
      <c r="B17" s="34"/>
      <c r="C17" s="33"/>
      <c r="D17" s="33"/>
      <c r="E17" s="33"/>
      <c r="F17" s="33"/>
      <c r="G17" s="33"/>
      <c r="H17" s="33"/>
      <c r="I17" s="33"/>
      <c r="J17" s="33"/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2" customHeight="1">
      <c r="A18" s="33"/>
      <c r="B18" s="34"/>
      <c r="C18" s="33"/>
      <c r="D18" s="28" t="s">
        <v>25</v>
      </c>
      <c r="E18" s="33"/>
      <c r="F18" s="33"/>
      <c r="G18" s="33"/>
      <c r="H18" s="33"/>
      <c r="I18" s="28" t="s">
        <v>26</v>
      </c>
      <c r="J18" s="26" t="s">
        <v>27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8" customHeight="1">
      <c r="A19" s="33"/>
      <c r="B19" s="34"/>
      <c r="C19" s="33"/>
      <c r="D19" s="33"/>
      <c r="E19" s="26" t="s">
        <v>28</v>
      </c>
      <c r="F19" s="33"/>
      <c r="G19" s="33"/>
      <c r="H19" s="33"/>
      <c r="I19" s="28" t="s">
        <v>29</v>
      </c>
      <c r="J19" s="26" t="s">
        <v>30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6.95" customHeight="1">
      <c r="A20" s="33"/>
      <c r="B20" s="34"/>
      <c r="C20" s="33"/>
      <c r="D20" s="33"/>
      <c r="E20" s="33"/>
      <c r="F20" s="33"/>
      <c r="G20" s="33"/>
      <c r="H20" s="33"/>
      <c r="I20" s="33"/>
      <c r="J20" s="33"/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2" customHeight="1">
      <c r="A21" s="33"/>
      <c r="B21" s="34"/>
      <c r="C21" s="33"/>
      <c r="D21" s="28" t="s">
        <v>31</v>
      </c>
      <c r="E21" s="33"/>
      <c r="F21" s="33"/>
      <c r="G21" s="33"/>
      <c r="H21" s="33"/>
      <c r="I21" s="28" t="s">
        <v>26</v>
      </c>
      <c r="J21" s="29" t="str">
        <f>'Rekapitulace stavby'!AN13</f>
        <v>Vyplň údaj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8" customHeight="1">
      <c r="A22" s="33"/>
      <c r="B22" s="34"/>
      <c r="C22" s="33"/>
      <c r="D22" s="33"/>
      <c r="E22" s="270" t="str">
        <f>'Rekapitulace stavby'!E14</f>
        <v>Vyplň údaj</v>
      </c>
      <c r="F22" s="236"/>
      <c r="G22" s="236"/>
      <c r="H22" s="236"/>
      <c r="I22" s="28" t="s">
        <v>29</v>
      </c>
      <c r="J22" s="29" t="str">
        <f>'Rekapitulace stavby'!AN14</f>
        <v>Vyplň údaj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6.95" customHeight="1">
      <c r="A23" s="33"/>
      <c r="B23" s="34"/>
      <c r="C23" s="33"/>
      <c r="D23" s="33"/>
      <c r="E23" s="33"/>
      <c r="F23" s="33"/>
      <c r="G23" s="33"/>
      <c r="H23" s="33"/>
      <c r="I23" s="33"/>
      <c r="J23" s="33"/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2" customHeight="1">
      <c r="A24" s="33"/>
      <c r="B24" s="34"/>
      <c r="C24" s="33"/>
      <c r="D24" s="28" t="s">
        <v>33</v>
      </c>
      <c r="E24" s="33"/>
      <c r="F24" s="33"/>
      <c r="G24" s="33"/>
      <c r="H24" s="33"/>
      <c r="I24" s="28" t="s">
        <v>26</v>
      </c>
      <c r="J24" s="26" t="s">
        <v>1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8" customHeight="1">
      <c r="A25" s="33"/>
      <c r="B25" s="34"/>
      <c r="C25" s="33"/>
      <c r="D25" s="33"/>
      <c r="E25" s="26" t="s">
        <v>34</v>
      </c>
      <c r="F25" s="33"/>
      <c r="G25" s="33"/>
      <c r="H25" s="33"/>
      <c r="I25" s="28" t="s">
        <v>29</v>
      </c>
      <c r="J25" s="26" t="s">
        <v>1</v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6.95" customHeight="1">
      <c r="A26" s="33"/>
      <c r="B26" s="34"/>
      <c r="C26" s="33"/>
      <c r="D26" s="33"/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12" customHeight="1">
      <c r="A27" s="33"/>
      <c r="B27" s="34"/>
      <c r="C27" s="33"/>
      <c r="D27" s="28" t="s">
        <v>36</v>
      </c>
      <c r="E27" s="33"/>
      <c r="F27" s="33"/>
      <c r="G27" s="33"/>
      <c r="H27" s="33"/>
      <c r="I27" s="28" t="s">
        <v>26</v>
      </c>
      <c r="J27" s="26" t="str">
        <f>IF('Rekapitulace stavby'!AN19="","",'Rekapitulace stavby'!AN19)</f>
        <v/>
      </c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8" customHeight="1">
      <c r="A28" s="33"/>
      <c r="B28" s="34"/>
      <c r="C28" s="33"/>
      <c r="D28" s="33"/>
      <c r="E28" s="26" t="str">
        <f>IF('Rekapitulace stavby'!E20="","",'Rekapitulace stavby'!E20)</f>
        <v xml:space="preserve"> </v>
      </c>
      <c r="F28" s="33"/>
      <c r="G28" s="33"/>
      <c r="H28" s="33"/>
      <c r="I28" s="28" t="s">
        <v>29</v>
      </c>
      <c r="J28" s="26" t="str">
        <f>IF('Rekapitulace stavby'!AN20="","",'Rekapitulace stavby'!AN20)</f>
        <v/>
      </c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33"/>
      <c r="E29" s="33"/>
      <c r="F29" s="33"/>
      <c r="G29" s="33"/>
      <c r="H29" s="33"/>
      <c r="I29" s="33"/>
      <c r="J29" s="33"/>
      <c r="K29" s="33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2" customHeight="1">
      <c r="A30" s="33"/>
      <c r="B30" s="34"/>
      <c r="C30" s="33"/>
      <c r="D30" s="28" t="s">
        <v>38</v>
      </c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8" customFormat="1" ht="16.5" customHeight="1">
      <c r="A31" s="101"/>
      <c r="B31" s="102"/>
      <c r="C31" s="101"/>
      <c r="D31" s="101"/>
      <c r="E31" s="241" t="s">
        <v>1</v>
      </c>
      <c r="F31" s="241"/>
      <c r="G31" s="241"/>
      <c r="H31" s="241"/>
      <c r="I31" s="101"/>
      <c r="J31" s="101"/>
      <c r="K31" s="101"/>
      <c r="L31" s="103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</row>
    <row r="32" spans="1:31" s="2" customFormat="1" ht="6.95" customHeight="1">
      <c r="A32" s="33"/>
      <c r="B32" s="34"/>
      <c r="C32" s="33"/>
      <c r="D32" s="33"/>
      <c r="E32" s="33"/>
      <c r="F32" s="33"/>
      <c r="G32" s="33"/>
      <c r="H32" s="33"/>
      <c r="I32" s="33"/>
      <c r="J32" s="33"/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25.35" customHeight="1">
      <c r="A34" s="33"/>
      <c r="B34" s="34"/>
      <c r="C34" s="33"/>
      <c r="D34" s="104" t="s">
        <v>40</v>
      </c>
      <c r="E34" s="33"/>
      <c r="F34" s="33"/>
      <c r="G34" s="33"/>
      <c r="H34" s="33"/>
      <c r="I34" s="33"/>
      <c r="J34" s="72">
        <f>ROUND(J130, 0)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6.95" customHeight="1">
      <c r="A35" s="33"/>
      <c r="B35" s="34"/>
      <c r="C35" s="33"/>
      <c r="D35" s="67"/>
      <c r="E35" s="67"/>
      <c r="F35" s="67"/>
      <c r="G35" s="67"/>
      <c r="H35" s="67"/>
      <c r="I35" s="67"/>
      <c r="J35" s="67"/>
      <c r="K35" s="67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33"/>
      <c r="F36" s="37" t="s">
        <v>42</v>
      </c>
      <c r="G36" s="33"/>
      <c r="H36" s="33"/>
      <c r="I36" s="37" t="s">
        <v>41</v>
      </c>
      <c r="J36" s="37" t="s">
        <v>43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customHeight="1">
      <c r="A37" s="33"/>
      <c r="B37" s="34"/>
      <c r="C37" s="33"/>
      <c r="D37" s="105" t="s">
        <v>44</v>
      </c>
      <c r="E37" s="28" t="s">
        <v>45</v>
      </c>
      <c r="F37" s="106">
        <f>ROUND((SUM(BE130:BE390)),  0)</f>
        <v>0</v>
      </c>
      <c r="G37" s="33"/>
      <c r="H37" s="33"/>
      <c r="I37" s="107">
        <v>0.21</v>
      </c>
      <c r="J37" s="106">
        <f>ROUND(((SUM(BE130:BE390))*I37),  0)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customHeight="1">
      <c r="A38" s="33"/>
      <c r="B38" s="34"/>
      <c r="C38" s="33"/>
      <c r="D38" s="33"/>
      <c r="E38" s="28" t="s">
        <v>46</v>
      </c>
      <c r="F38" s="106">
        <f>ROUND((SUM(BF130:BF390)),  0)</f>
        <v>0</v>
      </c>
      <c r="G38" s="33"/>
      <c r="H38" s="33"/>
      <c r="I38" s="107">
        <v>0.15</v>
      </c>
      <c r="J38" s="106">
        <f>ROUND(((SUM(BF130:BF390))*I38),  0)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47</v>
      </c>
      <c r="F39" s="106">
        <f>ROUND((SUM(BG130:BG390)),  0)</f>
        <v>0</v>
      </c>
      <c r="G39" s="33"/>
      <c r="H39" s="33"/>
      <c r="I39" s="107">
        <v>0.21</v>
      </c>
      <c r="J39" s="106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hidden="1" customHeight="1">
      <c r="A40" s="33"/>
      <c r="B40" s="34"/>
      <c r="C40" s="33"/>
      <c r="D40" s="33"/>
      <c r="E40" s="28" t="s">
        <v>48</v>
      </c>
      <c r="F40" s="106">
        <f>ROUND((SUM(BH130:BH390)),  0)</f>
        <v>0</v>
      </c>
      <c r="G40" s="33"/>
      <c r="H40" s="33"/>
      <c r="I40" s="107">
        <v>0.15</v>
      </c>
      <c r="J40" s="106">
        <f>0</f>
        <v>0</v>
      </c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14.45" hidden="1" customHeight="1">
      <c r="A41" s="33"/>
      <c r="B41" s="34"/>
      <c r="C41" s="33"/>
      <c r="D41" s="33"/>
      <c r="E41" s="28" t="s">
        <v>49</v>
      </c>
      <c r="F41" s="106">
        <f>ROUND((SUM(BI130:BI390)),  0)</f>
        <v>0</v>
      </c>
      <c r="G41" s="33"/>
      <c r="H41" s="33"/>
      <c r="I41" s="107">
        <v>0</v>
      </c>
      <c r="J41" s="106">
        <f>0</f>
        <v>0</v>
      </c>
      <c r="K41" s="33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6.9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2" customFormat="1" ht="25.35" customHeight="1">
      <c r="A43" s="33"/>
      <c r="B43" s="34"/>
      <c r="C43" s="108"/>
      <c r="D43" s="109" t="s">
        <v>50</v>
      </c>
      <c r="E43" s="61"/>
      <c r="F43" s="61"/>
      <c r="G43" s="110" t="s">
        <v>51</v>
      </c>
      <c r="H43" s="111" t="s">
        <v>52</v>
      </c>
      <c r="I43" s="61"/>
      <c r="J43" s="112">
        <f>SUM(J34:J41)</f>
        <v>0</v>
      </c>
      <c r="K43" s="113"/>
      <c r="L43" s="4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pans="1:31" s="2" customFormat="1" ht="14.45" customHeight="1">
      <c r="A44" s="33"/>
      <c r="B44" s="34"/>
      <c r="C44" s="33"/>
      <c r="D44" s="33"/>
      <c r="E44" s="33"/>
      <c r="F44" s="33"/>
      <c r="G44" s="33"/>
      <c r="H44" s="33"/>
      <c r="I44" s="33"/>
      <c r="J44" s="33"/>
      <c r="K44" s="33"/>
      <c r="L44" s="4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53</v>
      </c>
      <c r="E50" s="45"/>
      <c r="F50" s="45"/>
      <c r="G50" s="44" t="s">
        <v>54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55</v>
      </c>
      <c r="E61" s="36"/>
      <c r="F61" s="114" t="s">
        <v>56</v>
      </c>
      <c r="G61" s="46" t="s">
        <v>55</v>
      </c>
      <c r="H61" s="36"/>
      <c r="I61" s="36"/>
      <c r="J61" s="115" t="s">
        <v>56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57</v>
      </c>
      <c r="E65" s="47"/>
      <c r="F65" s="47"/>
      <c r="G65" s="44" t="s">
        <v>58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55</v>
      </c>
      <c r="E76" s="36"/>
      <c r="F76" s="114" t="s">
        <v>56</v>
      </c>
      <c r="G76" s="46" t="s">
        <v>55</v>
      </c>
      <c r="H76" s="36"/>
      <c r="I76" s="36"/>
      <c r="J76" s="115" t="s">
        <v>56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163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68" t="str">
        <f>E7</f>
        <v>BRNO, GAJDOŠOVA II - REKONSTRUKCE KANALIZACE A VODOVODU (Bubeníčkova– Mikšíčkova)</v>
      </c>
      <c r="F85" s="269"/>
      <c r="G85" s="269"/>
      <c r="H85" s="269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159</v>
      </c>
      <c r="L86" s="21"/>
    </row>
    <row r="87" spans="1:31" s="1" customFormat="1" ht="16.5" customHeight="1">
      <c r="B87" s="21"/>
      <c r="E87" s="268" t="s">
        <v>652</v>
      </c>
      <c r="F87" s="237"/>
      <c r="G87" s="237"/>
      <c r="H87" s="237"/>
      <c r="L87" s="21"/>
    </row>
    <row r="88" spans="1:31" s="1" customFormat="1" ht="12" customHeight="1">
      <c r="B88" s="21"/>
      <c r="C88" s="28" t="s">
        <v>161</v>
      </c>
      <c r="L88" s="21"/>
    </row>
    <row r="89" spans="1:31" s="2" customFormat="1" ht="16.5" customHeight="1">
      <c r="A89" s="33"/>
      <c r="B89" s="34"/>
      <c r="C89" s="33"/>
      <c r="D89" s="33"/>
      <c r="E89" s="271" t="s">
        <v>657</v>
      </c>
      <c r="F89" s="267"/>
      <c r="G89" s="267"/>
      <c r="H89" s="267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12" customHeight="1">
      <c r="A90" s="33"/>
      <c r="B90" s="34"/>
      <c r="C90" s="28" t="s">
        <v>660</v>
      </c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6.5" customHeight="1">
      <c r="A91" s="33"/>
      <c r="B91" s="34"/>
      <c r="C91" s="33"/>
      <c r="D91" s="33"/>
      <c r="E91" s="261" t="str">
        <f>E13</f>
        <v>112 - SO 110-02 obnova vozovky - místní komunikace</v>
      </c>
      <c r="F91" s="267"/>
      <c r="G91" s="267"/>
      <c r="H91" s="267"/>
      <c r="I91" s="33"/>
      <c r="J91" s="33"/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2" customHeight="1">
      <c r="A93" s="33"/>
      <c r="B93" s="34"/>
      <c r="C93" s="28" t="s">
        <v>21</v>
      </c>
      <c r="D93" s="33"/>
      <c r="E93" s="33"/>
      <c r="F93" s="26" t="str">
        <f>F16</f>
        <v>BRNO</v>
      </c>
      <c r="G93" s="33"/>
      <c r="H93" s="33"/>
      <c r="I93" s="28" t="s">
        <v>23</v>
      </c>
      <c r="J93" s="56" t="str">
        <f>IF(J16="","",J16)</f>
        <v/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6.95" customHeight="1">
      <c r="A94" s="33"/>
      <c r="B94" s="34"/>
      <c r="C94" s="33"/>
      <c r="D94" s="33"/>
      <c r="E94" s="33"/>
      <c r="F94" s="33"/>
      <c r="G94" s="33"/>
      <c r="H94" s="33"/>
      <c r="I94" s="33"/>
      <c r="J94" s="33"/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25.7" customHeight="1">
      <c r="A95" s="33"/>
      <c r="B95" s="34"/>
      <c r="C95" s="28" t="s">
        <v>25</v>
      </c>
      <c r="D95" s="33"/>
      <c r="E95" s="33"/>
      <c r="F95" s="26" t="str">
        <f>E19</f>
        <v>Statutární město Brno</v>
      </c>
      <c r="G95" s="33"/>
      <c r="H95" s="33"/>
      <c r="I95" s="28" t="s">
        <v>33</v>
      </c>
      <c r="J95" s="31" t="str">
        <f>E25</f>
        <v>JV PROJEKT V.H. s.r.o.   Brno</v>
      </c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15.2" customHeight="1">
      <c r="A96" s="33"/>
      <c r="B96" s="34"/>
      <c r="C96" s="28" t="s">
        <v>31</v>
      </c>
      <c r="D96" s="33"/>
      <c r="E96" s="33"/>
      <c r="F96" s="26" t="str">
        <f>IF(E22="","",E22)</f>
        <v>Vyplň údaj</v>
      </c>
      <c r="G96" s="33"/>
      <c r="H96" s="33"/>
      <c r="I96" s="28" t="s">
        <v>36</v>
      </c>
      <c r="J96" s="31" t="str">
        <f>E28</f>
        <v xml:space="preserve"> 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9.25" customHeight="1">
      <c r="A98" s="33"/>
      <c r="B98" s="34"/>
      <c r="C98" s="116" t="s">
        <v>164</v>
      </c>
      <c r="D98" s="108"/>
      <c r="E98" s="108"/>
      <c r="F98" s="108"/>
      <c r="G98" s="108"/>
      <c r="H98" s="108"/>
      <c r="I98" s="108"/>
      <c r="J98" s="117" t="s">
        <v>165</v>
      </c>
      <c r="K98" s="108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99" spans="1:47" s="2" customFormat="1" ht="10.35" customHeight="1">
      <c r="A99" s="33"/>
      <c r="B99" s="34"/>
      <c r="C99" s="33"/>
      <c r="D99" s="33"/>
      <c r="E99" s="33"/>
      <c r="F99" s="33"/>
      <c r="G99" s="33"/>
      <c r="H99" s="33"/>
      <c r="I99" s="33"/>
      <c r="J99" s="33"/>
      <c r="K99" s="33"/>
      <c r="L99" s="4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spans="1:47" s="2" customFormat="1" ht="22.9" customHeight="1">
      <c r="A100" s="33"/>
      <c r="B100" s="34"/>
      <c r="C100" s="118" t="s">
        <v>166</v>
      </c>
      <c r="D100" s="33"/>
      <c r="E100" s="33"/>
      <c r="F100" s="33"/>
      <c r="G100" s="33"/>
      <c r="H100" s="33"/>
      <c r="I100" s="33"/>
      <c r="J100" s="72">
        <f>J130</f>
        <v>0</v>
      </c>
      <c r="K100" s="33"/>
      <c r="L100" s="4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U100" s="18" t="s">
        <v>167</v>
      </c>
    </row>
    <row r="101" spans="1:47" s="9" customFormat="1" ht="24.95" customHeight="1">
      <c r="B101" s="119"/>
      <c r="D101" s="120" t="s">
        <v>168</v>
      </c>
      <c r="E101" s="121"/>
      <c r="F101" s="121"/>
      <c r="G101" s="121"/>
      <c r="H101" s="121"/>
      <c r="I101" s="121"/>
      <c r="J101" s="122">
        <f>J131</f>
        <v>0</v>
      </c>
      <c r="L101" s="119"/>
    </row>
    <row r="102" spans="1:47" s="10" customFormat="1" ht="19.899999999999999" customHeight="1">
      <c r="B102" s="123"/>
      <c r="D102" s="124" t="s">
        <v>682</v>
      </c>
      <c r="E102" s="125"/>
      <c r="F102" s="125"/>
      <c r="G102" s="125"/>
      <c r="H102" s="125"/>
      <c r="I102" s="125"/>
      <c r="J102" s="126">
        <f>J132</f>
        <v>0</v>
      </c>
      <c r="L102" s="123"/>
    </row>
    <row r="103" spans="1:47" s="10" customFormat="1" ht="19.899999999999999" customHeight="1">
      <c r="B103" s="123"/>
      <c r="D103" s="124" t="s">
        <v>683</v>
      </c>
      <c r="E103" s="125"/>
      <c r="F103" s="125"/>
      <c r="G103" s="125"/>
      <c r="H103" s="125"/>
      <c r="I103" s="125"/>
      <c r="J103" s="126">
        <f>J215</f>
        <v>0</v>
      </c>
      <c r="L103" s="123"/>
    </row>
    <row r="104" spans="1:47" s="10" customFormat="1" ht="19.899999999999999" customHeight="1">
      <c r="B104" s="123"/>
      <c r="D104" s="124" t="s">
        <v>684</v>
      </c>
      <c r="E104" s="125"/>
      <c r="F104" s="125"/>
      <c r="G104" s="125"/>
      <c r="H104" s="125"/>
      <c r="I104" s="125"/>
      <c r="J104" s="126">
        <f>J271</f>
        <v>0</v>
      </c>
      <c r="L104" s="123"/>
    </row>
    <row r="105" spans="1:47" s="10" customFormat="1" ht="19.899999999999999" customHeight="1">
      <c r="B105" s="123"/>
      <c r="D105" s="124" t="s">
        <v>686</v>
      </c>
      <c r="E105" s="125"/>
      <c r="F105" s="125"/>
      <c r="G105" s="125"/>
      <c r="H105" s="125"/>
      <c r="I105" s="125"/>
      <c r="J105" s="126">
        <f>J324</f>
        <v>0</v>
      </c>
      <c r="L105" s="123"/>
    </row>
    <row r="106" spans="1:47" s="10" customFormat="1" ht="19.899999999999999" customHeight="1">
      <c r="B106" s="123"/>
      <c r="D106" s="124" t="s">
        <v>277</v>
      </c>
      <c r="E106" s="125"/>
      <c r="F106" s="125"/>
      <c r="G106" s="125"/>
      <c r="H106" s="125"/>
      <c r="I106" s="125"/>
      <c r="J106" s="126">
        <f>J389</f>
        <v>0</v>
      </c>
      <c r="L106" s="123"/>
    </row>
    <row r="107" spans="1:47" s="2" customFormat="1" ht="21.75" customHeight="1">
      <c r="A107" s="33"/>
      <c r="B107" s="34"/>
      <c r="C107" s="33"/>
      <c r="D107" s="33"/>
      <c r="E107" s="33"/>
      <c r="F107" s="33"/>
      <c r="G107" s="33"/>
      <c r="H107" s="33"/>
      <c r="I107" s="33"/>
      <c r="J107" s="33"/>
      <c r="K107" s="33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47" s="2" customFormat="1" ht="6.95" customHeight="1">
      <c r="A108" s="33"/>
      <c r="B108" s="48"/>
      <c r="C108" s="49"/>
      <c r="D108" s="49"/>
      <c r="E108" s="49"/>
      <c r="F108" s="49"/>
      <c r="G108" s="49"/>
      <c r="H108" s="49"/>
      <c r="I108" s="49"/>
      <c r="J108" s="49"/>
      <c r="K108" s="49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12" spans="1:47" s="2" customFormat="1" ht="6.95" customHeight="1">
      <c r="A112" s="33"/>
      <c r="B112" s="50"/>
      <c r="C112" s="51"/>
      <c r="D112" s="51"/>
      <c r="E112" s="51"/>
      <c r="F112" s="51"/>
      <c r="G112" s="51"/>
      <c r="H112" s="51"/>
      <c r="I112" s="51"/>
      <c r="J112" s="51"/>
      <c r="K112" s="51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31" s="2" customFormat="1" ht="24.95" customHeight="1">
      <c r="A113" s="33"/>
      <c r="B113" s="34"/>
      <c r="C113" s="22" t="s">
        <v>170</v>
      </c>
      <c r="D113" s="33"/>
      <c r="E113" s="33"/>
      <c r="F113" s="33"/>
      <c r="G113" s="33"/>
      <c r="H113" s="33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31" s="2" customFormat="1" ht="6.95" customHeight="1">
      <c r="A114" s="33"/>
      <c r="B114" s="34"/>
      <c r="C114" s="33"/>
      <c r="D114" s="33"/>
      <c r="E114" s="33"/>
      <c r="F114" s="33"/>
      <c r="G114" s="33"/>
      <c r="H114" s="33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31" s="2" customFormat="1" ht="12" customHeight="1">
      <c r="A115" s="33"/>
      <c r="B115" s="34"/>
      <c r="C115" s="28" t="s">
        <v>16</v>
      </c>
      <c r="D115" s="33"/>
      <c r="E115" s="33"/>
      <c r="F115" s="33"/>
      <c r="G115" s="33"/>
      <c r="H115" s="33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31" s="2" customFormat="1" ht="16.5" customHeight="1">
      <c r="A116" s="33"/>
      <c r="B116" s="34"/>
      <c r="C116" s="33"/>
      <c r="D116" s="33"/>
      <c r="E116" s="268" t="str">
        <f>E7</f>
        <v>BRNO, GAJDOŠOVA II - REKONSTRUKCE KANALIZACE A VODOVODU (Bubeníčkova– Mikšíčkova)</v>
      </c>
      <c r="F116" s="269"/>
      <c r="G116" s="269"/>
      <c r="H116" s="269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31" s="1" customFormat="1" ht="12" customHeight="1">
      <c r="B117" s="21"/>
      <c r="C117" s="28" t="s">
        <v>159</v>
      </c>
      <c r="L117" s="21"/>
    </row>
    <row r="118" spans="1:31" s="1" customFormat="1" ht="16.5" customHeight="1">
      <c r="B118" s="21"/>
      <c r="E118" s="268" t="s">
        <v>652</v>
      </c>
      <c r="F118" s="237"/>
      <c r="G118" s="237"/>
      <c r="H118" s="237"/>
      <c r="L118" s="21"/>
    </row>
    <row r="119" spans="1:31" s="1" customFormat="1" ht="12" customHeight="1">
      <c r="B119" s="21"/>
      <c r="C119" s="28" t="s">
        <v>161</v>
      </c>
      <c r="L119" s="21"/>
    </row>
    <row r="120" spans="1:31" s="2" customFormat="1" ht="16.5" customHeight="1">
      <c r="A120" s="33"/>
      <c r="B120" s="34"/>
      <c r="C120" s="33"/>
      <c r="D120" s="33"/>
      <c r="E120" s="271" t="s">
        <v>657</v>
      </c>
      <c r="F120" s="267"/>
      <c r="G120" s="267"/>
      <c r="H120" s="267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12" customHeight="1">
      <c r="A121" s="33"/>
      <c r="B121" s="34"/>
      <c r="C121" s="28" t="s">
        <v>660</v>
      </c>
      <c r="D121" s="33"/>
      <c r="E121" s="33"/>
      <c r="F121" s="33"/>
      <c r="G121" s="33"/>
      <c r="H121" s="33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16.5" customHeight="1">
      <c r="A122" s="33"/>
      <c r="B122" s="34"/>
      <c r="C122" s="33"/>
      <c r="D122" s="33"/>
      <c r="E122" s="261" t="str">
        <f>E13</f>
        <v>112 - SO 110-02 obnova vozovky - místní komunikace</v>
      </c>
      <c r="F122" s="267"/>
      <c r="G122" s="267"/>
      <c r="H122" s="267"/>
      <c r="I122" s="3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6.95" customHeight="1">
      <c r="A123" s="33"/>
      <c r="B123" s="34"/>
      <c r="C123" s="33"/>
      <c r="D123" s="33"/>
      <c r="E123" s="33"/>
      <c r="F123" s="33"/>
      <c r="G123" s="33"/>
      <c r="H123" s="33"/>
      <c r="I123" s="33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12" customHeight="1">
      <c r="A124" s="33"/>
      <c r="B124" s="34"/>
      <c r="C124" s="28" t="s">
        <v>21</v>
      </c>
      <c r="D124" s="33"/>
      <c r="E124" s="33"/>
      <c r="F124" s="26" t="str">
        <f>F16</f>
        <v>BRNO</v>
      </c>
      <c r="G124" s="33"/>
      <c r="H124" s="33"/>
      <c r="I124" s="28" t="s">
        <v>23</v>
      </c>
      <c r="J124" s="56" t="str">
        <f>IF(J16="","",J16)</f>
        <v/>
      </c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6.95" customHeight="1">
      <c r="A125" s="33"/>
      <c r="B125" s="34"/>
      <c r="C125" s="33"/>
      <c r="D125" s="33"/>
      <c r="E125" s="33"/>
      <c r="F125" s="33"/>
      <c r="G125" s="33"/>
      <c r="H125" s="33"/>
      <c r="I125" s="33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25.7" customHeight="1">
      <c r="A126" s="33"/>
      <c r="B126" s="34"/>
      <c r="C126" s="28" t="s">
        <v>25</v>
      </c>
      <c r="D126" s="33"/>
      <c r="E126" s="33"/>
      <c r="F126" s="26" t="str">
        <f>E19</f>
        <v>Statutární město Brno</v>
      </c>
      <c r="G126" s="33"/>
      <c r="H126" s="33"/>
      <c r="I126" s="28" t="s">
        <v>33</v>
      </c>
      <c r="J126" s="31" t="str">
        <f>E25</f>
        <v>JV PROJEKT V.H. s.r.o.   Brno</v>
      </c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5.2" customHeight="1">
      <c r="A127" s="33"/>
      <c r="B127" s="34"/>
      <c r="C127" s="28" t="s">
        <v>31</v>
      </c>
      <c r="D127" s="33"/>
      <c r="E127" s="33"/>
      <c r="F127" s="26" t="str">
        <f>IF(E22="","",E22)</f>
        <v>Vyplň údaj</v>
      </c>
      <c r="G127" s="33"/>
      <c r="H127" s="33"/>
      <c r="I127" s="28" t="s">
        <v>36</v>
      </c>
      <c r="J127" s="31" t="str">
        <f>E28</f>
        <v xml:space="preserve"> </v>
      </c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10.35" customHeight="1">
      <c r="A128" s="33"/>
      <c r="B128" s="34"/>
      <c r="C128" s="33"/>
      <c r="D128" s="33"/>
      <c r="E128" s="33"/>
      <c r="F128" s="33"/>
      <c r="G128" s="33"/>
      <c r="H128" s="33"/>
      <c r="I128" s="33"/>
      <c r="J128" s="33"/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11" customFormat="1" ht="29.25" customHeight="1">
      <c r="A129" s="127"/>
      <c r="B129" s="128"/>
      <c r="C129" s="129" t="s">
        <v>171</v>
      </c>
      <c r="D129" s="130" t="s">
        <v>65</v>
      </c>
      <c r="E129" s="130" t="s">
        <v>61</v>
      </c>
      <c r="F129" s="130" t="s">
        <v>62</v>
      </c>
      <c r="G129" s="130" t="s">
        <v>172</v>
      </c>
      <c r="H129" s="130" t="s">
        <v>173</v>
      </c>
      <c r="I129" s="130" t="s">
        <v>174</v>
      </c>
      <c r="J129" s="130" t="s">
        <v>165</v>
      </c>
      <c r="K129" s="131" t="s">
        <v>175</v>
      </c>
      <c r="L129" s="132"/>
      <c r="M129" s="63" t="s">
        <v>1</v>
      </c>
      <c r="N129" s="64" t="s">
        <v>44</v>
      </c>
      <c r="O129" s="64" t="s">
        <v>176</v>
      </c>
      <c r="P129" s="64" t="s">
        <v>177</v>
      </c>
      <c r="Q129" s="64" t="s">
        <v>178</v>
      </c>
      <c r="R129" s="64" t="s">
        <v>179</v>
      </c>
      <c r="S129" s="64" t="s">
        <v>180</v>
      </c>
      <c r="T129" s="65" t="s">
        <v>181</v>
      </c>
      <c r="U129" s="127"/>
      <c r="V129" s="127"/>
      <c r="W129" s="127"/>
      <c r="X129" s="127"/>
      <c r="Y129" s="127"/>
      <c r="Z129" s="127"/>
      <c r="AA129" s="127"/>
      <c r="AB129" s="127"/>
      <c r="AC129" s="127"/>
      <c r="AD129" s="127"/>
      <c r="AE129" s="127"/>
    </row>
    <row r="130" spans="1:65" s="2" customFormat="1" ht="22.9" customHeight="1">
      <c r="A130" s="33"/>
      <c r="B130" s="34"/>
      <c r="C130" s="70" t="s">
        <v>182</v>
      </c>
      <c r="D130" s="33"/>
      <c r="E130" s="33"/>
      <c r="F130" s="33"/>
      <c r="G130" s="33"/>
      <c r="H130" s="33"/>
      <c r="I130" s="33"/>
      <c r="J130" s="133">
        <f>BK130</f>
        <v>0</v>
      </c>
      <c r="K130" s="33"/>
      <c r="L130" s="34"/>
      <c r="M130" s="66"/>
      <c r="N130" s="57"/>
      <c r="O130" s="67"/>
      <c r="P130" s="134">
        <f>P131</f>
        <v>0</v>
      </c>
      <c r="Q130" s="67"/>
      <c r="R130" s="134">
        <f>R131</f>
        <v>30.448124039999996</v>
      </c>
      <c r="S130" s="67"/>
      <c r="T130" s="135">
        <f>T131</f>
        <v>300.81425999999999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T130" s="18" t="s">
        <v>79</v>
      </c>
      <c r="AU130" s="18" t="s">
        <v>167</v>
      </c>
      <c r="BK130" s="136">
        <f>BK131</f>
        <v>0</v>
      </c>
    </row>
    <row r="131" spans="1:65" s="12" customFormat="1" ht="25.9" customHeight="1">
      <c r="B131" s="137"/>
      <c r="D131" s="138" t="s">
        <v>79</v>
      </c>
      <c r="E131" s="139" t="s">
        <v>183</v>
      </c>
      <c r="F131" s="139" t="s">
        <v>184</v>
      </c>
      <c r="I131" s="140"/>
      <c r="J131" s="141">
        <f>BK131</f>
        <v>0</v>
      </c>
      <c r="L131" s="137"/>
      <c r="M131" s="142"/>
      <c r="N131" s="143"/>
      <c r="O131" s="143"/>
      <c r="P131" s="144">
        <f>P132+P215+P271+P324+P389</f>
        <v>0</v>
      </c>
      <c r="Q131" s="143"/>
      <c r="R131" s="144">
        <f>R132+R215+R271+R324+R389</f>
        <v>30.448124039999996</v>
      </c>
      <c r="S131" s="143"/>
      <c r="T131" s="145">
        <f>T132+T215+T271+T324+T389</f>
        <v>300.81425999999999</v>
      </c>
      <c r="AR131" s="138" t="s">
        <v>24</v>
      </c>
      <c r="AT131" s="146" t="s">
        <v>79</v>
      </c>
      <c r="AU131" s="146" t="s">
        <v>80</v>
      </c>
      <c r="AY131" s="138" t="s">
        <v>185</v>
      </c>
      <c r="BK131" s="147">
        <f>BK132+BK215+BK271+BK324+BK389</f>
        <v>0</v>
      </c>
    </row>
    <row r="132" spans="1:65" s="12" customFormat="1" ht="22.9" customHeight="1">
      <c r="B132" s="137"/>
      <c r="D132" s="138" t="s">
        <v>79</v>
      </c>
      <c r="E132" s="148" t="s">
        <v>112</v>
      </c>
      <c r="F132" s="148" t="s">
        <v>688</v>
      </c>
      <c r="I132" s="140"/>
      <c r="J132" s="149">
        <f>BK132</f>
        <v>0</v>
      </c>
      <c r="L132" s="137"/>
      <c r="M132" s="142"/>
      <c r="N132" s="143"/>
      <c r="O132" s="143"/>
      <c r="P132" s="144">
        <f>SUM(P133:P214)</f>
        <v>0</v>
      </c>
      <c r="Q132" s="143"/>
      <c r="R132" s="144">
        <f>SUM(R133:R214)</f>
        <v>1.9426700000000002E-2</v>
      </c>
      <c r="S132" s="143"/>
      <c r="T132" s="145">
        <f>SUM(T133:T214)</f>
        <v>300.81425999999999</v>
      </c>
      <c r="AR132" s="138" t="s">
        <v>24</v>
      </c>
      <c r="AT132" s="146" t="s">
        <v>79</v>
      </c>
      <c r="AU132" s="146" t="s">
        <v>24</v>
      </c>
      <c r="AY132" s="138" t="s">
        <v>185</v>
      </c>
      <c r="BK132" s="147">
        <f>SUM(BK133:BK214)</f>
        <v>0</v>
      </c>
    </row>
    <row r="133" spans="1:65" s="2" customFormat="1" ht="16.5" customHeight="1">
      <c r="A133" s="33"/>
      <c r="B133" s="150"/>
      <c r="C133" s="151" t="s">
        <v>24</v>
      </c>
      <c r="D133" s="151" t="s">
        <v>187</v>
      </c>
      <c r="E133" s="152" t="s">
        <v>278</v>
      </c>
      <c r="F133" s="153" t="s">
        <v>279</v>
      </c>
      <c r="G133" s="154" t="s">
        <v>280</v>
      </c>
      <c r="H133" s="155">
        <v>42</v>
      </c>
      <c r="I133" s="156"/>
      <c r="J133" s="157">
        <f>ROUND(I133*H133,2)</f>
        <v>0</v>
      </c>
      <c r="K133" s="153" t="s">
        <v>191</v>
      </c>
      <c r="L133" s="34"/>
      <c r="M133" s="158" t="s">
        <v>1</v>
      </c>
      <c r="N133" s="159" t="s">
        <v>45</v>
      </c>
      <c r="O133" s="59"/>
      <c r="P133" s="160">
        <f>O133*H133</f>
        <v>0</v>
      </c>
      <c r="Q133" s="160">
        <v>0</v>
      </c>
      <c r="R133" s="160">
        <f>Q133*H133</f>
        <v>0</v>
      </c>
      <c r="S133" s="160">
        <v>0.20499999999999999</v>
      </c>
      <c r="T133" s="161">
        <f>S133*H133</f>
        <v>8.61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62" t="s">
        <v>192</v>
      </c>
      <c r="AT133" s="162" t="s">
        <v>187</v>
      </c>
      <c r="AU133" s="162" t="s">
        <v>88</v>
      </c>
      <c r="AY133" s="18" t="s">
        <v>185</v>
      </c>
      <c r="BE133" s="163">
        <f>IF(N133="základní",J133,0)</f>
        <v>0</v>
      </c>
      <c r="BF133" s="163">
        <f>IF(N133="snížená",J133,0)</f>
        <v>0</v>
      </c>
      <c r="BG133" s="163">
        <f>IF(N133="zákl. přenesená",J133,0)</f>
        <v>0</v>
      </c>
      <c r="BH133" s="163">
        <f>IF(N133="sníž. přenesená",J133,0)</f>
        <v>0</v>
      </c>
      <c r="BI133" s="163">
        <f>IF(N133="nulová",J133,0)</f>
        <v>0</v>
      </c>
      <c r="BJ133" s="18" t="s">
        <v>24</v>
      </c>
      <c r="BK133" s="163">
        <f>ROUND(I133*H133,2)</f>
        <v>0</v>
      </c>
      <c r="BL133" s="18" t="s">
        <v>192</v>
      </c>
      <c r="BM133" s="162" t="s">
        <v>1261</v>
      </c>
    </row>
    <row r="134" spans="1:65" s="13" customFormat="1">
      <c r="B134" s="164"/>
      <c r="D134" s="165" t="s">
        <v>194</v>
      </c>
      <c r="E134" s="166" t="s">
        <v>1</v>
      </c>
      <c r="F134" s="167" t="s">
        <v>1262</v>
      </c>
      <c r="H134" s="168">
        <v>42</v>
      </c>
      <c r="I134" s="169"/>
      <c r="L134" s="164"/>
      <c r="M134" s="170"/>
      <c r="N134" s="171"/>
      <c r="O134" s="171"/>
      <c r="P134" s="171"/>
      <c r="Q134" s="171"/>
      <c r="R134" s="171"/>
      <c r="S134" s="171"/>
      <c r="T134" s="172"/>
      <c r="AT134" s="166" t="s">
        <v>194</v>
      </c>
      <c r="AU134" s="166" t="s">
        <v>88</v>
      </c>
      <c r="AV134" s="13" t="s">
        <v>88</v>
      </c>
      <c r="AW134" s="13" t="s">
        <v>35</v>
      </c>
      <c r="AX134" s="13" t="s">
        <v>24</v>
      </c>
      <c r="AY134" s="166" t="s">
        <v>185</v>
      </c>
    </row>
    <row r="135" spans="1:65" s="2" customFormat="1" ht="16.5" customHeight="1">
      <c r="A135" s="33"/>
      <c r="B135" s="150"/>
      <c r="C135" s="151" t="s">
        <v>88</v>
      </c>
      <c r="D135" s="151" t="s">
        <v>187</v>
      </c>
      <c r="E135" s="152" t="s">
        <v>283</v>
      </c>
      <c r="F135" s="153" t="s">
        <v>284</v>
      </c>
      <c r="G135" s="154" t="s">
        <v>280</v>
      </c>
      <c r="H135" s="155">
        <v>42</v>
      </c>
      <c r="I135" s="156"/>
      <c r="J135" s="157">
        <f>ROUND(I135*H135,2)</f>
        <v>0</v>
      </c>
      <c r="K135" s="153" t="s">
        <v>191</v>
      </c>
      <c r="L135" s="34"/>
      <c r="M135" s="158" t="s">
        <v>1</v>
      </c>
      <c r="N135" s="159" t="s">
        <v>45</v>
      </c>
      <c r="O135" s="59"/>
      <c r="P135" s="160">
        <f>O135*H135</f>
        <v>0</v>
      </c>
      <c r="Q135" s="160">
        <v>0</v>
      </c>
      <c r="R135" s="160">
        <f>Q135*H135</f>
        <v>0</v>
      </c>
      <c r="S135" s="160">
        <v>0</v>
      </c>
      <c r="T135" s="161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2" t="s">
        <v>192</v>
      </c>
      <c r="AT135" s="162" t="s">
        <v>187</v>
      </c>
      <c r="AU135" s="162" t="s">
        <v>88</v>
      </c>
      <c r="AY135" s="18" t="s">
        <v>185</v>
      </c>
      <c r="BE135" s="163">
        <f>IF(N135="základní",J135,0)</f>
        <v>0</v>
      </c>
      <c r="BF135" s="163">
        <f>IF(N135="snížená",J135,0)</f>
        <v>0</v>
      </c>
      <c r="BG135" s="163">
        <f>IF(N135="zákl. přenesená",J135,0)</f>
        <v>0</v>
      </c>
      <c r="BH135" s="163">
        <f>IF(N135="sníž. přenesená",J135,0)</f>
        <v>0</v>
      </c>
      <c r="BI135" s="163">
        <f>IF(N135="nulová",J135,0)</f>
        <v>0</v>
      </c>
      <c r="BJ135" s="18" t="s">
        <v>24</v>
      </c>
      <c r="BK135" s="163">
        <f>ROUND(I135*H135,2)</f>
        <v>0</v>
      </c>
      <c r="BL135" s="18" t="s">
        <v>192</v>
      </c>
      <c r="BM135" s="162" t="s">
        <v>1263</v>
      </c>
    </row>
    <row r="136" spans="1:65" s="2" customFormat="1" ht="16.5" customHeight="1">
      <c r="A136" s="33"/>
      <c r="B136" s="150"/>
      <c r="C136" s="151" t="s">
        <v>117</v>
      </c>
      <c r="D136" s="151" t="s">
        <v>187</v>
      </c>
      <c r="E136" s="152" t="s">
        <v>1264</v>
      </c>
      <c r="F136" s="153" t="s">
        <v>1265</v>
      </c>
      <c r="G136" s="154" t="s">
        <v>280</v>
      </c>
      <c r="H136" s="155">
        <v>7</v>
      </c>
      <c r="I136" s="156"/>
      <c r="J136" s="157">
        <f>ROUND(I136*H136,2)</f>
        <v>0</v>
      </c>
      <c r="K136" s="153" t="s">
        <v>191</v>
      </c>
      <c r="L136" s="34"/>
      <c r="M136" s="158" t="s">
        <v>1</v>
      </c>
      <c r="N136" s="159" t="s">
        <v>45</v>
      </c>
      <c r="O136" s="59"/>
      <c r="P136" s="160">
        <f>O136*H136</f>
        <v>0</v>
      </c>
      <c r="Q136" s="160">
        <v>0</v>
      </c>
      <c r="R136" s="160">
        <f>Q136*H136</f>
        <v>0</v>
      </c>
      <c r="S136" s="160">
        <v>0.04</v>
      </c>
      <c r="T136" s="161">
        <f>S136*H136</f>
        <v>0.28000000000000003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62" t="s">
        <v>192</v>
      </c>
      <c r="AT136" s="162" t="s">
        <v>187</v>
      </c>
      <c r="AU136" s="162" t="s">
        <v>88</v>
      </c>
      <c r="AY136" s="18" t="s">
        <v>185</v>
      </c>
      <c r="BE136" s="163">
        <f>IF(N136="základní",J136,0)</f>
        <v>0</v>
      </c>
      <c r="BF136" s="163">
        <f>IF(N136="snížená",J136,0)</f>
        <v>0</v>
      </c>
      <c r="BG136" s="163">
        <f>IF(N136="zákl. přenesená",J136,0)</f>
        <v>0</v>
      </c>
      <c r="BH136" s="163">
        <f>IF(N136="sníž. přenesená",J136,0)</f>
        <v>0</v>
      </c>
      <c r="BI136" s="163">
        <f>IF(N136="nulová",J136,0)</f>
        <v>0</v>
      </c>
      <c r="BJ136" s="18" t="s">
        <v>24</v>
      </c>
      <c r="BK136" s="163">
        <f>ROUND(I136*H136,2)</f>
        <v>0</v>
      </c>
      <c r="BL136" s="18" t="s">
        <v>192</v>
      </c>
      <c r="BM136" s="162" t="s">
        <v>1266</v>
      </c>
    </row>
    <row r="137" spans="1:65" s="13" customFormat="1">
      <c r="B137" s="164"/>
      <c r="D137" s="165" t="s">
        <v>194</v>
      </c>
      <c r="E137" s="166" t="s">
        <v>1</v>
      </c>
      <c r="F137" s="167" t="s">
        <v>1267</v>
      </c>
      <c r="H137" s="168">
        <v>7</v>
      </c>
      <c r="I137" s="169"/>
      <c r="L137" s="164"/>
      <c r="M137" s="170"/>
      <c r="N137" s="171"/>
      <c r="O137" s="171"/>
      <c r="P137" s="171"/>
      <c r="Q137" s="171"/>
      <c r="R137" s="171"/>
      <c r="S137" s="171"/>
      <c r="T137" s="172"/>
      <c r="AT137" s="166" t="s">
        <v>194</v>
      </c>
      <c r="AU137" s="166" t="s">
        <v>88</v>
      </c>
      <c r="AV137" s="13" t="s">
        <v>88</v>
      </c>
      <c r="AW137" s="13" t="s">
        <v>35</v>
      </c>
      <c r="AX137" s="13" t="s">
        <v>24</v>
      </c>
      <c r="AY137" s="166" t="s">
        <v>185</v>
      </c>
    </row>
    <row r="138" spans="1:65" s="2" customFormat="1" ht="16.5" customHeight="1">
      <c r="A138" s="33"/>
      <c r="B138" s="150"/>
      <c r="C138" s="151" t="s">
        <v>192</v>
      </c>
      <c r="D138" s="151" t="s">
        <v>187</v>
      </c>
      <c r="E138" s="152" t="s">
        <v>1268</v>
      </c>
      <c r="F138" s="153" t="s">
        <v>1269</v>
      </c>
      <c r="G138" s="154" t="s">
        <v>280</v>
      </c>
      <c r="H138" s="155">
        <v>7</v>
      </c>
      <c r="I138" s="156"/>
      <c r="J138" s="157">
        <f>ROUND(I138*H138,2)</f>
        <v>0</v>
      </c>
      <c r="K138" s="153" t="s">
        <v>191</v>
      </c>
      <c r="L138" s="34"/>
      <c r="M138" s="158" t="s">
        <v>1</v>
      </c>
      <c r="N138" s="159" t="s">
        <v>45</v>
      </c>
      <c r="O138" s="59"/>
      <c r="P138" s="160">
        <f>O138*H138</f>
        <v>0</v>
      </c>
      <c r="Q138" s="160">
        <v>0</v>
      </c>
      <c r="R138" s="160">
        <f>Q138*H138</f>
        <v>0</v>
      </c>
      <c r="S138" s="160">
        <v>0</v>
      </c>
      <c r="T138" s="161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2" t="s">
        <v>192</v>
      </c>
      <c r="AT138" s="162" t="s">
        <v>187</v>
      </c>
      <c r="AU138" s="162" t="s">
        <v>88</v>
      </c>
      <c r="AY138" s="18" t="s">
        <v>185</v>
      </c>
      <c r="BE138" s="163">
        <f>IF(N138="základní",J138,0)</f>
        <v>0</v>
      </c>
      <c r="BF138" s="163">
        <f>IF(N138="snížená",J138,0)</f>
        <v>0</v>
      </c>
      <c r="BG138" s="163">
        <f>IF(N138="zákl. přenesená",J138,0)</f>
        <v>0</v>
      </c>
      <c r="BH138" s="163">
        <f>IF(N138="sníž. přenesená",J138,0)</f>
        <v>0</v>
      </c>
      <c r="BI138" s="163">
        <f>IF(N138="nulová",J138,0)</f>
        <v>0</v>
      </c>
      <c r="BJ138" s="18" t="s">
        <v>24</v>
      </c>
      <c r="BK138" s="163">
        <f>ROUND(I138*H138,2)</f>
        <v>0</v>
      </c>
      <c r="BL138" s="18" t="s">
        <v>192</v>
      </c>
      <c r="BM138" s="162" t="s">
        <v>1270</v>
      </c>
    </row>
    <row r="139" spans="1:65" s="2" customFormat="1" ht="16.5" customHeight="1">
      <c r="A139" s="33"/>
      <c r="B139" s="150"/>
      <c r="C139" s="151" t="s">
        <v>157</v>
      </c>
      <c r="D139" s="151" t="s">
        <v>187</v>
      </c>
      <c r="E139" s="152" t="s">
        <v>692</v>
      </c>
      <c r="F139" s="153" t="s">
        <v>693</v>
      </c>
      <c r="G139" s="154" t="s">
        <v>280</v>
      </c>
      <c r="H139" s="155">
        <v>12</v>
      </c>
      <c r="I139" s="156"/>
      <c r="J139" s="157">
        <f>ROUND(I139*H139,2)</f>
        <v>0</v>
      </c>
      <c r="K139" s="153" t="s">
        <v>191</v>
      </c>
      <c r="L139" s="34"/>
      <c r="M139" s="158" t="s">
        <v>1</v>
      </c>
      <c r="N139" s="159" t="s">
        <v>45</v>
      </c>
      <c r="O139" s="59"/>
      <c r="P139" s="160">
        <f>O139*H139</f>
        <v>0</v>
      </c>
      <c r="Q139" s="160">
        <v>0</v>
      </c>
      <c r="R139" s="160">
        <f>Q139*H139</f>
        <v>0</v>
      </c>
      <c r="S139" s="160">
        <v>0.115</v>
      </c>
      <c r="T139" s="161">
        <f>S139*H139</f>
        <v>1.3800000000000001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2" t="s">
        <v>192</v>
      </c>
      <c r="AT139" s="162" t="s">
        <v>187</v>
      </c>
      <c r="AU139" s="162" t="s">
        <v>88</v>
      </c>
      <c r="AY139" s="18" t="s">
        <v>185</v>
      </c>
      <c r="BE139" s="163">
        <f>IF(N139="základní",J139,0)</f>
        <v>0</v>
      </c>
      <c r="BF139" s="163">
        <f>IF(N139="snížená",J139,0)</f>
        <v>0</v>
      </c>
      <c r="BG139" s="163">
        <f>IF(N139="zákl. přenesená",J139,0)</f>
        <v>0</v>
      </c>
      <c r="BH139" s="163">
        <f>IF(N139="sníž. přenesená",J139,0)</f>
        <v>0</v>
      </c>
      <c r="BI139" s="163">
        <f>IF(N139="nulová",J139,0)</f>
        <v>0</v>
      </c>
      <c r="BJ139" s="18" t="s">
        <v>24</v>
      </c>
      <c r="BK139" s="163">
        <f>ROUND(I139*H139,2)</f>
        <v>0</v>
      </c>
      <c r="BL139" s="18" t="s">
        <v>192</v>
      </c>
      <c r="BM139" s="162" t="s">
        <v>1271</v>
      </c>
    </row>
    <row r="140" spans="1:65" s="13" customFormat="1">
      <c r="B140" s="164"/>
      <c r="D140" s="165" t="s">
        <v>194</v>
      </c>
      <c r="E140" s="166" t="s">
        <v>1</v>
      </c>
      <c r="F140" s="167" t="s">
        <v>1272</v>
      </c>
      <c r="H140" s="168">
        <v>12</v>
      </c>
      <c r="I140" s="169"/>
      <c r="L140" s="164"/>
      <c r="M140" s="170"/>
      <c r="N140" s="171"/>
      <c r="O140" s="171"/>
      <c r="P140" s="171"/>
      <c r="Q140" s="171"/>
      <c r="R140" s="171"/>
      <c r="S140" s="171"/>
      <c r="T140" s="172"/>
      <c r="AT140" s="166" t="s">
        <v>194</v>
      </c>
      <c r="AU140" s="166" t="s">
        <v>88</v>
      </c>
      <c r="AV140" s="13" t="s">
        <v>88</v>
      </c>
      <c r="AW140" s="13" t="s">
        <v>35</v>
      </c>
      <c r="AX140" s="13" t="s">
        <v>24</v>
      </c>
      <c r="AY140" s="166" t="s">
        <v>185</v>
      </c>
    </row>
    <row r="141" spans="1:65" s="2" customFormat="1" ht="16.5" customHeight="1">
      <c r="A141" s="33"/>
      <c r="B141" s="150"/>
      <c r="C141" s="151" t="s">
        <v>208</v>
      </c>
      <c r="D141" s="151" t="s">
        <v>187</v>
      </c>
      <c r="E141" s="152" t="s">
        <v>698</v>
      </c>
      <c r="F141" s="153" t="s">
        <v>699</v>
      </c>
      <c r="G141" s="154" t="s">
        <v>288</v>
      </c>
      <c r="H141" s="155">
        <v>1.32</v>
      </c>
      <c r="I141" s="156"/>
      <c r="J141" s="157">
        <f>ROUND(I141*H141,2)</f>
        <v>0</v>
      </c>
      <c r="K141" s="153" t="s">
        <v>191</v>
      </c>
      <c r="L141" s="34"/>
      <c r="M141" s="158" t="s">
        <v>1</v>
      </c>
      <c r="N141" s="159" t="s">
        <v>45</v>
      </c>
      <c r="O141" s="59"/>
      <c r="P141" s="160">
        <f>O141*H141</f>
        <v>0</v>
      </c>
      <c r="Q141" s="160">
        <v>0</v>
      </c>
      <c r="R141" s="160">
        <f>Q141*H141</f>
        <v>0</v>
      </c>
      <c r="S141" s="160">
        <v>0</v>
      </c>
      <c r="T141" s="161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2" t="s">
        <v>192</v>
      </c>
      <c r="AT141" s="162" t="s">
        <v>187</v>
      </c>
      <c r="AU141" s="162" t="s">
        <v>88</v>
      </c>
      <c r="AY141" s="18" t="s">
        <v>185</v>
      </c>
      <c r="BE141" s="163">
        <f>IF(N141="základní",J141,0)</f>
        <v>0</v>
      </c>
      <c r="BF141" s="163">
        <f>IF(N141="snížená",J141,0)</f>
        <v>0</v>
      </c>
      <c r="BG141" s="163">
        <f>IF(N141="zákl. přenesená",J141,0)</f>
        <v>0</v>
      </c>
      <c r="BH141" s="163">
        <f>IF(N141="sníž. přenesená",J141,0)</f>
        <v>0</v>
      </c>
      <c r="BI141" s="163">
        <f>IF(N141="nulová",J141,0)</f>
        <v>0</v>
      </c>
      <c r="BJ141" s="18" t="s">
        <v>24</v>
      </c>
      <c r="BK141" s="163">
        <f>ROUND(I141*H141,2)</f>
        <v>0</v>
      </c>
      <c r="BL141" s="18" t="s">
        <v>192</v>
      </c>
      <c r="BM141" s="162" t="s">
        <v>1273</v>
      </c>
    </row>
    <row r="142" spans="1:65" s="13" customFormat="1">
      <c r="B142" s="164"/>
      <c r="D142" s="165" t="s">
        <v>194</v>
      </c>
      <c r="E142" s="166" t="s">
        <v>1</v>
      </c>
      <c r="F142" s="167" t="s">
        <v>1274</v>
      </c>
      <c r="H142" s="168">
        <v>1.32</v>
      </c>
      <c r="I142" s="169"/>
      <c r="L142" s="164"/>
      <c r="M142" s="170"/>
      <c r="N142" s="171"/>
      <c r="O142" s="171"/>
      <c r="P142" s="171"/>
      <c r="Q142" s="171"/>
      <c r="R142" s="171"/>
      <c r="S142" s="171"/>
      <c r="T142" s="172"/>
      <c r="AT142" s="166" t="s">
        <v>194</v>
      </c>
      <c r="AU142" s="166" t="s">
        <v>88</v>
      </c>
      <c r="AV142" s="13" t="s">
        <v>88</v>
      </c>
      <c r="AW142" s="13" t="s">
        <v>35</v>
      </c>
      <c r="AX142" s="13" t="s">
        <v>24</v>
      </c>
      <c r="AY142" s="166" t="s">
        <v>185</v>
      </c>
    </row>
    <row r="143" spans="1:65" s="2" customFormat="1" ht="16.5" customHeight="1">
      <c r="A143" s="33"/>
      <c r="B143" s="150"/>
      <c r="C143" s="151" t="s">
        <v>213</v>
      </c>
      <c r="D143" s="151" t="s">
        <v>187</v>
      </c>
      <c r="E143" s="152" t="s">
        <v>702</v>
      </c>
      <c r="F143" s="153" t="s">
        <v>703</v>
      </c>
      <c r="G143" s="154" t="s">
        <v>288</v>
      </c>
      <c r="H143" s="155">
        <v>29.25</v>
      </c>
      <c r="I143" s="156"/>
      <c r="J143" s="157">
        <f>ROUND(I143*H143,2)</f>
        <v>0</v>
      </c>
      <c r="K143" s="153" t="s">
        <v>224</v>
      </c>
      <c r="L143" s="34"/>
      <c r="M143" s="158" t="s">
        <v>1</v>
      </c>
      <c r="N143" s="159" t="s">
        <v>45</v>
      </c>
      <c r="O143" s="59"/>
      <c r="P143" s="160">
        <f>O143*H143</f>
        <v>0</v>
      </c>
      <c r="Q143" s="160">
        <v>0</v>
      </c>
      <c r="R143" s="160">
        <f>Q143*H143</f>
        <v>0</v>
      </c>
      <c r="S143" s="160">
        <v>0.13400000000000001</v>
      </c>
      <c r="T143" s="161">
        <f>S143*H143</f>
        <v>3.9195000000000002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2" t="s">
        <v>192</v>
      </c>
      <c r="AT143" s="162" t="s">
        <v>187</v>
      </c>
      <c r="AU143" s="162" t="s">
        <v>88</v>
      </c>
      <c r="AY143" s="18" t="s">
        <v>185</v>
      </c>
      <c r="BE143" s="163">
        <f>IF(N143="základní",J143,0)</f>
        <v>0</v>
      </c>
      <c r="BF143" s="163">
        <f>IF(N143="snížená",J143,0)</f>
        <v>0</v>
      </c>
      <c r="BG143" s="163">
        <f>IF(N143="zákl. přenesená",J143,0)</f>
        <v>0</v>
      </c>
      <c r="BH143" s="163">
        <f>IF(N143="sníž. přenesená",J143,0)</f>
        <v>0</v>
      </c>
      <c r="BI143" s="163">
        <f>IF(N143="nulová",J143,0)</f>
        <v>0</v>
      </c>
      <c r="BJ143" s="18" t="s">
        <v>24</v>
      </c>
      <c r="BK143" s="163">
        <f>ROUND(I143*H143,2)</f>
        <v>0</v>
      </c>
      <c r="BL143" s="18" t="s">
        <v>192</v>
      </c>
      <c r="BM143" s="162" t="s">
        <v>1275</v>
      </c>
    </row>
    <row r="144" spans="1:65" s="15" customFormat="1">
      <c r="B144" s="194"/>
      <c r="D144" s="165" t="s">
        <v>194</v>
      </c>
      <c r="E144" s="195" t="s">
        <v>1</v>
      </c>
      <c r="F144" s="196" t="s">
        <v>1276</v>
      </c>
      <c r="H144" s="195" t="s">
        <v>1</v>
      </c>
      <c r="I144" s="197"/>
      <c r="L144" s="194"/>
      <c r="M144" s="198"/>
      <c r="N144" s="199"/>
      <c r="O144" s="199"/>
      <c r="P144" s="199"/>
      <c r="Q144" s="199"/>
      <c r="R144" s="199"/>
      <c r="S144" s="199"/>
      <c r="T144" s="200"/>
      <c r="AT144" s="195" t="s">
        <v>194</v>
      </c>
      <c r="AU144" s="195" t="s">
        <v>88</v>
      </c>
      <c r="AV144" s="15" t="s">
        <v>24</v>
      </c>
      <c r="AW144" s="15" t="s">
        <v>35</v>
      </c>
      <c r="AX144" s="15" t="s">
        <v>80</v>
      </c>
      <c r="AY144" s="195" t="s">
        <v>185</v>
      </c>
    </row>
    <row r="145" spans="1:65" s="13" customFormat="1">
      <c r="B145" s="164"/>
      <c r="D145" s="165" t="s">
        <v>194</v>
      </c>
      <c r="E145" s="166" t="s">
        <v>1</v>
      </c>
      <c r="F145" s="167" t="s">
        <v>1277</v>
      </c>
      <c r="H145" s="168">
        <v>29.25</v>
      </c>
      <c r="I145" s="169"/>
      <c r="L145" s="164"/>
      <c r="M145" s="170"/>
      <c r="N145" s="171"/>
      <c r="O145" s="171"/>
      <c r="P145" s="171"/>
      <c r="Q145" s="171"/>
      <c r="R145" s="171"/>
      <c r="S145" s="171"/>
      <c r="T145" s="172"/>
      <c r="AT145" s="166" t="s">
        <v>194</v>
      </c>
      <c r="AU145" s="166" t="s">
        <v>88</v>
      </c>
      <c r="AV145" s="13" t="s">
        <v>88</v>
      </c>
      <c r="AW145" s="13" t="s">
        <v>35</v>
      </c>
      <c r="AX145" s="13" t="s">
        <v>80</v>
      </c>
      <c r="AY145" s="166" t="s">
        <v>185</v>
      </c>
    </row>
    <row r="146" spans="1:65" s="14" customFormat="1">
      <c r="B146" s="173"/>
      <c r="D146" s="165" t="s">
        <v>194</v>
      </c>
      <c r="E146" s="174" t="s">
        <v>1258</v>
      </c>
      <c r="F146" s="175" t="s">
        <v>195</v>
      </c>
      <c r="H146" s="176">
        <v>29.25</v>
      </c>
      <c r="I146" s="177"/>
      <c r="L146" s="173"/>
      <c r="M146" s="178"/>
      <c r="N146" s="179"/>
      <c r="O146" s="179"/>
      <c r="P146" s="179"/>
      <c r="Q146" s="179"/>
      <c r="R146" s="179"/>
      <c r="S146" s="179"/>
      <c r="T146" s="180"/>
      <c r="AT146" s="174" t="s">
        <v>194</v>
      </c>
      <c r="AU146" s="174" t="s">
        <v>88</v>
      </c>
      <c r="AV146" s="14" t="s">
        <v>192</v>
      </c>
      <c r="AW146" s="14" t="s">
        <v>35</v>
      </c>
      <c r="AX146" s="14" t="s">
        <v>24</v>
      </c>
      <c r="AY146" s="174" t="s">
        <v>185</v>
      </c>
    </row>
    <row r="147" spans="1:65" s="2" customFormat="1" ht="16.5" customHeight="1">
      <c r="A147" s="33"/>
      <c r="B147" s="150"/>
      <c r="C147" s="151" t="s">
        <v>217</v>
      </c>
      <c r="D147" s="151" t="s">
        <v>187</v>
      </c>
      <c r="E147" s="152" t="s">
        <v>707</v>
      </c>
      <c r="F147" s="153" t="s">
        <v>708</v>
      </c>
      <c r="G147" s="154" t="s">
        <v>288</v>
      </c>
      <c r="H147" s="155">
        <v>29.25</v>
      </c>
      <c r="I147" s="156"/>
      <c r="J147" s="157">
        <f>ROUND(I147*H147,2)</f>
        <v>0</v>
      </c>
      <c r="K147" s="153" t="s">
        <v>191</v>
      </c>
      <c r="L147" s="34"/>
      <c r="M147" s="158" t="s">
        <v>1</v>
      </c>
      <c r="N147" s="159" t="s">
        <v>45</v>
      </c>
      <c r="O147" s="59"/>
      <c r="P147" s="160">
        <f>O147*H147</f>
        <v>0</v>
      </c>
      <c r="Q147" s="160">
        <v>0</v>
      </c>
      <c r="R147" s="160">
        <f>Q147*H147</f>
        <v>0</v>
      </c>
      <c r="S147" s="160">
        <v>0</v>
      </c>
      <c r="T147" s="161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2" t="s">
        <v>192</v>
      </c>
      <c r="AT147" s="162" t="s">
        <v>187</v>
      </c>
      <c r="AU147" s="162" t="s">
        <v>88</v>
      </c>
      <c r="AY147" s="18" t="s">
        <v>185</v>
      </c>
      <c r="BE147" s="163">
        <f>IF(N147="základní",J147,0)</f>
        <v>0</v>
      </c>
      <c r="BF147" s="163">
        <f>IF(N147="snížená",J147,0)</f>
        <v>0</v>
      </c>
      <c r="BG147" s="163">
        <f>IF(N147="zákl. přenesená",J147,0)</f>
        <v>0</v>
      </c>
      <c r="BH147" s="163">
        <f>IF(N147="sníž. přenesená",J147,0)</f>
        <v>0</v>
      </c>
      <c r="BI147" s="163">
        <f>IF(N147="nulová",J147,0)</f>
        <v>0</v>
      </c>
      <c r="BJ147" s="18" t="s">
        <v>24</v>
      </c>
      <c r="BK147" s="163">
        <f>ROUND(I147*H147,2)</f>
        <v>0</v>
      </c>
      <c r="BL147" s="18" t="s">
        <v>192</v>
      </c>
      <c r="BM147" s="162" t="s">
        <v>1278</v>
      </c>
    </row>
    <row r="148" spans="1:65" s="13" customFormat="1">
      <c r="B148" s="164"/>
      <c r="D148" s="165" t="s">
        <v>194</v>
      </c>
      <c r="E148" s="166" t="s">
        <v>1</v>
      </c>
      <c r="F148" s="167" t="s">
        <v>1258</v>
      </c>
      <c r="H148" s="168">
        <v>29.25</v>
      </c>
      <c r="I148" s="169"/>
      <c r="L148" s="164"/>
      <c r="M148" s="170"/>
      <c r="N148" s="171"/>
      <c r="O148" s="171"/>
      <c r="P148" s="171"/>
      <c r="Q148" s="171"/>
      <c r="R148" s="171"/>
      <c r="S148" s="171"/>
      <c r="T148" s="172"/>
      <c r="AT148" s="166" t="s">
        <v>194</v>
      </c>
      <c r="AU148" s="166" t="s">
        <v>88</v>
      </c>
      <c r="AV148" s="13" t="s">
        <v>88</v>
      </c>
      <c r="AW148" s="13" t="s">
        <v>35</v>
      </c>
      <c r="AX148" s="13" t="s">
        <v>24</v>
      </c>
      <c r="AY148" s="166" t="s">
        <v>185</v>
      </c>
    </row>
    <row r="149" spans="1:65" s="2" customFormat="1" ht="16.5" customHeight="1">
      <c r="A149" s="33"/>
      <c r="B149" s="150"/>
      <c r="C149" s="151" t="s">
        <v>221</v>
      </c>
      <c r="D149" s="151" t="s">
        <v>187</v>
      </c>
      <c r="E149" s="152" t="s">
        <v>1279</v>
      </c>
      <c r="F149" s="153" t="s">
        <v>1280</v>
      </c>
      <c r="G149" s="154" t="s">
        <v>288</v>
      </c>
      <c r="H149" s="155">
        <v>48</v>
      </c>
      <c r="I149" s="156"/>
      <c r="J149" s="157">
        <f>ROUND(I149*H149,2)</f>
        <v>0</v>
      </c>
      <c r="K149" s="153" t="s">
        <v>191</v>
      </c>
      <c r="L149" s="34"/>
      <c r="M149" s="158" t="s">
        <v>1</v>
      </c>
      <c r="N149" s="159" t="s">
        <v>45</v>
      </c>
      <c r="O149" s="59"/>
      <c r="P149" s="160">
        <f>O149*H149</f>
        <v>0</v>
      </c>
      <c r="Q149" s="160">
        <v>0</v>
      </c>
      <c r="R149" s="160">
        <f>Q149*H149</f>
        <v>0</v>
      </c>
      <c r="S149" s="160">
        <v>0.29499999999999998</v>
      </c>
      <c r="T149" s="161">
        <f>S149*H149</f>
        <v>14.16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2" t="s">
        <v>192</v>
      </c>
      <c r="AT149" s="162" t="s">
        <v>187</v>
      </c>
      <c r="AU149" s="162" t="s">
        <v>88</v>
      </c>
      <c r="AY149" s="18" t="s">
        <v>185</v>
      </c>
      <c r="BE149" s="163">
        <f>IF(N149="základní",J149,0)</f>
        <v>0</v>
      </c>
      <c r="BF149" s="163">
        <f>IF(N149="snížená",J149,0)</f>
        <v>0</v>
      </c>
      <c r="BG149" s="163">
        <f>IF(N149="zákl. přenesená",J149,0)</f>
        <v>0</v>
      </c>
      <c r="BH149" s="163">
        <f>IF(N149="sníž. přenesená",J149,0)</f>
        <v>0</v>
      </c>
      <c r="BI149" s="163">
        <f>IF(N149="nulová",J149,0)</f>
        <v>0</v>
      </c>
      <c r="BJ149" s="18" t="s">
        <v>24</v>
      </c>
      <c r="BK149" s="163">
        <f>ROUND(I149*H149,2)</f>
        <v>0</v>
      </c>
      <c r="BL149" s="18" t="s">
        <v>192</v>
      </c>
      <c r="BM149" s="162" t="s">
        <v>1281</v>
      </c>
    </row>
    <row r="150" spans="1:65" s="15" customFormat="1">
      <c r="B150" s="194"/>
      <c r="D150" s="165" t="s">
        <v>194</v>
      </c>
      <c r="E150" s="195" t="s">
        <v>1</v>
      </c>
      <c r="F150" s="196" t="s">
        <v>1282</v>
      </c>
      <c r="H150" s="195" t="s">
        <v>1</v>
      </c>
      <c r="I150" s="197"/>
      <c r="L150" s="194"/>
      <c r="M150" s="198"/>
      <c r="N150" s="199"/>
      <c r="O150" s="199"/>
      <c r="P150" s="199"/>
      <c r="Q150" s="199"/>
      <c r="R150" s="199"/>
      <c r="S150" s="199"/>
      <c r="T150" s="200"/>
      <c r="AT150" s="195" t="s">
        <v>194</v>
      </c>
      <c r="AU150" s="195" t="s">
        <v>88</v>
      </c>
      <c r="AV150" s="15" t="s">
        <v>24</v>
      </c>
      <c r="AW150" s="15" t="s">
        <v>35</v>
      </c>
      <c r="AX150" s="15" t="s">
        <v>80</v>
      </c>
      <c r="AY150" s="195" t="s">
        <v>185</v>
      </c>
    </row>
    <row r="151" spans="1:65" s="15" customFormat="1">
      <c r="B151" s="194"/>
      <c r="D151" s="165" t="s">
        <v>194</v>
      </c>
      <c r="E151" s="195" t="s">
        <v>1</v>
      </c>
      <c r="F151" s="196" t="s">
        <v>1276</v>
      </c>
      <c r="H151" s="195" t="s">
        <v>1</v>
      </c>
      <c r="I151" s="197"/>
      <c r="L151" s="194"/>
      <c r="M151" s="198"/>
      <c r="N151" s="199"/>
      <c r="O151" s="199"/>
      <c r="P151" s="199"/>
      <c r="Q151" s="199"/>
      <c r="R151" s="199"/>
      <c r="S151" s="199"/>
      <c r="T151" s="200"/>
      <c r="AT151" s="195" t="s">
        <v>194</v>
      </c>
      <c r="AU151" s="195" t="s">
        <v>88</v>
      </c>
      <c r="AV151" s="15" t="s">
        <v>24</v>
      </c>
      <c r="AW151" s="15" t="s">
        <v>35</v>
      </c>
      <c r="AX151" s="15" t="s">
        <v>80</v>
      </c>
      <c r="AY151" s="195" t="s">
        <v>185</v>
      </c>
    </row>
    <row r="152" spans="1:65" s="13" customFormat="1">
      <c r="B152" s="164"/>
      <c r="D152" s="165" t="s">
        <v>194</v>
      </c>
      <c r="E152" s="166" t="s">
        <v>1</v>
      </c>
      <c r="F152" s="167" t="s">
        <v>1283</v>
      </c>
      <c r="H152" s="168">
        <v>48</v>
      </c>
      <c r="I152" s="169"/>
      <c r="L152" s="164"/>
      <c r="M152" s="170"/>
      <c r="N152" s="171"/>
      <c r="O152" s="171"/>
      <c r="P152" s="171"/>
      <c r="Q152" s="171"/>
      <c r="R152" s="171"/>
      <c r="S152" s="171"/>
      <c r="T152" s="172"/>
      <c r="AT152" s="166" t="s">
        <v>194</v>
      </c>
      <c r="AU152" s="166" t="s">
        <v>88</v>
      </c>
      <c r="AV152" s="13" t="s">
        <v>88</v>
      </c>
      <c r="AW152" s="13" t="s">
        <v>35</v>
      </c>
      <c r="AX152" s="13" t="s">
        <v>80</v>
      </c>
      <c r="AY152" s="166" t="s">
        <v>185</v>
      </c>
    </row>
    <row r="153" spans="1:65" s="16" customFormat="1">
      <c r="B153" s="206"/>
      <c r="D153" s="165" t="s">
        <v>194</v>
      </c>
      <c r="E153" s="207" t="s">
        <v>1255</v>
      </c>
      <c r="F153" s="208" t="s">
        <v>510</v>
      </c>
      <c r="H153" s="209">
        <v>48</v>
      </c>
      <c r="I153" s="210"/>
      <c r="L153" s="206"/>
      <c r="M153" s="211"/>
      <c r="N153" s="212"/>
      <c r="O153" s="212"/>
      <c r="P153" s="212"/>
      <c r="Q153" s="212"/>
      <c r="R153" s="212"/>
      <c r="S153" s="212"/>
      <c r="T153" s="213"/>
      <c r="AT153" s="207" t="s">
        <v>194</v>
      </c>
      <c r="AU153" s="207" t="s">
        <v>88</v>
      </c>
      <c r="AV153" s="16" t="s">
        <v>117</v>
      </c>
      <c r="AW153" s="16" t="s">
        <v>35</v>
      </c>
      <c r="AX153" s="16" t="s">
        <v>80</v>
      </c>
      <c r="AY153" s="207" t="s">
        <v>185</v>
      </c>
    </row>
    <row r="154" spans="1:65" s="14" customFormat="1">
      <c r="B154" s="173"/>
      <c r="D154" s="165" t="s">
        <v>194</v>
      </c>
      <c r="E154" s="174" t="s">
        <v>1</v>
      </c>
      <c r="F154" s="175" t="s">
        <v>195</v>
      </c>
      <c r="H154" s="176">
        <v>48</v>
      </c>
      <c r="I154" s="177"/>
      <c r="L154" s="173"/>
      <c r="M154" s="178"/>
      <c r="N154" s="179"/>
      <c r="O154" s="179"/>
      <c r="P154" s="179"/>
      <c r="Q154" s="179"/>
      <c r="R154" s="179"/>
      <c r="S154" s="179"/>
      <c r="T154" s="180"/>
      <c r="AT154" s="174" t="s">
        <v>194</v>
      </c>
      <c r="AU154" s="174" t="s">
        <v>88</v>
      </c>
      <c r="AV154" s="14" t="s">
        <v>192</v>
      </c>
      <c r="AW154" s="14" t="s">
        <v>35</v>
      </c>
      <c r="AX154" s="14" t="s">
        <v>24</v>
      </c>
      <c r="AY154" s="174" t="s">
        <v>185</v>
      </c>
    </row>
    <row r="155" spans="1:65" s="2" customFormat="1" ht="16.5" customHeight="1">
      <c r="A155" s="33"/>
      <c r="B155" s="150"/>
      <c r="C155" s="151" t="s">
        <v>109</v>
      </c>
      <c r="D155" s="151" t="s">
        <v>187</v>
      </c>
      <c r="E155" s="152" t="s">
        <v>1279</v>
      </c>
      <c r="F155" s="153" t="s">
        <v>1280</v>
      </c>
      <c r="G155" s="154" t="s">
        <v>288</v>
      </c>
      <c r="H155" s="155">
        <v>72.849999999999994</v>
      </c>
      <c r="I155" s="156"/>
      <c r="J155" s="157">
        <f>ROUND(I155*H155,2)</f>
        <v>0</v>
      </c>
      <c r="K155" s="153" t="s">
        <v>191</v>
      </c>
      <c r="L155" s="34"/>
      <c r="M155" s="158" t="s">
        <v>1</v>
      </c>
      <c r="N155" s="159" t="s">
        <v>45</v>
      </c>
      <c r="O155" s="59"/>
      <c r="P155" s="160">
        <f>O155*H155</f>
        <v>0</v>
      </c>
      <c r="Q155" s="160">
        <v>0</v>
      </c>
      <c r="R155" s="160">
        <f>Q155*H155</f>
        <v>0</v>
      </c>
      <c r="S155" s="160">
        <v>0.29499999999999998</v>
      </c>
      <c r="T155" s="161">
        <f>S155*H155</f>
        <v>21.490749999999998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62" t="s">
        <v>192</v>
      </c>
      <c r="AT155" s="162" t="s">
        <v>187</v>
      </c>
      <c r="AU155" s="162" t="s">
        <v>88</v>
      </c>
      <c r="AY155" s="18" t="s">
        <v>185</v>
      </c>
      <c r="BE155" s="163">
        <f>IF(N155="základní",J155,0)</f>
        <v>0</v>
      </c>
      <c r="BF155" s="163">
        <f>IF(N155="snížená",J155,0)</f>
        <v>0</v>
      </c>
      <c r="BG155" s="163">
        <f>IF(N155="zákl. přenesená",J155,0)</f>
        <v>0</v>
      </c>
      <c r="BH155" s="163">
        <f>IF(N155="sníž. přenesená",J155,0)</f>
        <v>0</v>
      </c>
      <c r="BI155" s="163">
        <f>IF(N155="nulová",J155,0)</f>
        <v>0</v>
      </c>
      <c r="BJ155" s="18" t="s">
        <v>24</v>
      </c>
      <c r="BK155" s="163">
        <f>ROUND(I155*H155,2)</f>
        <v>0</v>
      </c>
      <c r="BL155" s="18" t="s">
        <v>192</v>
      </c>
      <c r="BM155" s="162" t="s">
        <v>1284</v>
      </c>
    </row>
    <row r="156" spans="1:65" s="15" customFormat="1">
      <c r="B156" s="194"/>
      <c r="D156" s="165" t="s">
        <v>194</v>
      </c>
      <c r="E156" s="195" t="s">
        <v>1</v>
      </c>
      <c r="F156" s="196" t="s">
        <v>1282</v>
      </c>
      <c r="H156" s="195" t="s">
        <v>1</v>
      </c>
      <c r="I156" s="197"/>
      <c r="L156" s="194"/>
      <c r="M156" s="198"/>
      <c r="N156" s="199"/>
      <c r="O156" s="199"/>
      <c r="P156" s="199"/>
      <c r="Q156" s="199"/>
      <c r="R156" s="199"/>
      <c r="S156" s="199"/>
      <c r="T156" s="200"/>
      <c r="AT156" s="195" t="s">
        <v>194</v>
      </c>
      <c r="AU156" s="195" t="s">
        <v>88</v>
      </c>
      <c r="AV156" s="15" t="s">
        <v>24</v>
      </c>
      <c r="AW156" s="15" t="s">
        <v>35</v>
      </c>
      <c r="AX156" s="15" t="s">
        <v>80</v>
      </c>
      <c r="AY156" s="195" t="s">
        <v>185</v>
      </c>
    </row>
    <row r="157" spans="1:65" s="15" customFormat="1">
      <c r="B157" s="194"/>
      <c r="D157" s="165" t="s">
        <v>194</v>
      </c>
      <c r="E157" s="195" t="s">
        <v>1</v>
      </c>
      <c r="F157" s="196" t="s">
        <v>1276</v>
      </c>
      <c r="H157" s="195" t="s">
        <v>1</v>
      </c>
      <c r="I157" s="197"/>
      <c r="L157" s="194"/>
      <c r="M157" s="198"/>
      <c r="N157" s="199"/>
      <c r="O157" s="199"/>
      <c r="P157" s="199"/>
      <c r="Q157" s="199"/>
      <c r="R157" s="199"/>
      <c r="S157" s="199"/>
      <c r="T157" s="200"/>
      <c r="AT157" s="195" t="s">
        <v>194</v>
      </c>
      <c r="AU157" s="195" t="s">
        <v>88</v>
      </c>
      <c r="AV157" s="15" t="s">
        <v>24</v>
      </c>
      <c r="AW157" s="15" t="s">
        <v>35</v>
      </c>
      <c r="AX157" s="15" t="s">
        <v>80</v>
      </c>
      <c r="AY157" s="195" t="s">
        <v>185</v>
      </c>
    </row>
    <row r="158" spans="1:65" s="13" customFormat="1">
      <c r="B158" s="164"/>
      <c r="D158" s="165" t="s">
        <v>194</v>
      </c>
      <c r="E158" s="166" t="s">
        <v>1</v>
      </c>
      <c r="F158" s="167" t="s">
        <v>1285</v>
      </c>
      <c r="H158" s="168">
        <v>72.849999999999994</v>
      </c>
      <c r="I158" s="169"/>
      <c r="L158" s="164"/>
      <c r="M158" s="170"/>
      <c r="N158" s="171"/>
      <c r="O158" s="171"/>
      <c r="P158" s="171"/>
      <c r="Q158" s="171"/>
      <c r="R158" s="171"/>
      <c r="S158" s="171"/>
      <c r="T158" s="172"/>
      <c r="AT158" s="166" t="s">
        <v>194</v>
      </c>
      <c r="AU158" s="166" t="s">
        <v>88</v>
      </c>
      <c r="AV158" s="13" t="s">
        <v>88</v>
      </c>
      <c r="AW158" s="13" t="s">
        <v>35</v>
      </c>
      <c r="AX158" s="13" t="s">
        <v>80</v>
      </c>
      <c r="AY158" s="166" t="s">
        <v>185</v>
      </c>
    </row>
    <row r="159" spans="1:65" s="16" customFormat="1">
      <c r="B159" s="206"/>
      <c r="D159" s="165" t="s">
        <v>194</v>
      </c>
      <c r="E159" s="207" t="s">
        <v>1256</v>
      </c>
      <c r="F159" s="208" t="s">
        <v>510</v>
      </c>
      <c r="H159" s="209">
        <v>72.849999999999994</v>
      </c>
      <c r="I159" s="210"/>
      <c r="L159" s="206"/>
      <c r="M159" s="211"/>
      <c r="N159" s="212"/>
      <c r="O159" s="212"/>
      <c r="P159" s="212"/>
      <c r="Q159" s="212"/>
      <c r="R159" s="212"/>
      <c r="S159" s="212"/>
      <c r="T159" s="213"/>
      <c r="AT159" s="207" t="s">
        <v>194</v>
      </c>
      <c r="AU159" s="207" t="s">
        <v>88</v>
      </c>
      <c r="AV159" s="16" t="s">
        <v>117</v>
      </c>
      <c r="AW159" s="16" t="s">
        <v>35</v>
      </c>
      <c r="AX159" s="16" t="s">
        <v>80</v>
      </c>
      <c r="AY159" s="207" t="s">
        <v>185</v>
      </c>
    </row>
    <row r="160" spans="1:65" s="14" customFormat="1">
      <c r="B160" s="173"/>
      <c r="D160" s="165" t="s">
        <v>194</v>
      </c>
      <c r="E160" s="174" t="s">
        <v>1</v>
      </c>
      <c r="F160" s="175" t="s">
        <v>195</v>
      </c>
      <c r="H160" s="176">
        <v>72.849999999999994</v>
      </c>
      <c r="I160" s="177"/>
      <c r="L160" s="173"/>
      <c r="M160" s="178"/>
      <c r="N160" s="179"/>
      <c r="O160" s="179"/>
      <c r="P160" s="179"/>
      <c r="Q160" s="179"/>
      <c r="R160" s="179"/>
      <c r="S160" s="179"/>
      <c r="T160" s="180"/>
      <c r="AT160" s="174" t="s">
        <v>194</v>
      </c>
      <c r="AU160" s="174" t="s">
        <v>88</v>
      </c>
      <c r="AV160" s="14" t="s">
        <v>192</v>
      </c>
      <c r="AW160" s="14" t="s">
        <v>35</v>
      </c>
      <c r="AX160" s="14" t="s">
        <v>24</v>
      </c>
      <c r="AY160" s="174" t="s">
        <v>185</v>
      </c>
    </row>
    <row r="161" spans="1:65" s="2" customFormat="1" ht="16.5" customHeight="1">
      <c r="A161" s="33"/>
      <c r="B161" s="150"/>
      <c r="C161" s="151" t="s">
        <v>112</v>
      </c>
      <c r="D161" s="151" t="s">
        <v>187</v>
      </c>
      <c r="E161" s="152" t="s">
        <v>295</v>
      </c>
      <c r="F161" s="153" t="s">
        <v>296</v>
      </c>
      <c r="G161" s="154" t="s">
        <v>288</v>
      </c>
      <c r="H161" s="155">
        <v>150.1</v>
      </c>
      <c r="I161" s="156"/>
      <c r="J161" s="157">
        <f>ROUND(I161*H161,2)</f>
        <v>0</v>
      </c>
      <c r="K161" s="153" t="s">
        <v>191</v>
      </c>
      <c r="L161" s="34"/>
      <c r="M161" s="158" t="s">
        <v>1</v>
      </c>
      <c r="N161" s="159" t="s">
        <v>45</v>
      </c>
      <c r="O161" s="59"/>
      <c r="P161" s="160">
        <f>O161*H161</f>
        <v>0</v>
      </c>
      <c r="Q161" s="160">
        <v>0</v>
      </c>
      <c r="R161" s="160">
        <f>Q161*H161</f>
        <v>0</v>
      </c>
      <c r="S161" s="160">
        <v>0</v>
      </c>
      <c r="T161" s="161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62" t="s">
        <v>192</v>
      </c>
      <c r="AT161" s="162" t="s">
        <v>187</v>
      </c>
      <c r="AU161" s="162" t="s">
        <v>88</v>
      </c>
      <c r="AY161" s="18" t="s">
        <v>185</v>
      </c>
      <c r="BE161" s="163">
        <f>IF(N161="základní",J161,0)</f>
        <v>0</v>
      </c>
      <c r="BF161" s="163">
        <f>IF(N161="snížená",J161,0)</f>
        <v>0</v>
      </c>
      <c r="BG161" s="163">
        <f>IF(N161="zákl. přenesená",J161,0)</f>
        <v>0</v>
      </c>
      <c r="BH161" s="163">
        <f>IF(N161="sníž. přenesená",J161,0)</f>
        <v>0</v>
      </c>
      <c r="BI161" s="163">
        <f>IF(N161="nulová",J161,0)</f>
        <v>0</v>
      </c>
      <c r="BJ161" s="18" t="s">
        <v>24</v>
      </c>
      <c r="BK161" s="163">
        <f>ROUND(I161*H161,2)</f>
        <v>0</v>
      </c>
      <c r="BL161" s="18" t="s">
        <v>192</v>
      </c>
      <c r="BM161" s="162" t="s">
        <v>1286</v>
      </c>
    </row>
    <row r="162" spans="1:65" s="13" customFormat="1">
      <c r="B162" s="164"/>
      <c r="D162" s="165" t="s">
        <v>194</v>
      </c>
      <c r="E162" s="166" t="s">
        <v>1</v>
      </c>
      <c r="F162" s="167" t="s">
        <v>1287</v>
      </c>
      <c r="H162" s="168">
        <v>150.1</v>
      </c>
      <c r="I162" s="169"/>
      <c r="L162" s="164"/>
      <c r="M162" s="170"/>
      <c r="N162" s="171"/>
      <c r="O162" s="171"/>
      <c r="P162" s="171"/>
      <c r="Q162" s="171"/>
      <c r="R162" s="171"/>
      <c r="S162" s="171"/>
      <c r="T162" s="172"/>
      <c r="AT162" s="166" t="s">
        <v>194</v>
      </c>
      <c r="AU162" s="166" t="s">
        <v>88</v>
      </c>
      <c r="AV162" s="13" t="s">
        <v>88</v>
      </c>
      <c r="AW162" s="13" t="s">
        <v>35</v>
      </c>
      <c r="AX162" s="13" t="s">
        <v>24</v>
      </c>
      <c r="AY162" s="166" t="s">
        <v>185</v>
      </c>
    </row>
    <row r="163" spans="1:65" s="2" customFormat="1" ht="16.5" customHeight="1">
      <c r="A163" s="33"/>
      <c r="B163" s="150"/>
      <c r="C163" s="151" t="s">
        <v>123</v>
      </c>
      <c r="D163" s="151" t="s">
        <v>187</v>
      </c>
      <c r="E163" s="152" t="s">
        <v>1288</v>
      </c>
      <c r="F163" s="153" t="s">
        <v>1289</v>
      </c>
      <c r="G163" s="154" t="s">
        <v>288</v>
      </c>
      <c r="H163" s="155">
        <v>9.4499999999999993</v>
      </c>
      <c r="I163" s="156"/>
      <c r="J163" s="157">
        <f>ROUND(I163*H163,2)</f>
        <v>0</v>
      </c>
      <c r="K163" s="153" t="s">
        <v>224</v>
      </c>
      <c r="L163" s="34"/>
      <c r="M163" s="158" t="s">
        <v>1</v>
      </c>
      <c r="N163" s="159" t="s">
        <v>45</v>
      </c>
      <c r="O163" s="59"/>
      <c r="P163" s="160">
        <f>O163*H163</f>
        <v>0</v>
      </c>
      <c r="Q163" s="160">
        <v>0</v>
      </c>
      <c r="R163" s="160">
        <f>Q163*H163</f>
        <v>0</v>
      </c>
      <c r="S163" s="160">
        <v>0.26</v>
      </c>
      <c r="T163" s="161">
        <f>S163*H163</f>
        <v>2.4569999999999999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62" t="s">
        <v>192</v>
      </c>
      <c r="AT163" s="162" t="s">
        <v>187</v>
      </c>
      <c r="AU163" s="162" t="s">
        <v>88</v>
      </c>
      <c r="AY163" s="18" t="s">
        <v>185</v>
      </c>
      <c r="BE163" s="163">
        <f>IF(N163="základní",J163,0)</f>
        <v>0</v>
      </c>
      <c r="BF163" s="163">
        <f>IF(N163="snížená",J163,0)</f>
        <v>0</v>
      </c>
      <c r="BG163" s="163">
        <f>IF(N163="zákl. přenesená",J163,0)</f>
        <v>0</v>
      </c>
      <c r="BH163" s="163">
        <f>IF(N163="sníž. přenesená",J163,0)</f>
        <v>0</v>
      </c>
      <c r="BI163" s="163">
        <f>IF(N163="nulová",J163,0)</f>
        <v>0</v>
      </c>
      <c r="BJ163" s="18" t="s">
        <v>24</v>
      </c>
      <c r="BK163" s="163">
        <f>ROUND(I163*H163,2)</f>
        <v>0</v>
      </c>
      <c r="BL163" s="18" t="s">
        <v>192</v>
      </c>
      <c r="BM163" s="162" t="s">
        <v>1290</v>
      </c>
    </row>
    <row r="164" spans="1:65" s="15" customFormat="1">
      <c r="B164" s="194"/>
      <c r="D164" s="165" t="s">
        <v>194</v>
      </c>
      <c r="E164" s="195" t="s">
        <v>1</v>
      </c>
      <c r="F164" s="196" t="s">
        <v>1282</v>
      </c>
      <c r="H164" s="195" t="s">
        <v>1</v>
      </c>
      <c r="I164" s="197"/>
      <c r="L164" s="194"/>
      <c r="M164" s="198"/>
      <c r="N164" s="199"/>
      <c r="O164" s="199"/>
      <c r="P164" s="199"/>
      <c r="Q164" s="199"/>
      <c r="R164" s="199"/>
      <c r="S164" s="199"/>
      <c r="T164" s="200"/>
      <c r="AT164" s="195" t="s">
        <v>194</v>
      </c>
      <c r="AU164" s="195" t="s">
        <v>88</v>
      </c>
      <c r="AV164" s="15" t="s">
        <v>24</v>
      </c>
      <c r="AW164" s="15" t="s">
        <v>35</v>
      </c>
      <c r="AX164" s="15" t="s">
        <v>80</v>
      </c>
      <c r="AY164" s="195" t="s">
        <v>185</v>
      </c>
    </row>
    <row r="165" spans="1:65" s="13" customFormat="1">
      <c r="B165" s="164"/>
      <c r="D165" s="165" t="s">
        <v>194</v>
      </c>
      <c r="E165" s="166" t="s">
        <v>1</v>
      </c>
      <c r="F165" s="167" t="s">
        <v>1291</v>
      </c>
      <c r="H165" s="168">
        <v>9.4499999999999993</v>
      </c>
      <c r="I165" s="169"/>
      <c r="L165" s="164"/>
      <c r="M165" s="170"/>
      <c r="N165" s="171"/>
      <c r="O165" s="171"/>
      <c r="P165" s="171"/>
      <c r="Q165" s="171"/>
      <c r="R165" s="171"/>
      <c r="S165" s="171"/>
      <c r="T165" s="172"/>
      <c r="AT165" s="166" t="s">
        <v>194</v>
      </c>
      <c r="AU165" s="166" t="s">
        <v>88</v>
      </c>
      <c r="AV165" s="13" t="s">
        <v>88</v>
      </c>
      <c r="AW165" s="13" t="s">
        <v>35</v>
      </c>
      <c r="AX165" s="13" t="s">
        <v>80</v>
      </c>
      <c r="AY165" s="166" t="s">
        <v>185</v>
      </c>
    </row>
    <row r="166" spans="1:65" s="16" customFormat="1">
      <c r="B166" s="206"/>
      <c r="D166" s="165" t="s">
        <v>194</v>
      </c>
      <c r="E166" s="207" t="s">
        <v>1248</v>
      </c>
      <c r="F166" s="208" t="s">
        <v>510</v>
      </c>
      <c r="H166" s="209">
        <v>9.4499999999999993</v>
      </c>
      <c r="I166" s="210"/>
      <c r="L166" s="206"/>
      <c r="M166" s="211"/>
      <c r="N166" s="212"/>
      <c r="O166" s="212"/>
      <c r="P166" s="212"/>
      <c r="Q166" s="212"/>
      <c r="R166" s="212"/>
      <c r="S166" s="212"/>
      <c r="T166" s="213"/>
      <c r="AT166" s="207" t="s">
        <v>194</v>
      </c>
      <c r="AU166" s="207" t="s">
        <v>88</v>
      </c>
      <c r="AV166" s="16" t="s">
        <v>117</v>
      </c>
      <c r="AW166" s="16" t="s">
        <v>35</v>
      </c>
      <c r="AX166" s="16" t="s">
        <v>80</v>
      </c>
      <c r="AY166" s="207" t="s">
        <v>185</v>
      </c>
    </row>
    <row r="167" spans="1:65" s="14" customFormat="1">
      <c r="B167" s="173"/>
      <c r="D167" s="165" t="s">
        <v>194</v>
      </c>
      <c r="E167" s="174" t="s">
        <v>1</v>
      </c>
      <c r="F167" s="175" t="s">
        <v>195</v>
      </c>
      <c r="H167" s="176">
        <v>9.4499999999999993</v>
      </c>
      <c r="I167" s="177"/>
      <c r="L167" s="173"/>
      <c r="M167" s="178"/>
      <c r="N167" s="179"/>
      <c r="O167" s="179"/>
      <c r="P167" s="179"/>
      <c r="Q167" s="179"/>
      <c r="R167" s="179"/>
      <c r="S167" s="179"/>
      <c r="T167" s="180"/>
      <c r="AT167" s="174" t="s">
        <v>194</v>
      </c>
      <c r="AU167" s="174" t="s">
        <v>88</v>
      </c>
      <c r="AV167" s="14" t="s">
        <v>192</v>
      </c>
      <c r="AW167" s="14" t="s">
        <v>35</v>
      </c>
      <c r="AX167" s="14" t="s">
        <v>24</v>
      </c>
      <c r="AY167" s="174" t="s">
        <v>185</v>
      </c>
    </row>
    <row r="168" spans="1:65" s="2" customFormat="1" ht="16.5" customHeight="1">
      <c r="A168" s="33"/>
      <c r="B168" s="150"/>
      <c r="C168" s="151" t="s">
        <v>241</v>
      </c>
      <c r="D168" s="151" t="s">
        <v>187</v>
      </c>
      <c r="E168" s="152" t="s">
        <v>1292</v>
      </c>
      <c r="F168" s="153" t="s">
        <v>1293</v>
      </c>
      <c r="G168" s="154" t="s">
        <v>288</v>
      </c>
      <c r="H168" s="155">
        <v>48</v>
      </c>
      <c r="I168" s="156"/>
      <c r="J168" s="157">
        <f>ROUND(I168*H168,2)</f>
        <v>0</v>
      </c>
      <c r="K168" s="153" t="s">
        <v>191</v>
      </c>
      <c r="L168" s="34"/>
      <c r="M168" s="158" t="s">
        <v>1</v>
      </c>
      <c r="N168" s="159" t="s">
        <v>45</v>
      </c>
      <c r="O168" s="59"/>
      <c r="P168" s="160">
        <f>O168*H168</f>
        <v>0</v>
      </c>
      <c r="Q168" s="160">
        <v>0</v>
      </c>
      <c r="R168" s="160">
        <f>Q168*H168</f>
        <v>0</v>
      </c>
      <c r="S168" s="160">
        <v>0.32500000000000001</v>
      </c>
      <c r="T168" s="161">
        <f>S168*H168</f>
        <v>15.600000000000001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62" t="s">
        <v>192</v>
      </c>
      <c r="AT168" s="162" t="s">
        <v>187</v>
      </c>
      <c r="AU168" s="162" t="s">
        <v>88</v>
      </c>
      <c r="AY168" s="18" t="s">
        <v>185</v>
      </c>
      <c r="BE168" s="163">
        <f>IF(N168="základní",J168,0)</f>
        <v>0</v>
      </c>
      <c r="BF168" s="163">
        <f>IF(N168="snížená",J168,0)</f>
        <v>0</v>
      </c>
      <c r="BG168" s="163">
        <f>IF(N168="zákl. přenesená",J168,0)</f>
        <v>0</v>
      </c>
      <c r="BH168" s="163">
        <f>IF(N168="sníž. přenesená",J168,0)</f>
        <v>0</v>
      </c>
      <c r="BI168" s="163">
        <f>IF(N168="nulová",J168,0)</f>
        <v>0</v>
      </c>
      <c r="BJ168" s="18" t="s">
        <v>24</v>
      </c>
      <c r="BK168" s="163">
        <f>ROUND(I168*H168,2)</f>
        <v>0</v>
      </c>
      <c r="BL168" s="18" t="s">
        <v>192</v>
      </c>
      <c r="BM168" s="162" t="s">
        <v>1294</v>
      </c>
    </row>
    <row r="169" spans="1:65" s="15" customFormat="1">
      <c r="B169" s="194"/>
      <c r="D169" s="165" t="s">
        <v>194</v>
      </c>
      <c r="E169" s="195" t="s">
        <v>1</v>
      </c>
      <c r="F169" s="196" t="s">
        <v>1276</v>
      </c>
      <c r="H169" s="195" t="s">
        <v>1</v>
      </c>
      <c r="I169" s="197"/>
      <c r="L169" s="194"/>
      <c r="M169" s="198"/>
      <c r="N169" s="199"/>
      <c r="O169" s="199"/>
      <c r="P169" s="199"/>
      <c r="Q169" s="199"/>
      <c r="R169" s="199"/>
      <c r="S169" s="199"/>
      <c r="T169" s="200"/>
      <c r="AT169" s="195" t="s">
        <v>194</v>
      </c>
      <c r="AU169" s="195" t="s">
        <v>88</v>
      </c>
      <c r="AV169" s="15" t="s">
        <v>24</v>
      </c>
      <c r="AW169" s="15" t="s">
        <v>35</v>
      </c>
      <c r="AX169" s="15" t="s">
        <v>80</v>
      </c>
      <c r="AY169" s="195" t="s">
        <v>185</v>
      </c>
    </row>
    <row r="170" spans="1:65" s="13" customFormat="1">
      <c r="B170" s="164"/>
      <c r="D170" s="165" t="s">
        <v>194</v>
      </c>
      <c r="E170" s="166" t="s">
        <v>1</v>
      </c>
      <c r="F170" s="167" t="s">
        <v>1295</v>
      </c>
      <c r="H170" s="168">
        <v>48</v>
      </c>
      <c r="I170" s="169"/>
      <c r="L170" s="164"/>
      <c r="M170" s="170"/>
      <c r="N170" s="171"/>
      <c r="O170" s="171"/>
      <c r="P170" s="171"/>
      <c r="Q170" s="171"/>
      <c r="R170" s="171"/>
      <c r="S170" s="171"/>
      <c r="T170" s="172"/>
      <c r="AT170" s="166" t="s">
        <v>194</v>
      </c>
      <c r="AU170" s="166" t="s">
        <v>88</v>
      </c>
      <c r="AV170" s="13" t="s">
        <v>88</v>
      </c>
      <c r="AW170" s="13" t="s">
        <v>35</v>
      </c>
      <c r="AX170" s="13" t="s">
        <v>24</v>
      </c>
      <c r="AY170" s="166" t="s">
        <v>185</v>
      </c>
    </row>
    <row r="171" spans="1:65" s="2" customFormat="1" ht="16.5" customHeight="1">
      <c r="A171" s="33"/>
      <c r="B171" s="150"/>
      <c r="C171" s="151" t="s">
        <v>246</v>
      </c>
      <c r="D171" s="151" t="s">
        <v>187</v>
      </c>
      <c r="E171" s="152" t="s">
        <v>1296</v>
      </c>
      <c r="F171" s="153" t="s">
        <v>1297</v>
      </c>
      <c r="G171" s="154" t="s">
        <v>288</v>
      </c>
      <c r="H171" s="155">
        <v>220.07</v>
      </c>
      <c r="I171" s="156"/>
      <c r="J171" s="157">
        <f>ROUND(I171*H171,2)</f>
        <v>0</v>
      </c>
      <c r="K171" s="153" t="s">
        <v>191</v>
      </c>
      <c r="L171" s="34"/>
      <c r="M171" s="158" t="s">
        <v>1</v>
      </c>
      <c r="N171" s="159" t="s">
        <v>45</v>
      </c>
      <c r="O171" s="59"/>
      <c r="P171" s="160">
        <f>O171*H171</f>
        <v>0</v>
      </c>
      <c r="Q171" s="160">
        <v>0</v>
      </c>
      <c r="R171" s="160">
        <f>Q171*H171</f>
        <v>0</v>
      </c>
      <c r="S171" s="160">
        <v>0.32500000000000001</v>
      </c>
      <c r="T171" s="161">
        <f>S171*H171</f>
        <v>71.522750000000002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62" t="s">
        <v>192</v>
      </c>
      <c r="AT171" s="162" t="s">
        <v>187</v>
      </c>
      <c r="AU171" s="162" t="s">
        <v>88</v>
      </c>
      <c r="AY171" s="18" t="s">
        <v>185</v>
      </c>
      <c r="BE171" s="163">
        <f>IF(N171="základní",J171,0)</f>
        <v>0</v>
      </c>
      <c r="BF171" s="163">
        <f>IF(N171="snížená",J171,0)</f>
        <v>0</v>
      </c>
      <c r="BG171" s="163">
        <f>IF(N171="zákl. přenesená",J171,0)</f>
        <v>0</v>
      </c>
      <c r="BH171" s="163">
        <f>IF(N171="sníž. přenesená",J171,0)</f>
        <v>0</v>
      </c>
      <c r="BI171" s="163">
        <f>IF(N171="nulová",J171,0)</f>
        <v>0</v>
      </c>
      <c r="BJ171" s="18" t="s">
        <v>24</v>
      </c>
      <c r="BK171" s="163">
        <f>ROUND(I171*H171,2)</f>
        <v>0</v>
      </c>
      <c r="BL171" s="18" t="s">
        <v>192</v>
      </c>
      <c r="BM171" s="162" t="s">
        <v>1298</v>
      </c>
    </row>
    <row r="172" spans="1:65" s="15" customFormat="1">
      <c r="B172" s="194"/>
      <c r="D172" s="165" t="s">
        <v>194</v>
      </c>
      <c r="E172" s="195" t="s">
        <v>1</v>
      </c>
      <c r="F172" s="196" t="s">
        <v>1276</v>
      </c>
      <c r="H172" s="195" t="s">
        <v>1</v>
      </c>
      <c r="I172" s="197"/>
      <c r="L172" s="194"/>
      <c r="M172" s="198"/>
      <c r="N172" s="199"/>
      <c r="O172" s="199"/>
      <c r="P172" s="199"/>
      <c r="Q172" s="199"/>
      <c r="R172" s="199"/>
      <c r="S172" s="199"/>
      <c r="T172" s="200"/>
      <c r="AT172" s="195" t="s">
        <v>194</v>
      </c>
      <c r="AU172" s="195" t="s">
        <v>88</v>
      </c>
      <c r="AV172" s="15" t="s">
        <v>24</v>
      </c>
      <c r="AW172" s="15" t="s">
        <v>35</v>
      </c>
      <c r="AX172" s="15" t="s">
        <v>80</v>
      </c>
      <c r="AY172" s="195" t="s">
        <v>185</v>
      </c>
    </row>
    <row r="173" spans="1:65" s="13" customFormat="1">
      <c r="B173" s="164"/>
      <c r="D173" s="165" t="s">
        <v>194</v>
      </c>
      <c r="E173" s="166" t="s">
        <v>1</v>
      </c>
      <c r="F173" s="167" t="s">
        <v>1299</v>
      </c>
      <c r="H173" s="168">
        <v>220.07</v>
      </c>
      <c r="I173" s="169"/>
      <c r="L173" s="164"/>
      <c r="M173" s="170"/>
      <c r="N173" s="171"/>
      <c r="O173" s="171"/>
      <c r="P173" s="171"/>
      <c r="Q173" s="171"/>
      <c r="R173" s="171"/>
      <c r="S173" s="171"/>
      <c r="T173" s="172"/>
      <c r="AT173" s="166" t="s">
        <v>194</v>
      </c>
      <c r="AU173" s="166" t="s">
        <v>88</v>
      </c>
      <c r="AV173" s="13" t="s">
        <v>88</v>
      </c>
      <c r="AW173" s="13" t="s">
        <v>35</v>
      </c>
      <c r="AX173" s="13" t="s">
        <v>80</v>
      </c>
      <c r="AY173" s="166" t="s">
        <v>185</v>
      </c>
    </row>
    <row r="174" spans="1:65" s="14" customFormat="1">
      <c r="B174" s="173"/>
      <c r="D174" s="165" t="s">
        <v>194</v>
      </c>
      <c r="E174" s="174" t="s">
        <v>1</v>
      </c>
      <c r="F174" s="175" t="s">
        <v>195</v>
      </c>
      <c r="H174" s="176">
        <v>220.07</v>
      </c>
      <c r="I174" s="177"/>
      <c r="L174" s="173"/>
      <c r="M174" s="178"/>
      <c r="N174" s="179"/>
      <c r="O174" s="179"/>
      <c r="P174" s="179"/>
      <c r="Q174" s="179"/>
      <c r="R174" s="179"/>
      <c r="S174" s="179"/>
      <c r="T174" s="180"/>
      <c r="AT174" s="174" t="s">
        <v>194</v>
      </c>
      <c r="AU174" s="174" t="s">
        <v>88</v>
      </c>
      <c r="AV174" s="14" t="s">
        <v>192</v>
      </c>
      <c r="AW174" s="14" t="s">
        <v>35</v>
      </c>
      <c r="AX174" s="14" t="s">
        <v>24</v>
      </c>
      <c r="AY174" s="174" t="s">
        <v>185</v>
      </c>
    </row>
    <row r="175" spans="1:65" s="2" customFormat="1" ht="16.5" customHeight="1">
      <c r="A175" s="33"/>
      <c r="B175" s="150"/>
      <c r="C175" s="151" t="s">
        <v>8</v>
      </c>
      <c r="D175" s="151" t="s">
        <v>187</v>
      </c>
      <c r="E175" s="152" t="s">
        <v>1300</v>
      </c>
      <c r="F175" s="153" t="s">
        <v>1301</v>
      </c>
      <c r="G175" s="154" t="s">
        <v>280</v>
      </c>
      <c r="H175" s="155">
        <v>285.73</v>
      </c>
      <c r="I175" s="156"/>
      <c r="J175" s="157">
        <f>ROUND(I175*H175,2)</f>
        <v>0</v>
      </c>
      <c r="K175" s="153" t="s">
        <v>191</v>
      </c>
      <c r="L175" s="34"/>
      <c r="M175" s="158" t="s">
        <v>1</v>
      </c>
      <c r="N175" s="159" t="s">
        <v>45</v>
      </c>
      <c r="O175" s="59"/>
      <c r="P175" s="160">
        <f>O175*H175</f>
        <v>0</v>
      </c>
      <c r="Q175" s="160">
        <v>3.0000000000000001E-5</v>
      </c>
      <c r="R175" s="160">
        <f>Q175*H175</f>
        <v>8.5719000000000004E-3</v>
      </c>
      <c r="S175" s="160">
        <v>0</v>
      </c>
      <c r="T175" s="161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62" t="s">
        <v>192</v>
      </c>
      <c r="AT175" s="162" t="s">
        <v>187</v>
      </c>
      <c r="AU175" s="162" t="s">
        <v>88</v>
      </c>
      <c r="AY175" s="18" t="s">
        <v>185</v>
      </c>
      <c r="BE175" s="163">
        <f>IF(N175="základní",J175,0)</f>
        <v>0</v>
      </c>
      <c r="BF175" s="163">
        <f>IF(N175="snížená",J175,0)</f>
        <v>0</v>
      </c>
      <c r="BG175" s="163">
        <f>IF(N175="zákl. přenesená",J175,0)</f>
        <v>0</v>
      </c>
      <c r="BH175" s="163">
        <f>IF(N175="sníž. přenesená",J175,0)</f>
        <v>0</v>
      </c>
      <c r="BI175" s="163">
        <f>IF(N175="nulová",J175,0)</f>
        <v>0</v>
      </c>
      <c r="BJ175" s="18" t="s">
        <v>24</v>
      </c>
      <c r="BK175" s="163">
        <f>ROUND(I175*H175,2)</f>
        <v>0</v>
      </c>
      <c r="BL175" s="18" t="s">
        <v>192</v>
      </c>
      <c r="BM175" s="162" t="s">
        <v>1302</v>
      </c>
    </row>
    <row r="176" spans="1:65" s="15" customFormat="1">
      <c r="B176" s="194"/>
      <c r="D176" s="165" t="s">
        <v>194</v>
      </c>
      <c r="E176" s="195" t="s">
        <v>1</v>
      </c>
      <c r="F176" s="196" t="s">
        <v>695</v>
      </c>
      <c r="H176" s="195" t="s">
        <v>1</v>
      </c>
      <c r="I176" s="197"/>
      <c r="L176" s="194"/>
      <c r="M176" s="198"/>
      <c r="N176" s="199"/>
      <c r="O176" s="199"/>
      <c r="P176" s="199"/>
      <c r="Q176" s="199"/>
      <c r="R176" s="199"/>
      <c r="S176" s="199"/>
      <c r="T176" s="200"/>
      <c r="AT176" s="195" t="s">
        <v>194</v>
      </c>
      <c r="AU176" s="195" t="s">
        <v>88</v>
      </c>
      <c r="AV176" s="15" t="s">
        <v>24</v>
      </c>
      <c r="AW176" s="15" t="s">
        <v>35</v>
      </c>
      <c r="AX176" s="15" t="s">
        <v>80</v>
      </c>
      <c r="AY176" s="195" t="s">
        <v>185</v>
      </c>
    </row>
    <row r="177" spans="1:65" s="13" customFormat="1">
      <c r="B177" s="164"/>
      <c r="D177" s="165" t="s">
        <v>194</v>
      </c>
      <c r="E177" s="166" t="s">
        <v>1</v>
      </c>
      <c r="F177" s="167" t="s">
        <v>1303</v>
      </c>
      <c r="H177" s="168">
        <v>285.73</v>
      </c>
      <c r="I177" s="169"/>
      <c r="L177" s="164"/>
      <c r="M177" s="170"/>
      <c r="N177" s="171"/>
      <c r="O177" s="171"/>
      <c r="P177" s="171"/>
      <c r="Q177" s="171"/>
      <c r="R177" s="171"/>
      <c r="S177" s="171"/>
      <c r="T177" s="172"/>
      <c r="AT177" s="166" t="s">
        <v>194</v>
      </c>
      <c r="AU177" s="166" t="s">
        <v>88</v>
      </c>
      <c r="AV177" s="13" t="s">
        <v>88</v>
      </c>
      <c r="AW177" s="13" t="s">
        <v>35</v>
      </c>
      <c r="AX177" s="13" t="s">
        <v>24</v>
      </c>
      <c r="AY177" s="166" t="s">
        <v>185</v>
      </c>
    </row>
    <row r="178" spans="1:65" s="2" customFormat="1" ht="16.5" customHeight="1">
      <c r="A178" s="33"/>
      <c r="B178" s="150"/>
      <c r="C178" s="151" t="s">
        <v>337</v>
      </c>
      <c r="D178" s="151" t="s">
        <v>187</v>
      </c>
      <c r="E178" s="152" t="s">
        <v>711</v>
      </c>
      <c r="F178" s="153" t="s">
        <v>712</v>
      </c>
      <c r="G178" s="154" t="s">
        <v>288</v>
      </c>
      <c r="H178" s="155">
        <v>220.07</v>
      </c>
      <c r="I178" s="156"/>
      <c r="J178" s="157">
        <f>ROUND(I178*H178,2)</f>
        <v>0</v>
      </c>
      <c r="K178" s="153" t="s">
        <v>191</v>
      </c>
      <c r="L178" s="34"/>
      <c r="M178" s="158" t="s">
        <v>1</v>
      </c>
      <c r="N178" s="159" t="s">
        <v>45</v>
      </c>
      <c r="O178" s="59"/>
      <c r="P178" s="160">
        <f>O178*H178</f>
        <v>0</v>
      </c>
      <c r="Q178" s="160">
        <v>0</v>
      </c>
      <c r="R178" s="160">
        <f>Q178*H178</f>
        <v>0</v>
      </c>
      <c r="S178" s="160">
        <v>0.18</v>
      </c>
      <c r="T178" s="161">
        <f>S178*H178</f>
        <v>39.6126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62" t="s">
        <v>192</v>
      </c>
      <c r="AT178" s="162" t="s">
        <v>187</v>
      </c>
      <c r="AU178" s="162" t="s">
        <v>88</v>
      </c>
      <c r="AY178" s="18" t="s">
        <v>185</v>
      </c>
      <c r="BE178" s="163">
        <f>IF(N178="základní",J178,0)</f>
        <v>0</v>
      </c>
      <c r="BF178" s="163">
        <f>IF(N178="snížená",J178,0)</f>
        <v>0</v>
      </c>
      <c r="BG178" s="163">
        <f>IF(N178="zákl. přenesená",J178,0)</f>
        <v>0</v>
      </c>
      <c r="BH178" s="163">
        <f>IF(N178="sníž. přenesená",J178,0)</f>
        <v>0</v>
      </c>
      <c r="BI178" s="163">
        <f>IF(N178="nulová",J178,0)</f>
        <v>0</v>
      </c>
      <c r="BJ178" s="18" t="s">
        <v>24</v>
      </c>
      <c r="BK178" s="163">
        <f>ROUND(I178*H178,2)</f>
        <v>0</v>
      </c>
      <c r="BL178" s="18" t="s">
        <v>192</v>
      </c>
      <c r="BM178" s="162" t="s">
        <v>1304</v>
      </c>
    </row>
    <row r="179" spans="1:65" s="15" customFormat="1">
      <c r="B179" s="194"/>
      <c r="D179" s="165" t="s">
        <v>194</v>
      </c>
      <c r="E179" s="195" t="s">
        <v>1</v>
      </c>
      <c r="F179" s="196" t="s">
        <v>1276</v>
      </c>
      <c r="H179" s="195" t="s">
        <v>1</v>
      </c>
      <c r="I179" s="197"/>
      <c r="L179" s="194"/>
      <c r="M179" s="198"/>
      <c r="N179" s="199"/>
      <c r="O179" s="199"/>
      <c r="P179" s="199"/>
      <c r="Q179" s="199"/>
      <c r="R179" s="199"/>
      <c r="S179" s="199"/>
      <c r="T179" s="200"/>
      <c r="AT179" s="195" t="s">
        <v>194</v>
      </c>
      <c r="AU179" s="195" t="s">
        <v>88</v>
      </c>
      <c r="AV179" s="15" t="s">
        <v>24</v>
      </c>
      <c r="AW179" s="15" t="s">
        <v>35</v>
      </c>
      <c r="AX179" s="15" t="s">
        <v>80</v>
      </c>
      <c r="AY179" s="195" t="s">
        <v>185</v>
      </c>
    </row>
    <row r="180" spans="1:65" s="13" customFormat="1">
      <c r="B180" s="164"/>
      <c r="D180" s="165" t="s">
        <v>194</v>
      </c>
      <c r="E180" s="166" t="s">
        <v>1</v>
      </c>
      <c r="F180" s="167" t="s">
        <v>1305</v>
      </c>
      <c r="H180" s="168">
        <v>220.07</v>
      </c>
      <c r="I180" s="169"/>
      <c r="L180" s="164"/>
      <c r="M180" s="170"/>
      <c r="N180" s="171"/>
      <c r="O180" s="171"/>
      <c r="P180" s="171"/>
      <c r="Q180" s="171"/>
      <c r="R180" s="171"/>
      <c r="S180" s="171"/>
      <c r="T180" s="172"/>
      <c r="AT180" s="166" t="s">
        <v>194</v>
      </c>
      <c r="AU180" s="166" t="s">
        <v>88</v>
      </c>
      <c r="AV180" s="13" t="s">
        <v>88</v>
      </c>
      <c r="AW180" s="13" t="s">
        <v>35</v>
      </c>
      <c r="AX180" s="13" t="s">
        <v>24</v>
      </c>
      <c r="AY180" s="166" t="s">
        <v>185</v>
      </c>
    </row>
    <row r="181" spans="1:65" s="2" customFormat="1" ht="16.5" customHeight="1">
      <c r="A181" s="33"/>
      <c r="B181" s="150"/>
      <c r="C181" s="151" t="s">
        <v>342</v>
      </c>
      <c r="D181" s="151" t="s">
        <v>187</v>
      </c>
      <c r="E181" s="152" t="s">
        <v>298</v>
      </c>
      <c r="F181" s="153" t="s">
        <v>299</v>
      </c>
      <c r="G181" s="154" t="s">
        <v>288</v>
      </c>
      <c r="H181" s="155">
        <v>77.25</v>
      </c>
      <c r="I181" s="156"/>
      <c r="J181" s="157">
        <f>ROUND(I181*H181,2)</f>
        <v>0</v>
      </c>
      <c r="K181" s="153" t="s">
        <v>191</v>
      </c>
      <c r="L181" s="34"/>
      <c r="M181" s="158" t="s">
        <v>1</v>
      </c>
      <c r="N181" s="159" t="s">
        <v>45</v>
      </c>
      <c r="O181" s="59"/>
      <c r="P181" s="160">
        <f>O181*H181</f>
        <v>0</v>
      </c>
      <c r="Q181" s="160">
        <v>0</v>
      </c>
      <c r="R181" s="160">
        <f>Q181*H181</f>
        <v>0</v>
      </c>
      <c r="S181" s="160">
        <v>0.28999999999999998</v>
      </c>
      <c r="T181" s="161">
        <f>S181*H181</f>
        <v>22.4025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62" t="s">
        <v>192</v>
      </c>
      <c r="AT181" s="162" t="s">
        <v>187</v>
      </c>
      <c r="AU181" s="162" t="s">
        <v>88</v>
      </c>
      <c r="AY181" s="18" t="s">
        <v>185</v>
      </c>
      <c r="BE181" s="163">
        <f>IF(N181="základní",J181,0)</f>
        <v>0</v>
      </c>
      <c r="BF181" s="163">
        <f>IF(N181="snížená",J181,0)</f>
        <v>0</v>
      </c>
      <c r="BG181" s="163">
        <f>IF(N181="zákl. přenesená",J181,0)</f>
        <v>0</v>
      </c>
      <c r="BH181" s="163">
        <f>IF(N181="sníž. přenesená",J181,0)</f>
        <v>0</v>
      </c>
      <c r="BI181" s="163">
        <f>IF(N181="nulová",J181,0)</f>
        <v>0</v>
      </c>
      <c r="BJ181" s="18" t="s">
        <v>24</v>
      </c>
      <c r="BK181" s="163">
        <f>ROUND(I181*H181,2)</f>
        <v>0</v>
      </c>
      <c r="BL181" s="18" t="s">
        <v>192</v>
      </c>
      <c r="BM181" s="162" t="s">
        <v>1306</v>
      </c>
    </row>
    <row r="182" spans="1:65" s="15" customFormat="1">
      <c r="B182" s="194"/>
      <c r="D182" s="165" t="s">
        <v>194</v>
      </c>
      <c r="E182" s="195" t="s">
        <v>1</v>
      </c>
      <c r="F182" s="196" t="s">
        <v>1276</v>
      </c>
      <c r="H182" s="195" t="s">
        <v>1</v>
      </c>
      <c r="I182" s="197"/>
      <c r="L182" s="194"/>
      <c r="M182" s="198"/>
      <c r="N182" s="199"/>
      <c r="O182" s="199"/>
      <c r="P182" s="199"/>
      <c r="Q182" s="199"/>
      <c r="R182" s="199"/>
      <c r="S182" s="199"/>
      <c r="T182" s="200"/>
      <c r="AT182" s="195" t="s">
        <v>194</v>
      </c>
      <c r="AU182" s="195" t="s">
        <v>88</v>
      </c>
      <c r="AV182" s="15" t="s">
        <v>24</v>
      </c>
      <c r="AW182" s="15" t="s">
        <v>35</v>
      </c>
      <c r="AX182" s="15" t="s">
        <v>80</v>
      </c>
      <c r="AY182" s="195" t="s">
        <v>185</v>
      </c>
    </row>
    <row r="183" spans="1:65" s="13" customFormat="1">
      <c r="B183" s="164"/>
      <c r="D183" s="165" t="s">
        <v>194</v>
      </c>
      <c r="E183" s="166" t="s">
        <v>1</v>
      </c>
      <c r="F183" s="167" t="s">
        <v>1307</v>
      </c>
      <c r="H183" s="168">
        <v>48</v>
      </c>
      <c r="I183" s="169"/>
      <c r="L183" s="164"/>
      <c r="M183" s="170"/>
      <c r="N183" s="171"/>
      <c r="O183" s="171"/>
      <c r="P183" s="171"/>
      <c r="Q183" s="171"/>
      <c r="R183" s="171"/>
      <c r="S183" s="171"/>
      <c r="T183" s="172"/>
      <c r="AT183" s="166" t="s">
        <v>194</v>
      </c>
      <c r="AU183" s="166" t="s">
        <v>88</v>
      </c>
      <c r="AV183" s="13" t="s">
        <v>88</v>
      </c>
      <c r="AW183" s="13" t="s">
        <v>35</v>
      </c>
      <c r="AX183" s="13" t="s">
        <v>80</v>
      </c>
      <c r="AY183" s="166" t="s">
        <v>185</v>
      </c>
    </row>
    <row r="184" spans="1:65" s="13" customFormat="1">
      <c r="B184" s="164"/>
      <c r="D184" s="165" t="s">
        <v>194</v>
      </c>
      <c r="E184" s="166" t="s">
        <v>1</v>
      </c>
      <c r="F184" s="167" t="s">
        <v>1308</v>
      </c>
      <c r="H184" s="168">
        <v>29.25</v>
      </c>
      <c r="I184" s="169"/>
      <c r="L184" s="164"/>
      <c r="M184" s="170"/>
      <c r="N184" s="171"/>
      <c r="O184" s="171"/>
      <c r="P184" s="171"/>
      <c r="Q184" s="171"/>
      <c r="R184" s="171"/>
      <c r="S184" s="171"/>
      <c r="T184" s="172"/>
      <c r="AT184" s="166" t="s">
        <v>194</v>
      </c>
      <c r="AU184" s="166" t="s">
        <v>88</v>
      </c>
      <c r="AV184" s="13" t="s">
        <v>88</v>
      </c>
      <c r="AW184" s="13" t="s">
        <v>35</v>
      </c>
      <c r="AX184" s="13" t="s">
        <v>80</v>
      </c>
      <c r="AY184" s="166" t="s">
        <v>185</v>
      </c>
    </row>
    <row r="185" spans="1:65" s="14" customFormat="1">
      <c r="B185" s="173"/>
      <c r="D185" s="165" t="s">
        <v>194</v>
      </c>
      <c r="E185" s="174" t="s">
        <v>1</v>
      </c>
      <c r="F185" s="175" t="s">
        <v>195</v>
      </c>
      <c r="H185" s="176">
        <v>77.25</v>
      </c>
      <c r="I185" s="177"/>
      <c r="L185" s="173"/>
      <c r="M185" s="178"/>
      <c r="N185" s="179"/>
      <c r="O185" s="179"/>
      <c r="P185" s="179"/>
      <c r="Q185" s="179"/>
      <c r="R185" s="179"/>
      <c r="S185" s="179"/>
      <c r="T185" s="180"/>
      <c r="AT185" s="174" t="s">
        <v>194</v>
      </c>
      <c r="AU185" s="174" t="s">
        <v>88</v>
      </c>
      <c r="AV185" s="14" t="s">
        <v>192</v>
      </c>
      <c r="AW185" s="14" t="s">
        <v>35</v>
      </c>
      <c r="AX185" s="14" t="s">
        <v>24</v>
      </c>
      <c r="AY185" s="174" t="s">
        <v>185</v>
      </c>
    </row>
    <row r="186" spans="1:65" s="2" customFormat="1" ht="16.5" customHeight="1">
      <c r="A186" s="33"/>
      <c r="B186" s="150"/>
      <c r="C186" s="151" t="s">
        <v>347</v>
      </c>
      <c r="D186" s="151" t="s">
        <v>187</v>
      </c>
      <c r="E186" s="152" t="s">
        <v>727</v>
      </c>
      <c r="F186" s="153" t="s">
        <v>728</v>
      </c>
      <c r="G186" s="154" t="s">
        <v>288</v>
      </c>
      <c r="H186" s="155">
        <v>9.4499999999999993</v>
      </c>
      <c r="I186" s="156"/>
      <c r="J186" s="157">
        <f>ROUND(I186*H186,2)</f>
        <v>0</v>
      </c>
      <c r="K186" s="153" t="s">
        <v>191</v>
      </c>
      <c r="L186" s="34"/>
      <c r="M186" s="158" t="s">
        <v>1</v>
      </c>
      <c r="N186" s="159" t="s">
        <v>45</v>
      </c>
      <c r="O186" s="59"/>
      <c r="P186" s="160">
        <f>O186*H186</f>
        <v>0</v>
      </c>
      <c r="Q186" s="160">
        <v>0</v>
      </c>
      <c r="R186" s="160">
        <f>Q186*H186</f>
        <v>0</v>
      </c>
      <c r="S186" s="160">
        <v>0.44</v>
      </c>
      <c r="T186" s="161">
        <f>S186*H186</f>
        <v>4.1579999999999995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62" t="s">
        <v>192</v>
      </c>
      <c r="AT186" s="162" t="s">
        <v>187</v>
      </c>
      <c r="AU186" s="162" t="s">
        <v>88</v>
      </c>
      <c r="AY186" s="18" t="s">
        <v>185</v>
      </c>
      <c r="BE186" s="163">
        <f>IF(N186="základní",J186,0)</f>
        <v>0</v>
      </c>
      <c r="BF186" s="163">
        <f>IF(N186="snížená",J186,0)</f>
        <v>0</v>
      </c>
      <c r="BG186" s="163">
        <f>IF(N186="zákl. přenesená",J186,0)</f>
        <v>0</v>
      </c>
      <c r="BH186" s="163">
        <f>IF(N186="sníž. přenesená",J186,0)</f>
        <v>0</v>
      </c>
      <c r="BI186" s="163">
        <f>IF(N186="nulová",J186,0)</f>
        <v>0</v>
      </c>
      <c r="BJ186" s="18" t="s">
        <v>24</v>
      </c>
      <c r="BK186" s="163">
        <f>ROUND(I186*H186,2)</f>
        <v>0</v>
      </c>
      <c r="BL186" s="18" t="s">
        <v>192</v>
      </c>
      <c r="BM186" s="162" t="s">
        <v>1309</v>
      </c>
    </row>
    <row r="187" spans="1:65" s="15" customFormat="1">
      <c r="B187" s="194"/>
      <c r="D187" s="165" t="s">
        <v>194</v>
      </c>
      <c r="E187" s="195" t="s">
        <v>1</v>
      </c>
      <c r="F187" s="196" t="s">
        <v>1276</v>
      </c>
      <c r="H187" s="195" t="s">
        <v>1</v>
      </c>
      <c r="I187" s="197"/>
      <c r="L187" s="194"/>
      <c r="M187" s="198"/>
      <c r="N187" s="199"/>
      <c r="O187" s="199"/>
      <c r="P187" s="199"/>
      <c r="Q187" s="199"/>
      <c r="R187" s="199"/>
      <c r="S187" s="199"/>
      <c r="T187" s="200"/>
      <c r="AT187" s="195" t="s">
        <v>194</v>
      </c>
      <c r="AU187" s="195" t="s">
        <v>88</v>
      </c>
      <c r="AV187" s="15" t="s">
        <v>24</v>
      </c>
      <c r="AW187" s="15" t="s">
        <v>35</v>
      </c>
      <c r="AX187" s="15" t="s">
        <v>80</v>
      </c>
      <c r="AY187" s="195" t="s">
        <v>185</v>
      </c>
    </row>
    <row r="188" spans="1:65" s="13" customFormat="1">
      <c r="B188" s="164"/>
      <c r="D188" s="165" t="s">
        <v>194</v>
      </c>
      <c r="E188" s="166" t="s">
        <v>1</v>
      </c>
      <c r="F188" s="167" t="s">
        <v>1310</v>
      </c>
      <c r="H188" s="168">
        <v>9.4499999999999993</v>
      </c>
      <c r="I188" s="169"/>
      <c r="L188" s="164"/>
      <c r="M188" s="170"/>
      <c r="N188" s="171"/>
      <c r="O188" s="171"/>
      <c r="P188" s="171"/>
      <c r="Q188" s="171"/>
      <c r="R188" s="171"/>
      <c r="S188" s="171"/>
      <c r="T188" s="172"/>
      <c r="AT188" s="166" t="s">
        <v>194</v>
      </c>
      <c r="AU188" s="166" t="s">
        <v>88</v>
      </c>
      <c r="AV188" s="13" t="s">
        <v>88</v>
      </c>
      <c r="AW188" s="13" t="s">
        <v>35</v>
      </c>
      <c r="AX188" s="13" t="s">
        <v>24</v>
      </c>
      <c r="AY188" s="166" t="s">
        <v>185</v>
      </c>
    </row>
    <row r="189" spans="1:65" s="2" customFormat="1" ht="16.5" customHeight="1">
      <c r="A189" s="33"/>
      <c r="B189" s="150"/>
      <c r="C189" s="151" t="s">
        <v>352</v>
      </c>
      <c r="D189" s="151" t="s">
        <v>187</v>
      </c>
      <c r="E189" s="152" t="s">
        <v>302</v>
      </c>
      <c r="F189" s="153" t="s">
        <v>303</v>
      </c>
      <c r="G189" s="154" t="s">
        <v>234</v>
      </c>
      <c r="H189" s="155">
        <v>209.46299999999999</v>
      </c>
      <c r="I189" s="156"/>
      <c r="J189" s="157">
        <f>ROUND(I189*H189,2)</f>
        <v>0</v>
      </c>
      <c r="K189" s="153" t="s">
        <v>191</v>
      </c>
      <c r="L189" s="34"/>
      <c r="M189" s="158" t="s">
        <v>1</v>
      </c>
      <c r="N189" s="159" t="s">
        <v>45</v>
      </c>
      <c r="O189" s="59"/>
      <c r="P189" s="160">
        <f>O189*H189</f>
        <v>0</v>
      </c>
      <c r="Q189" s="160">
        <v>0</v>
      </c>
      <c r="R189" s="160">
        <f>Q189*H189</f>
        <v>0</v>
      </c>
      <c r="S189" s="160">
        <v>0</v>
      </c>
      <c r="T189" s="161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62" t="s">
        <v>192</v>
      </c>
      <c r="AT189" s="162" t="s">
        <v>187</v>
      </c>
      <c r="AU189" s="162" t="s">
        <v>88</v>
      </c>
      <c r="AY189" s="18" t="s">
        <v>185</v>
      </c>
      <c r="BE189" s="163">
        <f>IF(N189="základní",J189,0)</f>
        <v>0</v>
      </c>
      <c r="BF189" s="163">
        <f>IF(N189="snížená",J189,0)</f>
        <v>0</v>
      </c>
      <c r="BG189" s="163">
        <f>IF(N189="zákl. přenesená",J189,0)</f>
        <v>0</v>
      </c>
      <c r="BH189" s="163">
        <f>IF(N189="sníž. přenesená",J189,0)</f>
        <v>0</v>
      </c>
      <c r="BI189" s="163">
        <f>IF(N189="nulová",J189,0)</f>
        <v>0</v>
      </c>
      <c r="BJ189" s="18" t="s">
        <v>24</v>
      </c>
      <c r="BK189" s="163">
        <f>ROUND(I189*H189,2)</f>
        <v>0</v>
      </c>
      <c r="BL189" s="18" t="s">
        <v>192</v>
      </c>
      <c r="BM189" s="162" t="s">
        <v>1311</v>
      </c>
    </row>
    <row r="190" spans="1:65" s="2" customFormat="1" ht="16.5" customHeight="1">
      <c r="A190" s="33"/>
      <c r="B190" s="150"/>
      <c r="C190" s="151" t="s">
        <v>356</v>
      </c>
      <c r="D190" s="151" t="s">
        <v>187</v>
      </c>
      <c r="E190" s="152" t="s">
        <v>305</v>
      </c>
      <c r="F190" s="153" t="s">
        <v>306</v>
      </c>
      <c r="G190" s="154" t="s">
        <v>234</v>
      </c>
      <c r="H190" s="155">
        <v>1256.778</v>
      </c>
      <c r="I190" s="156"/>
      <c r="J190" s="157">
        <f>ROUND(I190*H190,2)</f>
        <v>0</v>
      </c>
      <c r="K190" s="153" t="s">
        <v>191</v>
      </c>
      <c r="L190" s="34"/>
      <c r="M190" s="158" t="s">
        <v>1</v>
      </c>
      <c r="N190" s="159" t="s">
        <v>45</v>
      </c>
      <c r="O190" s="59"/>
      <c r="P190" s="160">
        <f>O190*H190</f>
        <v>0</v>
      </c>
      <c r="Q190" s="160">
        <v>0</v>
      </c>
      <c r="R190" s="160">
        <f>Q190*H190</f>
        <v>0</v>
      </c>
      <c r="S190" s="160">
        <v>0</v>
      </c>
      <c r="T190" s="161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62" t="s">
        <v>192</v>
      </c>
      <c r="AT190" s="162" t="s">
        <v>187</v>
      </c>
      <c r="AU190" s="162" t="s">
        <v>88</v>
      </c>
      <c r="AY190" s="18" t="s">
        <v>185</v>
      </c>
      <c r="BE190" s="163">
        <f>IF(N190="základní",J190,0)</f>
        <v>0</v>
      </c>
      <c r="BF190" s="163">
        <f>IF(N190="snížená",J190,0)</f>
        <v>0</v>
      </c>
      <c r="BG190" s="163">
        <f>IF(N190="zákl. přenesená",J190,0)</f>
        <v>0</v>
      </c>
      <c r="BH190" s="163">
        <f>IF(N190="sníž. přenesená",J190,0)</f>
        <v>0</v>
      </c>
      <c r="BI190" s="163">
        <f>IF(N190="nulová",J190,0)</f>
        <v>0</v>
      </c>
      <c r="BJ190" s="18" t="s">
        <v>24</v>
      </c>
      <c r="BK190" s="163">
        <f>ROUND(I190*H190,2)</f>
        <v>0</v>
      </c>
      <c r="BL190" s="18" t="s">
        <v>192</v>
      </c>
      <c r="BM190" s="162" t="s">
        <v>1312</v>
      </c>
    </row>
    <row r="191" spans="1:65" s="13" customFormat="1">
      <c r="B191" s="164"/>
      <c r="D191" s="165" t="s">
        <v>194</v>
      </c>
      <c r="E191" s="166" t="s">
        <v>1</v>
      </c>
      <c r="F191" s="167" t="s">
        <v>1313</v>
      </c>
      <c r="H191" s="168">
        <v>1256.778</v>
      </c>
      <c r="I191" s="169"/>
      <c r="L191" s="164"/>
      <c r="M191" s="170"/>
      <c r="N191" s="171"/>
      <c r="O191" s="171"/>
      <c r="P191" s="171"/>
      <c r="Q191" s="171"/>
      <c r="R191" s="171"/>
      <c r="S191" s="171"/>
      <c r="T191" s="172"/>
      <c r="AT191" s="166" t="s">
        <v>194</v>
      </c>
      <c r="AU191" s="166" t="s">
        <v>88</v>
      </c>
      <c r="AV191" s="13" t="s">
        <v>88</v>
      </c>
      <c r="AW191" s="13" t="s">
        <v>35</v>
      </c>
      <c r="AX191" s="13" t="s">
        <v>24</v>
      </c>
      <c r="AY191" s="166" t="s">
        <v>185</v>
      </c>
    </row>
    <row r="192" spans="1:65" s="2" customFormat="1" ht="16.5" customHeight="1">
      <c r="A192" s="33"/>
      <c r="B192" s="150"/>
      <c r="C192" s="151" t="s">
        <v>7</v>
      </c>
      <c r="D192" s="151" t="s">
        <v>187</v>
      </c>
      <c r="E192" s="152" t="s">
        <v>309</v>
      </c>
      <c r="F192" s="153" t="s">
        <v>310</v>
      </c>
      <c r="G192" s="154" t="s">
        <v>234</v>
      </c>
      <c r="H192" s="155">
        <v>209.46299999999999</v>
      </c>
      <c r="I192" s="156"/>
      <c r="J192" s="157">
        <f>ROUND(I192*H192,2)</f>
        <v>0</v>
      </c>
      <c r="K192" s="153" t="s">
        <v>224</v>
      </c>
      <c r="L192" s="34"/>
      <c r="M192" s="158" t="s">
        <v>1</v>
      </c>
      <c r="N192" s="159" t="s">
        <v>45</v>
      </c>
      <c r="O192" s="59"/>
      <c r="P192" s="160">
        <f>O192*H192</f>
        <v>0</v>
      </c>
      <c r="Q192" s="160">
        <v>0</v>
      </c>
      <c r="R192" s="160">
        <f>Q192*H192</f>
        <v>0</v>
      </c>
      <c r="S192" s="160">
        <v>0</v>
      </c>
      <c r="T192" s="161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62" t="s">
        <v>192</v>
      </c>
      <c r="AT192" s="162" t="s">
        <v>187</v>
      </c>
      <c r="AU192" s="162" t="s">
        <v>88</v>
      </c>
      <c r="AY192" s="18" t="s">
        <v>185</v>
      </c>
      <c r="BE192" s="163">
        <f>IF(N192="základní",J192,0)</f>
        <v>0</v>
      </c>
      <c r="BF192" s="163">
        <f>IF(N192="snížená",J192,0)</f>
        <v>0</v>
      </c>
      <c r="BG192" s="163">
        <f>IF(N192="zákl. přenesená",J192,0)</f>
        <v>0</v>
      </c>
      <c r="BH192" s="163">
        <f>IF(N192="sníž. přenesená",J192,0)</f>
        <v>0</v>
      </c>
      <c r="BI192" s="163">
        <f>IF(N192="nulová",J192,0)</f>
        <v>0</v>
      </c>
      <c r="BJ192" s="18" t="s">
        <v>24</v>
      </c>
      <c r="BK192" s="163">
        <f>ROUND(I192*H192,2)</f>
        <v>0</v>
      </c>
      <c r="BL192" s="18" t="s">
        <v>192</v>
      </c>
      <c r="BM192" s="162" t="s">
        <v>1314</v>
      </c>
    </row>
    <row r="193" spans="1:65" s="2" customFormat="1" ht="16.5" customHeight="1">
      <c r="A193" s="33"/>
      <c r="B193" s="150"/>
      <c r="C193" s="151" t="s">
        <v>367</v>
      </c>
      <c r="D193" s="151" t="s">
        <v>187</v>
      </c>
      <c r="E193" s="152" t="s">
        <v>1315</v>
      </c>
      <c r="F193" s="153" t="s">
        <v>1316</v>
      </c>
      <c r="G193" s="154" t="s">
        <v>288</v>
      </c>
      <c r="H193" s="155">
        <v>31</v>
      </c>
      <c r="I193" s="156"/>
      <c r="J193" s="157">
        <f>ROUND(I193*H193,2)</f>
        <v>0</v>
      </c>
      <c r="K193" s="153" t="s">
        <v>224</v>
      </c>
      <c r="L193" s="34"/>
      <c r="M193" s="158" t="s">
        <v>1</v>
      </c>
      <c r="N193" s="159" t="s">
        <v>45</v>
      </c>
      <c r="O193" s="59"/>
      <c r="P193" s="160">
        <f>O193*H193</f>
        <v>0</v>
      </c>
      <c r="Q193" s="160">
        <v>4.0000000000000003E-5</v>
      </c>
      <c r="R193" s="160">
        <f>Q193*H193</f>
        <v>1.24E-3</v>
      </c>
      <c r="S193" s="160">
        <v>0.115</v>
      </c>
      <c r="T193" s="161">
        <f>S193*H193</f>
        <v>3.5649999999999999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62" t="s">
        <v>192</v>
      </c>
      <c r="AT193" s="162" t="s">
        <v>187</v>
      </c>
      <c r="AU193" s="162" t="s">
        <v>88</v>
      </c>
      <c r="AY193" s="18" t="s">
        <v>185</v>
      </c>
      <c r="BE193" s="163">
        <f>IF(N193="základní",J193,0)</f>
        <v>0</v>
      </c>
      <c r="BF193" s="163">
        <f>IF(N193="snížená",J193,0)</f>
        <v>0</v>
      </c>
      <c r="BG193" s="163">
        <f>IF(N193="zákl. přenesená",J193,0)</f>
        <v>0</v>
      </c>
      <c r="BH193" s="163">
        <f>IF(N193="sníž. přenesená",J193,0)</f>
        <v>0</v>
      </c>
      <c r="BI193" s="163">
        <f>IF(N193="nulová",J193,0)</f>
        <v>0</v>
      </c>
      <c r="BJ193" s="18" t="s">
        <v>24</v>
      </c>
      <c r="BK193" s="163">
        <f>ROUND(I193*H193,2)</f>
        <v>0</v>
      </c>
      <c r="BL193" s="18" t="s">
        <v>192</v>
      </c>
      <c r="BM193" s="162" t="s">
        <v>1317</v>
      </c>
    </row>
    <row r="194" spans="1:65" s="15" customFormat="1">
      <c r="B194" s="194"/>
      <c r="D194" s="165" t="s">
        <v>194</v>
      </c>
      <c r="E194" s="195" t="s">
        <v>1</v>
      </c>
      <c r="F194" s="196" t="s">
        <v>1318</v>
      </c>
      <c r="H194" s="195" t="s">
        <v>1</v>
      </c>
      <c r="I194" s="197"/>
      <c r="L194" s="194"/>
      <c r="M194" s="198"/>
      <c r="N194" s="199"/>
      <c r="O194" s="199"/>
      <c r="P194" s="199"/>
      <c r="Q194" s="199"/>
      <c r="R194" s="199"/>
      <c r="S194" s="199"/>
      <c r="T194" s="200"/>
      <c r="AT194" s="195" t="s">
        <v>194</v>
      </c>
      <c r="AU194" s="195" t="s">
        <v>88</v>
      </c>
      <c r="AV194" s="15" t="s">
        <v>24</v>
      </c>
      <c r="AW194" s="15" t="s">
        <v>35</v>
      </c>
      <c r="AX194" s="15" t="s">
        <v>80</v>
      </c>
      <c r="AY194" s="195" t="s">
        <v>185</v>
      </c>
    </row>
    <row r="195" spans="1:65" s="15" customFormat="1">
      <c r="B195" s="194"/>
      <c r="D195" s="165" t="s">
        <v>194</v>
      </c>
      <c r="E195" s="195" t="s">
        <v>1</v>
      </c>
      <c r="F195" s="196" t="s">
        <v>1319</v>
      </c>
      <c r="H195" s="195" t="s">
        <v>1</v>
      </c>
      <c r="I195" s="197"/>
      <c r="L195" s="194"/>
      <c r="M195" s="198"/>
      <c r="N195" s="199"/>
      <c r="O195" s="199"/>
      <c r="P195" s="199"/>
      <c r="Q195" s="199"/>
      <c r="R195" s="199"/>
      <c r="S195" s="199"/>
      <c r="T195" s="200"/>
      <c r="AT195" s="195" t="s">
        <v>194</v>
      </c>
      <c r="AU195" s="195" t="s">
        <v>88</v>
      </c>
      <c r="AV195" s="15" t="s">
        <v>24</v>
      </c>
      <c r="AW195" s="15" t="s">
        <v>35</v>
      </c>
      <c r="AX195" s="15" t="s">
        <v>80</v>
      </c>
      <c r="AY195" s="195" t="s">
        <v>185</v>
      </c>
    </row>
    <row r="196" spans="1:65" s="15" customFormat="1">
      <c r="B196" s="194"/>
      <c r="D196" s="165" t="s">
        <v>194</v>
      </c>
      <c r="E196" s="195" t="s">
        <v>1</v>
      </c>
      <c r="F196" s="196" t="s">
        <v>1320</v>
      </c>
      <c r="H196" s="195" t="s">
        <v>1</v>
      </c>
      <c r="I196" s="197"/>
      <c r="L196" s="194"/>
      <c r="M196" s="198"/>
      <c r="N196" s="199"/>
      <c r="O196" s="199"/>
      <c r="P196" s="199"/>
      <c r="Q196" s="199"/>
      <c r="R196" s="199"/>
      <c r="S196" s="199"/>
      <c r="T196" s="200"/>
      <c r="AT196" s="195" t="s">
        <v>194</v>
      </c>
      <c r="AU196" s="195" t="s">
        <v>88</v>
      </c>
      <c r="AV196" s="15" t="s">
        <v>24</v>
      </c>
      <c r="AW196" s="15" t="s">
        <v>35</v>
      </c>
      <c r="AX196" s="15" t="s">
        <v>80</v>
      </c>
      <c r="AY196" s="195" t="s">
        <v>185</v>
      </c>
    </row>
    <row r="197" spans="1:65" s="13" customFormat="1">
      <c r="B197" s="164"/>
      <c r="D197" s="165" t="s">
        <v>194</v>
      </c>
      <c r="E197" s="166" t="s">
        <v>1</v>
      </c>
      <c r="F197" s="167" t="s">
        <v>1321</v>
      </c>
      <c r="H197" s="168">
        <v>31</v>
      </c>
      <c r="I197" s="169"/>
      <c r="L197" s="164"/>
      <c r="M197" s="170"/>
      <c r="N197" s="171"/>
      <c r="O197" s="171"/>
      <c r="P197" s="171"/>
      <c r="Q197" s="171"/>
      <c r="R197" s="171"/>
      <c r="S197" s="171"/>
      <c r="T197" s="172"/>
      <c r="AT197" s="166" t="s">
        <v>194</v>
      </c>
      <c r="AU197" s="166" t="s">
        <v>88</v>
      </c>
      <c r="AV197" s="13" t="s">
        <v>88</v>
      </c>
      <c r="AW197" s="13" t="s">
        <v>35</v>
      </c>
      <c r="AX197" s="13" t="s">
        <v>24</v>
      </c>
      <c r="AY197" s="166" t="s">
        <v>185</v>
      </c>
    </row>
    <row r="198" spans="1:65" s="2" customFormat="1" ht="21.75" customHeight="1">
      <c r="A198" s="33"/>
      <c r="B198" s="150"/>
      <c r="C198" s="151" t="s">
        <v>372</v>
      </c>
      <c r="D198" s="151" t="s">
        <v>187</v>
      </c>
      <c r="E198" s="152" t="s">
        <v>1322</v>
      </c>
      <c r="F198" s="153" t="s">
        <v>1323</v>
      </c>
      <c r="G198" s="154" t="s">
        <v>288</v>
      </c>
      <c r="H198" s="155">
        <v>240.37</v>
      </c>
      <c r="I198" s="156"/>
      <c r="J198" s="157">
        <f>ROUND(I198*H198,2)</f>
        <v>0</v>
      </c>
      <c r="K198" s="153" t="s">
        <v>224</v>
      </c>
      <c r="L198" s="34"/>
      <c r="M198" s="158" t="s">
        <v>1</v>
      </c>
      <c r="N198" s="159" t="s">
        <v>45</v>
      </c>
      <c r="O198" s="59"/>
      <c r="P198" s="160">
        <f>O198*H198</f>
        <v>0</v>
      </c>
      <c r="Q198" s="160">
        <v>4.0000000000000003E-5</v>
      </c>
      <c r="R198" s="160">
        <f>Q198*H198</f>
        <v>9.6148000000000015E-3</v>
      </c>
      <c r="S198" s="160">
        <v>9.1999999999999998E-2</v>
      </c>
      <c r="T198" s="161">
        <f>S198*H198</f>
        <v>22.114039999999999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62" t="s">
        <v>192</v>
      </c>
      <c r="AT198" s="162" t="s">
        <v>187</v>
      </c>
      <c r="AU198" s="162" t="s">
        <v>88</v>
      </c>
      <c r="AY198" s="18" t="s">
        <v>185</v>
      </c>
      <c r="BE198" s="163">
        <f>IF(N198="základní",J198,0)</f>
        <v>0</v>
      </c>
      <c r="BF198" s="163">
        <f>IF(N198="snížená",J198,0)</f>
        <v>0</v>
      </c>
      <c r="BG198" s="163">
        <f>IF(N198="zákl. přenesená",J198,0)</f>
        <v>0</v>
      </c>
      <c r="BH198" s="163">
        <f>IF(N198="sníž. přenesená",J198,0)</f>
        <v>0</v>
      </c>
      <c r="BI198" s="163">
        <f>IF(N198="nulová",J198,0)</f>
        <v>0</v>
      </c>
      <c r="BJ198" s="18" t="s">
        <v>24</v>
      </c>
      <c r="BK198" s="163">
        <f>ROUND(I198*H198,2)</f>
        <v>0</v>
      </c>
      <c r="BL198" s="18" t="s">
        <v>192</v>
      </c>
      <c r="BM198" s="162" t="s">
        <v>1324</v>
      </c>
    </row>
    <row r="199" spans="1:65" s="15" customFormat="1">
      <c r="B199" s="194"/>
      <c r="D199" s="165" t="s">
        <v>194</v>
      </c>
      <c r="E199" s="195" t="s">
        <v>1</v>
      </c>
      <c r="F199" s="196" t="s">
        <v>1325</v>
      </c>
      <c r="H199" s="195" t="s">
        <v>1</v>
      </c>
      <c r="I199" s="197"/>
      <c r="L199" s="194"/>
      <c r="M199" s="198"/>
      <c r="N199" s="199"/>
      <c r="O199" s="199"/>
      <c r="P199" s="199"/>
      <c r="Q199" s="199"/>
      <c r="R199" s="199"/>
      <c r="S199" s="199"/>
      <c r="T199" s="200"/>
      <c r="AT199" s="195" t="s">
        <v>194</v>
      </c>
      <c r="AU199" s="195" t="s">
        <v>88</v>
      </c>
      <c r="AV199" s="15" t="s">
        <v>24</v>
      </c>
      <c r="AW199" s="15" t="s">
        <v>35</v>
      </c>
      <c r="AX199" s="15" t="s">
        <v>80</v>
      </c>
      <c r="AY199" s="195" t="s">
        <v>185</v>
      </c>
    </row>
    <row r="200" spans="1:65" s="13" customFormat="1">
      <c r="B200" s="164"/>
      <c r="D200" s="165" t="s">
        <v>194</v>
      </c>
      <c r="E200" s="166" t="s">
        <v>1</v>
      </c>
      <c r="F200" s="167" t="s">
        <v>1326</v>
      </c>
      <c r="H200" s="168">
        <v>84.59</v>
      </c>
      <c r="I200" s="169"/>
      <c r="L200" s="164"/>
      <c r="M200" s="170"/>
      <c r="N200" s="171"/>
      <c r="O200" s="171"/>
      <c r="P200" s="171"/>
      <c r="Q200" s="171"/>
      <c r="R200" s="171"/>
      <c r="S200" s="171"/>
      <c r="T200" s="172"/>
      <c r="AT200" s="166" t="s">
        <v>194</v>
      </c>
      <c r="AU200" s="166" t="s">
        <v>88</v>
      </c>
      <c r="AV200" s="13" t="s">
        <v>88</v>
      </c>
      <c r="AW200" s="13" t="s">
        <v>35</v>
      </c>
      <c r="AX200" s="13" t="s">
        <v>80</v>
      </c>
      <c r="AY200" s="166" t="s">
        <v>185</v>
      </c>
    </row>
    <row r="201" spans="1:65" s="15" customFormat="1">
      <c r="B201" s="194"/>
      <c r="D201" s="165" t="s">
        <v>194</v>
      </c>
      <c r="E201" s="195" t="s">
        <v>1</v>
      </c>
      <c r="F201" s="196" t="s">
        <v>1327</v>
      </c>
      <c r="H201" s="195" t="s">
        <v>1</v>
      </c>
      <c r="I201" s="197"/>
      <c r="L201" s="194"/>
      <c r="M201" s="198"/>
      <c r="N201" s="199"/>
      <c r="O201" s="199"/>
      <c r="P201" s="199"/>
      <c r="Q201" s="199"/>
      <c r="R201" s="199"/>
      <c r="S201" s="199"/>
      <c r="T201" s="200"/>
      <c r="AT201" s="195" t="s">
        <v>194</v>
      </c>
      <c r="AU201" s="195" t="s">
        <v>88</v>
      </c>
      <c r="AV201" s="15" t="s">
        <v>24</v>
      </c>
      <c r="AW201" s="15" t="s">
        <v>35</v>
      </c>
      <c r="AX201" s="15" t="s">
        <v>80</v>
      </c>
      <c r="AY201" s="195" t="s">
        <v>185</v>
      </c>
    </row>
    <row r="202" spans="1:65" s="13" customFormat="1">
      <c r="B202" s="164"/>
      <c r="D202" s="165" t="s">
        <v>194</v>
      </c>
      <c r="E202" s="166" t="s">
        <v>1</v>
      </c>
      <c r="F202" s="167" t="s">
        <v>1328</v>
      </c>
      <c r="H202" s="168">
        <v>155.78</v>
      </c>
      <c r="I202" s="169"/>
      <c r="L202" s="164"/>
      <c r="M202" s="170"/>
      <c r="N202" s="171"/>
      <c r="O202" s="171"/>
      <c r="P202" s="171"/>
      <c r="Q202" s="171"/>
      <c r="R202" s="171"/>
      <c r="S202" s="171"/>
      <c r="T202" s="172"/>
      <c r="AT202" s="166" t="s">
        <v>194</v>
      </c>
      <c r="AU202" s="166" t="s">
        <v>88</v>
      </c>
      <c r="AV202" s="13" t="s">
        <v>88</v>
      </c>
      <c r="AW202" s="13" t="s">
        <v>35</v>
      </c>
      <c r="AX202" s="13" t="s">
        <v>80</v>
      </c>
      <c r="AY202" s="166" t="s">
        <v>185</v>
      </c>
    </row>
    <row r="203" spans="1:65" s="14" customFormat="1">
      <c r="B203" s="173"/>
      <c r="D203" s="165" t="s">
        <v>194</v>
      </c>
      <c r="E203" s="174" t="s">
        <v>1</v>
      </c>
      <c r="F203" s="175" t="s">
        <v>195</v>
      </c>
      <c r="H203" s="176">
        <v>240.37</v>
      </c>
      <c r="I203" s="177"/>
      <c r="L203" s="173"/>
      <c r="M203" s="178"/>
      <c r="N203" s="179"/>
      <c r="O203" s="179"/>
      <c r="P203" s="179"/>
      <c r="Q203" s="179"/>
      <c r="R203" s="179"/>
      <c r="S203" s="179"/>
      <c r="T203" s="180"/>
      <c r="AT203" s="174" t="s">
        <v>194</v>
      </c>
      <c r="AU203" s="174" t="s">
        <v>88</v>
      </c>
      <c r="AV203" s="14" t="s">
        <v>192</v>
      </c>
      <c r="AW203" s="14" t="s">
        <v>35</v>
      </c>
      <c r="AX203" s="14" t="s">
        <v>24</v>
      </c>
      <c r="AY203" s="174" t="s">
        <v>185</v>
      </c>
    </row>
    <row r="204" spans="1:65" s="2" customFormat="1" ht="16.5" customHeight="1">
      <c r="A204" s="33"/>
      <c r="B204" s="150"/>
      <c r="C204" s="151" t="s">
        <v>379</v>
      </c>
      <c r="D204" s="151" t="s">
        <v>187</v>
      </c>
      <c r="E204" s="152" t="s">
        <v>1329</v>
      </c>
      <c r="F204" s="153" t="s">
        <v>1330</v>
      </c>
      <c r="G204" s="154" t="s">
        <v>288</v>
      </c>
      <c r="H204" s="155">
        <v>220.07</v>
      </c>
      <c r="I204" s="156"/>
      <c r="J204" s="157">
        <f>ROUND(I204*H204,2)</f>
        <v>0</v>
      </c>
      <c r="K204" s="153" t="s">
        <v>191</v>
      </c>
      <c r="L204" s="34"/>
      <c r="M204" s="158" t="s">
        <v>1</v>
      </c>
      <c r="N204" s="159" t="s">
        <v>45</v>
      </c>
      <c r="O204" s="59"/>
      <c r="P204" s="160">
        <f>O204*H204</f>
        <v>0</v>
      </c>
      <c r="Q204" s="160">
        <v>0</v>
      </c>
      <c r="R204" s="160">
        <f>Q204*H204</f>
        <v>0</v>
      </c>
      <c r="S204" s="160">
        <v>0.316</v>
      </c>
      <c r="T204" s="161">
        <f>S204*H204</f>
        <v>69.542119999999997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62" t="s">
        <v>192</v>
      </c>
      <c r="AT204" s="162" t="s">
        <v>187</v>
      </c>
      <c r="AU204" s="162" t="s">
        <v>88</v>
      </c>
      <c r="AY204" s="18" t="s">
        <v>185</v>
      </c>
      <c r="BE204" s="163">
        <f>IF(N204="základní",J204,0)</f>
        <v>0</v>
      </c>
      <c r="BF204" s="163">
        <f>IF(N204="snížená",J204,0)</f>
        <v>0</v>
      </c>
      <c r="BG204" s="163">
        <f>IF(N204="zákl. přenesená",J204,0)</f>
        <v>0</v>
      </c>
      <c r="BH204" s="163">
        <f>IF(N204="sníž. přenesená",J204,0)</f>
        <v>0</v>
      </c>
      <c r="BI204" s="163">
        <f>IF(N204="nulová",J204,0)</f>
        <v>0</v>
      </c>
      <c r="BJ204" s="18" t="s">
        <v>24</v>
      </c>
      <c r="BK204" s="163">
        <f>ROUND(I204*H204,2)</f>
        <v>0</v>
      </c>
      <c r="BL204" s="18" t="s">
        <v>192</v>
      </c>
      <c r="BM204" s="162" t="s">
        <v>1331</v>
      </c>
    </row>
    <row r="205" spans="1:65" s="15" customFormat="1">
      <c r="B205" s="194"/>
      <c r="D205" s="165" t="s">
        <v>194</v>
      </c>
      <c r="E205" s="195" t="s">
        <v>1</v>
      </c>
      <c r="F205" s="196" t="s">
        <v>1276</v>
      </c>
      <c r="H205" s="195" t="s">
        <v>1</v>
      </c>
      <c r="I205" s="197"/>
      <c r="L205" s="194"/>
      <c r="M205" s="198"/>
      <c r="N205" s="199"/>
      <c r="O205" s="199"/>
      <c r="P205" s="199"/>
      <c r="Q205" s="199"/>
      <c r="R205" s="199"/>
      <c r="S205" s="199"/>
      <c r="T205" s="200"/>
      <c r="AT205" s="195" t="s">
        <v>194</v>
      </c>
      <c r="AU205" s="195" t="s">
        <v>88</v>
      </c>
      <c r="AV205" s="15" t="s">
        <v>24</v>
      </c>
      <c r="AW205" s="15" t="s">
        <v>35</v>
      </c>
      <c r="AX205" s="15" t="s">
        <v>80</v>
      </c>
      <c r="AY205" s="195" t="s">
        <v>185</v>
      </c>
    </row>
    <row r="206" spans="1:65" s="13" customFormat="1">
      <c r="B206" s="164"/>
      <c r="D206" s="165" t="s">
        <v>194</v>
      </c>
      <c r="E206" s="166" t="s">
        <v>1</v>
      </c>
      <c r="F206" s="167" t="s">
        <v>1332</v>
      </c>
      <c r="H206" s="168">
        <v>220.07</v>
      </c>
      <c r="I206" s="169"/>
      <c r="L206" s="164"/>
      <c r="M206" s="170"/>
      <c r="N206" s="171"/>
      <c r="O206" s="171"/>
      <c r="P206" s="171"/>
      <c r="Q206" s="171"/>
      <c r="R206" s="171"/>
      <c r="S206" s="171"/>
      <c r="T206" s="172"/>
      <c r="AT206" s="166" t="s">
        <v>194</v>
      </c>
      <c r="AU206" s="166" t="s">
        <v>88</v>
      </c>
      <c r="AV206" s="13" t="s">
        <v>88</v>
      </c>
      <c r="AW206" s="13" t="s">
        <v>35</v>
      </c>
      <c r="AX206" s="13" t="s">
        <v>80</v>
      </c>
      <c r="AY206" s="166" t="s">
        <v>185</v>
      </c>
    </row>
    <row r="207" spans="1:65" s="14" customFormat="1">
      <c r="B207" s="173"/>
      <c r="D207" s="165" t="s">
        <v>194</v>
      </c>
      <c r="E207" s="174" t="s">
        <v>1250</v>
      </c>
      <c r="F207" s="175" t="s">
        <v>195</v>
      </c>
      <c r="H207" s="176">
        <v>220.07</v>
      </c>
      <c r="I207" s="177"/>
      <c r="L207" s="173"/>
      <c r="M207" s="178"/>
      <c r="N207" s="179"/>
      <c r="O207" s="179"/>
      <c r="P207" s="179"/>
      <c r="Q207" s="179"/>
      <c r="R207" s="179"/>
      <c r="S207" s="179"/>
      <c r="T207" s="180"/>
      <c r="AT207" s="174" t="s">
        <v>194</v>
      </c>
      <c r="AU207" s="174" t="s">
        <v>88</v>
      </c>
      <c r="AV207" s="14" t="s">
        <v>192</v>
      </c>
      <c r="AW207" s="14" t="s">
        <v>35</v>
      </c>
      <c r="AX207" s="14" t="s">
        <v>24</v>
      </c>
      <c r="AY207" s="174" t="s">
        <v>185</v>
      </c>
    </row>
    <row r="208" spans="1:65" s="2" customFormat="1" ht="16.5" customHeight="1">
      <c r="A208" s="33"/>
      <c r="B208" s="150"/>
      <c r="C208" s="151" t="s">
        <v>383</v>
      </c>
      <c r="D208" s="151" t="s">
        <v>187</v>
      </c>
      <c r="E208" s="152" t="s">
        <v>1333</v>
      </c>
      <c r="F208" s="153" t="s">
        <v>1334</v>
      </c>
      <c r="G208" s="154" t="s">
        <v>280</v>
      </c>
      <c r="H208" s="155">
        <v>233.25</v>
      </c>
      <c r="I208" s="156"/>
      <c r="J208" s="157">
        <f>ROUND(I208*H208,2)</f>
        <v>0</v>
      </c>
      <c r="K208" s="153" t="s">
        <v>191</v>
      </c>
      <c r="L208" s="34"/>
      <c r="M208" s="158" t="s">
        <v>1</v>
      </c>
      <c r="N208" s="159" t="s">
        <v>45</v>
      </c>
      <c r="O208" s="59"/>
      <c r="P208" s="160">
        <f>O208*H208</f>
        <v>0</v>
      </c>
      <c r="Q208" s="160">
        <v>0</v>
      </c>
      <c r="R208" s="160">
        <f>Q208*H208</f>
        <v>0</v>
      </c>
      <c r="S208" s="160">
        <v>0</v>
      </c>
      <c r="T208" s="161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62" t="s">
        <v>192</v>
      </c>
      <c r="AT208" s="162" t="s">
        <v>187</v>
      </c>
      <c r="AU208" s="162" t="s">
        <v>88</v>
      </c>
      <c r="AY208" s="18" t="s">
        <v>185</v>
      </c>
      <c r="BE208" s="163">
        <f>IF(N208="základní",J208,0)</f>
        <v>0</v>
      </c>
      <c r="BF208" s="163">
        <f>IF(N208="snížená",J208,0)</f>
        <v>0</v>
      </c>
      <c r="BG208" s="163">
        <f>IF(N208="zákl. přenesená",J208,0)</f>
        <v>0</v>
      </c>
      <c r="BH208" s="163">
        <f>IF(N208="sníž. přenesená",J208,0)</f>
        <v>0</v>
      </c>
      <c r="BI208" s="163">
        <f>IF(N208="nulová",J208,0)</f>
        <v>0</v>
      </c>
      <c r="BJ208" s="18" t="s">
        <v>24</v>
      </c>
      <c r="BK208" s="163">
        <f>ROUND(I208*H208,2)</f>
        <v>0</v>
      </c>
      <c r="BL208" s="18" t="s">
        <v>192</v>
      </c>
      <c r="BM208" s="162" t="s">
        <v>1335</v>
      </c>
    </row>
    <row r="209" spans="1:65" s="15" customFormat="1">
      <c r="B209" s="194"/>
      <c r="D209" s="165" t="s">
        <v>194</v>
      </c>
      <c r="E209" s="195" t="s">
        <v>1</v>
      </c>
      <c r="F209" s="196" t="s">
        <v>1336</v>
      </c>
      <c r="H209" s="195" t="s">
        <v>1</v>
      </c>
      <c r="I209" s="197"/>
      <c r="L209" s="194"/>
      <c r="M209" s="198"/>
      <c r="N209" s="199"/>
      <c r="O209" s="199"/>
      <c r="P209" s="199"/>
      <c r="Q209" s="199"/>
      <c r="R209" s="199"/>
      <c r="S209" s="199"/>
      <c r="T209" s="200"/>
      <c r="AT209" s="195" t="s">
        <v>194</v>
      </c>
      <c r="AU209" s="195" t="s">
        <v>88</v>
      </c>
      <c r="AV209" s="15" t="s">
        <v>24</v>
      </c>
      <c r="AW209" s="15" t="s">
        <v>35</v>
      </c>
      <c r="AX209" s="15" t="s">
        <v>80</v>
      </c>
      <c r="AY209" s="195" t="s">
        <v>185</v>
      </c>
    </row>
    <row r="210" spans="1:65" s="13" customFormat="1">
      <c r="B210" s="164"/>
      <c r="D210" s="165" t="s">
        <v>194</v>
      </c>
      <c r="E210" s="166" t="s">
        <v>1</v>
      </c>
      <c r="F210" s="167" t="s">
        <v>1337</v>
      </c>
      <c r="H210" s="168">
        <v>233.25</v>
      </c>
      <c r="I210" s="169"/>
      <c r="L210" s="164"/>
      <c r="M210" s="170"/>
      <c r="N210" s="171"/>
      <c r="O210" s="171"/>
      <c r="P210" s="171"/>
      <c r="Q210" s="171"/>
      <c r="R210" s="171"/>
      <c r="S210" s="171"/>
      <c r="T210" s="172"/>
      <c r="AT210" s="166" t="s">
        <v>194</v>
      </c>
      <c r="AU210" s="166" t="s">
        <v>88</v>
      </c>
      <c r="AV210" s="13" t="s">
        <v>88</v>
      </c>
      <c r="AW210" s="13" t="s">
        <v>35</v>
      </c>
      <c r="AX210" s="13" t="s">
        <v>24</v>
      </c>
      <c r="AY210" s="166" t="s">
        <v>185</v>
      </c>
    </row>
    <row r="211" spans="1:65" s="2" customFormat="1" ht="16.5" customHeight="1">
      <c r="A211" s="33"/>
      <c r="B211" s="150"/>
      <c r="C211" s="151" t="s">
        <v>389</v>
      </c>
      <c r="D211" s="151" t="s">
        <v>187</v>
      </c>
      <c r="E211" s="152" t="s">
        <v>302</v>
      </c>
      <c r="F211" s="153" t="s">
        <v>303</v>
      </c>
      <c r="G211" s="154" t="s">
        <v>234</v>
      </c>
      <c r="H211" s="155">
        <v>98.268000000000001</v>
      </c>
      <c r="I211" s="156"/>
      <c r="J211" s="157">
        <f>ROUND(I211*H211,2)</f>
        <v>0</v>
      </c>
      <c r="K211" s="153" t="s">
        <v>191</v>
      </c>
      <c r="L211" s="34"/>
      <c r="M211" s="158" t="s">
        <v>1</v>
      </c>
      <c r="N211" s="159" t="s">
        <v>45</v>
      </c>
      <c r="O211" s="59"/>
      <c r="P211" s="160">
        <f>O211*H211</f>
        <v>0</v>
      </c>
      <c r="Q211" s="160">
        <v>0</v>
      </c>
      <c r="R211" s="160">
        <f>Q211*H211</f>
        <v>0</v>
      </c>
      <c r="S211" s="160">
        <v>0</v>
      </c>
      <c r="T211" s="161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62" t="s">
        <v>192</v>
      </c>
      <c r="AT211" s="162" t="s">
        <v>187</v>
      </c>
      <c r="AU211" s="162" t="s">
        <v>88</v>
      </c>
      <c r="AY211" s="18" t="s">
        <v>185</v>
      </c>
      <c r="BE211" s="163">
        <f>IF(N211="základní",J211,0)</f>
        <v>0</v>
      </c>
      <c r="BF211" s="163">
        <f>IF(N211="snížená",J211,0)</f>
        <v>0</v>
      </c>
      <c r="BG211" s="163">
        <f>IF(N211="zákl. přenesená",J211,0)</f>
        <v>0</v>
      </c>
      <c r="BH211" s="163">
        <f>IF(N211="sníž. přenesená",J211,0)</f>
        <v>0</v>
      </c>
      <c r="BI211" s="163">
        <f>IF(N211="nulová",J211,0)</f>
        <v>0</v>
      </c>
      <c r="BJ211" s="18" t="s">
        <v>24</v>
      </c>
      <c r="BK211" s="163">
        <f>ROUND(I211*H211,2)</f>
        <v>0</v>
      </c>
      <c r="BL211" s="18" t="s">
        <v>192</v>
      </c>
      <c r="BM211" s="162" t="s">
        <v>1338</v>
      </c>
    </row>
    <row r="212" spans="1:65" s="2" customFormat="1" ht="16.5" customHeight="1">
      <c r="A212" s="33"/>
      <c r="B212" s="150"/>
      <c r="C212" s="151" t="s">
        <v>393</v>
      </c>
      <c r="D212" s="151" t="s">
        <v>187</v>
      </c>
      <c r="E212" s="152" t="s">
        <v>305</v>
      </c>
      <c r="F212" s="153" t="s">
        <v>306</v>
      </c>
      <c r="G212" s="154" t="s">
        <v>234</v>
      </c>
      <c r="H212" s="155">
        <v>589.60799999999995</v>
      </c>
      <c r="I212" s="156"/>
      <c r="J212" s="157">
        <f>ROUND(I212*H212,2)</f>
        <v>0</v>
      </c>
      <c r="K212" s="153" t="s">
        <v>191</v>
      </c>
      <c r="L212" s="34"/>
      <c r="M212" s="158" t="s">
        <v>1</v>
      </c>
      <c r="N212" s="159" t="s">
        <v>45</v>
      </c>
      <c r="O212" s="59"/>
      <c r="P212" s="160">
        <f>O212*H212</f>
        <v>0</v>
      </c>
      <c r="Q212" s="160">
        <v>0</v>
      </c>
      <c r="R212" s="160">
        <f>Q212*H212</f>
        <v>0</v>
      </c>
      <c r="S212" s="160">
        <v>0</v>
      </c>
      <c r="T212" s="161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62" t="s">
        <v>192</v>
      </c>
      <c r="AT212" s="162" t="s">
        <v>187</v>
      </c>
      <c r="AU212" s="162" t="s">
        <v>88</v>
      </c>
      <c r="AY212" s="18" t="s">
        <v>185</v>
      </c>
      <c r="BE212" s="163">
        <f>IF(N212="základní",J212,0)</f>
        <v>0</v>
      </c>
      <c r="BF212" s="163">
        <f>IF(N212="snížená",J212,0)</f>
        <v>0</v>
      </c>
      <c r="BG212" s="163">
        <f>IF(N212="zákl. přenesená",J212,0)</f>
        <v>0</v>
      </c>
      <c r="BH212" s="163">
        <f>IF(N212="sníž. přenesená",J212,0)</f>
        <v>0</v>
      </c>
      <c r="BI212" s="163">
        <f>IF(N212="nulová",J212,0)</f>
        <v>0</v>
      </c>
      <c r="BJ212" s="18" t="s">
        <v>24</v>
      </c>
      <c r="BK212" s="163">
        <f>ROUND(I212*H212,2)</f>
        <v>0</v>
      </c>
      <c r="BL212" s="18" t="s">
        <v>192</v>
      </c>
      <c r="BM212" s="162" t="s">
        <v>1339</v>
      </c>
    </row>
    <row r="213" spans="1:65" s="13" customFormat="1">
      <c r="B213" s="164"/>
      <c r="D213" s="165" t="s">
        <v>194</v>
      </c>
      <c r="E213" s="166" t="s">
        <v>1</v>
      </c>
      <c r="F213" s="167" t="s">
        <v>1340</v>
      </c>
      <c r="H213" s="168">
        <v>589.60799999999995</v>
      </c>
      <c r="I213" s="169"/>
      <c r="L213" s="164"/>
      <c r="M213" s="170"/>
      <c r="N213" s="171"/>
      <c r="O213" s="171"/>
      <c r="P213" s="171"/>
      <c r="Q213" s="171"/>
      <c r="R213" s="171"/>
      <c r="S213" s="171"/>
      <c r="T213" s="172"/>
      <c r="AT213" s="166" t="s">
        <v>194</v>
      </c>
      <c r="AU213" s="166" t="s">
        <v>88</v>
      </c>
      <c r="AV213" s="13" t="s">
        <v>88</v>
      </c>
      <c r="AW213" s="13" t="s">
        <v>35</v>
      </c>
      <c r="AX213" s="13" t="s">
        <v>24</v>
      </c>
      <c r="AY213" s="166" t="s">
        <v>185</v>
      </c>
    </row>
    <row r="214" spans="1:65" s="2" customFormat="1" ht="16.5" customHeight="1">
      <c r="A214" s="33"/>
      <c r="B214" s="150"/>
      <c r="C214" s="151" t="s">
        <v>396</v>
      </c>
      <c r="D214" s="151" t="s">
        <v>187</v>
      </c>
      <c r="E214" s="152" t="s">
        <v>485</v>
      </c>
      <c r="F214" s="153" t="s">
        <v>486</v>
      </c>
      <c r="G214" s="154" t="s">
        <v>234</v>
      </c>
      <c r="H214" s="155">
        <v>98.268000000000001</v>
      </c>
      <c r="I214" s="156"/>
      <c r="J214" s="157">
        <f>ROUND(I214*H214,2)</f>
        <v>0</v>
      </c>
      <c r="K214" s="153" t="s">
        <v>224</v>
      </c>
      <c r="L214" s="34"/>
      <c r="M214" s="158" t="s">
        <v>1</v>
      </c>
      <c r="N214" s="159" t="s">
        <v>45</v>
      </c>
      <c r="O214" s="59"/>
      <c r="P214" s="160">
        <f>O214*H214</f>
        <v>0</v>
      </c>
      <c r="Q214" s="160">
        <v>0</v>
      </c>
      <c r="R214" s="160">
        <f>Q214*H214</f>
        <v>0</v>
      </c>
      <c r="S214" s="160">
        <v>0</v>
      </c>
      <c r="T214" s="161">
        <f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62" t="s">
        <v>192</v>
      </c>
      <c r="AT214" s="162" t="s">
        <v>187</v>
      </c>
      <c r="AU214" s="162" t="s">
        <v>88</v>
      </c>
      <c r="AY214" s="18" t="s">
        <v>185</v>
      </c>
      <c r="BE214" s="163">
        <f>IF(N214="základní",J214,0)</f>
        <v>0</v>
      </c>
      <c r="BF214" s="163">
        <f>IF(N214="snížená",J214,0)</f>
        <v>0</v>
      </c>
      <c r="BG214" s="163">
        <f>IF(N214="zákl. přenesená",J214,0)</f>
        <v>0</v>
      </c>
      <c r="BH214" s="163">
        <f>IF(N214="sníž. přenesená",J214,0)</f>
        <v>0</v>
      </c>
      <c r="BI214" s="163">
        <f>IF(N214="nulová",J214,0)</f>
        <v>0</v>
      </c>
      <c r="BJ214" s="18" t="s">
        <v>24</v>
      </c>
      <c r="BK214" s="163">
        <f>ROUND(I214*H214,2)</f>
        <v>0</v>
      </c>
      <c r="BL214" s="18" t="s">
        <v>192</v>
      </c>
      <c r="BM214" s="162" t="s">
        <v>1341</v>
      </c>
    </row>
    <row r="215" spans="1:65" s="12" customFormat="1" ht="22.9" customHeight="1">
      <c r="B215" s="137"/>
      <c r="D215" s="138" t="s">
        <v>79</v>
      </c>
      <c r="E215" s="148" t="s">
        <v>123</v>
      </c>
      <c r="F215" s="148" t="s">
        <v>793</v>
      </c>
      <c r="I215" s="140"/>
      <c r="J215" s="149">
        <f>BK215</f>
        <v>0</v>
      </c>
      <c r="L215" s="137"/>
      <c r="M215" s="142"/>
      <c r="N215" s="143"/>
      <c r="O215" s="143"/>
      <c r="P215" s="144">
        <f>SUM(P216:P270)</f>
        <v>0</v>
      </c>
      <c r="Q215" s="143"/>
      <c r="R215" s="144">
        <f>SUM(R216:R270)</f>
        <v>2.918E-3</v>
      </c>
      <c r="S215" s="143"/>
      <c r="T215" s="145">
        <f>SUM(T216:T270)</f>
        <v>0</v>
      </c>
      <c r="AR215" s="138" t="s">
        <v>24</v>
      </c>
      <c r="AT215" s="146" t="s">
        <v>79</v>
      </c>
      <c r="AU215" s="146" t="s">
        <v>24</v>
      </c>
      <c r="AY215" s="138" t="s">
        <v>185</v>
      </c>
      <c r="BK215" s="147">
        <f>SUM(BK216:BK270)</f>
        <v>0</v>
      </c>
    </row>
    <row r="216" spans="1:65" s="2" customFormat="1" ht="16.5" customHeight="1">
      <c r="A216" s="33"/>
      <c r="B216" s="150"/>
      <c r="C216" s="151" t="s">
        <v>398</v>
      </c>
      <c r="D216" s="151" t="s">
        <v>187</v>
      </c>
      <c r="E216" s="152" t="s">
        <v>794</v>
      </c>
      <c r="F216" s="153" t="s">
        <v>795</v>
      </c>
      <c r="G216" s="154" t="s">
        <v>228</v>
      </c>
      <c r="H216" s="155">
        <v>1.4590000000000001</v>
      </c>
      <c r="I216" s="156"/>
      <c r="J216" s="157">
        <f>ROUND(I216*H216,2)</f>
        <v>0</v>
      </c>
      <c r="K216" s="153" t="s">
        <v>224</v>
      </c>
      <c r="L216" s="34"/>
      <c r="M216" s="158" t="s">
        <v>1</v>
      </c>
      <c r="N216" s="159" t="s">
        <v>45</v>
      </c>
      <c r="O216" s="59"/>
      <c r="P216" s="160">
        <f>O216*H216</f>
        <v>0</v>
      </c>
      <c r="Q216" s="160">
        <v>0</v>
      </c>
      <c r="R216" s="160">
        <f>Q216*H216</f>
        <v>0</v>
      </c>
      <c r="S216" s="160">
        <v>0</v>
      </c>
      <c r="T216" s="161">
        <f>S216*H216</f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62" t="s">
        <v>192</v>
      </c>
      <c r="AT216" s="162" t="s">
        <v>187</v>
      </c>
      <c r="AU216" s="162" t="s">
        <v>88</v>
      </c>
      <c r="AY216" s="18" t="s">
        <v>185</v>
      </c>
      <c r="BE216" s="163">
        <f>IF(N216="základní",J216,0)</f>
        <v>0</v>
      </c>
      <c r="BF216" s="163">
        <f>IF(N216="snížená",J216,0)</f>
        <v>0</v>
      </c>
      <c r="BG216" s="163">
        <f>IF(N216="zákl. přenesená",J216,0)</f>
        <v>0</v>
      </c>
      <c r="BH216" s="163">
        <f>IF(N216="sníž. přenesená",J216,0)</f>
        <v>0</v>
      </c>
      <c r="BI216" s="163">
        <f>IF(N216="nulová",J216,0)</f>
        <v>0</v>
      </c>
      <c r="BJ216" s="18" t="s">
        <v>24</v>
      </c>
      <c r="BK216" s="163">
        <f>ROUND(I216*H216,2)</f>
        <v>0</v>
      </c>
      <c r="BL216" s="18" t="s">
        <v>192</v>
      </c>
      <c r="BM216" s="162" t="s">
        <v>1342</v>
      </c>
    </row>
    <row r="217" spans="1:65" s="15" customFormat="1">
      <c r="B217" s="194"/>
      <c r="D217" s="165" t="s">
        <v>194</v>
      </c>
      <c r="E217" s="195" t="s">
        <v>1</v>
      </c>
      <c r="F217" s="196" t="s">
        <v>797</v>
      </c>
      <c r="H217" s="195" t="s">
        <v>1</v>
      </c>
      <c r="I217" s="197"/>
      <c r="L217" s="194"/>
      <c r="M217" s="198"/>
      <c r="N217" s="199"/>
      <c r="O217" s="199"/>
      <c r="P217" s="199"/>
      <c r="Q217" s="199"/>
      <c r="R217" s="199"/>
      <c r="S217" s="199"/>
      <c r="T217" s="200"/>
      <c r="AT217" s="195" t="s">
        <v>194</v>
      </c>
      <c r="AU217" s="195" t="s">
        <v>88</v>
      </c>
      <c r="AV217" s="15" t="s">
        <v>24</v>
      </c>
      <c r="AW217" s="15" t="s">
        <v>35</v>
      </c>
      <c r="AX217" s="15" t="s">
        <v>80</v>
      </c>
      <c r="AY217" s="195" t="s">
        <v>185</v>
      </c>
    </row>
    <row r="218" spans="1:65" s="13" customFormat="1">
      <c r="B218" s="164"/>
      <c r="D218" s="165" t="s">
        <v>194</v>
      </c>
      <c r="E218" s="166" t="s">
        <v>1</v>
      </c>
      <c r="F218" s="167" t="s">
        <v>1343</v>
      </c>
      <c r="H218" s="168">
        <v>14.592000000000001</v>
      </c>
      <c r="I218" s="169"/>
      <c r="L218" s="164"/>
      <c r="M218" s="170"/>
      <c r="N218" s="171"/>
      <c r="O218" s="171"/>
      <c r="P218" s="171"/>
      <c r="Q218" s="171"/>
      <c r="R218" s="171"/>
      <c r="S218" s="171"/>
      <c r="T218" s="172"/>
      <c r="AT218" s="166" t="s">
        <v>194</v>
      </c>
      <c r="AU218" s="166" t="s">
        <v>88</v>
      </c>
      <c r="AV218" s="13" t="s">
        <v>88</v>
      </c>
      <c r="AW218" s="13" t="s">
        <v>35</v>
      </c>
      <c r="AX218" s="13" t="s">
        <v>80</v>
      </c>
      <c r="AY218" s="166" t="s">
        <v>185</v>
      </c>
    </row>
    <row r="219" spans="1:65" s="14" customFormat="1">
      <c r="B219" s="173"/>
      <c r="D219" s="165" t="s">
        <v>194</v>
      </c>
      <c r="E219" s="174" t="s">
        <v>1252</v>
      </c>
      <c r="F219" s="175" t="s">
        <v>195</v>
      </c>
      <c r="H219" s="176">
        <v>14.592000000000001</v>
      </c>
      <c r="I219" s="177"/>
      <c r="L219" s="173"/>
      <c r="M219" s="178"/>
      <c r="N219" s="179"/>
      <c r="O219" s="179"/>
      <c r="P219" s="179"/>
      <c r="Q219" s="179"/>
      <c r="R219" s="179"/>
      <c r="S219" s="179"/>
      <c r="T219" s="180"/>
      <c r="AT219" s="174" t="s">
        <v>194</v>
      </c>
      <c r="AU219" s="174" t="s">
        <v>88</v>
      </c>
      <c r="AV219" s="14" t="s">
        <v>192</v>
      </c>
      <c r="AW219" s="14" t="s">
        <v>35</v>
      </c>
      <c r="AX219" s="14" t="s">
        <v>80</v>
      </c>
      <c r="AY219" s="174" t="s">
        <v>185</v>
      </c>
    </row>
    <row r="220" spans="1:65" s="13" customFormat="1">
      <c r="B220" s="164"/>
      <c r="D220" s="165" t="s">
        <v>194</v>
      </c>
      <c r="E220" s="166" t="s">
        <v>1</v>
      </c>
      <c r="F220" s="167" t="s">
        <v>1344</v>
      </c>
      <c r="H220" s="168">
        <v>1.4590000000000001</v>
      </c>
      <c r="I220" s="169"/>
      <c r="L220" s="164"/>
      <c r="M220" s="170"/>
      <c r="N220" s="171"/>
      <c r="O220" s="171"/>
      <c r="P220" s="171"/>
      <c r="Q220" s="171"/>
      <c r="R220" s="171"/>
      <c r="S220" s="171"/>
      <c r="T220" s="172"/>
      <c r="AT220" s="166" t="s">
        <v>194</v>
      </c>
      <c r="AU220" s="166" t="s">
        <v>88</v>
      </c>
      <c r="AV220" s="13" t="s">
        <v>88</v>
      </c>
      <c r="AW220" s="13" t="s">
        <v>35</v>
      </c>
      <c r="AX220" s="13" t="s">
        <v>24</v>
      </c>
      <c r="AY220" s="166" t="s">
        <v>185</v>
      </c>
    </row>
    <row r="221" spans="1:65" s="2" customFormat="1" ht="16.5" customHeight="1">
      <c r="A221" s="33"/>
      <c r="B221" s="150"/>
      <c r="C221" s="151" t="s">
        <v>127</v>
      </c>
      <c r="D221" s="151" t="s">
        <v>187</v>
      </c>
      <c r="E221" s="152" t="s">
        <v>800</v>
      </c>
      <c r="F221" s="153" t="s">
        <v>801</v>
      </c>
      <c r="G221" s="154" t="s">
        <v>228</v>
      </c>
      <c r="H221" s="155">
        <v>11.965</v>
      </c>
      <c r="I221" s="156"/>
      <c r="J221" s="157">
        <f>ROUND(I221*H221,2)</f>
        <v>0</v>
      </c>
      <c r="K221" s="153" t="s">
        <v>224</v>
      </c>
      <c r="L221" s="34"/>
      <c r="M221" s="158" t="s">
        <v>1</v>
      </c>
      <c r="N221" s="159" t="s">
        <v>45</v>
      </c>
      <c r="O221" s="59"/>
      <c r="P221" s="160">
        <f>O221*H221</f>
        <v>0</v>
      </c>
      <c r="Q221" s="160">
        <v>0</v>
      </c>
      <c r="R221" s="160">
        <f>Q221*H221</f>
        <v>0</v>
      </c>
      <c r="S221" s="160">
        <v>0</v>
      </c>
      <c r="T221" s="161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62" t="s">
        <v>192</v>
      </c>
      <c r="AT221" s="162" t="s">
        <v>187</v>
      </c>
      <c r="AU221" s="162" t="s">
        <v>88</v>
      </c>
      <c r="AY221" s="18" t="s">
        <v>185</v>
      </c>
      <c r="BE221" s="163">
        <f>IF(N221="základní",J221,0)</f>
        <v>0</v>
      </c>
      <c r="BF221" s="163">
        <f>IF(N221="snížená",J221,0)</f>
        <v>0</v>
      </c>
      <c r="BG221" s="163">
        <f>IF(N221="zákl. přenesená",J221,0)</f>
        <v>0</v>
      </c>
      <c r="BH221" s="163">
        <f>IF(N221="sníž. přenesená",J221,0)</f>
        <v>0</v>
      </c>
      <c r="BI221" s="163">
        <f>IF(N221="nulová",J221,0)</f>
        <v>0</v>
      </c>
      <c r="BJ221" s="18" t="s">
        <v>24</v>
      </c>
      <c r="BK221" s="163">
        <f>ROUND(I221*H221,2)</f>
        <v>0</v>
      </c>
      <c r="BL221" s="18" t="s">
        <v>192</v>
      </c>
      <c r="BM221" s="162" t="s">
        <v>1345</v>
      </c>
    </row>
    <row r="222" spans="1:65" s="13" customFormat="1">
      <c r="B222" s="164"/>
      <c r="D222" s="165" t="s">
        <v>194</v>
      </c>
      <c r="E222" s="166" t="s">
        <v>1</v>
      </c>
      <c r="F222" s="167" t="s">
        <v>1346</v>
      </c>
      <c r="H222" s="168">
        <v>11.965</v>
      </c>
      <c r="I222" s="169"/>
      <c r="L222" s="164"/>
      <c r="M222" s="170"/>
      <c r="N222" s="171"/>
      <c r="O222" s="171"/>
      <c r="P222" s="171"/>
      <c r="Q222" s="171"/>
      <c r="R222" s="171"/>
      <c r="S222" s="171"/>
      <c r="T222" s="172"/>
      <c r="AT222" s="166" t="s">
        <v>194</v>
      </c>
      <c r="AU222" s="166" t="s">
        <v>88</v>
      </c>
      <c r="AV222" s="13" t="s">
        <v>88</v>
      </c>
      <c r="AW222" s="13" t="s">
        <v>35</v>
      </c>
      <c r="AX222" s="13" t="s">
        <v>24</v>
      </c>
      <c r="AY222" s="166" t="s">
        <v>185</v>
      </c>
    </row>
    <row r="223" spans="1:65" s="2" customFormat="1" ht="16.5" customHeight="1">
      <c r="A223" s="33"/>
      <c r="B223" s="150"/>
      <c r="C223" s="151" t="s">
        <v>130</v>
      </c>
      <c r="D223" s="151" t="s">
        <v>187</v>
      </c>
      <c r="E223" s="152" t="s">
        <v>804</v>
      </c>
      <c r="F223" s="153" t="s">
        <v>805</v>
      </c>
      <c r="G223" s="154" t="s">
        <v>228</v>
      </c>
      <c r="H223" s="155">
        <v>1.167</v>
      </c>
      <c r="I223" s="156"/>
      <c r="J223" s="157">
        <f>ROUND(I223*H223,2)</f>
        <v>0</v>
      </c>
      <c r="K223" s="153" t="s">
        <v>224</v>
      </c>
      <c r="L223" s="34"/>
      <c r="M223" s="158" t="s">
        <v>1</v>
      </c>
      <c r="N223" s="159" t="s">
        <v>45</v>
      </c>
      <c r="O223" s="59"/>
      <c r="P223" s="160">
        <f>O223*H223</f>
        <v>0</v>
      </c>
      <c r="Q223" s="160">
        <v>0</v>
      </c>
      <c r="R223" s="160">
        <f>Q223*H223</f>
        <v>0</v>
      </c>
      <c r="S223" s="160">
        <v>0</v>
      </c>
      <c r="T223" s="161">
        <f>S223*H223</f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62" t="s">
        <v>192</v>
      </c>
      <c r="AT223" s="162" t="s">
        <v>187</v>
      </c>
      <c r="AU223" s="162" t="s">
        <v>88</v>
      </c>
      <c r="AY223" s="18" t="s">
        <v>185</v>
      </c>
      <c r="BE223" s="163">
        <f>IF(N223="základní",J223,0)</f>
        <v>0</v>
      </c>
      <c r="BF223" s="163">
        <f>IF(N223="snížená",J223,0)</f>
        <v>0</v>
      </c>
      <c r="BG223" s="163">
        <f>IF(N223="zákl. přenesená",J223,0)</f>
        <v>0</v>
      </c>
      <c r="BH223" s="163">
        <f>IF(N223="sníž. přenesená",J223,0)</f>
        <v>0</v>
      </c>
      <c r="BI223" s="163">
        <f>IF(N223="nulová",J223,0)</f>
        <v>0</v>
      </c>
      <c r="BJ223" s="18" t="s">
        <v>24</v>
      </c>
      <c r="BK223" s="163">
        <f>ROUND(I223*H223,2)</f>
        <v>0</v>
      </c>
      <c r="BL223" s="18" t="s">
        <v>192</v>
      </c>
      <c r="BM223" s="162" t="s">
        <v>1347</v>
      </c>
    </row>
    <row r="224" spans="1:65" s="13" customFormat="1">
      <c r="B224" s="164"/>
      <c r="D224" s="165" t="s">
        <v>194</v>
      </c>
      <c r="E224" s="166" t="s">
        <v>1</v>
      </c>
      <c r="F224" s="167" t="s">
        <v>1348</v>
      </c>
      <c r="H224" s="168">
        <v>1.167</v>
      </c>
      <c r="I224" s="169"/>
      <c r="L224" s="164"/>
      <c r="M224" s="170"/>
      <c r="N224" s="171"/>
      <c r="O224" s="171"/>
      <c r="P224" s="171"/>
      <c r="Q224" s="171"/>
      <c r="R224" s="171"/>
      <c r="S224" s="171"/>
      <c r="T224" s="172"/>
      <c r="AT224" s="166" t="s">
        <v>194</v>
      </c>
      <c r="AU224" s="166" t="s">
        <v>88</v>
      </c>
      <c r="AV224" s="13" t="s">
        <v>88</v>
      </c>
      <c r="AW224" s="13" t="s">
        <v>35</v>
      </c>
      <c r="AX224" s="13" t="s">
        <v>24</v>
      </c>
      <c r="AY224" s="166" t="s">
        <v>185</v>
      </c>
    </row>
    <row r="225" spans="1:65" s="2" customFormat="1" ht="21.75" customHeight="1">
      <c r="A225" s="33"/>
      <c r="B225" s="150"/>
      <c r="C225" s="151" t="s">
        <v>133</v>
      </c>
      <c r="D225" s="151" t="s">
        <v>187</v>
      </c>
      <c r="E225" s="152" t="s">
        <v>326</v>
      </c>
      <c r="F225" s="153" t="s">
        <v>327</v>
      </c>
      <c r="G225" s="154" t="s">
        <v>228</v>
      </c>
      <c r="H225" s="155">
        <v>13.425000000000001</v>
      </c>
      <c r="I225" s="156"/>
      <c r="J225" s="157">
        <f>ROUND(I225*H225,2)</f>
        <v>0</v>
      </c>
      <c r="K225" s="153" t="s">
        <v>191</v>
      </c>
      <c r="L225" s="34"/>
      <c r="M225" s="158" t="s">
        <v>1</v>
      </c>
      <c r="N225" s="159" t="s">
        <v>45</v>
      </c>
      <c r="O225" s="59"/>
      <c r="P225" s="160">
        <f>O225*H225</f>
        <v>0</v>
      </c>
      <c r="Q225" s="160">
        <v>0</v>
      </c>
      <c r="R225" s="160">
        <f>Q225*H225</f>
        <v>0</v>
      </c>
      <c r="S225" s="160">
        <v>0</v>
      </c>
      <c r="T225" s="161">
        <f>S225*H225</f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62" t="s">
        <v>192</v>
      </c>
      <c r="AT225" s="162" t="s">
        <v>187</v>
      </c>
      <c r="AU225" s="162" t="s">
        <v>88</v>
      </c>
      <c r="AY225" s="18" t="s">
        <v>185</v>
      </c>
      <c r="BE225" s="163">
        <f>IF(N225="základní",J225,0)</f>
        <v>0</v>
      </c>
      <c r="BF225" s="163">
        <f>IF(N225="snížená",J225,0)</f>
        <v>0</v>
      </c>
      <c r="BG225" s="163">
        <f>IF(N225="zákl. přenesená",J225,0)</f>
        <v>0</v>
      </c>
      <c r="BH225" s="163">
        <f>IF(N225="sníž. přenesená",J225,0)</f>
        <v>0</v>
      </c>
      <c r="BI225" s="163">
        <f>IF(N225="nulová",J225,0)</f>
        <v>0</v>
      </c>
      <c r="BJ225" s="18" t="s">
        <v>24</v>
      </c>
      <c r="BK225" s="163">
        <f>ROUND(I225*H225,2)</f>
        <v>0</v>
      </c>
      <c r="BL225" s="18" t="s">
        <v>192</v>
      </c>
      <c r="BM225" s="162" t="s">
        <v>1349</v>
      </c>
    </row>
    <row r="226" spans="1:65" s="13" customFormat="1">
      <c r="B226" s="164"/>
      <c r="D226" s="165" t="s">
        <v>194</v>
      </c>
      <c r="E226" s="166" t="s">
        <v>1</v>
      </c>
      <c r="F226" s="167" t="s">
        <v>1350</v>
      </c>
      <c r="H226" s="168">
        <v>14.592000000000001</v>
      </c>
      <c r="I226" s="169"/>
      <c r="L226" s="164"/>
      <c r="M226" s="170"/>
      <c r="N226" s="171"/>
      <c r="O226" s="171"/>
      <c r="P226" s="171"/>
      <c r="Q226" s="171"/>
      <c r="R226" s="171"/>
      <c r="S226" s="171"/>
      <c r="T226" s="172"/>
      <c r="AT226" s="166" t="s">
        <v>194</v>
      </c>
      <c r="AU226" s="166" t="s">
        <v>88</v>
      </c>
      <c r="AV226" s="13" t="s">
        <v>88</v>
      </c>
      <c r="AW226" s="13" t="s">
        <v>35</v>
      </c>
      <c r="AX226" s="13" t="s">
        <v>80</v>
      </c>
      <c r="AY226" s="166" t="s">
        <v>185</v>
      </c>
    </row>
    <row r="227" spans="1:65" s="14" customFormat="1">
      <c r="B227" s="173"/>
      <c r="D227" s="165" t="s">
        <v>194</v>
      </c>
      <c r="E227" s="174" t="s">
        <v>670</v>
      </c>
      <c r="F227" s="175" t="s">
        <v>195</v>
      </c>
      <c r="H227" s="176">
        <v>14.592000000000001</v>
      </c>
      <c r="I227" s="177"/>
      <c r="L227" s="173"/>
      <c r="M227" s="178"/>
      <c r="N227" s="179"/>
      <c r="O227" s="179"/>
      <c r="P227" s="179"/>
      <c r="Q227" s="179"/>
      <c r="R227" s="179"/>
      <c r="S227" s="179"/>
      <c r="T227" s="180"/>
      <c r="AT227" s="174" t="s">
        <v>194</v>
      </c>
      <c r="AU227" s="174" t="s">
        <v>88</v>
      </c>
      <c r="AV227" s="14" t="s">
        <v>192</v>
      </c>
      <c r="AW227" s="14" t="s">
        <v>35</v>
      </c>
      <c r="AX227" s="14" t="s">
        <v>80</v>
      </c>
      <c r="AY227" s="174" t="s">
        <v>185</v>
      </c>
    </row>
    <row r="228" spans="1:65" s="13" customFormat="1">
      <c r="B228" s="164"/>
      <c r="D228" s="165" t="s">
        <v>194</v>
      </c>
      <c r="E228" s="166" t="s">
        <v>1</v>
      </c>
      <c r="F228" s="167" t="s">
        <v>853</v>
      </c>
      <c r="H228" s="168">
        <v>13.425000000000001</v>
      </c>
      <c r="I228" s="169"/>
      <c r="L228" s="164"/>
      <c r="M228" s="170"/>
      <c r="N228" s="171"/>
      <c r="O228" s="171"/>
      <c r="P228" s="171"/>
      <c r="Q228" s="171"/>
      <c r="R228" s="171"/>
      <c r="S228" s="171"/>
      <c r="T228" s="172"/>
      <c r="AT228" s="166" t="s">
        <v>194</v>
      </c>
      <c r="AU228" s="166" t="s">
        <v>88</v>
      </c>
      <c r="AV228" s="13" t="s">
        <v>88</v>
      </c>
      <c r="AW228" s="13" t="s">
        <v>35</v>
      </c>
      <c r="AX228" s="13" t="s">
        <v>80</v>
      </c>
      <c r="AY228" s="166" t="s">
        <v>185</v>
      </c>
    </row>
    <row r="229" spans="1:65" s="14" customFormat="1">
      <c r="B229" s="173"/>
      <c r="D229" s="165" t="s">
        <v>194</v>
      </c>
      <c r="E229" s="174" t="s">
        <v>1</v>
      </c>
      <c r="F229" s="175" t="s">
        <v>195</v>
      </c>
      <c r="H229" s="176">
        <v>13.425000000000001</v>
      </c>
      <c r="I229" s="177"/>
      <c r="L229" s="173"/>
      <c r="M229" s="178"/>
      <c r="N229" s="179"/>
      <c r="O229" s="179"/>
      <c r="P229" s="179"/>
      <c r="Q229" s="179"/>
      <c r="R229" s="179"/>
      <c r="S229" s="179"/>
      <c r="T229" s="180"/>
      <c r="AT229" s="174" t="s">
        <v>194</v>
      </c>
      <c r="AU229" s="174" t="s">
        <v>88</v>
      </c>
      <c r="AV229" s="14" t="s">
        <v>192</v>
      </c>
      <c r="AW229" s="14" t="s">
        <v>35</v>
      </c>
      <c r="AX229" s="14" t="s">
        <v>24</v>
      </c>
      <c r="AY229" s="174" t="s">
        <v>185</v>
      </c>
    </row>
    <row r="230" spans="1:65" s="2" customFormat="1" ht="21.75" customHeight="1">
      <c r="A230" s="33"/>
      <c r="B230" s="150"/>
      <c r="C230" s="151" t="s">
        <v>136</v>
      </c>
      <c r="D230" s="151" t="s">
        <v>187</v>
      </c>
      <c r="E230" s="152" t="s">
        <v>512</v>
      </c>
      <c r="F230" s="153" t="s">
        <v>513</v>
      </c>
      <c r="G230" s="154" t="s">
        <v>228</v>
      </c>
      <c r="H230" s="155">
        <v>1.167</v>
      </c>
      <c r="I230" s="156"/>
      <c r="J230" s="157">
        <f>ROUND(I230*H230,2)</f>
        <v>0</v>
      </c>
      <c r="K230" s="153" t="s">
        <v>191</v>
      </c>
      <c r="L230" s="34"/>
      <c r="M230" s="158" t="s">
        <v>1</v>
      </c>
      <c r="N230" s="159" t="s">
        <v>45</v>
      </c>
      <c r="O230" s="59"/>
      <c r="P230" s="160">
        <f>O230*H230</f>
        <v>0</v>
      </c>
      <c r="Q230" s="160">
        <v>0</v>
      </c>
      <c r="R230" s="160">
        <f>Q230*H230</f>
        <v>0</v>
      </c>
      <c r="S230" s="160">
        <v>0</v>
      </c>
      <c r="T230" s="161">
        <f>S230*H230</f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62" t="s">
        <v>192</v>
      </c>
      <c r="AT230" s="162" t="s">
        <v>187</v>
      </c>
      <c r="AU230" s="162" t="s">
        <v>88</v>
      </c>
      <c r="AY230" s="18" t="s">
        <v>185</v>
      </c>
      <c r="BE230" s="163">
        <f>IF(N230="základní",J230,0)</f>
        <v>0</v>
      </c>
      <c r="BF230" s="163">
        <f>IF(N230="snížená",J230,0)</f>
        <v>0</v>
      </c>
      <c r="BG230" s="163">
        <f>IF(N230="zákl. přenesená",J230,0)</f>
        <v>0</v>
      </c>
      <c r="BH230" s="163">
        <f>IF(N230="sníž. přenesená",J230,0)</f>
        <v>0</v>
      </c>
      <c r="BI230" s="163">
        <f>IF(N230="nulová",J230,0)</f>
        <v>0</v>
      </c>
      <c r="BJ230" s="18" t="s">
        <v>24</v>
      </c>
      <c r="BK230" s="163">
        <f>ROUND(I230*H230,2)</f>
        <v>0</v>
      </c>
      <c r="BL230" s="18" t="s">
        <v>192</v>
      </c>
      <c r="BM230" s="162" t="s">
        <v>1351</v>
      </c>
    </row>
    <row r="231" spans="1:65" s="13" customFormat="1">
      <c r="B231" s="164"/>
      <c r="D231" s="165" t="s">
        <v>194</v>
      </c>
      <c r="E231" s="166" t="s">
        <v>1</v>
      </c>
      <c r="F231" s="167" t="s">
        <v>855</v>
      </c>
      <c r="H231" s="168">
        <v>1.167</v>
      </c>
      <c r="I231" s="169"/>
      <c r="L231" s="164"/>
      <c r="M231" s="170"/>
      <c r="N231" s="171"/>
      <c r="O231" s="171"/>
      <c r="P231" s="171"/>
      <c r="Q231" s="171"/>
      <c r="R231" s="171"/>
      <c r="S231" s="171"/>
      <c r="T231" s="172"/>
      <c r="AT231" s="166" t="s">
        <v>194</v>
      </c>
      <c r="AU231" s="166" t="s">
        <v>88</v>
      </c>
      <c r="AV231" s="13" t="s">
        <v>88</v>
      </c>
      <c r="AW231" s="13" t="s">
        <v>35</v>
      </c>
      <c r="AX231" s="13" t="s">
        <v>24</v>
      </c>
      <c r="AY231" s="166" t="s">
        <v>185</v>
      </c>
    </row>
    <row r="232" spans="1:65" s="2" customFormat="1" ht="16.5" customHeight="1">
      <c r="A232" s="33"/>
      <c r="B232" s="150"/>
      <c r="C232" s="151" t="s">
        <v>140</v>
      </c>
      <c r="D232" s="151" t="s">
        <v>187</v>
      </c>
      <c r="E232" s="152" t="s">
        <v>330</v>
      </c>
      <c r="F232" s="153" t="s">
        <v>331</v>
      </c>
      <c r="G232" s="154" t="s">
        <v>228</v>
      </c>
      <c r="H232" s="155">
        <v>14.592000000000001</v>
      </c>
      <c r="I232" s="156"/>
      <c r="J232" s="157">
        <f>ROUND(I232*H232,2)</f>
        <v>0</v>
      </c>
      <c r="K232" s="153" t="s">
        <v>191</v>
      </c>
      <c r="L232" s="34"/>
      <c r="M232" s="158" t="s">
        <v>1</v>
      </c>
      <c r="N232" s="159" t="s">
        <v>45</v>
      </c>
      <c r="O232" s="59"/>
      <c r="P232" s="160">
        <f>O232*H232</f>
        <v>0</v>
      </c>
      <c r="Q232" s="160">
        <v>0</v>
      </c>
      <c r="R232" s="160">
        <f>Q232*H232</f>
        <v>0</v>
      </c>
      <c r="S232" s="160">
        <v>0</v>
      </c>
      <c r="T232" s="161">
        <f>S232*H232</f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62" t="s">
        <v>192</v>
      </c>
      <c r="AT232" s="162" t="s">
        <v>187</v>
      </c>
      <c r="AU232" s="162" t="s">
        <v>88</v>
      </c>
      <c r="AY232" s="18" t="s">
        <v>185</v>
      </c>
      <c r="BE232" s="163">
        <f>IF(N232="základní",J232,0)</f>
        <v>0</v>
      </c>
      <c r="BF232" s="163">
        <f>IF(N232="snížená",J232,0)</f>
        <v>0</v>
      </c>
      <c r="BG232" s="163">
        <f>IF(N232="zákl. přenesená",J232,0)</f>
        <v>0</v>
      </c>
      <c r="BH232" s="163">
        <f>IF(N232="sníž. přenesená",J232,0)</f>
        <v>0</v>
      </c>
      <c r="BI232" s="163">
        <f>IF(N232="nulová",J232,0)</f>
        <v>0</v>
      </c>
      <c r="BJ232" s="18" t="s">
        <v>24</v>
      </c>
      <c r="BK232" s="163">
        <f>ROUND(I232*H232,2)</f>
        <v>0</v>
      </c>
      <c r="BL232" s="18" t="s">
        <v>192</v>
      </c>
      <c r="BM232" s="162" t="s">
        <v>1352</v>
      </c>
    </row>
    <row r="233" spans="1:65" s="13" customFormat="1">
      <c r="B233" s="164"/>
      <c r="D233" s="165" t="s">
        <v>194</v>
      </c>
      <c r="E233" s="166" t="s">
        <v>1</v>
      </c>
      <c r="F233" s="167" t="s">
        <v>1353</v>
      </c>
      <c r="H233" s="168">
        <v>14.592000000000001</v>
      </c>
      <c r="I233" s="169"/>
      <c r="L233" s="164"/>
      <c r="M233" s="170"/>
      <c r="N233" s="171"/>
      <c r="O233" s="171"/>
      <c r="P233" s="171"/>
      <c r="Q233" s="171"/>
      <c r="R233" s="171"/>
      <c r="S233" s="171"/>
      <c r="T233" s="172"/>
      <c r="AT233" s="166" t="s">
        <v>194</v>
      </c>
      <c r="AU233" s="166" t="s">
        <v>88</v>
      </c>
      <c r="AV233" s="13" t="s">
        <v>88</v>
      </c>
      <c r="AW233" s="13" t="s">
        <v>35</v>
      </c>
      <c r="AX233" s="13" t="s">
        <v>80</v>
      </c>
      <c r="AY233" s="166" t="s">
        <v>185</v>
      </c>
    </row>
    <row r="234" spans="1:65" s="14" customFormat="1">
      <c r="B234" s="173"/>
      <c r="D234" s="165" t="s">
        <v>194</v>
      </c>
      <c r="E234" s="174" t="s">
        <v>1</v>
      </c>
      <c r="F234" s="175" t="s">
        <v>195</v>
      </c>
      <c r="H234" s="176">
        <v>14.592000000000001</v>
      </c>
      <c r="I234" s="177"/>
      <c r="L234" s="173"/>
      <c r="M234" s="178"/>
      <c r="N234" s="179"/>
      <c r="O234" s="179"/>
      <c r="P234" s="179"/>
      <c r="Q234" s="179"/>
      <c r="R234" s="179"/>
      <c r="S234" s="179"/>
      <c r="T234" s="180"/>
      <c r="AT234" s="174" t="s">
        <v>194</v>
      </c>
      <c r="AU234" s="174" t="s">
        <v>88</v>
      </c>
      <c r="AV234" s="14" t="s">
        <v>192</v>
      </c>
      <c r="AW234" s="14" t="s">
        <v>35</v>
      </c>
      <c r="AX234" s="14" t="s">
        <v>24</v>
      </c>
      <c r="AY234" s="174" t="s">
        <v>185</v>
      </c>
    </row>
    <row r="235" spans="1:65" s="2" customFormat="1" ht="16.5" customHeight="1">
      <c r="A235" s="33"/>
      <c r="B235" s="150"/>
      <c r="C235" s="151" t="s">
        <v>143</v>
      </c>
      <c r="D235" s="151" t="s">
        <v>187</v>
      </c>
      <c r="E235" s="152" t="s">
        <v>334</v>
      </c>
      <c r="F235" s="153" t="s">
        <v>335</v>
      </c>
      <c r="G235" s="154" t="s">
        <v>228</v>
      </c>
      <c r="H235" s="155">
        <v>13.132999999999999</v>
      </c>
      <c r="I235" s="156"/>
      <c r="J235" s="157">
        <f>ROUND(I235*H235,2)</f>
        <v>0</v>
      </c>
      <c r="K235" s="153" t="s">
        <v>224</v>
      </c>
      <c r="L235" s="34"/>
      <c r="M235" s="158" t="s">
        <v>1</v>
      </c>
      <c r="N235" s="159" t="s">
        <v>45</v>
      </c>
      <c r="O235" s="59"/>
      <c r="P235" s="160">
        <f>O235*H235</f>
        <v>0</v>
      </c>
      <c r="Q235" s="160">
        <v>0</v>
      </c>
      <c r="R235" s="160">
        <f>Q235*H235</f>
        <v>0</v>
      </c>
      <c r="S235" s="160">
        <v>0</v>
      </c>
      <c r="T235" s="161">
        <f>S235*H235</f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62" t="s">
        <v>192</v>
      </c>
      <c r="AT235" s="162" t="s">
        <v>187</v>
      </c>
      <c r="AU235" s="162" t="s">
        <v>88</v>
      </c>
      <c r="AY235" s="18" t="s">
        <v>185</v>
      </c>
      <c r="BE235" s="163">
        <f>IF(N235="základní",J235,0)</f>
        <v>0</v>
      </c>
      <c r="BF235" s="163">
        <f>IF(N235="snížená",J235,0)</f>
        <v>0</v>
      </c>
      <c r="BG235" s="163">
        <f>IF(N235="zákl. přenesená",J235,0)</f>
        <v>0</v>
      </c>
      <c r="BH235" s="163">
        <f>IF(N235="sníž. přenesená",J235,0)</f>
        <v>0</v>
      </c>
      <c r="BI235" s="163">
        <f>IF(N235="nulová",J235,0)</f>
        <v>0</v>
      </c>
      <c r="BJ235" s="18" t="s">
        <v>24</v>
      </c>
      <c r="BK235" s="163">
        <f>ROUND(I235*H235,2)</f>
        <v>0</v>
      </c>
      <c r="BL235" s="18" t="s">
        <v>192</v>
      </c>
      <c r="BM235" s="162" t="s">
        <v>1354</v>
      </c>
    </row>
    <row r="236" spans="1:65" s="15" customFormat="1">
      <c r="B236" s="194"/>
      <c r="D236" s="165" t="s">
        <v>194</v>
      </c>
      <c r="E236" s="195" t="s">
        <v>1</v>
      </c>
      <c r="F236" s="196" t="s">
        <v>860</v>
      </c>
      <c r="H236" s="195" t="s">
        <v>1</v>
      </c>
      <c r="I236" s="197"/>
      <c r="L236" s="194"/>
      <c r="M236" s="198"/>
      <c r="N236" s="199"/>
      <c r="O236" s="199"/>
      <c r="P236" s="199"/>
      <c r="Q236" s="199"/>
      <c r="R236" s="199"/>
      <c r="S236" s="199"/>
      <c r="T236" s="200"/>
      <c r="AT236" s="195" t="s">
        <v>194</v>
      </c>
      <c r="AU236" s="195" t="s">
        <v>88</v>
      </c>
      <c r="AV236" s="15" t="s">
        <v>24</v>
      </c>
      <c r="AW236" s="15" t="s">
        <v>35</v>
      </c>
      <c r="AX236" s="15" t="s">
        <v>80</v>
      </c>
      <c r="AY236" s="195" t="s">
        <v>185</v>
      </c>
    </row>
    <row r="237" spans="1:65" s="13" customFormat="1">
      <c r="B237" s="164"/>
      <c r="D237" s="165" t="s">
        <v>194</v>
      </c>
      <c r="E237" s="166" t="s">
        <v>1</v>
      </c>
      <c r="F237" s="167" t="s">
        <v>861</v>
      </c>
      <c r="H237" s="168">
        <v>13.132999999999999</v>
      </c>
      <c r="I237" s="169"/>
      <c r="L237" s="164"/>
      <c r="M237" s="170"/>
      <c r="N237" s="171"/>
      <c r="O237" s="171"/>
      <c r="P237" s="171"/>
      <c r="Q237" s="171"/>
      <c r="R237" s="171"/>
      <c r="S237" s="171"/>
      <c r="T237" s="172"/>
      <c r="AT237" s="166" t="s">
        <v>194</v>
      </c>
      <c r="AU237" s="166" t="s">
        <v>88</v>
      </c>
      <c r="AV237" s="13" t="s">
        <v>88</v>
      </c>
      <c r="AW237" s="13" t="s">
        <v>35</v>
      </c>
      <c r="AX237" s="13" t="s">
        <v>24</v>
      </c>
      <c r="AY237" s="166" t="s">
        <v>185</v>
      </c>
    </row>
    <row r="238" spans="1:65" s="2" customFormat="1" ht="16.5" customHeight="1">
      <c r="A238" s="33"/>
      <c r="B238" s="150"/>
      <c r="C238" s="151" t="s">
        <v>554</v>
      </c>
      <c r="D238" s="151" t="s">
        <v>187</v>
      </c>
      <c r="E238" s="152" t="s">
        <v>521</v>
      </c>
      <c r="F238" s="153" t="s">
        <v>862</v>
      </c>
      <c r="G238" s="154" t="s">
        <v>228</v>
      </c>
      <c r="H238" s="155">
        <v>1.4590000000000001</v>
      </c>
      <c r="I238" s="156"/>
      <c r="J238" s="157">
        <f>ROUND(I238*H238,2)</f>
        <v>0</v>
      </c>
      <c r="K238" s="153" t="s">
        <v>224</v>
      </c>
      <c r="L238" s="34"/>
      <c r="M238" s="158" t="s">
        <v>1</v>
      </c>
      <c r="N238" s="159" t="s">
        <v>45</v>
      </c>
      <c r="O238" s="59"/>
      <c r="P238" s="160">
        <f>O238*H238</f>
        <v>0</v>
      </c>
      <c r="Q238" s="160">
        <v>0</v>
      </c>
      <c r="R238" s="160">
        <f>Q238*H238</f>
        <v>0</v>
      </c>
      <c r="S238" s="160">
        <v>0</v>
      </c>
      <c r="T238" s="161">
        <f>S238*H238</f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62" t="s">
        <v>192</v>
      </c>
      <c r="AT238" s="162" t="s">
        <v>187</v>
      </c>
      <c r="AU238" s="162" t="s">
        <v>88</v>
      </c>
      <c r="AY238" s="18" t="s">
        <v>185</v>
      </c>
      <c r="BE238" s="163">
        <f>IF(N238="základní",J238,0)</f>
        <v>0</v>
      </c>
      <c r="BF238" s="163">
        <f>IF(N238="snížená",J238,0)</f>
        <v>0</v>
      </c>
      <c r="BG238" s="163">
        <f>IF(N238="zákl. přenesená",J238,0)</f>
        <v>0</v>
      </c>
      <c r="BH238" s="163">
        <f>IF(N238="sníž. přenesená",J238,0)</f>
        <v>0</v>
      </c>
      <c r="BI238" s="163">
        <f>IF(N238="nulová",J238,0)</f>
        <v>0</v>
      </c>
      <c r="BJ238" s="18" t="s">
        <v>24</v>
      </c>
      <c r="BK238" s="163">
        <f>ROUND(I238*H238,2)</f>
        <v>0</v>
      </c>
      <c r="BL238" s="18" t="s">
        <v>192</v>
      </c>
      <c r="BM238" s="162" t="s">
        <v>1355</v>
      </c>
    </row>
    <row r="239" spans="1:65" s="13" customFormat="1">
      <c r="B239" s="164"/>
      <c r="D239" s="165" t="s">
        <v>194</v>
      </c>
      <c r="E239" s="166" t="s">
        <v>1</v>
      </c>
      <c r="F239" s="167" t="s">
        <v>864</v>
      </c>
      <c r="H239" s="168">
        <v>1.4590000000000001</v>
      </c>
      <c r="I239" s="169"/>
      <c r="L239" s="164"/>
      <c r="M239" s="170"/>
      <c r="N239" s="171"/>
      <c r="O239" s="171"/>
      <c r="P239" s="171"/>
      <c r="Q239" s="171"/>
      <c r="R239" s="171"/>
      <c r="S239" s="171"/>
      <c r="T239" s="172"/>
      <c r="AT239" s="166" t="s">
        <v>194</v>
      </c>
      <c r="AU239" s="166" t="s">
        <v>88</v>
      </c>
      <c r="AV239" s="13" t="s">
        <v>88</v>
      </c>
      <c r="AW239" s="13" t="s">
        <v>35</v>
      </c>
      <c r="AX239" s="13" t="s">
        <v>24</v>
      </c>
      <c r="AY239" s="166" t="s">
        <v>185</v>
      </c>
    </row>
    <row r="240" spans="1:65" s="2" customFormat="1" ht="16.5" customHeight="1">
      <c r="A240" s="33"/>
      <c r="B240" s="150"/>
      <c r="C240" s="151" t="s">
        <v>556</v>
      </c>
      <c r="D240" s="151" t="s">
        <v>187</v>
      </c>
      <c r="E240" s="152" t="s">
        <v>338</v>
      </c>
      <c r="F240" s="153" t="s">
        <v>339</v>
      </c>
      <c r="G240" s="154" t="s">
        <v>288</v>
      </c>
      <c r="H240" s="155">
        <v>97.28</v>
      </c>
      <c r="I240" s="156"/>
      <c r="J240" s="157">
        <f>ROUND(I240*H240,2)</f>
        <v>0</v>
      </c>
      <c r="K240" s="153" t="s">
        <v>191</v>
      </c>
      <c r="L240" s="34"/>
      <c r="M240" s="158" t="s">
        <v>1</v>
      </c>
      <c r="N240" s="159" t="s">
        <v>45</v>
      </c>
      <c r="O240" s="59"/>
      <c r="P240" s="160">
        <f>O240*H240</f>
        <v>0</v>
      </c>
      <c r="Q240" s="160">
        <v>0</v>
      </c>
      <c r="R240" s="160">
        <f>Q240*H240</f>
        <v>0</v>
      </c>
      <c r="S240" s="160">
        <v>0</v>
      </c>
      <c r="T240" s="161">
        <f>S240*H240</f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62" t="s">
        <v>192</v>
      </c>
      <c r="AT240" s="162" t="s">
        <v>187</v>
      </c>
      <c r="AU240" s="162" t="s">
        <v>88</v>
      </c>
      <c r="AY240" s="18" t="s">
        <v>185</v>
      </c>
      <c r="BE240" s="163">
        <f>IF(N240="základní",J240,0)</f>
        <v>0</v>
      </c>
      <c r="BF240" s="163">
        <f>IF(N240="snížená",J240,0)</f>
        <v>0</v>
      </c>
      <c r="BG240" s="163">
        <f>IF(N240="zákl. přenesená",J240,0)</f>
        <v>0</v>
      </c>
      <c r="BH240" s="163">
        <f>IF(N240="sníž. přenesená",J240,0)</f>
        <v>0</v>
      </c>
      <c r="BI240" s="163">
        <f>IF(N240="nulová",J240,0)</f>
        <v>0</v>
      </c>
      <c r="BJ240" s="18" t="s">
        <v>24</v>
      </c>
      <c r="BK240" s="163">
        <f>ROUND(I240*H240,2)</f>
        <v>0</v>
      </c>
      <c r="BL240" s="18" t="s">
        <v>192</v>
      </c>
      <c r="BM240" s="162" t="s">
        <v>1356</v>
      </c>
    </row>
    <row r="241" spans="1:65" s="13" customFormat="1">
      <c r="B241" s="164"/>
      <c r="D241" s="165" t="s">
        <v>194</v>
      </c>
      <c r="E241" s="166" t="s">
        <v>1</v>
      </c>
      <c r="F241" s="167" t="s">
        <v>1357</v>
      </c>
      <c r="H241" s="168">
        <v>97.28</v>
      </c>
      <c r="I241" s="169"/>
      <c r="L241" s="164"/>
      <c r="M241" s="170"/>
      <c r="N241" s="171"/>
      <c r="O241" s="171"/>
      <c r="P241" s="171"/>
      <c r="Q241" s="171"/>
      <c r="R241" s="171"/>
      <c r="S241" s="171"/>
      <c r="T241" s="172"/>
      <c r="AT241" s="166" t="s">
        <v>194</v>
      </c>
      <c r="AU241" s="166" t="s">
        <v>88</v>
      </c>
      <c r="AV241" s="13" t="s">
        <v>88</v>
      </c>
      <c r="AW241" s="13" t="s">
        <v>35</v>
      </c>
      <c r="AX241" s="13" t="s">
        <v>80</v>
      </c>
      <c r="AY241" s="166" t="s">
        <v>185</v>
      </c>
    </row>
    <row r="242" spans="1:65" s="14" customFormat="1">
      <c r="B242" s="173"/>
      <c r="D242" s="165" t="s">
        <v>194</v>
      </c>
      <c r="E242" s="174" t="s">
        <v>269</v>
      </c>
      <c r="F242" s="175" t="s">
        <v>195</v>
      </c>
      <c r="H242" s="176">
        <v>97.28</v>
      </c>
      <c r="I242" s="177"/>
      <c r="L242" s="173"/>
      <c r="M242" s="178"/>
      <c r="N242" s="179"/>
      <c r="O242" s="179"/>
      <c r="P242" s="179"/>
      <c r="Q242" s="179"/>
      <c r="R242" s="179"/>
      <c r="S242" s="179"/>
      <c r="T242" s="180"/>
      <c r="AT242" s="174" t="s">
        <v>194</v>
      </c>
      <c r="AU242" s="174" t="s">
        <v>88</v>
      </c>
      <c r="AV242" s="14" t="s">
        <v>192</v>
      </c>
      <c r="AW242" s="14" t="s">
        <v>35</v>
      </c>
      <c r="AX242" s="14" t="s">
        <v>24</v>
      </c>
      <c r="AY242" s="174" t="s">
        <v>185</v>
      </c>
    </row>
    <row r="243" spans="1:65" s="2" customFormat="1" ht="16.5" customHeight="1">
      <c r="A243" s="33"/>
      <c r="B243" s="150"/>
      <c r="C243" s="181" t="s">
        <v>560</v>
      </c>
      <c r="D243" s="181" t="s">
        <v>231</v>
      </c>
      <c r="E243" s="182" t="s">
        <v>886</v>
      </c>
      <c r="F243" s="183" t="s">
        <v>233</v>
      </c>
      <c r="G243" s="184" t="s">
        <v>234</v>
      </c>
      <c r="H243" s="185">
        <v>23.347000000000001</v>
      </c>
      <c r="I243" s="186"/>
      <c r="J243" s="187">
        <f>ROUND(I243*H243,2)</f>
        <v>0</v>
      </c>
      <c r="K243" s="183" t="s">
        <v>191</v>
      </c>
      <c r="L243" s="188"/>
      <c r="M243" s="189" t="s">
        <v>1</v>
      </c>
      <c r="N243" s="190" t="s">
        <v>45</v>
      </c>
      <c r="O243" s="59"/>
      <c r="P243" s="160">
        <f>O243*H243</f>
        <v>0</v>
      </c>
      <c r="Q243" s="160">
        <v>0</v>
      </c>
      <c r="R243" s="160">
        <f>Q243*H243</f>
        <v>0</v>
      </c>
      <c r="S243" s="160">
        <v>0</v>
      </c>
      <c r="T243" s="161">
        <f>S243*H243</f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62" t="s">
        <v>217</v>
      </c>
      <c r="AT243" s="162" t="s">
        <v>231</v>
      </c>
      <c r="AU243" s="162" t="s">
        <v>88</v>
      </c>
      <c r="AY243" s="18" t="s">
        <v>185</v>
      </c>
      <c r="BE243" s="163">
        <f>IF(N243="základní",J243,0)</f>
        <v>0</v>
      </c>
      <c r="BF243" s="163">
        <f>IF(N243="snížená",J243,0)</f>
        <v>0</v>
      </c>
      <c r="BG243" s="163">
        <f>IF(N243="zákl. přenesená",J243,0)</f>
        <v>0</v>
      </c>
      <c r="BH243" s="163">
        <f>IF(N243="sníž. přenesená",J243,0)</f>
        <v>0</v>
      </c>
      <c r="BI243" s="163">
        <f>IF(N243="nulová",J243,0)</f>
        <v>0</v>
      </c>
      <c r="BJ243" s="18" t="s">
        <v>24</v>
      </c>
      <c r="BK243" s="163">
        <f>ROUND(I243*H243,2)</f>
        <v>0</v>
      </c>
      <c r="BL243" s="18" t="s">
        <v>192</v>
      </c>
      <c r="BM243" s="162" t="s">
        <v>1358</v>
      </c>
    </row>
    <row r="244" spans="1:65" s="13" customFormat="1">
      <c r="B244" s="164"/>
      <c r="D244" s="165" t="s">
        <v>194</v>
      </c>
      <c r="E244" s="166" t="s">
        <v>1</v>
      </c>
      <c r="F244" s="167" t="s">
        <v>888</v>
      </c>
      <c r="H244" s="168">
        <v>23.347000000000001</v>
      </c>
      <c r="I244" s="169"/>
      <c r="L244" s="164"/>
      <c r="M244" s="170"/>
      <c r="N244" s="171"/>
      <c r="O244" s="171"/>
      <c r="P244" s="171"/>
      <c r="Q244" s="171"/>
      <c r="R244" s="171"/>
      <c r="S244" s="171"/>
      <c r="T244" s="172"/>
      <c r="AT244" s="166" t="s">
        <v>194</v>
      </c>
      <c r="AU244" s="166" t="s">
        <v>88</v>
      </c>
      <c r="AV244" s="13" t="s">
        <v>88</v>
      </c>
      <c r="AW244" s="13" t="s">
        <v>35</v>
      </c>
      <c r="AX244" s="13" t="s">
        <v>80</v>
      </c>
      <c r="AY244" s="166" t="s">
        <v>185</v>
      </c>
    </row>
    <row r="245" spans="1:65" s="14" customFormat="1">
      <c r="B245" s="173"/>
      <c r="D245" s="165" t="s">
        <v>194</v>
      </c>
      <c r="E245" s="174" t="s">
        <v>1</v>
      </c>
      <c r="F245" s="175" t="s">
        <v>195</v>
      </c>
      <c r="H245" s="176">
        <v>23.347000000000001</v>
      </c>
      <c r="I245" s="177"/>
      <c r="L245" s="173"/>
      <c r="M245" s="178"/>
      <c r="N245" s="179"/>
      <c r="O245" s="179"/>
      <c r="P245" s="179"/>
      <c r="Q245" s="179"/>
      <c r="R245" s="179"/>
      <c r="S245" s="179"/>
      <c r="T245" s="180"/>
      <c r="AT245" s="174" t="s">
        <v>194</v>
      </c>
      <c r="AU245" s="174" t="s">
        <v>88</v>
      </c>
      <c r="AV245" s="14" t="s">
        <v>192</v>
      </c>
      <c r="AW245" s="14" t="s">
        <v>35</v>
      </c>
      <c r="AX245" s="14" t="s">
        <v>24</v>
      </c>
      <c r="AY245" s="174" t="s">
        <v>185</v>
      </c>
    </row>
    <row r="246" spans="1:65" s="2" customFormat="1" ht="16.5" customHeight="1">
      <c r="A246" s="33"/>
      <c r="B246" s="150"/>
      <c r="C246" s="151" t="s">
        <v>563</v>
      </c>
      <c r="D246" s="151" t="s">
        <v>187</v>
      </c>
      <c r="E246" s="152" t="s">
        <v>348</v>
      </c>
      <c r="F246" s="153" t="s">
        <v>349</v>
      </c>
      <c r="G246" s="154" t="s">
        <v>228</v>
      </c>
      <c r="H246" s="155">
        <v>14.592000000000001</v>
      </c>
      <c r="I246" s="156"/>
      <c r="J246" s="157">
        <f>ROUND(I246*H246,2)</f>
        <v>0</v>
      </c>
      <c r="K246" s="153" t="s">
        <v>191</v>
      </c>
      <c r="L246" s="34"/>
      <c r="M246" s="158" t="s">
        <v>1</v>
      </c>
      <c r="N246" s="159" t="s">
        <v>45</v>
      </c>
      <c r="O246" s="59"/>
      <c r="P246" s="160">
        <f>O246*H246</f>
        <v>0</v>
      </c>
      <c r="Q246" s="160">
        <v>0</v>
      </c>
      <c r="R246" s="160">
        <f>Q246*H246</f>
        <v>0</v>
      </c>
      <c r="S246" s="160">
        <v>0</v>
      </c>
      <c r="T246" s="161">
        <f>S246*H246</f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162" t="s">
        <v>192</v>
      </c>
      <c r="AT246" s="162" t="s">
        <v>187</v>
      </c>
      <c r="AU246" s="162" t="s">
        <v>88</v>
      </c>
      <c r="AY246" s="18" t="s">
        <v>185</v>
      </c>
      <c r="BE246" s="163">
        <f>IF(N246="základní",J246,0)</f>
        <v>0</v>
      </c>
      <c r="BF246" s="163">
        <f>IF(N246="snížená",J246,0)</f>
        <v>0</v>
      </c>
      <c r="BG246" s="163">
        <f>IF(N246="zákl. přenesená",J246,0)</f>
        <v>0</v>
      </c>
      <c r="BH246" s="163">
        <f>IF(N246="sníž. přenesená",J246,0)</f>
        <v>0</v>
      </c>
      <c r="BI246" s="163">
        <f>IF(N246="nulová",J246,0)</f>
        <v>0</v>
      </c>
      <c r="BJ246" s="18" t="s">
        <v>24</v>
      </c>
      <c r="BK246" s="163">
        <f>ROUND(I246*H246,2)</f>
        <v>0</v>
      </c>
      <c r="BL246" s="18" t="s">
        <v>192</v>
      </c>
      <c r="BM246" s="162" t="s">
        <v>1359</v>
      </c>
    </row>
    <row r="247" spans="1:65" s="13" customFormat="1">
      <c r="B247" s="164"/>
      <c r="D247" s="165" t="s">
        <v>194</v>
      </c>
      <c r="E247" s="166" t="s">
        <v>1</v>
      </c>
      <c r="F247" s="167" t="s">
        <v>891</v>
      </c>
      <c r="H247" s="168">
        <v>14.592000000000001</v>
      </c>
      <c r="I247" s="169"/>
      <c r="L247" s="164"/>
      <c r="M247" s="170"/>
      <c r="N247" s="171"/>
      <c r="O247" s="171"/>
      <c r="P247" s="171"/>
      <c r="Q247" s="171"/>
      <c r="R247" s="171"/>
      <c r="S247" s="171"/>
      <c r="T247" s="172"/>
      <c r="AT247" s="166" t="s">
        <v>194</v>
      </c>
      <c r="AU247" s="166" t="s">
        <v>88</v>
      </c>
      <c r="AV247" s="13" t="s">
        <v>88</v>
      </c>
      <c r="AW247" s="13" t="s">
        <v>35</v>
      </c>
      <c r="AX247" s="13" t="s">
        <v>24</v>
      </c>
      <c r="AY247" s="166" t="s">
        <v>185</v>
      </c>
    </row>
    <row r="248" spans="1:65" s="2" customFormat="1" ht="21.75" customHeight="1">
      <c r="A248" s="33"/>
      <c r="B248" s="150"/>
      <c r="C248" s="151" t="s">
        <v>565</v>
      </c>
      <c r="D248" s="151" t="s">
        <v>187</v>
      </c>
      <c r="E248" s="152" t="s">
        <v>353</v>
      </c>
      <c r="F248" s="153" t="s">
        <v>354</v>
      </c>
      <c r="G248" s="154" t="s">
        <v>228</v>
      </c>
      <c r="H248" s="155">
        <v>14.592000000000001</v>
      </c>
      <c r="I248" s="156"/>
      <c r="J248" s="157">
        <f>ROUND(I248*H248,2)</f>
        <v>0</v>
      </c>
      <c r="K248" s="153" t="s">
        <v>191</v>
      </c>
      <c r="L248" s="34"/>
      <c r="M248" s="158" t="s">
        <v>1</v>
      </c>
      <c r="N248" s="159" t="s">
        <v>45</v>
      </c>
      <c r="O248" s="59"/>
      <c r="P248" s="160">
        <f>O248*H248</f>
        <v>0</v>
      </c>
      <c r="Q248" s="160">
        <v>0</v>
      </c>
      <c r="R248" s="160">
        <f>Q248*H248</f>
        <v>0</v>
      </c>
      <c r="S248" s="160">
        <v>0</v>
      </c>
      <c r="T248" s="161">
        <f>S248*H248</f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162" t="s">
        <v>192</v>
      </c>
      <c r="AT248" s="162" t="s">
        <v>187</v>
      </c>
      <c r="AU248" s="162" t="s">
        <v>88</v>
      </c>
      <c r="AY248" s="18" t="s">
        <v>185</v>
      </c>
      <c r="BE248" s="163">
        <f>IF(N248="základní",J248,0)</f>
        <v>0</v>
      </c>
      <c r="BF248" s="163">
        <f>IF(N248="snížená",J248,0)</f>
        <v>0</v>
      </c>
      <c r="BG248" s="163">
        <f>IF(N248="zákl. přenesená",J248,0)</f>
        <v>0</v>
      </c>
      <c r="BH248" s="163">
        <f>IF(N248="sníž. přenesená",J248,0)</f>
        <v>0</v>
      </c>
      <c r="BI248" s="163">
        <f>IF(N248="nulová",J248,0)</f>
        <v>0</v>
      </c>
      <c r="BJ248" s="18" t="s">
        <v>24</v>
      </c>
      <c r="BK248" s="163">
        <f>ROUND(I248*H248,2)</f>
        <v>0</v>
      </c>
      <c r="BL248" s="18" t="s">
        <v>192</v>
      </c>
      <c r="BM248" s="162" t="s">
        <v>1360</v>
      </c>
    </row>
    <row r="249" spans="1:65" s="2" customFormat="1" ht="16.5" customHeight="1">
      <c r="A249" s="33"/>
      <c r="B249" s="150"/>
      <c r="C249" s="151" t="s">
        <v>572</v>
      </c>
      <c r="D249" s="151" t="s">
        <v>187</v>
      </c>
      <c r="E249" s="152" t="s">
        <v>865</v>
      </c>
      <c r="F249" s="153" t="s">
        <v>866</v>
      </c>
      <c r="G249" s="154" t="s">
        <v>288</v>
      </c>
      <c r="H249" s="155">
        <v>89.498000000000005</v>
      </c>
      <c r="I249" s="156"/>
      <c r="J249" s="157">
        <f>ROUND(I249*H249,2)</f>
        <v>0</v>
      </c>
      <c r="K249" s="153" t="s">
        <v>191</v>
      </c>
      <c r="L249" s="34"/>
      <c r="M249" s="158" t="s">
        <v>1</v>
      </c>
      <c r="N249" s="159" t="s">
        <v>45</v>
      </c>
      <c r="O249" s="59"/>
      <c r="P249" s="160">
        <f>O249*H249</f>
        <v>0</v>
      </c>
      <c r="Q249" s="160">
        <v>0</v>
      </c>
      <c r="R249" s="160">
        <f>Q249*H249</f>
        <v>0</v>
      </c>
      <c r="S249" s="160">
        <v>0</v>
      </c>
      <c r="T249" s="161">
        <f>S249*H249</f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62" t="s">
        <v>192</v>
      </c>
      <c r="AT249" s="162" t="s">
        <v>187</v>
      </c>
      <c r="AU249" s="162" t="s">
        <v>88</v>
      </c>
      <c r="AY249" s="18" t="s">
        <v>185</v>
      </c>
      <c r="BE249" s="163">
        <f>IF(N249="základní",J249,0)</f>
        <v>0</v>
      </c>
      <c r="BF249" s="163">
        <f>IF(N249="snížená",J249,0)</f>
        <v>0</v>
      </c>
      <c r="BG249" s="163">
        <f>IF(N249="zákl. přenesená",J249,0)</f>
        <v>0</v>
      </c>
      <c r="BH249" s="163">
        <f>IF(N249="sníž. přenesená",J249,0)</f>
        <v>0</v>
      </c>
      <c r="BI249" s="163">
        <f>IF(N249="nulová",J249,0)</f>
        <v>0</v>
      </c>
      <c r="BJ249" s="18" t="s">
        <v>24</v>
      </c>
      <c r="BK249" s="163">
        <f>ROUND(I249*H249,2)</f>
        <v>0</v>
      </c>
      <c r="BL249" s="18" t="s">
        <v>192</v>
      </c>
      <c r="BM249" s="162" t="s">
        <v>1361</v>
      </c>
    </row>
    <row r="250" spans="1:65" s="15" customFormat="1">
      <c r="B250" s="194"/>
      <c r="D250" s="165" t="s">
        <v>194</v>
      </c>
      <c r="E250" s="195" t="s">
        <v>1</v>
      </c>
      <c r="F250" s="196" t="s">
        <v>1362</v>
      </c>
      <c r="H250" s="195" t="s">
        <v>1</v>
      </c>
      <c r="I250" s="197"/>
      <c r="L250" s="194"/>
      <c r="M250" s="198"/>
      <c r="N250" s="199"/>
      <c r="O250" s="199"/>
      <c r="P250" s="199"/>
      <c r="Q250" s="199"/>
      <c r="R250" s="199"/>
      <c r="S250" s="199"/>
      <c r="T250" s="200"/>
      <c r="AT250" s="195" t="s">
        <v>194</v>
      </c>
      <c r="AU250" s="195" t="s">
        <v>88</v>
      </c>
      <c r="AV250" s="15" t="s">
        <v>24</v>
      </c>
      <c r="AW250" s="15" t="s">
        <v>35</v>
      </c>
      <c r="AX250" s="15" t="s">
        <v>80</v>
      </c>
      <c r="AY250" s="195" t="s">
        <v>185</v>
      </c>
    </row>
    <row r="251" spans="1:65" s="13" customFormat="1">
      <c r="B251" s="164"/>
      <c r="D251" s="165" t="s">
        <v>194</v>
      </c>
      <c r="E251" s="166" t="s">
        <v>1</v>
      </c>
      <c r="F251" s="167" t="s">
        <v>1363</v>
      </c>
      <c r="H251" s="168">
        <v>89.498000000000005</v>
      </c>
      <c r="I251" s="169"/>
      <c r="L251" s="164"/>
      <c r="M251" s="170"/>
      <c r="N251" s="171"/>
      <c r="O251" s="171"/>
      <c r="P251" s="171"/>
      <c r="Q251" s="171"/>
      <c r="R251" s="171"/>
      <c r="S251" s="171"/>
      <c r="T251" s="172"/>
      <c r="AT251" s="166" t="s">
        <v>194</v>
      </c>
      <c r="AU251" s="166" t="s">
        <v>88</v>
      </c>
      <c r="AV251" s="13" t="s">
        <v>88</v>
      </c>
      <c r="AW251" s="13" t="s">
        <v>35</v>
      </c>
      <c r="AX251" s="13" t="s">
        <v>24</v>
      </c>
      <c r="AY251" s="166" t="s">
        <v>185</v>
      </c>
    </row>
    <row r="252" spans="1:65" s="2" customFormat="1" ht="16.5" customHeight="1">
      <c r="A252" s="33"/>
      <c r="B252" s="150"/>
      <c r="C252" s="151" t="s">
        <v>576</v>
      </c>
      <c r="D252" s="151" t="s">
        <v>187</v>
      </c>
      <c r="E252" s="152" t="s">
        <v>870</v>
      </c>
      <c r="F252" s="153" t="s">
        <v>871</v>
      </c>
      <c r="G252" s="154" t="s">
        <v>288</v>
      </c>
      <c r="H252" s="155">
        <v>7.782</v>
      </c>
      <c r="I252" s="156"/>
      <c r="J252" s="157">
        <f>ROUND(I252*H252,2)</f>
        <v>0</v>
      </c>
      <c r="K252" s="153" t="s">
        <v>191</v>
      </c>
      <c r="L252" s="34"/>
      <c r="M252" s="158" t="s">
        <v>1</v>
      </c>
      <c r="N252" s="159" t="s">
        <v>45</v>
      </c>
      <c r="O252" s="59"/>
      <c r="P252" s="160">
        <f>O252*H252</f>
        <v>0</v>
      </c>
      <c r="Q252" s="160">
        <v>0</v>
      </c>
      <c r="R252" s="160">
        <f>Q252*H252</f>
        <v>0</v>
      </c>
      <c r="S252" s="160">
        <v>0</v>
      </c>
      <c r="T252" s="161">
        <f>S252*H252</f>
        <v>0</v>
      </c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162" t="s">
        <v>192</v>
      </c>
      <c r="AT252" s="162" t="s">
        <v>187</v>
      </c>
      <c r="AU252" s="162" t="s">
        <v>88</v>
      </c>
      <c r="AY252" s="18" t="s">
        <v>185</v>
      </c>
      <c r="BE252" s="163">
        <f>IF(N252="základní",J252,0)</f>
        <v>0</v>
      </c>
      <c r="BF252" s="163">
        <f>IF(N252="snížená",J252,0)</f>
        <v>0</v>
      </c>
      <c r="BG252" s="163">
        <f>IF(N252="zákl. přenesená",J252,0)</f>
        <v>0</v>
      </c>
      <c r="BH252" s="163">
        <f>IF(N252="sníž. přenesená",J252,0)</f>
        <v>0</v>
      </c>
      <c r="BI252" s="163">
        <f>IF(N252="nulová",J252,0)</f>
        <v>0</v>
      </c>
      <c r="BJ252" s="18" t="s">
        <v>24</v>
      </c>
      <c r="BK252" s="163">
        <f>ROUND(I252*H252,2)</f>
        <v>0</v>
      </c>
      <c r="BL252" s="18" t="s">
        <v>192</v>
      </c>
      <c r="BM252" s="162" t="s">
        <v>1364</v>
      </c>
    </row>
    <row r="253" spans="1:65" s="13" customFormat="1">
      <c r="B253" s="164"/>
      <c r="D253" s="165" t="s">
        <v>194</v>
      </c>
      <c r="E253" s="166" t="s">
        <v>1</v>
      </c>
      <c r="F253" s="167" t="s">
        <v>1365</v>
      </c>
      <c r="H253" s="168">
        <v>7.782</v>
      </c>
      <c r="I253" s="169"/>
      <c r="L253" s="164"/>
      <c r="M253" s="170"/>
      <c r="N253" s="171"/>
      <c r="O253" s="171"/>
      <c r="P253" s="171"/>
      <c r="Q253" s="171"/>
      <c r="R253" s="171"/>
      <c r="S253" s="171"/>
      <c r="T253" s="172"/>
      <c r="AT253" s="166" t="s">
        <v>194</v>
      </c>
      <c r="AU253" s="166" t="s">
        <v>88</v>
      </c>
      <c r="AV253" s="13" t="s">
        <v>88</v>
      </c>
      <c r="AW253" s="13" t="s">
        <v>35</v>
      </c>
      <c r="AX253" s="13" t="s">
        <v>24</v>
      </c>
      <c r="AY253" s="166" t="s">
        <v>185</v>
      </c>
    </row>
    <row r="254" spans="1:65" s="2" customFormat="1" ht="16.5" customHeight="1">
      <c r="A254" s="33"/>
      <c r="B254" s="150"/>
      <c r="C254" s="151" t="s">
        <v>578</v>
      </c>
      <c r="D254" s="151" t="s">
        <v>187</v>
      </c>
      <c r="E254" s="152" t="s">
        <v>874</v>
      </c>
      <c r="F254" s="153" t="s">
        <v>875</v>
      </c>
      <c r="G254" s="154" t="s">
        <v>288</v>
      </c>
      <c r="H254" s="155">
        <v>349.25</v>
      </c>
      <c r="I254" s="156"/>
      <c r="J254" s="157">
        <f>ROUND(I254*H254,2)</f>
        <v>0</v>
      </c>
      <c r="K254" s="153" t="s">
        <v>191</v>
      </c>
      <c r="L254" s="34"/>
      <c r="M254" s="158" t="s">
        <v>1</v>
      </c>
      <c r="N254" s="159" t="s">
        <v>45</v>
      </c>
      <c r="O254" s="59"/>
      <c r="P254" s="160">
        <f>O254*H254</f>
        <v>0</v>
      </c>
      <c r="Q254" s="160">
        <v>0</v>
      </c>
      <c r="R254" s="160">
        <f>Q254*H254</f>
        <v>0</v>
      </c>
      <c r="S254" s="160">
        <v>0</v>
      </c>
      <c r="T254" s="161">
        <f>S254*H254</f>
        <v>0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162" t="s">
        <v>192</v>
      </c>
      <c r="AT254" s="162" t="s">
        <v>187</v>
      </c>
      <c r="AU254" s="162" t="s">
        <v>88</v>
      </c>
      <c r="AY254" s="18" t="s">
        <v>185</v>
      </c>
      <c r="BE254" s="163">
        <f>IF(N254="základní",J254,0)</f>
        <v>0</v>
      </c>
      <c r="BF254" s="163">
        <f>IF(N254="snížená",J254,0)</f>
        <v>0</v>
      </c>
      <c r="BG254" s="163">
        <f>IF(N254="zákl. přenesená",J254,0)</f>
        <v>0</v>
      </c>
      <c r="BH254" s="163">
        <f>IF(N254="sníž. přenesená",J254,0)</f>
        <v>0</v>
      </c>
      <c r="BI254" s="163">
        <f>IF(N254="nulová",J254,0)</f>
        <v>0</v>
      </c>
      <c r="BJ254" s="18" t="s">
        <v>24</v>
      </c>
      <c r="BK254" s="163">
        <f>ROUND(I254*H254,2)</f>
        <v>0</v>
      </c>
      <c r="BL254" s="18" t="s">
        <v>192</v>
      </c>
      <c r="BM254" s="162" t="s">
        <v>1366</v>
      </c>
    </row>
    <row r="255" spans="1:65" s="15" customFormat="1">
      <c r="B255" s="194"/>
      <c r="D255" s="165" t="s">
        <v>194</v>
      </c>
      <c r="E255" s="195" t="s">
        <v>1</v>
      </c>
      <c r="F255" s="196" t="s">
        <v>868</v>
      </c>
      <c r="H255" s="195" t="s">
        <v>1</v>
      </c>
      <c r="I255" s="197"/>
      <c r="L255" s="194"/>
      <c r="M255" s="198"/>
      <c r="N255" s="199"/>
      <c r="O255" s="199"/>
      <c r="P255" s="199"/>
      <c r="Q255" s="199"/>
      <c r="R255" s="199"/>
      <c r="S255" s="199"/>
      <c r="T255" s="200"/>
      <c r="AT255" s="195" t="s">
        <v>194</v>
      </c>
      <c r="AU255" s="195" t="s">
        <v>88</v>
      </c>
      <c r="AV255" s="15" t="s">
        <v>24</v>
      </c>
      <c r="AW255" s="15" t="s">
        <v>35</v>
      </c>
      <c r="AX255" s="15" t="s">
        <v>80</v>
      </c>
      <c r="AY255" s="195" t="s">
        <v>185</v>
      </c>
    </row>
    <row r="256" spans="1:65" s="15" customFormat="1">
      <c r="B256" s="194"/>
      <c r="D256" s="165" t="s">
        <v>194</v>
      </c>
      <c r="E256" s="195" t="s">
        <v>1</v>
      </c>
      <c r="F256" s="196" t="s">
        <v>1367</v>
      </c>
      <c r="H256" s="195" t="s">
        <v>1</v>
      </c>
      <c r="I256" s="197"/>
      <c r="L256" s="194"/>
      <c r="M256" s="198"/>
      <c r="N256" s="199"/>
      <c r="O256" s="199"/>
      <c r="P256" s="199"/>
      <c r="Q256" s="199"/>
      <c r="R256" s="199"/>
      <c r="S256" s="199"/>
      <c r="T256" s="200"/>
      <c r="AT256" s="195" t="s">
        <v>194</v>
      </c>
      <c r="AU256" s="195" t="s">
        <v>88</v>
      </c>
      <c r="AV256" s="15" t="s">
        <v>24</v>
      </c>
      <c r="AW256" s="15" t="s">
        <v>35</v>
      </c>
      <c r="AX256" s="15" t="s">
        <v>80</v>
      </c>
      <c r="AY256" s="195" t="s">
        <v>185</v>
      </c>
    </row>
    <row r="257" spans="1:65" s="13" customFormat="1">
      <c r="B257" s="164"/>
      <c r="D257" s="165" t="s">
        <v>194</v>
      </c>
      <c r="E257" s="166" t="s">
        <v>1</v>
      </c>
      <c r="F257" s="167" t="s">
        <v>1368</v>
      </c>
      <c r="H257" s="168">
        <v>48</v>
      </c>
      <c r="I257" s="169"/>
      <c r="L257" s="164"/>
      <c r="M257" s="170"/>
      <c r="N257" s="171"/>
      <c r="O257" s="171"/>
      <c r="P257" s="171"/>
      <c r="Q257" s="171"/>
      <c r="R257" s="171"/>
      <c r="S257" s="171"/>
      <c r="T257" s="172"/>
      <c r="AT257" s="166" t="s">
        <v>194</v>
      </c>
      <c r="AU257" s="166" t="s">
        <v>88</v>
      </c>
      <c r="AV257" s="13" t="s">
        <v>88</v>
      </c>
      <c r="AW257" s="13" t="s">
        <v>35</v>
      </c>
      <c r="AX257" s="13" t="s">
        <v>80</v>
      </c>
      <c r="AY257" s="166" t="s">
        <v>185</v>
      </c>
    </row>
    <row r="258" spans="1:65" s="13" customFormat="1">
      <c r="B258" s="164"/>
      <c r="D258" s="165" t="s">
        <v>194</v>
      </c>
      <c r="E258" s="166" t="s">
        <v>1</v>
      </c>
      <c r="F258" s="167" t="s">
        <v>1369</v>
      </c>
      <c r="H258" s="168">
        <v>72.849999999999994</v>
      </c>
      <c r="I258" s="169"/>
      <c r="L258" s="164"/>
      <c r="M258" s="170"/>
      <c r="N258" s="171"/>
      <c r="O258" s="171"/>
      <c r="P258" s="171"/>
      <c r="Q258" s="171"/>
      <c r="R258" s="171"/>
      <c r="S258" s="171"/>
      <c r="T258" s="172"/>
      <c r="AT258" s="166" t="s">
        <v>194</v>
      </c>
      <c r="AU258" s="166" t="s">
        <v>88</v>
      </c>
      <c r="AV258" s="13" t="s">
        <v>88</v>
      </c>
      <c r="AW258" s="13" t="s">
        <v>35</v>
      </c>
      <c r="AX258" s="13" t="s">
        <v>80</v>
      </c>
      <c r="AY258" s="166" t="s">
        <v>185</v>
      </c>
    </row>
    <row r="259" spans="1:65" s="13" customFormat="1">
      <c r="B259" s="164"/>
      <c r="D259" s="165" t="s">
        <v>194</v>
      </c>
      <c r="E259" s="166" t="s">
        <v>1</v>
      </c>
      <c r="F259" s="167" t="s">
        <v>1370</v>
      </c>
      <c r="H259" s="168">
        <v>29.25</v>
      </c>
      <c r="I259" s="169"/>
      <c r="L259" s="164"/>
      <c r="M259" s="170"/>
      <c r="N259" s="171"/>
      <c r="O259" s="171"/>
      <c r="P259" s="171"/>
      <c r="Q259" s="171"/>
      <c r="R259" s="171"/>
      <c r="S259" s="171"/>
      <c r="T259" s="172"/>
      <c r="AT259" s="166" t="s">
        <v>194</v>
      </c>
      <c r="AU259" s="166" t="s">
        <v>88</v>
      </c>
      <c r="AV259" s="13" t="s">
        <v>88</v>
      </c>
      <c r="AW259" s="13" t="s">
        <v>35</v>
      </c>
      <c r="AX259" s="13" t="s">
        <v>80</v>
      </c>
      <c r="AY259" s="166" t="s">
        <v>185</v>
      </c>
    </row>
    <row r="260" spans="1:65" s="13" customFormat="1">
      <c r="B260" s="164"/>
      <c r="D260" s="165" t="s">
        <v>194</v>
      </c>
      <c r="E260" s="166" t="s">
        <v>1</v>
      </c>
      <c r="F260" s="167" t="s">
        <v>1371</v>
      </c>
      <c r="H260" s="168">
        <v>220.07</v>
      </c>
      <c r="I260" s="169"/>
      <c r="L260" s="164"/>
      <c r="M260" s="170"/>
      <c r="N260" s="171"/>
      <c r="O260" s="171"/>
      <c r="P260" s="171"/>
      <c r="Q260" s="171"/>
      <c r="R260" s="171"/>
      <c r="S260" s="171"/>
      <c r="T260" s="172"/>
      <c r="AT260" s="166" t="s">
        <v>194</v>
      </c>
      <c r="AU260" s="166" t="s">
        <v>88</v>
      </c>
      <c r="AV260" s="13" t="s">
        <v>88</v>
      </c>
      <c r="AW260" s="13" t="s">
        <v>35</v>
      </c>
      <c r="AX260" s="13" t="s">
        <v>80</v>
      </c>
      <c r="AY260" s="166" t="s">
        <v>185</v>
      </c>
    </row>
    <row r="261" spans="1:65" s="13" customFormat="1">
      <c r="B261" s="164"/>
      <c r="D261" s="165" t="s">
        <v>194</v>
      </c>
      <c r="E261" s="166" t="s">
        <v>1</v>
      </c>
      <c r="F261" s="167" t="s">
        <v>1372</v>
      </c>
      <c r="H261" s="168">
        <v>9.4499999999999993</v>
      </c>
      <c r="I261" s="169"/>
      <c r="L261" s="164"/>
      <c r="M261" s="170"/>
      <c r="N261" s="171"/>
      <c r="O261" s="171"/>
      <c r="P261" s="171"/>
      <c r="Q261" s="171"/>
      <c r="R261" s="171"/>
      <c r="S261" s="171"/>
      <c r="T261" s="172"/>
      <c r="AT261" s="166" t="s">
        <v>194</v>
      </c>
      <c r="AU261" s="166" t="s">
        <v>88</v>
      </c>
      <c r="AV261" s="13" t="s">
        <v>88</v>
      </c>
      <c r="AW261" s="13" t="s">
        <v>35</v>
      </c>
      <c r="AX261" s="13" t="s">
        <v>80</v>
      </c>
      <c r="AY261" s="166" t="s">
        <v>185</v>
      </c>
    </row>
    <row r="262" spans="1:65" s="14" customFormat="1">
      <c r="B262" s="173"/>
      <c r="D262" s="165" t="s">
        <v>194</v>
      </c>
      <c r="E262" s="174" t="s">
        <v>1</v>
      </c>
      <c r="F262" s="175" t="s">
        <v>195</v>
      </c>
      <c r="H262" s="176">
        <v>379.62</v>
      </c>
      <c r="I262" s="177"/>
      <c r="L262" s="173"/>
      <c r="M262" s="178"/>
      <c r="N262" s="179"/>
      <c r="O262" s="179"/>
      <c r="P262" s="179"/>
      <c r="Q262" s="179"/>
      <c r="R262" s="179"/>
      <c r="S262" s="179"/>
      <c r="T262" s="180"/>
      <c r="AT262" s="174" t="s">
        <v>194</v>
      </c>
      <c r="AU262" s="174" t="s">
        <v>88</v>
      </c>
      <c r="AV262" s="14" t="s">
        <v>192</v>
      </c>
      <c r="AW262" s="14" t="s">
        <v>35</v>
      </c>
      <c r="AX262" s="14" t="s">
        <v>80</v>
      </c>
      <c r="AY262" s="174" t="s">
        <v>185</v>
      </c>
    </row>
    <row r="263" spans="1:65" s="13" customFormat="1">
      <c r="B263" s="164"/>
      <c r="D263" s="165" t="s">
        <v>194</v>
      </c>
      <c r="E263" s="166" t="s">
        <v>1</v>
      </c>
      <c r="F263" s="167" t="s">
        <v>1373</v>
      </c>
      <c r="H263" s="168">
        <v>349.25</v>
      </c>
      <c r="I263" s="169"/>
      <c r="L263" s="164"/>
      <c r="M263" s="170"/>
      <c r="N263" s="171"/>
      <c r="O263" s="171"/>
      <c r="P263" s="171"/>
      <c r="Q263" s="171"/>
      <c r="R263" s="171"/>
      <c r="S263" s="171"/>
      <c r="T263" s="172"/>
      <c r="AT263" s="166" t="s">
        <v>194</v>
      </c>
      <c r="AU263" s="166" t="s">
        <v>88</v>
      </c>
      <c r="AV263" s="13" t="s">
        <v>88</v>
      </c>
      <c r="AW263" s="13" t="s">
        <v>35</v>
      </c>
      <c r="AX263" s="13" t="s">
        <v>80</v>
      </c>
      <c r="AY263" s="166" t="s">
        <v>185</v>
      </c>
    </row>
    <row r="264" spans="1:65" s="14" customFormat="1">
      <c r="B264" s="173"/>
      <c r="D264" s="165" t="s">
        <v>194</v>
      </c>
      <c r="E264" s="174" t="s">
        <v>1</v>
      </c>
      <c r="F264" s="175" t="s">
        <v>195</v>
      </c>
      <c r="H264" s="176">
        <v>349.25</v>
      </c>
      <c r="I264" s="177"/>
      <c r="L264" s="173"/>
      <c r="M264" s="178"/>
      <c r="N264" s="179"/>
      <c r="O264" s="179"/>
      <c r="P264" s="179"/>
      <c r="Q264" s="179"/>
      <c r="R264" s="179"/>
      <c r="S264" s="179"/>
      <c r="T264" s="180"/>
      <c r="AT264" s="174" t="s">
        <v>194</v>
      </c>
      <c r="AU264" s="174" t="s">
        <v>88</v>
      </c>
      <c r="AV264" s="14" t="s">
        <v>192</v>
      </c>
      <c r="AW264" s="14" t="s">
        <v>35</v>
      </c>
      <c r="AX264" s="14" t="s">
        <v>24</v>
      </c>
      <c r="AY264" s="174" t="s">
        <v>185</v>
      </c>
    </row>
    <row r="265" spans="1:65" s="2" customFormat="1" ht="16.5" customHeight="1">
      <c r="A265" s="33"/>
      <c r="B265" s="150"/>
      <c r="C265" s="151" t="s">
        <v>583</v>
      </c>
      <c r="D265" s="151" t="s">
        <v>187</v>
      </c>
      <c r="E265" s="152" t="s">
        <v>880</v>
      </c>
      <c r="F265" s="153" t="s">
        <v>881</v>
      </c>
      <c r="G265" s="154" t="s">
        <v>288</v>
      </c>
      <c r="H265" s="155">
        <v>30.37</v>
      </c>
      <c r="I265" s="156"/>
      <c r="J265" s="157">
        <f>ROUND(I265*H265,2)</f>
        <v>0</v>
      </c>
      <c r="K265" s="153" t="s">
        <v>191</v>
      </c>
      <c r="L265" s="34"/>
      <c r="M265" s="158" t="s">
        <v>1</v>
      </c>
      <c r="N265" s="159" t="s">
        <v>45</v>
      </c>
      <c r="O265" s="59"/>
      <c r="P265" s="160">
        <f>O265*H265</f>
        <v>0</v>
      </c>
      <c r="Q265" s="160">
        <v>0</v>
      </c>
      <c r="R265" s="160">
        <f>Q265*H265</f>
        <v>0</v>
      </c>
      <c r="S265" s="160">
        <v>0</v>
      </c>
      <c r="T265" s="161">
        <f>S265*H265</f>
        <v>0</v>
      </c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R265" s="162" t="s">
        <v>192</v>
      </c>
      <c r="AT265" s="162" t="s">
        <v>187</v>
      </c>
      <c r="AU265" s="162" t="s">
        <v>88</v>
      </c>
      <c r="AY265" s="18" t="s">
        <v>185</v>
      </c>
      <c r="BE265" s="163">
        <f>IF(N265="základní",J265,0)</f>
        <v>0</v>
      </c>
      <c r="BF265" s="163">
        <f>IF(N265="snížená",J265,0)</f>
        <v>0</v>
      </c>
      <c r="BG265" s="163">
        <f>IF(N265="zákl. přenesená",J265,0)</f>
        <v>0</v>
      </c>
      <c r="BH265" s="163">
        <f>IF(N265="sníž. přenesená",J265,0)</f>
        <v>0</v>
      </c>
      <c r="BI265" s="163">
        <f>IF(N265="nulová",J265,0)</f>
        <v>0</v>
      </c>
      <c r="BJ265" s="18" t="s">
        <v>24</v>
      </c>
      <c r="BK265" s="163">
        <f>ROUND(I265*H265,2)</f>
        <v>0</v>
      </c>
      <c r="BL265" s="18" t="s">
        <v>192</v>
      </c>
      <c r="BM265" s="162" t="s">
        <v>1374</v>
      </c>
    </row>
    <row r="266" spans="1:65" s="13" customFormat="1">
      <c r="B266" s="164"/>
      <c r="D266" s="165" t="s">
        <v>194</v>
      </c>
      <c r="E266" s="166" t="s">
        <v>1</v>
      </c>
      <c r="F266" s="167" t="s">
        <v>1375</v>
      </c>
      <c r="H266" s="168">
        <v>30.37</v>
      </c>
      <c r="I266" s="169"/>
      <c r="L266" s="164"/>
      <c r="M266" s="170"/>
      <c r="N266" s="171"/>
      <c r="O266" s="171"/>
      <c r="P266" s="171"/>
      <c r="Q266" s="171"/>
      <c r="R266" s="171"/>
      <c r="S266" s="171"/>
      <c r="T266" s="172"/>
      <c r="AT266" s="166" t="s">
        <v>194</v>
      </c>
      <c r="AU266" s="166" t="s">
        <v>88</v>
      </c>
      <c r="AV266" s="13" t="s">
        <v>88</v>
      </c>
      <c r="AW266" s="13" t="s">
        <v>35</v>
      </c>
      <c r="AX266" s="13" t="s">
        <v>24</v>
      </c>
      <c r="AY266" s="166" t="s">
        <v>185</v>
      </c>
    </row>
    <row r="267" spans="1:65" s="2" customFormat="1" ht="24.2" customHeight="1">
      <c r="A267" s="33"/>
      <c r="B267" s="150"/>
      <c r="C267" s="151" t="s">
        <v>585</v>
      </c>
      <c r="D267" s="151" t="s">
        <v>187</v>
      </c>
      <c r="E267" s="152" t="s">
        <v>368</v>
      </c>
      <c r="F267" s="153" t="s">
        <v>369</v>
      </c>
      <c r="G267" s="154" t="s">
        <v>288</v>
      </c>
      <c r="H267" s="155">
        <v>97.28</v>
      </c>
      <c r="I267" s="156"/>
      <c r="J267" s="157">
        <f>ROUND(I267*H267,2)</f>
        <v>0</v>
      </c>
      <c r="K267" s="153" t="s">
        <v>224</v>
      </c>
      <c r="L267" s="34"/>
      <c r="M267" s="158" t="s">
        <v>1</v>
      </c>
      <c r="N267" s="159" t="s">
        <v>45</v>
      </c>
      <c r="O267" s="59"/>
      <c r="P267" s="160">
        <f>O267*H267</f>
        <v>0</v>
      </c>
      <c r="Q267" s="160">
        <v>0</v>
      </c>
      <c r="R267" s="160">
        <f>Q267*H267</f>
        <v>0</v>
      </c>
      <c r="S267" s="160">
        <v>0</v>
      </c>
      <c r="T267" s="161">
        <f>S267*H267</f>
        <v>0</v>
      </c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R267" s="162" t="s">
        <v>192</v>
      </c>
      <c r="AT267" s="162" t="s">
        <v>187</v>
      </c>
      <c r="AU267" s="162" t="s">
        <v>88</v>
      </c>
      <c r="AY267" s="18" t="s">
        <v>185</v>
      </c>
      <c r="BE267" s="163">
        <f>IF(N267="základní",J267,0)</f>
        <v>0</v>
      </c>
      <c r="BF267" s="163">
        <f>IF(N267="snížená",J267,0)</f>
        <v>0</v>
      </c>
      <c r="BG267" s="163">
        <f>IF(N267="zákl. přenesená",J267,0)</f>
        <v>0</v>
      </c>
      <c r="BH267" s="163">
        <f>IF(N267="sníž. přenesená",J267,0)</f>
        <v>0</v>
      </c>
      <c r="BI267" s="163">
        <f>IF(N267="nulová",J267,0)</f>
        <v>0</v>
      </c>
      <c r="BJ267" s="18" t="s">
        <v>24</v>
      </c>
      <c r="BK267" s="163">
        <f>ROUND(I267*H267,2)</f>
        <v>0</v>
      </c>
      <c r="BL267" s="18" t="s">
        <v>192</v>
      </c>
      <c r="BM267" s="162" t="s">
        <v>1376</v>
      </c>
    </row>
    <row r="268" spans="1:65" s="13" customFormat="1">
      <c r="B268" s="164"/>
      <c r="D268" s="165" t="s">
        <v>194</v>
      </c>
      <c r="E268" s="166" t="s">
        <v>1</v>
      </c>
      <c r="F268" s="167" t="s">
        <v>1377</v>
      </c>
      <c r="H268" s="168">
        <v>97.28</v>
      </c>
      <c r="I268" s="169"/>
      <c r="L268" s="164"/>
      <c r="M268" s="170"/>
      <c r="N268" s="171"/>
      <c r="O268" s="171"/>
      <c r="P268" s="171"/>
      <c r="Q268" s="171"/>
      <c r="R268" s="171"/>
      <c r="S268" s="171"/>
      <c r="T268" s="172"/>
      <c r="AT268" s="166" t="s">
        <v>194</v>
      </c>
      <c r="AU268" s="166" t="s">
        <v>88</v>
      </c>
      <c r="AV268" s="13" t="s">
        <v>88</v>
      </c>
      <c r="AW268" s="13" t="s">
        <v>35</v>
      </c>
      <c r="AX268" s="13" t="s">
        <v>24</v>
      </c>
      <c r="AY268" s="166" t="s">
        <v>185</v>
      </c>
    </row>
    <row r="269" spans="1:65" s="2" customFormat="1" ht="16.5" customHeight="1">
      <c r="A269" s="33"/>
      <c r="B269" s="150"/>
      <c r="C269" s="181" t="s">
        <v>588</v>
      </c>
      <c r="D269" s="181" t="s">
        <v>231</v>
      </c>
      <c r="E269" s="182" t="s">
        <v>373</v>
      </c>
      <c r="F269" s="183" t="s">
        <v>374</v>
      </c>
      <c r="G269" s="184" t="s">
        <v>375</v>
      </c>
      <c r="H269" s="185">
        <v>2.9180000000000001</v>
      </c>
      <c r="I269" s="186"/>
      <c r="J269" s="187">
        <f>ROUND(I269*H269,2)</f>
        <v>0</v>
      </c>
      <c r="K269" s="183" t="s">
        <v>191</v>
      </c>
      <c r="L269" s="188"/>
      <c r="M269" s="189" t="s">
        <v>1</v>
      </c>
      <c r="N269" s="190" t="s">
        <v>45</v>
      </c>
      <c r="O269" s="59"/>
      <c r="P269" s="160">
        <f>O269*H269</f>
        <v>0</v>
      </c>
      <c r="Q269" s="160">
        <v>1E-3</v>
      </c>
      <c r="R269" s="160">
        <f>Q269*H269</f>
        <v>2.918E-3</v>
      </c>
      <c r="S269" s="160">
        <v>0</v>
      </c>
      <c r="T269" s="161">
        <f>S269*H269</f>
        <v>0</v>
      </c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R269" s="162" t="s">
        <v>217</v>
      </c>
      <c r="AT269" s="162" t="s">
        <v>231</v>
      </c>
      <c r="AU269" s="162" t="s">
        <v>88</v>
      </c>
      <c r="AY269" s="18" t="s">
        <v>185</v>
      </c>
      <c r="BE269" s="163">
        <f>IF(N269="základní",J269,0)</f>
        <v>0</v>
      </c>
      <c r="BF269" s="163">
        <f>IF(N269="snížená",J269,0)</f>
        <v>0</v>
      </c>
      <c r="BG269" s="163">
        <f>IF(N269="zákl. přenesená",J269,0)</f>
        <v>0</v>
      </c>
      <c r="BH269" s="163">
        <f>IF(N269="sníž. přenesená",J269,0)</f>
        <v>0</v>
      </c>
      <c r="BI269" s="163">
        <f>IF(N269="nulová",J269,0)</f>
        <v>0</v>
      </c>
      <c r="BJ269" s="18" t="s">
        <v>24</v>
      </c>
      <c r="BK269" s="163">
        <f>ROUND(I269*H269,2)</f>
        <v>0</v>
      </c>
      <c r="BL269" s="18" t="s">
        <v>192</v>
      </c>
      <c r="BM269" s="162" t="s">
        <v>1378</v>
      </c>
    </row>
    <row r="270" spans="1:65" s="13" customFormat="1">
      <c r="B270" s="164"/>
      <c r="D270" s="165" t="s">
        <v>194</v>
      </c>
      <c r="E270" s="166" t="s">
        <v>1</v>
      </c>
      <c r="F270" s="167" t="s">
        <v>1379</v>
      </c>
      <c r="H270" s="168">
        <v>2.9180000000000001</v>
      </c>
      <c r="I270" s="169"/>
      <c r="L270" s="164"/>
      <c r="M270" s="170"/>
      <c r="N270" s="171"/>
      <c r="O270" s="171"/>
      <c r="P270" s="171"/>
      <c r="Q270" s="171"/>
      <c r="R270" s="171"/>
      <c r="S270" s="171"/>
      <c r="T270" s="172"/>
      <c r="AT270" s="166" t="s">
        <v>194</v>
      </c>
      <c r="AU270" s="166" t="s">
        <v>88</v>
      </c>
      <c r="AV270" s="13" t="s">
        <v>88</v>
      </c>
      <c r="AW270" s="13" t="s">
        <v>35</v>
      </c>
      <c r="AX270" s="13" t="s">
        <v>24</v>
      </c>
      <c r="AY270" s="166" t="s">
        <v>185</v>
      </c>
    </row>
    <row r="271" spans="1:65" s="12" customFormat="1" ht="22.9" customHeight="1">
      <c r="B271" s="137"/>
      <c r="D271" s="138" t="s">
        <v>79</v>
      </c>
      <c r="E271" s="148" t="s">
        <v>157</v>
      </c>
      <c r="F271" s="148" t="s">
        <v>932</v>
      </c>
      <c r="I271" s="140"/>
      <c r="J271" s="149">
        <f>BK271</f>
        <v>0</v>
      </c>
      <c r="L271" s="137"/>
      <c r="M271" s="142"/>
      <c r="N271" s="143"/>
      <c r="O271" s="143"/>
      <c r="P271" s="144">
        <f>SUM(P272:P323)</f>
        <v>0</v>
      </c>
      <c r="Q271" s="143"/>
      <c r="R271" s="144">
        <f>SUM(R272:R323)</f>
        <v>17.194241999999996</v>
      </c>
      <c r="S271" s="143"/>
      <c r="T271" s="145">
        <f>SUM(T272:T323)</f>
        <v>0</v>
      </c>
      <c r="AR271" s="138" t="s">
        <v>24</v>
      </c>
      <c r="AT271" s="146" t="s">
        <v>79</v>
      </c>
      <c r="AU271" s="146" t="s">
        <v>24</v>
      </c>
      <c r="AY271" s="138" t="s">
        <v>185</v>
      </c>
      <c r="BK271" s="147">
        <f>SUM(BK272:BK323)</f>
        <v>0</v>
      </c>
    </row>
    <row r="272" spans="1:65" s="2" customFormat="1" ht="16.5" customHeight="1">
      <c r="A272" s="33"/>
      <c r="B272" s="150"/>
      <c r="C272" s="151" t="s">
        <v>889</v>
      </c>
      <c r="D272" s="151" t="s">
        <v>187</v>
      </c>
      <c r="E272" s="152" t="s">
        <v>1380</v>
      </c>
      <c r="F272" s="153" t="s">
        <v>1381</v>
      </c>
      <c r="G272" s="154" t="s">
        <v>288</v>
      </c>
      <c r="H272" s="155">
        <v>29.25</v>
      </c>
      <c r="I272" s="156"/>
      <c r="J272" s="157">
        <f>ROUND(I272*H272,2)</f>
        <v>0</v>
      </c>
      <c r="K272" s="153" t="s">
        <v>191</v>
      </c>
      <c r="L272" s="34"/>
      <c r="M272" s="158" t="s">
        <v>1</v>
      </c>
      <c r="N272" s="159" t="s">
        <v>45</v>
      </c>
      <c r="O272" s="59"/>
      <c r="P272" s="160">
        <f>O272*H272</f>
        <v>0</v>
      </c>
      <c r="Q272" s="160">
        <v>0</v>
      </c>
      <c r="R272" s="160">
        <f>Q272*H272</f>
        <v>0</v>
      </c>
      <c r="S272" s="160">
        <v>0</v>
      </c>
      <c r="T272" s="161">
        <f>S272*H272</f>
        <v>0</v>
      </c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R272" s="162" t="s">
        <v>192</v>
      </c>
      <c r="AT272" s="162" t="s">
        <v>187</v>
      </c>
      <c r="AU272" s="162" t="s">
        <v>88</v>
      </c>
      <c r="AY272" s="18" t="s">
        <v>185</v>
      </c>
      <c r="BE272" s="163">
        <f>IF(N272="základní",J272,0)</f>
        <v>0</v>
      </c>
      <c r="BF272" s="163">
        <f>IF(N272="snížená",J272,0)</f>
        <v>0</v>
      </c>
      <c r="BG272" s="163">
        <f>IF(N272="zákl. přenesená",J272,0)</f>
        <v>0</v>
      </c>
      <c r="BH272" s="163">
        <f>IF(N272="sníž. přenesená",J272,0)</f>
        <v>0</v>
      </c>
      <c r="BI272" s="163">
        <f>IF(N272="nulová",J272,0)</f>
        <v>0</v>
      </c>
      <c r="BJ272" s="18" t="s">
        <v>24</v>
      </c>
      <c r="BK272" s="163">
        <f>ROUND(I272*H272,2)</f>
        <v>0</v>
      </c>
      <c r="BL272" s="18" t="s">
        <v>192</v>
      </c>
      <c r="BM272" s="162" t="s">
        <v>1382</v>
      </c>
    </row>
    <row r="273" spans="1:65" s="15" customFormat="1">
      <c r="B273" s="194"/>
      <c r="D273" s="165" t="s">
        <v>194</v>
      </c>
      <c r="E273" s="195" t="s">
        <v>1</v>
      </c>
      <c r="F273" s="196" t="s">
        <v>1383</v>
      </c>
      <c r="H273" s="195" t="s">
        <v>1</v>
      </c>
      <c r="I273" s="197"/>
      <c r="L273" s="194"/>
      <c r="M273" s="198"/>
      <c r="N273" s="199"/>
      <c r="O273" s="199"/>
      <c r="P273" s="199"/>
      <c r="Q273" s="199"/>
      <c r="R273" s="199"/>
      <c r="S273" s="199"/>
      <c r="T273" s="200"/>
      <c r="AT273" s="195" t="s">
        <v>194</v>
      </c>
      <c r="AU273" s="195" t="s">
        <v>88</v>
      </c>
      <c r="AV273" s="15" t="s">
        <v>24</v>
      </c>
      <c r="AW273" s="15" t="s">
        <v>35</v>
      </c>
      <c r="AX273" s="15" t="s">
        <v>80</v>
      </c>
      <c r="AY273" s="195" t="s">
        <v>185</v>
      </c>
    </row>
    <row r="274" spans="1:65" s="13" customFormat="1">
      <c r="B274" s="164"/>
      <c r="D274" s="165" t="s">
        <v>194</v>
      </c>
      <c r="E274" s="166" t="s">
        <v>1</v>
      </c>
      <c r="F274" s="167" t="s">
        <v>1384</v>
      </c>
      <c r="H274" s="168">
        <v>29.25</v>
      </c>
      <c r="I274" s="169"/>
      <c r="L274" s="164"/>
      <c r="M274" s="170"/>
      <c r="N274" s="171"/>
      <c r="O274" s="171"/>
      <c r="P274" s="171"/>
      <c r="Q274" s="171"/>
      <c r="R274" s="171"/>
      <c r="S274" s="171"/>
      <c r="T274" s="172"/>
      <c r="AT274" s="166" t="s">
        <v>194</v>
      </c>
      <c r="AU274" s="166" t="s">
        <v>88</v>
      </c>
      <c r="AV274" s="13" t="s">
        <v>88</v>
      </c>
      <c r="AW274" s="13" t="s">
        <v>35</v>
      </c>
      <c r="AX274" s="13" t="s">
        <v>24</v>
      </c>
      <c r="AY274" s="166" t="s">
        <v>185</v>
      </c>
    </row>
    <row r="275" spans="1:65" s="2" customFormat="1" ht="16.5" customHeight="1">
      <c r="A275" s="33"/>
      <c r="B275" s="150"/>
      <c r="C275" s="151" t="s">
        <v>892</v>
      </c>
      <c r="D275" s="151" t="s">
        <v>187</v>
      </c>
      <c r="E275" s="152" t="s">
        <v>1385</v>
      </c>
      <c r="F275" s="153" t="s">
        <v>1386</v>
      </c>
      <c r="G275" s="154" t="s">
        <v>288</v>
      </c>
      <c r="H275" s="155">
        <v>9.4499999999999993</v>
      </c>
      <c r="I275" s="156"/>
      <c r="J275" s="157">
        <f>ROUND(I275*H275,2)</f>
        <v>0</v>
      </c>
      <c r="K275" s="153" t="s">
        <v>191</v>
      </c>
      <c r="L275" s="34"/>
      <c r="M275" s="158" t="s">
        <v>1</v>
      </c>
      <c r="N275" s="159" t="s">
        <v>45</v>
      </c>
      <c r="O275" s="59"/>
      <c r="P275" s="160">
        <f>O275*H275</f>
        <v>0</v>
      </c>
      <c r="Q275" s="160">
        <v>0</v>
      </c>
      <c r="R275" s="160">
        <f>Q275*H275</f>
        <v>0</v>
      </c>
      <c r="S275" s="160">
        <v>0</v>
      </c>
      <c r="T275" s="161">
        <f>S275*H275</f>
        <v>0</v>
      </c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R275" s="162" t="s">
        <v>192</v>
      </c>
      <c r="AT275" s="162" t="s">
        <v>187</v>
      </c>
      <c r="AU275" s="162" t="s">
        <v>88</v>
      </c>
      <c r="AY275" s="18" t="s">
        <v>185</v>
      </c>
      <c r="BE275" s="163">
        <f>IF(N275="základní",J275,0)</f>
        <v>0</v>
      </c>
      <c r="BF275" s="163">
        <f>IF(N275="snížená",J275,0)</f>
        <v>0</v>
      </c>
      <c r="BG275" s="163">
        <f>IF(N275="zákl. přenesená",J275,0)</f>
        <v>0</v>
      </c>
      <c r="BH275" s="163">
        <f>IF(N275="sníž. přenesená",J275,0)</f>
        <v>0</v>
      </c>
      <c r="BI275" s="163">
        <f>IF(N275="nulová",J275,0)</f>
        <v>0</v>
      </c>
      <c r="BJ275" s="18" t="s">
        <v>24</v>
      </c>
      <c r="BK275" s="163">
        <f>ROUND(I275*H275,2)</f>
        <v>0</v>
      </c>
      <c r="BL275" s="18" t="s">
        <v>192</v>
      </c>
      <c r="BM275" s="162" t="s">
        <v>1387</v>
      </c>
    </row>
    <row r="276" spans="1:65" s="15" customFormat="1">
      <c r="B276" s="194"/>
      <c r="D276" s="165" t="s">
        <v>194</v>
      </c>
      <c r="E276" s="195" t="s">
        <v>1</v>
      </c>
      <c r="F276" s="196" t="s">
        <v>1383</v>
      </c>
      <c r="H276" s="195" t="s">
        <v>1</v>
      </c>
      <c r="I276" s="197"/>
      <c r="L276" s="194"/>
      <c r="M276" s="198"/>
      <c r="N276" s="199"/>
      <c r="O276" s="199"/>
      <c r="P276" s="199"/>
      <c r="Q276" s="199"/>
      <c r="R276" s="199"/>
      <c r="S276" s="199"/>
      <c r="T276" s="200"/>
      <c r="AT276" s="195" t="s">
        <v>194</v>
      </c>
      <c r="AU276" s="195" t="s">
        <v>88</v>
      </c>
      <c r="AV276" s="15" t="s">
        <v>24</v>
      </c>
      <c r="AW276" s="15" t="s">
        <v>35</v>
      </c>
      <c r="AX276" s="15" t="s">
        <v>80</v>
      </c>
      <c r="AY276" s="195" t="s">
        <v>185</v>
      </c>
    </row>
    <row r="277" spans="1:65" s="13" customFormat="1">
      <c r="B277" s="164"/>
      <c r="D277" s="165" t="s">
        <v>194</v>
      </c>
      <c r="E277" s="166" t="s">
        <v>1</v>
      </c>
      <c r="F277" s="167" t="s">
        <v>1388</v>
      </c>
      <c r="H277" s="168">
        <v>9.4499999999999993</v>
      </c>
      <c r="I277" s="169"/>
      <c r="L277" s="164"/>
      <c r="M277" s="170"/>
      <c r="N277" s="171"/>
      <c r="O277" s="171"/>
      <c r="P277" s="171"/>
      <c r="Q277" s="171"/>
      <c r="R277" s="171"/>
      <c r="S277" s="171"/>
      <c r="T277" s="172"/>
      <c r="AT277" s="166" t="s">
        <v>194</v>
      </c>
      <c r="AU277" s="166" t="s">
        <v>88</v>
      </c>
      <c r="AV277" s="13" t="s">
        <v>88</v>
      </c>
      <c r="AW277" s="13" t="s">
        <v>35</v>
      </c>
      <c r="AX277" s="13" t="s">
        <v>24</v>
      </c>
      <c r="AY277" s="166" t="s">
        <v>185</v>
      </c>
    </row>
    <row r="278" spans="1:65" s="2" customFormat="1" ht="16.5" customHeight="1">
      <c r="A278" s="33"/>
      <c r="B278" s="150"/>
      <c r="C278" s="151" t="s">
        <v>894</v>
      </c>
      <c r="D278" s="151" t="s">
        <v>187</v>
      </c>
      <c r="E278" s="152" t="s">
        <v>1389</v>
      </c>
      <c r="F278" s="153" t="s">
        <v>1390</v>
      </c>
      <c r="G278" s="154" t="s">
        <v>288</v>
      </c>
      <c r="H278" s="155">
        <v>48</v>
      </c>
      <c r="I278" s="156"/>
      <c r="J278" s="157">
        <f>ROUND(I278*H278,2)</f>
        <v>0</v>
      </c>
      <c r="K278" s="153" t="s">
        <v>191</v>
      </c>
      <c r="L278" s="34"/>
      <c r="M278" s="158" t="s">
        <v>1</v>
      </c>
      <c r="N278" s="159" t="s">
        <v>45</v>
      </c>
      <c r="O278" s="59"/>
      <c r="P278" s="160">
        <f>O278*H278</f>
        <v>0</v>
      </c>
      <c r="Q278" s="160">
        <v>0</v>
      </c>
      <c r="R278" s="160">
        <f>Q278*H278</f>
        <v>0</v>
      </c>
      <c r="S278" s="160">
        <v>0</v>
      </c>
      <c r="T278" s="161">
        <f>S278*H278</f>
        <v>0</v>
      </c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R278" s="162" t="s">
        <v>192</v>
      </c>
      <c r="AT278" s="162" t="s">
        <v>187</v>
      </c>
      <c r="AU278" s="162" t="s">
        <v>88</v>
      </c>
      <c r="AY278" s="18" t="s">
        <v>185</v>
      </c>
      <c r="BE278" s="163">
        <f>IF(N278="základní",J278,0)</f>
        <v>0</v>
      </c>
      <c r="BF278" s="163">
        <f>IF(N278="snížená",J278,0)</f>
        <v>0</v>
      </c>
      <c r="BG278" s="163">
        <f>IF(N278="zákl. přenesená",J278,0)</f>
        <v>0</v>
      </c>
      <c r="BH278" s="163">
        <f>IF(N278="sníž. přenesená",J278,0)</f>
        <v>0</v>
      </c>
      <c r="BI278" s="163">
        <f>IF(N278="nulová",J278,0)</f>
        <v>0</v>
      </c>
      <c r="BJ278" s="18" t="s">
        <v>24</v>
      </c>
      <c r="BK278" s="163">
        <f>ROUND(I278*H278,2)</f>
        <v>0</v>
      </c>
      <c r="BL278" s="18" t="s">
        <v>192</v>
      </c>
      <c r="BM278" s="162" t="s">
        <v>1391</v>
      </c>
    </row>
    <row r="279" spans="1:65" s="15" customFormat="1">
      <c r="B279" s="194"/>
      <c r="D279" s="165" t="s">
        <v>194</v>
      </c>
      <c r="E279" s="195" t="s">
        <v>1</v>
      </c>
      <c r="F279" s="196" t="s">
        <v>1383</v>
      </c>
      <c r="H279" s="195" t="s">
        <v>1</v>
      </c>
      <c r="I279" s="197"/>
      <c r="L279" s="194"/>
      <c r="M279" s="198"/>
      <c r="N279" s="199"/>
      <c r="O279" s="199"/>
      <c r="P279" s="199"/>
      <c r="Q279" s="199"/>
      <c r="R279" s="199"/>
      <c r="S279" s="199"/>
      <c r="T279" s="200"/>
      <c r="AT279" s="195" t="s">
        <v>194</v>
      </c>
      <c r="AU279" s="195" t="s">
        <v>88</v>
      </c>
      <c r="AV279" s="15" t="s">
        <v>24</v>
      </c>
      <c r="AW279" s="15" t="s">
        <v>35</v>
      </c>
      <c r="AX279" s="15" t="s">
        <v>80</v>
      </c>
      <c r="AY279" s="195" t="s">
        <v>185</v>
      </c>
    </row>
    <row r="280" spans="1:65" s="13" customFormat="1">
      <c r="B280" s="164"/>
      <c r="D280" s="165" t="s">
        <v>194</v>
      </c>
      <c r="E280" s="166" t="s">
        <v>1</v>
      </c>
      <c r="F280" s="167" t="s">
        <v>1307</v>
      </c>
      <c r="H280" s="168">
        <v>48</v>
      </c>
      <c r="I280" s="169"/>
      <c r="L280" s="164"/>
      <c r="M280" s="170"/>
      <c r="N280" s="171"/>
      <c r="O280" s="171"/>
      <c r="P280" s="171"/>
      <c r="Q280" s="171"/>
      <c r="R280" s="171"/>
      <c r="S280" s="171"/>
      <c r="T280" s="172"/>
      <c r="AT280" s="166" t="s">
        <v>194</v>
      </c>
      <c r="AU280" s="166" t="s">
        <v>88</v>
      </c>
      <c r="AV280" s="13" t="s">
        <v>88</v>
      </c>
      <c r="AW280" s="13" t="s">
        <v>35</v>
      </c>
      <c r="AX280" s="13" t="s">
        <v>24</v>
      </c>
      <c r="AY280" s="166" t="s">
        <v>185</v>
      </c>
    </row>
    <row r="281" spans="1:65" s="2" customFormat="1" ht="16.5" customHeight="1">
      <c r="A281" s="33"/>
      <c r="B281" s="150"/>
      <c r="C281" s="151" t="s">
        <v>897</v>
      </c>
      <c r="D281" s="151" t="s">
        <v>187</v>
      </c>
      <c r="E281" s="152" t="s">
        <v>1392</v>
      </c>
      <c r="F281" s="153" t="s">
        <v>1393</v>
      </c>
      <c r="G281" s="154" t="s">
        <v>288</v>
      </c>
      <c r="H281" s="155">
        <v>220.07</v>
      </c>
      <c r="I281" s="156"/>
      <c r="J281" s="157">
        <f>ROUND(I281*H281,2)</f>
        <v>0</v>
      </c>
      <c r="K281" s="153" t="s">
        <v>224</v>
      </c>
      <c r="L281" s="34"/>
      <c r="M281" s="158" t="s">
        <v>1</v>
      </c>
      <c r="N281" s="159" t="s">
        <v>45</v>
      </c>
      <c r="O281" s="59"/>
      <c r="P281" s="160">
        <f>O281*H281</f>
        <v>0</v>
      </c>
      <c r="Q281" s="160">
        <v>0</v>
      </c>
      <c r="R281" s="160">
        <f>Q281*H281</f>
        <v>0</v>
      </c>
      <c r="S281" s="160">
        <v>0</v>
      </c>
      <c r="T281" s="161">
        <f>S281*H281</f>
        <v>0</v>
      </c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R281" s="162" t="s">
        <v>192</v>
      </c>
      <c r="AT281" s="162" t="s">
        <v>187</v>
      </c>
      <c r="AU281" s="162" t="s">
        <v>88</v>
      </c>
      <c r="AY281" s="18" t="s">
        <v>185</v>
      </c>
      <c r="BE281" s="163">
        <f>IF(N281="základní",J281,0)</f>
        <v>0</v>
      </c>
      <c r="BF281" s="163">
        <f>IF(N281="snížená",J281,0)</f>
        <v>0</v>
      </c>
      <c r="BG281" s="163">
        <f>IF(N281="zákl. přenesená",J281,0)</f>
        <v>0</v>
      </c>
      <c r="BH281" s="163">
        <f>IF(N281="sníž. přenesená",J281,0)</f>
        <v>0</v>
      </c>
      <c r="BI281" s="163">
        <f>IF(N281="nulová",J281,0)</f>
        <v>0</v>
      </c>
      <c r="BJ281" s="18" t="s">
        <v>24</v>
      </c>
      <c r="BK281" s="163">
        <f>ROUND(I281*H281,2)</f>
        <v>0</v>
      </c>
      <c r="BL281" s="18" t="s">
        <v>192</v>
      </c>
      <c r="BM281" s="162" t="s">
        <v>1394</v>
      </c>
    </row>
    <row r="282" spans="1:65" s="15" customFormat="1">
      <c r="B282" s="194"/>
      <c r="D282" s="165" t="s">
        <v>194</v>
      </c>
      <c r="E282" s="195" t="s">
        <v>1</v>
      </c>
      <c r="F282" s="196" t="s">
        <v>1395</v>
      </c>
      <c r="H282" s="195" t="s">
        <v>1</v>
      </c>
      <c r="I282" s="197"/>
      <c r="L282" s="194"/>
      <c r="M282" s="198"/>
      <c r="N282" s="199"/>
      <c r="O282" s="199"/>
      <c r="P282" s="199"/>
      <c r="Q282" s="199"/>
      <c r="R282" s="199"/>
      <c r="S282" s="199"/>
      <c r="T282" s="200"/>
      <c r="AT282" s="195" t="s">
        <v>194</v>
      </c>
      <c r="AU282" s="195" t="s">
        <v>88</v>
      </c>
      <c r="AV282" s="15" t="s">
        <v>24</v>
      </c>
      <c r="AW282" s="15" t="s">
        <v>35</v>
      </c>
      <c r="AX282" s="15" t="s">
        <v>80</v>
      </c>
      <c r="AY282" s="195" t="s">
        <v>185</v>
      </c>
    </row>
    <row r="283" spans="1:65" s="13" customFormat="1">
      <c r="B283" s="164"/>
      <c r="D283" s="165" t="s">
        <v>194</v>
      </c>
      <c r="E283" s="166" t="s">
        <v>1</v>
      </c>
      <c r="F283" s="167" t="s">
        <v>1396</v>
      </c>
      <c r="H283" s="168">
        <v>220.07</v>
      </c>
      <c r="I283" s="169"/>
      <c r="L283" s="164"/>
      <c r="M283" s="170"/>
      <c r="N283" s="171"/>
      <c r="O283" s="171"/>
      <c r="P283" s="171"/>
      <c r="Q283" s="171"/>
      <c r="R283" s="171"/>
      <c r="S283" s="171"/>
      <c r="T283" s="172"/>
      <c r="AT283" s="166" t="s">
        <v>194</v>
      </c>
      <c r="AU283" s="166" t="s">
        <v>88</v>
      </c>
      <c r="AV283" s="13" t="s">
        <v>88</v>
      </c>
      <c r="AW283" s="13" t="s">
        <v>35</v>
      </c>
      <c r="AX283" s="13" t="s">
        <v>24</v>
      </c>
      <c r="AY283" s="166" t="s">
        <v>185</v>
      </c>
    </row>
    <row r="284" spans="1:65" s="2" customFormat="1" ht="16.5" customHeight="1">
      <c r="A284" s="33"/>
      <c r="B284" s="150"/>
      <c r="C284" s="151" t="s">
        <v>900</v>
      </c>
      <c r="D284" s="151" t="s">
        <v>187</v>
      </c>
      <c r="E284" s="152" t="s">
        <v>348</v>
      </c>
      <c r="F284" s="153" t="s">
        <v>349</v>
      </c>
      <c r="G284" s="154" t="s">
        <v>228</v>
      </c>
      <c r="H284" s="155">
        <v>84.010999999999996</v>
      </c>
      <c r="I284" s="156"/>
      <c r="J284" s="157">
        <f>ROUND(I284*H284,2)</f>
        <v>0</v>
      </c>
      <c r="K284" s="153" t="s">
        <v>191</v>
      </c>
      <c r="L284" s="34"/>
      <c r="M284" s="158" t="s">
        <v>1</v>
      </c>
      <c r="N284" s="159" t="s">
        <v>45</v>
      </c>
      <c r="O284" s="59"/>
      <c r="P284" s="160">
        <f>O284*H284</f>
        <v>0</v>
      </c>
      <c r="Q284" s="160">
        <v>0</v>
      </c>
      <c r="R284" s="160">
        <f>Q284*H284</f>
        <v>0</v>
      </c>
      <c r="S284" s="160">
        <v>0</v>
      </c>
      <c r="T284" s="161">
        <f>S284*H284</f>
        <v>0</v>
      </c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R284" s="162" t="s">
        <v>192</v>
      </c>
      <c r="AT284" s="162" t="s">
        <v>187</v>
      </c>
      <c r="AU284" s="162" t="s">
        <v>88</v>
      </c>
      <c r="AY284" s="18" t="s">
        <v>185</v>
      </c>
      <c r="BE284" s="163">
        <f>IF(N284="základní",J284,0)</f>
        <v>0</v>
      </c>
      <c r="BF284" s="163">
        <f>IF(N284="snížená",J284,0)</f>
        <v>0</v>
      </c>
      <c r="BG284" s="163">
        <f>IF(N284="zákl. přenesená",J284,0)</f>
        <v>0</v>
      </c>
      <c r="BH284" s="163">
        <f>IF(N284="sníž. přenesená",J284,0)</f>
        <v>0</v>
      </c>
      <c r="BI284" s="163">
        <f>IF(N284="nulová",J284,0)</f>
        <v>0</v>
      </c>
      <c r="BJ284" s="18" t="s">
        <v>24</v>
      </c>
      <c r="BK284" s="163">
        <f>ROUND(I284*H284,2)</f>
        <v>0</v>
      </c>
      <c r="BL284" s="18" t="s">
        <v>192</v>
      </c>
      <c r="BM284" s="162" t="s">
        <v>1397</v>
      </c>
    </row>
    <row r="285" spans="1:65" s="15" customFormat="1">
      <c r="B285" s="194"/>
      <c r="D285" s="165" t="s">
        <v>194</v>
      </c>
      <c r="E285" s="195" t="s">
        <v>1</v>
      </c>
      <c r="F285" s="196" t="s">
        <v>949</v>
      </c>
      <c r="H285" s="195" t="s">
        <v>1</v>
      </c>
      <c r="I285" s="197"/>
      <c r="L285" s="194"/>
      <c r="M285" s="198"/>
      <c r="N285" s="199"/>
      <c r="O285" s="199"/>
      <c r="P285" s="199"/>
      <c r="Q285" s="199"/>
      <c r="R285" s="199"/>
      <c r="S285" s="199"/>
      <c r="T285" s="200"/>
      <c r="AT285" s="195" t="s">
        <v>194</v>
      </c>
      <c r="AU285" s="195" t="s">
        <v>88</v>
      </c>
      <c r="AV285" s="15" t="s">
        <v>24</v>
      </c>
      <c r="AW285" s="15" t="s">
        <v>35</v>
      </c>
      <c r="AX285" s="15" t="s">
        <v>80</v>
      </c>
      <c r="AY285" s="195" t="s">
        <v>185</v>
      </c>
    </row>
    <row r="286" spans="1:65" s="13" customFormat="1">
      <c r="B286" s="164"/>
      <c r="D286" s="165" t="s">
        <v>194</v>
      </c>
      <c r="E286" s="166" t="s">
        <v>1</v>
      </c>
      <c r="F286" s="167" t="s">
        <v>1398</v>
      </c>
      <c r="H286" s="168">
        <v>13.44</v>
      </c>
      <c r="I286" s="169"/>
      <c r="L286" s="164"/>
      <c r="M286" s="170"/>
      <c r="N286" s="171"/>
      <c r="O286" s="171"/>
      <c r="P286" s="171"/>
      <c r="Q286" s="171"/>
      <c r="R286" s="171"/>
      <c r="S286" s="171"/>
      <c r="T286" s="172"/>
      <c r="AT286" s="166" t="s">
        <v>194</v>
      </c>
      <c r="AU286" s="166" t="s">
        <v>88</v>
      </c>
      <c r="AV286" s="13" t="s">
        <v>88</v>
      </c>
      <c r="AW286" s="13" t="s">
        <v>35</v>
      </c>
      <c r="AX286" s="13" t="s">
        <v>80</v>
      </c>
      <c r="AY286" s="166" t="s">
        <v>185</v>
      </c>
    </row>
    <row r="287" spans="1:65" s="13" customFormat="1">
      <c r="B287" s="164"/>
      <c r="D287" s="165" t="s">
        <v>194</v>
      </c>
      <c r="E287" s="166" t="s">
        <v>1</v>
      </c>
      <c r="F287" s="167" t="s">
        <v>1399</v>
      </c>
      <c r="H287" s="168">
        <v>4.3879999999999999</v>
      </c>
      <c r="I287" s="169"/>
      <c r="L287" s="164"/>
      <c r="M287" s="170"/>
      <c r="N287" s="171"/>
      <c r="O287" s="171"/>
      <c r="P287" s="171"/>
      <c r="Q287" s="171"/>
      <c r="R287" s="171"/>
      <c r="S287" s="171"/>
      <c r="T287" s="172"/>
      <c r="AT287" s="166" t="s">
        <v>194</v>
      </c>
      <c r="AU287" s="166" t="s">
        <v>88</v>
      </c>
      <c r="AV287" s="13" t="s">
        <v>88</v>
      </c>
      <c r="AW287" s="13" t="s">
        <v>35</v>
      </c>
      <c r="AX287" s="13" t="s">
        <v>80</v>
      </c>
      <c r="AY287" s="166" t="s">
        <v>185</v>
      </c>
    </row>
    <row r="288" spans="1:65" s="13" customFormat="1">
      <c r="B288" s="164"/>
      <c r="D288" s="165" t="s">
        <v>194</v>
      </c>
      <c r="E288" s="166" t="s">
        <v>1</v>
      </c>
      <c r="F288" s="167" t="s">
        <v>1400</v>
      </c>
      <c r="H288" s="168">
        <v>2.363</v>
      </c>
      <c r="I288" s="169"/>
      <c r="L288" s="164"/>
      <c r="M288" s="170"/>
      <c r="N288" s="171"/>
      <c r="O288" s="171"/>
      <c r="P288" s="171"/>
      <c r="Q288" s="171"/>
      <c r="R288" s="171"/>
      <c r="S288" s="171"/>
      <c r="T288" s="172"/>
      <c r="AT288" s="166" t="s">
        <v>194</v>
      </c>
      <c r="AU288" s="166" t="s">
        <v>88</v>
      </c>
      <c r="AV288" s="13" t="s">
        <v>88</v>
      </c>
      <c r="AW288" s="13" t="s">
        <v>35</v>
      </c>
      <c r="AX288" s="13" t="s">
        <v>80</v>
      </c>
      <c r="AY288" s="166" t="s">
        <v>185</v>
      </c>
    </row>
    <row r="289" spans="1:65" s="13" customFormat="1">
      <c r="B289" s="164"/>
      <c r="D289" s="165" t="s">
        <v>194</v>
      </c>
      <c r="E289" s="166" t="s">
        <v>1</v>
      </c>
      <c r="F289" s="167" t="s">
        <v>1401</v>
      </c>
      <c r="H289" s="168">
        <v>63.82</v>
      </c>
      <c r="I289" s="169"/>
      <c r="L289" s="164"/>
      <c r="M289" s="170"/>
      <c r="N289" s="171"/>
      <c r="O289" s="171"/>
      <c r="P289" s="171"/>
      <c r="Q289" s="171"/>
      <c r="R289" s="171"/>
      <c r="S289" s="171"/>
      <c r="T289" s="172"/>
      <c r="AT289" s="166" t="s">
        <v>194</v>
      </c>
      <c r="AU289" s="166" t="s">
        <v>88</v>
      </c>
      <c r="AV289" s="13" t="s">
        <v>88</v>
      </c>
      <c r="AW289" s="13" t="s">
        <v>35</v>
      </c>
      <c r="AX289" s="13" t="s">
        <v>80</v>
      </c>
      <c r="AY289" s="166" t="s">
        <v>185</v>
      </c>
    </row>
    <row r="290" spans="1:65" s="14" customFormat="1">
      <c r="B290" s="173"/>
      <c r="D290" s="165" t="s">
        <v>194</v>
      </c>
      <c r="E290" s="174" t="s">
        <v>1</v>
      </c>
      <c r="F290" s="175" t="s">
        <v>195</v>
      </c>
      <c r="H290" s="176">
        <v>84.010999999999996</v>
      </c>
      <c r="I290" s="177"/>
      <c r="L290" s="173"/>
      <c r="M290" s="178"/>
      <c r="N290" s="179"/>
      <c r="O290" s="179"/>
      <c r="P290" s="179"/>
      <c r="Q290" s="179"/>
      <c r="R290" s="179"/>
      <c r="S290" s="179"/>
      <c r="T290" s="180"/>
      <c r="AT290" s="174" t="s">
        <v>194</v>
      </c>
      <c r="AU290" s="174" t="s">
        <v>88</v>
      </c>
      <c r="AV290" s="14" t="s">
        <v>192</v>
      </c>
      <c r="AW290" s="14" t="s">
        <v>35</v>
      </c>
      <c r="AX290" s="14" t="s">
        <v>24</v>
      </c>
      <c r="AY290" s="174" t="s">
        <v>185</v>
      </c>
    </row>
    <row r="291" spans="1:65" s="2" customFormat="1" ht="21.75" customHeight="1">
      <c r="A291" s="33"/>
      <c r="B291" s="150"/>
      <c r="C291" s="151" t="s">
        <v>906</v>
      </c>
      <c r="D291" s="151" t="s">
        <v>187</v>
      </c>
      <c r="E291" s="152" t="s">
        <v>353</v>
      </c>
      <c r="F291" s="153" t="s">
        <v>354</v>
      </c>
      <c r="G291" s="154" t="s">
        <v>228</v>
      </c>
      <c r="H291" s="155">
        <v>84.010999999999996</v>
      </c>
      <c r="I291" s="156"/>
      <c r="J291" s="157">
        <f>ROUND(I291*H291,2)</f>
        <v>0</v>
      </c>
      <c r="K291" s="153" t="s">
        <v>191</v>
      </c>
      <c r="L291" s="34"/>
      <c r="M291" s="158" t="s">
        <v>1</v>
      </c>
      <c r="N291" s="159" t="s">
        <v>45</v>
      </c>
      <c r="O291" s="59"/>
      <c r="P291" s="160">
        <f>O291*H291</f>
        <v>0</v>
      </c>
      <c r="Q291" s="160">
        <v>0</v>
      </c>
      <c r="R291" s="160">
        <f>Q291*H291</f>
        <v>0</v>
      </c>
      <c r="S291" s="160">
        <v>0</v>
      </c>
      <c r="T291" s="161">
        <f>S291*H291</f>
        <v>0</v>
      </c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R291" s="162" t="s">
        <v>192</v>
      </c>
      <c r="AT291" s="162" t="s">
        <v>187</v>
      </c>
      <c r="AU291" s="162" t="s">
        <v>88</v>
      </c>
      <c r="AY291" s="18" t="s">
        <v>185</v>
      </c>
      <c r="BE291" s="163">
        <f>IF(N291="základní",J291,0)</f>
        <v>0</v>
      </c>
      <c r="BF291" s="163">
        <f>IF(N291="snížená",J291,0)</f>
        <v>0</v>
      </c>
      <c r="BG291" s="163">
        <f>IF(N291="zákl. přenesená",J291,0)</f>
        <v>0</v>
      </c>
      <c r="BH291" s="163">
        <f>IF(N291="sníž. přenesená",J291,0)</f>
        <v>0</v>
      </c>
      <c r="BI291" s="163">
        <f>IF(N291="nulová",J291,0)</f>
        <v>0</v>
      </c>
      <c r="BJ291" s="18" t="s">
        <v>24</v>
      </c>
      <c r="BK291" s="163">
        <f>ROUND(I291*H291,2)</f>
        <v>0</v>
      </c>
      <c r="BL291" s="18" t="s">
        <v>192</v>
      </c>
      <c r="BM291" s="162" t="s">
        <v>1402</v>
      </c>
    </row>
    <row r="292" spans="1:65" s="2" customFormat="1" ht="16.5" customHeight="1">
      <c r="A292" s="33"/>
      <c r="B292" s="150"/>
      <c r="C292" s="151" t="s">
        <v>911</v>
      </c>
      <c r="D292" s="151" t="s">
        <v>187</v>
      </c>
      <c r="E292" s="152" t="s">
        <v>956</v>
      </c>
      <c r="F292" s="153" t="s">
        <v>957</v>
      </c>
      <c r="G292" s="154" t="s">
        <v>288</v>
      </c>
      <c r="H292" s="155">
        <v>84.59</v>
      </c>
      <c r="I292" s="156"/>
      <c r="J292" s="157">
        <f>ROUND(I292*H292,2)</f>
        <v>0</v>
      </c>
      <c r="K292" s="153" t="s">
        <v>224</v>
      </c>
      <c r="L292" s="34"/>
      <c r="M292" s="158" t="s">
        <v>1</v>
      </c>
      <c r="N292" s="159" t="s">
        <v>45</v>
      </c>
      <c r="O292" s="59"/>
      <c r="P292" s="160">
        <f>O292*H292</f>
        <v>0</v>
      </c>
      <c r="Q292" s="160">
        <v>2E-3</v>
      </c>
      <c r="R292" s="160">
        <f>Q292*H292</f>
        <v>0.16918</v>
      </c>
      <c r="S292" s="160">
        <v>0</v>
      </c>
      <c r="T292" s="161">
        <f>S292*H292</f>
        <v>0</v>
      </c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R292" s="162" t="s">
        <v>192</v>
      </c>
      <c r="AT292" s="162" t="s">
        <v>187</v>
      </c>
      <c r="AU292" s="162" t="s">
        <v>88</v>
      </c>
      <c r="AY292" s="18" t="s">
        <v>185</v>
      </c>
      <c r="BE292" s="163">
        <f>IF(N292="základní",J292,0)</f>
        <v>0</v>
      </c>
      <c r="BF292" s="163">
        <f>IF(N292="snížená",J292,0)</f>
        <v>0</v>
      </c>
      <c r="BG292" s="163">
        <f>IF(N292="zákl. přenesená",J292,0)</f>
        <v>0</v>
      </c>
      <c r="BH292" s="163">
        <f>IF(N292="sníž. přenesená",J292,0)</f>
        <v>0</v>
      </c>
      <c r="BI292" s="163">
        <f>IF(N292="nulová",J292,0)</f>
        <v>0</v>
      </c>
      <c r="BJ292" s="18" t="s">
        <v>24</v>
      </c>
      <c r="BK292" s="163">
        <f>ROUND(I292*H292,2)</f>
        <v>0</v>
      </c>
      <c r="BL292" s="18" t="s">
        <v>192</v>
      </c>
      <c r="BM292" s="162" t="s">
        <v>1403</v>
      </c>
    </row>
    <row r="293" spans="1:65" s="13" customFormat="1">
      <c r="B293" s="164"/>
      <c r="D293" s="165" t="s">
        <v>194</v>
      </c>
      <c r="E293" s="166" t="s">
        <v>1</v>
      </c>
      <c r="F293" s="167" t="s">
        <v>1404</v>
      </c>
      <c r="H293" s="168">
        <v>84.59</v>
      </c>
      <c r="I293" s="169"/>
      <c r="L293" s="164"/>
      <c r="M293" s="170"/>
      <c r="N293" s="171"/>
      <c r="O293" s="171"/>
      <c r="P293" s="171"/>
      <c r="Q293" s="171"/>
      <c r="R293" s="171"/>
      <c r="S293" s="171"/>
      <c r="T293" s="172"/>
      <c r="AT293" s="166" t="s">
        <v>194</v>
      </c>
      <c r="AU293" s="166" t="s">
        <v>88</v>
      </c>
      <c r="AV293" s="13" t="s">
        <v>88</v>
      </c>
      <c r="AW293" s="13" t="s">
        <v>35</v>
      </c>
      <c r="AX293" s="13" t="s">
        <v>24</v>
      </c>
      <c r="AY293" s="166" t="s">
        <v>185</v>
      </c>
    </row>
    <row r="294" spans="1:65" s="2" customFormat="1" ht="16.5" customHeight="1">
      <c r="A294" s="33"/>
      <c r="B294" s="150"/>
      <c r="C294" s="151" t="s">
        <v>920</v>
      </c>
      <c r="D294" s="151" t="s">
        <v>187</v>
      </c>
      <c r="E294" s="152" t="s">
        <v>961</v>
      </c>
      <c r="F294" s="153" t="s">
        <v>962</v>
      </c>
      <c r="G294" s="154" t="s">
        <v>288</v>
      </c>
      <c r="H294" s="155">
        <v>84.59</v>
      </c>
      <c r="I294" s="156"/>
      <c r="J294" s="157">
        <f>ROUND(I294*H294,2)</f>
        <v>0</v>
      </c>
      <c r="K294" s="153" t="s">
        <v>224</v>
      </c>
      <c r="L294" s="34"/>
      <c r="M294" s="158" t="s">
        <v>1</v>
      </c>
      <c r="N294" s="159" t="s">
        <v>45</v>
      </c>
      <c r="O294" s="59"/>
      <c r="P294" s="160">
        <f>O294*H294</f>
        <v>0</v>
      </c>
      <c r="Q294" s="160">
        <v>0</v>
      </c>
      <c r="R294" s="160">
        <f>Q294*H294</f>
        <v>0</v>
      </c>
      <c r="S294" s="160">
        <v>0</v>
      </c>
      <c r="T294" s="161">
        <f>S294*H294</f>
        <v>0</v>
      </c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R294" s="162" t="s">
        <v>192</v>
      </c>
      <c r="AT294" s="162" t="s">
        <v>187</v>
      </c>
      <c r="AU294" s="162" t="s">
        <v>88</v>
      </c>
      <c r="AY294" s="18" t="s">
        <v>185</v>
      </c>
      <c r="BE294" s="163">
        <f>IF(N294="základní",J294,0)</f>
        <v>0</v>
      </c>
      <c r="BF294" s="163">
        <f>IF(N294="snížená",J294,0)</f>
        <v>0</v>
      </c>
      <c r="BG294" s="163">
        <f>IF(N294="zákl. přenesená",J294,0)</f>
        <v>0</v>
      </c>
      <c r="BH294" s="163">
        <f>IF(N294="sníž. přenesená",J294,0)</f>
        <v>0</v>
      </c>
      <c r="BI294" s="163">
        <f>IF(N294="nulová",J294,0)</f>
        <v>0</v>
      </c>
      <c r="BJ294" s="18" t="s">
        <v>24</v>
      </c>
      <c r="BK294" s="163">
        <f>ROUND(I294*H294,2)</f>
        <v>0</v>
      </c>
      <c r="BL294" s="18" t="s">
        <v>192</v>
      </c>
      <c r="BM294" s="162" t="s">
        <v>1405</v>
      </c>
    </row>
    <row r="295" spans="1:65" s="13" customFormat="1">
      <c r="B295" s="164"/>
      <c r="D295" s="165" t="s">
        <v>194</v>
      </c>
      <c r="E295" s="166" t="s">
        <v>1</v>
      </c>
      <c r="F295" s="167" t="s">
        <v>1406</v>
      </c>
      <c r="H295" s="168">
        <v>84.59</v>
      </c>
      <c r="I295" s="169"/>
      <c r="L295" s="164"/>
      <c r="M295" s="170"/>
      <c r="N295" s="171"/>
      <c r="O295" s="171"/>
      <c r="P295" s="171"/>
      <c r="Q295" s="171"/>
      <c r="R295" s="171"/>
      <c r="S295" s="171"/>
      <c r="T295" s="172"/>
      <c r="AT295" s="166" t="s">
        <v>194</v>
      </c>
      <c r="AU295" s="166" t="s">
        <v>88</v>
      </c>
      <c r="AV295" s="13" t="s">
        <v>88</v>
      </c>
      <c r="AW295" s="13" t="s">
        <v>35</v>
      </c>
      <c r="AX295" s="13" t="s">
        <v>24</v>
      </c>
      <c r="AY295" s="166" t="s">
        <v>185</v>
      </c>
    </row>
    <row r="296" spans="1:65" s="2" customFormat="1" ht="16.5" customHeight="1">
      <c r="A296" s="33"/>
      <c r="B296" s="150"/>
      <c r="C296" s="151" t="s">
        <v>925</v>
      </c>
      <c r="D296" s="151" t="s">
        <v>187</v>
      </c>
      <c r="E296" s="152" t="s">
        <v>965</v>
      </c>
      <c r="F296" s="153" t="s">
        <v>966</v>
      </c>
      <c r="G296" s="154" t="s">
        <v>288</v>
      </c>
      <c r="H296" s="155">
        <v>84.59</v>
      </c>
      <c r="I296" s="156"/>
      <c r="J296" s="157">
        <f>ROUND(I296*H296,2)</f>
        <v>0</v>
      </c>
      <c r="K296" s="153" t="s">
        <v>224</v>
      </c>
      <c r="L296" s="34"/>
      <c r="M296" s="158" t="s">
        <v>1</v>
      </c>
      <c r="N296" s="159" t="s">
        <v>45</v>
      </c>
      <c r="O296" s="59"/>
      <c r="P296" s="160">
        <f>O296*H296</f>
        <v>0</v>
      </c>
      <c r="Q296" s="160">
        <v>0</v>
      </c>
      <c r="R296" s="160">
        <f>Q296*H296</f>
        <v>0</v>
      </c>
      <c r="S296" s="160">
        <v>0</v>
      </c>
      <c r="T296" s="161">
        <f>S296*H296</f>
        <v>0</v>
      </c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R296" s="162" t="s">
        <v>192</v>
      </c>
      <c r="AT296" s="162" t="s">
        <v>187</v>
      </c>
      <c r="AU296" s="162" t="s">
        <v>88</v>
      </c>
      <c r="AY296" s="18" t="s">
        <v>185</v>
      </c>
      <c r="BE296" s="163">
        <f>IF(N296="základní",J296,0)</f>
        <v>0</v>
      </c>
      <c r="BF296" s="163">
        <f>IF(N296="snížená",J296,0)</f>
        <v>0</v>
      </c>
      <c r="BG296" s="163">
        <f>IF(N296="zákl. přenesená",J296,0)</f>
        <v>0</v>
      </c>
      <c r="BH296" s="163">
        <f>IF(N296="sníž. přenesená",J296,0)</f>
        <v>0</v>
      </c>
      <c r="BI296" s="163">
        <f>IF(N296="nulová",J296,0)</f>
        <v>0</v>
      </c>
      <c r="BJ296" s="18" t="s">
        <v>24</v>
      </c>
      <c r="BK296" s="163">
        <f>ROUND(I296*H296,2)</f>
        <v>0</v>
      </c>
      <c r="BL296" s="18" t="s">
        <v>192</v>
      </c>
      <c r="BM296" s="162" t="s">
        <v>1407</v>
      </c>
    </row>
    <row r="297" spans="1:65" s="15" customFormat="1">
      <c r="B297" s="194"/>
      <c r="D297" s="165" t="s">
        <v>194</v>
      </c>
      <c r="E297" s="195" t="s">
        <v>1</v>
      </c>
      <c r="F297" s="196" t="s">
        <v>1408</v>
      </c>
      <c r="H297" s="195" t="s">
        <v>1</v>
      </c>
      <c r="I297" s="197"/>
      <c r="L297" s="194"/>
      <c r="M297" s="198"/>
      <c r="N297" s="199"/>
      <c r="O297" s="199"/>
      <c r="P297" s="199"/>
      <c r="Q297" s="199"/>
      <c r="R297" s="199"/>
      <c r="S297" s="199"/>
      <c r="T297" s="200"/>
      <c r="AT297" s="195" t="s">
        <v>194</v>
      </c>
      <c r="AU297" s="195" t="s">
        <v>88</v>
      </c>
      <c r="AV297" s="15" t="s">
        <v>24</v>
      </c>
      <c r="AW297" s="15" t="s">
        <v>35</v>
      </c>
      <c r="AX297" s="15" t="s">
        <v>80</v>
      </c>
      <c r="AY297" s="195" t="s">
        <v>185</v>
      </c>
    </row>
    <row r="298" spans="1:65" s="13" customFormat="1">
      <c r="B298" s="164"/>
      <c r="D298" s="165" t="s">
        <v>194</v>
      </c>
      <c r="E298" s="166" t="s">
        <v>1</v>
      </c>
      <c r="F298" s="167" t="s">
        <v>1409</v>
      </c>
      <c r="H298" s="168">
        <v>84.59</v>
      </c>
      <c r="I298" s="169"/>
      <c r="L298" s="164"/>
      <c r="M298" s="170"/>
      <c r="N298" s="171"/>
      <c r="O298" s="171"/>
      <c r="P298" s="171"/>
      <c r="Q298" s="171"/>
      <c r="R298" s="171"/>
      <c r="S298" s="171"/>
      <c r="T298" s="172"/>
      <c r="AT298" s="166" t="s">
        <v>194</v>
      </c>
      <c r="AU298" s="166" t="s">
        <v>88</v>
      </c>
      <c r="AV298" s="13" t="s">
        <v>88</v>
      </c>
      <c r="AW298" s="13" t="s">
        <v>35</v>
      </c>
      <c r="AX298" s="13" t="s">
        <v>24</v>
      </c>
      <c r="AY298" s="166" t="s">
        <v>185</v>
      </c>
    </row>
    <row r="299" spans="1:65" s="2" customFormat="1" ht="16.5" customHeight="1">
      <c r="A299" s="33"/>
      <c r="B299" s="150"/>
      <c r="C299" s="151" t="s">
        <v>930</v>
      </c>
      <c r="D299" s="151" t="s">
        <v>187</v>
      </c>
      <c r="E299" s="152" t="s">
        <v>971</v>
      </c>
      <c r="F299" s="153" t="s">
        <v>972</v>
      </c>
      <c r="G299" s="154" t="s">
        <v>288</v>
      </c>
      <c r="H299" s="155">
        <v>77.89</v>
      </c>
      <c r="I299" s="156"/>
      <c r="J299" s="157">
        <f>ROUND(I299*H299,2)</f>
        <v>0</v>
      </c>
      <c r="K299" s="153" t="s">
        <v>224</v>
      </c>
      <c r="L299" s="34"/>
      <c r="M299" s="158" t="s">
        <v>1</v>
      </c>
      <c r="N299" s="159" t="s">
        <v>45</v>
      </c>
      <c r="O299" s="59"/>
      <c r="P299" s="160">
        <f>O299*H299</f>
        <v>0</v>
      </c>
      <c r="Q299" s="160">
        <v>0</v>
      </c>
      <c r="R299" s="160">
        <f>Q299*H299</f>
        <v>0</v>
      </c>
      <c r="S299" s="160">
        <v>0</v>
      </c>
      <c r="T299" s="161">
        <f>S299*H299</f>
        <v>0</v>
      </c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R299" s="162" t="s">
        <v>192</v>
      </c>
      <c r="AT299" s="162" t="s">
        <v>187</v>
      </c>
      <c r="AU299" s="162" t="s">
        <v>88</v>
      </c>
      <c r="AY299" s="18" t="s">
        <v>185</v>
      </c>
      <c r="BE299" s="163">
        <f>IF(N299="základní",J299,0)</f>
        <v>0</v>
      </c>
      <c r="BF299" s="163">
        <f>IF(N299="snížená",J299,0)</f>
        <v>0</v>
      </c>
      <c r="BG299" s="163">
        <f>IF(N299="zákl. přenesená",J299,0)</f>
        <v>0</v>
      </c>
      <c r="BH299" s="163">
        <f>IF(N299="sníž. přenesená",J299,0)</f>
        <v>0</v>
      </c>
      <c r="BI299" s="163">
        <f>IF(N299="nulová",J299,0)</f>
        <v>0</v>
      </c>
      <c r="BJ299" s="18" t="s">
        <v>24</v>
      </c>
      <c r="BK299" s="163">
        <f>ROUND(I299*H299,2)</f>
        <v>0</v>
      </c>
      <c r="BL299" s="18" t="s">
        <v>192</v>
      </c>
      <c r="BM299" s="162" t="s">
        <v>1410</v>
      </c>
    </row>
    <row r="300" spans="1:65" s="13" customFormat="1">
      <c r="B300" s="164"/>
      <c r="D300" s="165" t="s">
        <v>194</v>
      </c>
      <c r="E300" s="166" t="s">
        <v>1</v>
      </c>
      <c r="F300" s="167" t="s">
        <v>1411</v>
      </c>
      <c r="H300" s="168">
        <v>77.89</v>
      </c>
      <c r="I300" s="169"/>
      <c r="L300" s="164"/>
      <c r="M300" s="170"/>
      <c r="N300" s="171"/>
      <c r="O300" s="171"/>
      <c r="P300" s="171"/>
      <c r="Q300" s="171"/>
      <c r="R300" s="171"/>
      <c r="S300" s="171"/>
      <c r="T300" s="172"/>
      <c r="AT300" s="166" t="s">
        <v>194</v>
      </c>
      <c r="AU300" s="166" t="s">
        <v>88</v>
      </c>
      <c r="AV300" s="13" t="s">
        <v>88</v>
      </c>
      <c r="AW300" s="13" t="s">
        <v>35</v>
      </c>
      <c r="AX300" s="13" t="s">
        <v>24</v>
      </c>
      <c r="AY300" s="166" t="s">
        <v>185</v>
      </c>
    </row>
    <row r="301" spans="1:65" s="2" customFormat="1" ht="16.5" customHeight="1">
      <c r="A301" s="33"/>
      <c r="B301" s="150"/>
      <c r="C301" s="151" t="s">
        <v>933</v>
      </c>
      <c r="D301" s="151" t="s">
        <v>187</v>
      </c>
      <c r="E301" s="152" t="s">
        <v>976</v>
      </c>
      <c r="F301" s="153" t="s">
        <v>977</v>
      </c>
      <c r="G301" s="154" t="s">
        <v>288</v>
      </c>
      <c r="H301" s="155">
        <v>77.89</v>
      </c>
      <c r="I301" s="156"/>
      <c r="J301" s="157">
        <f>ROUND(I301*H301,2)</f>
        <v>0</v>
      </c>
      <c r="K301" s="153" t="s">
        <v>224</v>
      </c>
      <c r="L301" s="34"/>
      <c r="M301" s="158" t="s">
        <v>1</v>
      </c>
      <c r="N301" s="159" t="s">
        <v>45</v>
      </c>
      <c r="O301" s="59"/>
      <c r="P301" s="160">
        <f>O301*H301</f>
        <v>0</v>
      </c>
      <c r="Q301" s="160">
        <v>0</v>
      </c>
      <c r="R301" s="160">
        <f>Q301*H301</f>
        <v>0</v>
      </c>
      <c r="S301" s="160">
        <v>0</v>
      </c>
      <c r="T301" s="161">
        <f>S301*H301</f>
        <v>0</v>
      </c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R301" s="162" t="s">
        <v>192</v>
      </c>
      <c r="AT301" s="162" t="s">
        <v>187</v>
      </c>
      <c r="AU301" s="162" t="s">
        <v>88</v>
      </c>
      <c r="AY301" s="18" t="s">
        <v>185</v>
      </c>
      <c r="BE301" s="163">
        <f>IF(N301="základní",J301,0)</f>
        <v>0</v>
      </c>
      <c r="BF301" s="163">
        <f>IF(N301="snížená",J301,0)</f>
        <v>0</v>
      </c>
      <c r="BG301" s="163">
        <f>IF(N301="zákl. přenesená",J301,0)</f>
        <v>0</v>
      </c>
      <c r="BH301" s="163">
        <f>IF(N301="sníž. přenesená",J301,0)</f>
        <v>0</v>
      </c>
      <c r="BI301" s="163">
        <f>IF(N301="nulová",J301,0)</f>
        <v>0</v>
      </c>
      <c r="BJ301" s="18" t="s">
        <v>24</v>
      </c>
      <c r="BK301" s="163">
        <f>ROUND(I301*H301,2)</f>
        <v>0</v>
      </c>
      <c r="BL301" s="18" t="s">
        <v>192</v>
      </c>
      <c r="BM301" s="162" t="s">
        <v>1412</v>
      </c>
    </row>
    <row r="302" spans="1:65" s="15" customFormat="1">
      <c r="B302" s="194"/>
      <c r="D302" s="165" t="s">
        <v>194</v>
      </c>
      <c r="E302" s="195" t="s">
        <v>1</v>
      </c>
      <c r="F302" s="196" t="s">
        <v>1413</v>
      </c>
      <c r="H302" s="195" t="s">
        <v>1</v>
      </c>
      <c r="I302" s="197"/>
      <c r="L302" s="194"/>
      <c r="M302" s="198"/>
      <c r="N302" s="199"/>
      <c r="O302" s="199"/>
      <c r="P302" s="199"/>
      <c r="Q302" s="199"/>
      <c r="R302" s="199"/>
      <c r="S302" s="199"/>
      <c r="T302" s="200"/>
      <c r="AT302" s="195" t="s">
        <v>194</v>
      </c>
      <c r="AU302" s="195" t="s">
        <v>88</v>
      </c>
      <c r="AV302" s="15" t="s">
        <v>24</v>
      </c>
      <c r="AW302" s="15" t="s">
        <v>35</v>
      </c>
      <c r="AX302" s="15" t="s">
        <v>80</v>
      </c>
      <c r="AY302" s="195" t="s">
        <v>185</v>
      </c>
    </row>
    <row r="303" spans="1:65" s="13" customFormat="1">
      <c r="B303" s="164"/>
      <c r="D303" s="165" t="s">
        <v>194</v>
      </c>
      <c r="E303" s="166" t="s">
        <v>1</v>
      </c>
      <c r="F303" s="167" t="s">
        <v>1414</v>
      </c>
      <c r="H303" s="168">
        <v>77.89</v>
      </c>
      <c r="I303" s="169"/>
      <c r="L303" s="164"/>
      <c r="M303" s="170"/>
      <c r="N303" s="171"/>
      <c r="O303" s="171"/>
      <c r="P303" s="171"/>
      <c r="Q303" s="171"/>
      <c r="R303" s="171"/>
      <c r="S303" s="171"/>
      <c r="T303" s="172"/>
      <c r="AT303" s="166" t="s">
        <v>194</v>
      </c>
      <c r="AU303" s="166" t="s">
        <v>88</v>
      </c>
      <c r="AV303" s="13" t="s">
        <v>88</v>
      </c>
      <c r="AW303" s="13" t="s">
        <v>35</v>
      </c>
      <c r="AX303" s="13" t="s">
        <v>24</v>
      </c>
      <c r="AY303" s="166" t="s">
        <v>185</v>
      </c>
    </row>
    <row r="304" spans="1:65" s="2" customFormat="1" ht="16.5" customHeight="1">
      <c r="A304" s="33"/>
      <c r="B304" s="150"/>
      <c r="C304" s="151" t="s">
        <v>937</v>
      </c>
      <c r="D304" s="151" t="s">
        <v>187</v>
      </c>
      <c r="E304" s="152" t="s">
        <v>984</v>
      </c>
      <c r="F304" s="153" t="s">
        <v>985</v>
      </c>
      <c r="G304" s="154" t="s">
        <v>288</v>
      </c>
      <c r="H304" s="155">
        <v>8.24</v>
      </c>
      <c r="I304" s="156"/>
      <c r="J304" s="157">
        <f>ROUND(I304*H304,2)</f>
        <v>0</v>
      </c>
      <c r="K304" s="153" t="s">
        <v>224</v>
      </c>
      <c r="L304" s="34"/>
      <c r="M304" s="158" t="s">
        <v>1</v>
      </c>
      <c r="N304" s="159" t="s">
        <v>45</v>
      </c>
      <c r="O304" s="59"/>
      <c r="P304" s="160">
        <f>O304*H304</f>
        <v>0</v>
      </c>
      <c r="Q304" s="160">
        <v>0</v>
      </c>
      <c r="R304" s="160">
        <f>Q304*H304</f>
        <v>0</v>
      </c>
      <c r="S304" s="160">
        <v>0</v>
      </c>
      <c r="T304" s="161">
        <f>S304*H304</f>
        <v>0</v>
      </c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R304" s="162" t="s">
        <v>192</v>
      </c>
      <c r="AT304" s="162" t="s">
        <v>187</v>
      </c>
      <c r="AU304" s="162" t="s">
        <v>88</v>
      </c>
      <c r="AY304" s="18" t="s">
        <v>185</v>
      </c>
      <c r="BE304" s="163">
        <f>IF(N304="základní",J304,0)</f>
        <v>0</v>
      </c>
      <c r="BF304" s="163">
        <f>IF(N304="snížená",J304,0)</f>
        <v>0</v>
      </c>
      <c r="BG304" s="163">
        <f>IF(N304="zákl. přenesená",J304,0)</f>
        <v>0</v>
      </c>
      <c r="BH304" s="163">
        <f>IF(N304="sníž. přenesená",J304,0)</f>
        <v>0</v>
      </c>
      <c r="BI304" s="163">
        <f>IF(N304="nulová",J304,0)</f>
        <v>0</v>
      </c>
      <c r="BJ304" s="18" t="s">
        <v>24</v>
      </c>
      <c r="BK304" s="163">
        <f>ROUND(I304*H304,2)</f>
        <v>0</v>
      </c>
      <c r="BL304" s="18" t="s">
        <v>192</v>
      </c>
      <c r="BM304" s="162" t="s">
        <v>1415</v>
      </c>
    </row>
    <row r="305" spans="1:65" s="15" customFormat="1">
      <c r="B305" s="194"/>
      <c r="D305" s="165" t="s">
        <v>194</v>
      </c>
      <c r="E305" s="195" t="s">
        <v>1</v>
      </c>
      <c r="F305" s="196" t="s">
        <v>1234</v>
      </c>
      <c r="H305" s="195" t="s">
        <v>1</v>
      </c>
      <c r="I305" s="197"/>
      <c r="L305" s="194"/>
      <c r="M305" s="198"/>
      <c r="N305" s="199"/>
      <c r="O305" s="199"/>
      <c r="P305" s="199"/>
      <c r="Q305" s="199"/>
      <c r="R305" s="199"/>
      <c r="S305" s="199"/>
      <c r="T305" s="200"/>
      <c r="AT305" s="195" t="s">
        <v>194</v>
      </c>
      <c r="AU305" s="195" t="s">
        <v>88</v>
      </c>
      <c r="AV305" s="15" t="s">
        <v>24</v>
      </c>
      <c r="AW305" s="15" t="s">
        <v>35</v>
      </c>
      <c r="AX305" s="15" t="s">
        <v>80</v>
      </c>
      <c r="AY305" s="195" t="s">
        <v>185</v>
      </c>
    </row>
    <row r="306" spans="1:65" s="15" customFormat="1">
      <c r="B306" s="194"/>
      <c r="D306" s="165" t="s">
        <v>194</v>
      </c>
      <c r="E306" s="195" t="s">
        <v>1</v>
      </c>
      <c r="F306" s="196" t="s">
        <v>1416</v>
      </c>
      <c r="H306" s="195" t="s">
        <v>1</v>
      </c>
      <c r="I306" s="197"/>
      <c r="L306" s="194"/>
      <c r="M306" s="198"/>
      <c r="N306" s="199"/>
      <c r="O306" s="199"/>
      <c r="P306" s="199"/>
      <c r="Q306" s="199"/>
      <c r="R306" s="199"/>
      <c r="S306" s="199"/>
      <c r="T306" s="200"/>
      <c r="AT306" s="195" t="s">
        <v>194</v>
      </c>
      <c r="AU306" s="195" t="s">
        <v>88</v>
      </c>
      <c r="AV306" s="15" t="s">
        <v>24</v>
      </c>
      <c r="AW306" s="15" t="s">
        <v>35</v>
      </c>
      <c r="AX306" s="15" t="s">
        <v>80</v>
      </c>
      <c r="AY306" s="195" t="s">
        <v>185</v>
      </c>
    </row>
    <row r="307" spans="1:65" s="13" customFormat="1">
      <c r="B307" s="164"/>
      <c r="D307" s="165" t="s">
        <v>194</v>
      </c>
      <c r="E307" s="166" t="s">
        <v>1</v>
      </c>
      <c r="F307" s="167" t="s">
        <v>1417</v>
      </c>
      <c r="H307" s="168">
        <v>8.24</v>
      </c>
      <c r="I307" s="169"/>
      <c r="L307" s="164"/>
      <c r="M307" s="170"/>
      <c r="N307" s="171"/>
      <c r="O307" s="171"/>
      <c r="P307" s="171"/>
      <c r="Q307" s="171"/>
      <c r="R307" s="171"/>
      <c r="S307" s="171"/>
      <c r="T307" s="172"/>
      <c r="AT307" s="166" t="s">
        <v>194</v>
      </c>
      <c r="AU307" s="166" t="s">
        <v>88</v>
      </c>
      <c r="AV307" s="13" t="s">
        <v>88</v>
      </c>
      <c r="AW307" s="13" t="s">
        <v>35</v>
      </c>
      <c r="AX307" s="13" t="s">
        <v>24</v>
      </c>
      <c r="AY307" s="166" t="s">
        <v>185</v>
      </c>
    </row>
    <row r="308" spans="1:65" s="2" customFormat="1" ht="16.5" customHeight="1">
      <c r="A308" s="33"/>
      <c r="B308" s="150"/>
      <c r="C308" s="151" t="s">
        <v>943</v>
      </c>
      <c r="D308" s="151" t="s">
        <v>187</v>
      </c>
      <c r="E308" s="152" t="s">
        <v>990</v>
      </c>
      <c r="F308" s="153" t="s">
        <v>991</v>
      </c>
      <c r="G308" s="154" t="s">
        <v>288</v>
      </c>
      <c r="H308" s="155">
        <v>8.24</v>
      </c>
      <c r="I308" s="156"/>
      <c r="J308" s="157">
        <f>ROUND(I308*H308,2)</f>
        <v>0</v>
      </c>
      <c r="K308" s="153" t="s">
        <v>224</v>
      </c>
      <c r="L308" s="34"/>
      <c r="M308" s="158" t="s">
        <v>1</v>
      </c>
      <c r="N308" s="159" t="s">
        <v>45</v>
      </c>
      <c r="O308" s="59"/>
      <c r="P308" s="160">
        <f>O308*H308</f>
        <v>0</v>
      </c>
      <c r="Q308" s="160">
        <v>0</v>
      </c>
      <c r="R308" s="160">
        <f>Q308*H308</f>
        <v>0</v>
      </c>
      <c r="S308" s="160">
        <v>0</v>
      </c>
      <c r="T308" s="161">
        <f>S308*H308</f>
        <v>0</v>
      </c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R308" s="162" t="s">
        <v>192</v>
      </c>
      <c r="AT308" s="162" t="s">
        <v>187</v>
      </c>
      <c r="AU308" s="162" t="s">
        <v>88</v>
      </c>
      <c r="AY308" s="18" t="s">
        <v>185</v>
      </c>
      <c r="BE308" s="163">
        <f>IF(N308="základní",J308,0)</f>
        <v>0</v>
      </c>
      <c r="BF308" s="163">
        <f>IF(N308="snížená",J308,0)</f>
        <v>0</v>
      </c>
      <c r="BG308" s="163">
        <f>IF(N308="zákl. přenesená",J308,0)</f>
        <v>0</v>
      </c>
      <c r="BH308" s="163">
        <f>IF(N308="sníž. přenesená",J308,0)</f>
        <v>0</v>
      </c>
      <c r="BI308" s="163">
        <f>IF(N308="nulová",J308,0)</f>
        <v>0</v>
      </c>
      <c r="BJ308" s="18" t="s">
        <v>24</v>
      </c>
      <c r="BK308" s="163">
        <f>ROUND(I308*H308,2)</f>
        <v>0</v>
      </c>
      <c r="BL308" s="18" t="s">
        <v>192</v>
      </c>
      <c r="BM308" s="162" t="s">
        <v>1418</v>
      </c>
    </row>
    <row r="309" spans="1:65" s="15" customFormat="1">
      <c r="B309" s="194"/>
      <c r="D309" s="165" t="s">
        <v>194</v>
      </c>
      <c r="E309" s="195" t="s">
        <v>1</v>
      </c>
      <c r="F309" s="196" t="s">
        <v>1419</v>
      </c>
      <c r="H309" s="195" t="s">
        <v>1</v>
      </c>
      <c r="I309" s="197"/>
      <c r="L309" s="194"/>
      <c r="M309" s="198"/>
      <c r="N309" s="199"/>
      <c r="O309" s="199"/>
      <c r="P309" s="199"/>
      <c r="Q309" s="199"/>
      <c r="R309" s="199"/>
      <c r="S309" s="199"/>
      <c r="T309" s="200"/>
      <c r="AT309" s="195" t="s">
        <v>194</v>
      </c>
      <c r="AU309" s="195" t="s">
        <v>88</v>
      </c>
      <c r="AV309" s="15" t="s">
        <v>24</v>
      </c>
      <c r="AW309" s="15" t="s">
        <v>35</v>
      </c>
      <c r="AX309" s="15" t="s">
        <v>80</v>
      </c>
      <c r="AY309" s="195" t="s">
        <v>185</v>
      </c>
    </row>
    <row r="310" spans="1:65" s="15" customFormat="1">
      <c r="B310" s="194"/>
      <c r="D310" s="165" t="s">
        <v>194</v>
      </c>
      <c r="E310" s="195" t="s">
        <v>1</v>
      </c>
      <c r="F310" s="196" t="s">
        <v>1420</v>
      </c>
      <c r="H310" s="195" t="s">
        <v>1</v>
      </c>
      <c r="I310" s="197"/>
      <c r="L310" s="194"/>
      <c r="M310" s="198"/>
      <c r="N310" s="199"/>
      <c r="O310" s="199"/>
      <c r="P310" s="199"/>
      <c r="Q310" s="199"/>
      <c r="R310" s="199"/>
      <c r="S310" s="199"/>
      <c r="T310" s="200"/>
      <c r="AT310" s="195" t="s">
        <v>194</v>
      </c>
      <c r="AU310" s="195" t="s">
        <v>88</v>
      </c>
      <c r="AV310" s="15" t="s">
        <v>24</v>
      </c>
      <c r="AW310" s="15" t="s">
        <v>35</v>
      </c>
      <c r="AX310" s="15" t="s">
        <v>80</v>
      </c>
      <c r="AY310" s="195" t="s">
        <v>185</v>
      </c>
    </row>
    <row r="311" spans="1:65" s="13" customFormat="1">
      <c r="B311" s="164"/>
      <c r="D311" s="165" t="s">
        <v>194</v>
      </c>
      <c r="E311" s="166" t="s">
        <v>1</v>
      </c>
      <c r="F311" s="167" t="s">
        <v>1417</v>
      </c>
      <c r="H311" s="168">
        <v>8.24</v>
      </c>
      <c r="I311" s="169"/>
      <c r="L311" s="164"/>
      <c r="M311" s="170"/>
      <c r="N311" s="171"/>
      <c r="O311" s="171"/>
      <c r="P311" s="171"/>
      <c r="Q311" s="171"/>
      <c r="R311" s="171"/>
      <c r="S311" s="171"/>
      <c r="T311" s="172"/>
      <c r="AT311" s="166" t="s">
        <v>194</v>
      </c>
      <c r="AU311" s="166" t="s">
        <v>88</v>
      </c>
      <c r="AV311" s="13" t="s">
        <v>88</v>
      </c>
      <c r="AW311" s="13" t="s">
        <v>35</v>
      </c>
      <c r="AX311" s="13" t="s">
        <v>24</v>
      </c>
      <c r="AY311" s="166" t="s">
        <v>185</v>
      </c>
    </row>
    <row r="312" spans="1:65" s="2" customFormat="1" ht="16.5" customHeight="1">
      <c r="A312" s="33"/>
      <c r="B312" s="150"/>
      <c r="C312" s="151" t="s">
        <v>947</v>
      </c>
      <c r="D312" s="151" t="s">
        <v>187</v>
      </c>
      <c r="E312" s="152" t="s">
        <v>1016</v>
      </c>
      <c r="F312" s="153" t="s">
        <v>1017</v>
      </c>
      <c r="G312" s="154" t="s">
        <v>288</v>
      </c>
      <c r="H312" s="155">
        <v>29.25</v>
      </c>
      <c r="I312" s="156"/>
      <c r="J312" s="157">
        <f>ROUND(I312*H312,2)</f>
        <v>0</v>
      </c>
      <c r="K312" s="153" t="s">
        <v>191</v>
      </c>
      <c r="L312" s="34"/>
      <c r="M312" s="158" t="s">
        <v>1</v>
      </c>
      <c r="N312" s="159" t="s">
        <v>45</v>
      </c>
      <c r="O312" s="59"/>
      <c r="P312" s="160">
        <f>O312*H312</f>
        <v>0</v>
      </c>
      <c r="Q312" s="160">
        <v>8.9219999999999994E-2</v>
      </c>
      <c r="R312" s="160">
        <f>Q312*H312</f>
        <v>2.6096849999999998</v>
      </c>
      <c r="S312" s="160">
        <v>0</v>
      </c>
      <c r="T312" s="161">
        <f>S312*H312</f>
        <v>0</v>
      </c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R312" s="162" t="s">
        <v>192</v>
      </c>
      <c r="AT312" s="162" t="s">
        <v>187</v>
      </c>
      <c r="AU312" s="162" t="s">
        <v>88</v>
      </c>
      <c r="AY312" s="18" t="s">
        <v>185</v>
      </c>
      <c r="BE312" s="163">
        <f>IF(N312="základní",J312,0)</f>
        <v>0</v>
      </c>
      <c r="BF312" s="163">
        <f>IF(N312="snížená",J312,0)</f>
        <v>0</v>
      </c>
      <c r="BG312" s="163">
        <f>IF(N312="zákl. přenesená",J312,0)</f>
        <v>0</v>
      </c>
      <c r="BH312" s="163">
        <f>IF(N312="sníž. přenesená",J312,0)</f>
        <v>0</v>
      </c>
      <c r="BI312" s="163">
        <f>IF(N312="nulová",J312,0)</f>
        <v>0</v>
      </c>
      <c r="BJ312" s="18" t="s">
        <v>24</v>
      </c>
      <c r="BK312" s="163">
        <f>ROUND(I312*H312,2)</f>
        <v>0</v>
      </c>
      <c r="BL312" s="18" t="s">
        <v>192</v>
      </c>
      <c r="BM312" s="162" t="s">
        <v>1421</v>
      </c>
    </row>
    <row r="313" spans="1:65" s="15" customFormat="1">
      <c r="B313" s="194"/>
      <c r="D313" s="165" t="s">
        <v>194</v>
      </c>
      <c r="E313" s="195" t="s">
        <v>1</v>
      </c>
      <c r="F313" s="196" t="s">
        <v>1395</v>
      </c>
      <c r="H313" s="195" t="s">
        <v>1</v>
      </c>
      <c r="I313" s="197"/>
      <c r="L313" s="194"/>
      <c r="M313" s="198"/>
      <c r="N313" s="199"/>
      <c r="O313" s="199"/>
      <c r="P313" s="199"/>
      <c r="Q313" s="199"/>
      <c r="R313" s="199"/>
      <c r="S313" s="199"/>
      <c r="T313" s="200"/>
      <c r="AT313" s="195" t="s">
        <v>194</v>
      </c>
      <c r="AU313" s="195" t="s">
        <v>88</v>
      </c>
      <c r="AV313" s="15" t="s">
        <v>24</v>
      </c>
      <c r="AW313" s="15" t="s">
        <v>35</v>
      </c>
      <c r="AX313" s="15" t="s">
        <v>80</v>
      </c>
      <c r="AY313" s="195" t="s">
        <v>185</v>
      </c>
    </row>
    <row r="314" spans="1:65" s="13" customFormat="1">
      <c r="B314" s="164"/>
      <c r="D314" s="165" t="s">
        <v>194</v>
      </c>
      <c r="E314" s="166" t="s">
        <v>1</v>
      </c>
      <c r="F314" s="167" t="s">
        <v>1422</v>
      </c>
      <c r="H314" s="168">
        <v>29.25</v>
      </c>
      <c r="I314" s="169"/>
      <c r="L314" s="164"/>
      <c r="M314" s="170"/>
      <c r="N314" s="171"/>
      <c r="O314" s="171"/>
      <c r="P314" s="171"/>
      <c r="Q314" s="171"/>
      <c r="R314" s="171"/>
      <c r="S314" s="171"/>
      <c r="T314" s="172"/>
      <c r="AT314" s="166" t="s">
        <v>194</v>
      </c>
      <c r="AU314" s="166" t="s">
        <v>88</v>
      </c>
      <c r="AV314" s="13" t="s">
        <v>88</v>
      </c>
      <c r="AW314" s="13" t="s">
        <v>35</v>
      </c>
      <c r="AX314" s="13" t="s">
        <v>24</v>
      </c>
      <c r="AY314" s="166" t="s">
        <v>185</v>
      </c>
    </row>
    <row r="315" spans="1:65" s="2" customFormat="1" ht="16.5" customHeight="1">
      <c r="A315" s="33"/>
      <c r="B315" s="150"/>
      <c r="C315" s="151" t="s">
        <v>953</v>
      </c>
      <c r="D315" s="151" t="s">
        <v>187</v>
      </c>
      <c r="E315" s="152" t="s">
        <v>1423</v>
      </c>
      <c r="F315" s="153" t="s">
        <v>1424</v>
      </c>
      <c r="G315" s="154" t="s">
        <v>288</v>
      </c>
      <c r="H315" s="155">
        <v>48</v>
      </c>
      <c r="I315" s="156"/>
      <c r="J315" s="157">
        <f>ROUND(I315*H315,2)</f>
        <v>0</v>
      </c>
      <c r="K315" s="153" t="s">
        <v>191</v>
      </c>
      <c r="L315" s="34"/>
      <c r="M315" s="158" t="s">
        <v>1</v>
      </c>
      <c r="N315" s="159" t="s">
        <v>45</v>
      </c>
      <c r="O315" s="59"/>
      <c r="P315" s="160">
        <f>O315*H315</f>
        <v>0</v>
      </c>
      <c r="Q315" s="160">
        <v>0.11162</v>
      </c>
      <c r="R315" s="160">
        <f>Q315*H315</f>
        <v>5.3577599999999999</v>
      </c>
      <c r="S315" s="160">
        <v>0</v>
      </c>
      <c r="T315" s="161">
        <f>S315*H315</f>
        <v>0</v>
      </c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R315" s="162" t="s">
        <v>192</v>
      </c>
      <c r="AT315" s="162" t="s">
        <v>187</v>
      </c>
      <c r="AU315" s="162" t="s">
        <v>88</v>
      </c>
      <c r="AY315" s="18" t="s">
        <v>185</v>
      </c>
      <c r="BE315" s="163">
        <f>IF(N315="základní",J315,0)</f>
        <v>0</v>
      </c>
      <c r="BF315" s="163">
        <f>IF(N315="snížená",J315,0)</f>
        <v>0</v>
      </c>
      <c r="BG315" s="163">
        <f>IF(N315="zákl. přenesená",J315,0)</f>
        <v>0</v>
      </c>
      <c r="BH315" s="163">
        <f>IF(N315="sníž. přenesená",J315,0)</f>
        <v>0</v>
      </c>
      <c r="BI315" s="163">
        <f>IF(N315="nulová",J315,0)</f>
        <v>0</v>
      </c>
      <c r="BJ315" s="18" t="s">
        <v>24</v>
      </c>
      <c r="BK315" s="163">
        <f>ROUND(I315*H315,2)</f>
        <v>0</v>
      </c>
      <c r="BL315" s="18" t="s">
        <v>192</v>
      </c>
      <c r="BM315" s="162" t="s">
        <v>1425</v>
      </c>
    </row>
    <row r="316" spans="1:65" s="15" customFormat="1">
      <c r="B316" s="194"/>
      <c r="D316" s="165" t="s">
        <v>194</v>
      </c>
      <c r="E316" s="195" t="s">
        <v>1</v>
      </c>
      <c r="F316" s="196" t="s">
        <v>1395</v>
      </c>
      <c r="H316" s="195" t="s">
        <v>1</v>
      </c>
      <c r="I316" s="197"/>
      <c r="L316" s="194"/>
      <c r="M316" s="198"/>
      <c r="N316" s="199"/>
      <c r="O316" s="199"/>
      <c r="P316" s="199"/>
      <c r="Q316" s="199"/>
      <c r="R316" s="199"/>
      <c r="S316" s="199"/>
      <c r="T316" s="200"/>
      <c r="AT316" s="195" t="s">
        <v>194</v>
      </c>
      <c r="AU316" s="195" t="s">
        <v>88</v>
      </c>
      <c r="AV316" s="15" t="s">
        <v>24</v>
      </c>
      <c r="AW316" s="15" t="s">
        <v>35</v>
      </c>
      <c r="AX316" s="15" t="s">
        <v>80</v>
      </c>
      <c r="AY316" s="195" t="s">
        <v>185</v>
      </c>
    </row>
    <row r="317" spans="1:65" s="13" customFormat="1">
      <c r="B317" s="164"/>
      <c r="D317" s="165" t="s">
        <v>194</v>
      </c>
      <c r="E317" s="166" t="s">
        <v>1</v>
      </c>
      <c r="F317" s="167" t="s">
        <v>1426</v>
      </c>
      <c r="H317" s="168">
        <v>48</v>
      </c>
      <c r="I317" s="169"/>
      <c r="L317" s="164"/>
      <c r="M317" s="170"/>
      <c r="N317" s="171"/>
      <c r="O317" s="171"/>
      <c r="P317" s="171"/>
      <c r="Q317" s="171"/>
      <c r="R317" s="171"/>
      <c r="S317" s="171"/>
      <c r="T317" s="172"/>
      <c r="AT317" s="166" t="s">
        <v>194</v>
      </c>
      <c r="AU317" s="166" t="s">
        <v>88</v>
      </c>
      <c r="AV317" s="13" t="s">
        <v>88</v>
      </c>
      <c r="AW317" s="13" t="s">
        <v>35</v>
      </c>
      <c r="AX317" s="13" t="s">
        <v>24</v>
      </c>
      <c r="AY317" s="166" t="s">
        <v>185</v>
      </c>
    </row>
    <row r="318" spans="1:65" s="2" customFormat="1" ht="21.75" customHeight="1">
      <c r="A318" s="33"/>
      <c r="B318" s="150"/>
      <c r="C318" s="151" t="s">
        <v>955</v>
      </c>
      <c r="D318" s="151" t="s">
        <v>187</v>
      </c>
      <c r="E318" s="152" t="s">
        <v>1427</v>
      </c>
      <c r="F318" s="153" t="s">
        <v>1428</v>
      </c>
      <c r="G318" s="154" t="s">
        <v>288</v>
      </c>
      <c r="H318" s="155">
        <v>72.849999999999994</v>
      </c>
      <c r="I318" s="156"/>
      <c r="J318" s="157">
        <f>ROUND(I318*H318,2)</f>
        <v>0</v>
      </c>
      <c r="K318" s="153" t="s">
        <v>191</v>
      </c>
      <c r="L318" s="34"/>
      <c r="M318" s="158" t="s">
        <v>1</v>
      </c>
      <c r="N318" s="159" t="s">
        <v>45</v>
      </c>
      <c r="O318" s="59"/>
      <c r="P318" s="160">
        <f>O318*H318</f>
        <v>0</v>
      </c>
      <c r="Q318" s="160">
        <v>0.11162</v>
      </c>
      <c r="R318" s="160">
        <f>Q318*H318</f>
        <v>8.1315169999999988</v>
      </c>
      <c r="S318" s="160">
        <v>0</v>
      </c>
      <c r="T318" s="161">
        <f>S318*H318</f>
        <v>0</v>
      </c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R318" s="162" t="s">
        <v>192</v>
      </c>
      <c r="AT318" s="162" t="s">
        <v>187</v>
      </c>
      <c r="AU318" s="162" t="s">
        <v>88</v>
      </c>
      <c r="AY318" s="18" t="s">
        <v>185</v>
      </c>
      <c r="BE318" s="163">
        <f>IF(N318="základní",J318,0)</f>
        <v>0</v>
      </c>
      <c r="BF318" s="163">
        <f>IF(N318="snížená",J318,0)</f>
        <v>0</v>
      </c>
      <c r="BG318" s="163">
        <f>IF(N318="zákl. přenesená",J318,0)</f>
        <v>0</v>
      </c>
      <c r="BH318" s="163">
        <f>IF(N318="sníž. přenesená",J318,0)</f>
        <v>0</v>
      </c>
      <c r="BI318" s="163">
        <f>IF(N318="nulová",J318,0)</f>
        <v>0</v>
      </c>
      <c r="BJ318" s="18" t="s">
        <v>24</v>
      </c>
      <c r="BK318" s="163">
        <f>ROUND(I318*H318,2)</f>
        <v>0</v>
      </c>
      <c r="BL318" s="18" t="s">
        <v>192</v>
      </c>
      <c r="BM318" s="162" t="s">
        <v>1429</v>
      </c>
    </row>
    <row r="319" spans="1:65" s="15" customFormat="1">
      <c r="B319" s="194"/>
      <c r="D319" s="165" t="s">
        <v>194</v>
      </c>
      <c r="E319" s="195" t="s">
        <v>1</v>
      </c>
      <c r="F319" s="196" t="s">
        <v>1395</v>
      </c>
      <c r="H319" s="195" t="s">
        <v>1</v>
      </c>
      <c r="I319" s="197"/>
      <c r="L319" s="194"/>
      <c r="M319" s="198"/>
      <c r="N319" s="199"/>
      <c r="O319" s="199"/>
      <c r="P319" s="199"/>
      <c r="Q319" s="199"/>
      <c r="R319" s="199"/>
      <c r="S319" s="199"/>
      <c r="T319" s="200"/>
      <c r="AT319" s="195" t="s">
        <v>194</v>
      </c>
      <c r="AU319" s="195" t="s">
        <v>88</v>
      </c>
      <c r="AV319" s="15" t="s">
        <v>24</v>
      </c>
      <c r="AW319" s="15" t="s">
        <v>35</v>
      </c>
      <c r="AX319" s="15" t="s">
        <v>80</v>
      </c>
      <c r="AY319" s="195" t="s">
        <v>185</v>
      </c>
    </row>
    <row r="320" spans="1:65" s="13" customFormat="1">
      <c r="B320" s="164"/>
      <c r="D320" s="165" t="s">
        <v>194</v>
      </c>
      <c r="E320" s="166" t="s">
        <v>1</v>
      </c>
      <c r="F320" s="167" t="s">
        <v>1430</v>
      </c>
      <c r="H320" s="168">
        <v>72.849999999999994</v>
      </c>
      <c r="I320" s="169"/>
      <c r="L320" s="164"/>
      <c r="M320" s="170"/>
      <c r="N320" s="171"/>
      <c r="O320" s="171"/>
      <c r="P320" s="171"/>
      <c r="Q320" s="171"/>
      <c r="R320" s="171"/>
      <c r="S320" s="171"/>
      <c r="T320" s="172"/>
      <c r="AT320" s="166" t="s">
        <v>194</v>
      </c>
      <c r="AU320" s="166" t="s">
        <v>88</v>
      </c>
      <c r="AV320" s="13" t="s">
        <v>88</v>
      </c>
      <c r="AW320" s="13" t="s">
        <v>35</v>
      </c>
      <c r="AX320" s="13" t="s">
        <v>24</v>
      </c>
      <c r="AY320" s="166" t="s">
        <v>185</v>
      </c>
    </row>
    <row r="321" spans="1:65" s="2" customFormat="1" ht="21.75" customHeight="1">
      <c r="A321" s="33"/>
      <c r="B321" s="150"/>
      <c r="C321" s="151" t="s">
        <v>960</v>
      </c>
      <c r="D321" s="151" t="s">
        <v>187</v>
      </c>
      <c r="E321" s="152" t="s">
        <v>1431</v>
      </c>
      <c r="F321" s="153" t="s">
        <v>1432</v>
      </c>
      <c r="G321" s="154" t="s">
        <v>288</v>
      </c>
      <c r="H321" s="155">
        <v>9.4499999999999993</v>
      </c>
      <c r="I321" s="156"/>
      <c r="J321" s="157">
        <f>ROUND(I321*H321,2)</f>
        <v>0</v>
      </c>
      <c r="K321" s="153" t="s">
        <v>224</v>
      </c>
      <c r="L321" s="34"/>
      <c r="M321" s="158" t="s">
        <v>1</v>
      </c>
      <c r="N321" s="159" t="s">
        <v>45</v>
      </c>
      <c r="O321" s="59"/>
      <c r="P321" s="160">
        <f>O321*H321</f>
        <v>0</v>
      </c>
      <c r="Q321" s="160">
        <v>9.8000000000000004E-2</v>
      </c>
      <c r="R321" s="160">
        <f>Q321*H321</f>
        <v>0.92609999999999992</v>
      </c>
      <c r="S321" s="160">
        <v>0</v>
      </c>
      <c r="T321" s="161">
        <f>S321*H321</f>
        <v>0</v>
      </c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R321" s="162" t="s">
        <v>192</v>
      </c>
      <c r="AT321" s="162" t="s">
        <v>187</v>
      </c>
      <c r="AU321" s="162" t="s">
        <v>88</v>
      </c>
      <c r="AY321" s="18" t="s">
        <v>185</v>
      </c>
      <c r="BE321" s="163">
        <f>IF(N321="základní",J321,0)</f>
        <v>0</v>
      </c>
      <c r="BF321" s="163">
        <f>IF(N321="snížená",J321,0)</f>
        <v>0</v>
      </c>
      <c r="BG321" s="163">
        <f>IF(N321="zákl. přenesená",J321,0)</f>
        <v>0</v>
      </c>
      <c r="BH321" s="163">
        <f>IF(N321="sníž. přenesená",J321,0)</f>
        <v>0</v>
      </c>
      <c r="BI321" s="163">
        <f>IF(N321="nulová",J321,0)</f>
        <v>0</v>
      </c>
      <c r="BJ321" s="18" t="s">
        <v>24</v>
      </c>
      <c r="BK321" s="163">
        <f>ROUND(I321*H321,2)</f>
        <v>0</v>
      </c>
      <c r="BL321" s="18" t="s">
        <v>192</v>
      </c>
      <c r="BM321" s="162" t="s">
        <v>1433</v>
      </c>
    </row>
    <row r="322" spans="1:65" s="15" customFormat="1">
      <c r="B322" s="194"/>
      <c r="D322" s="165" t="s">
        <v>194</v>
      </c>
      <c r="E322" s="195" t="s">
        <v>1</v>
      </c>
      <c r="F322" s="196" t="s">
        <v>1395</v>
      </c>
      <c r="H322" s="195" t="s">
        <v>1</v>
      </c>
      <c r="I322" s="197"/>
      <c r="L322" s="194"/>
      <c r="M322" s="198"/>
      <c r="N322" s="199"/>
      <c r="O322" s="199"/>
      <c r="P322" s="199"/>
      <c r="Q322" s="199"/>
      <c r="R322" s="199"/>
      <c r="S322" s="199"/>
      <c r="T322" s="200"/>
      <c r="AT322" s="195" t="s">
        <v>194</v>
      </c>
      <c r="AU322" s="195" t="s">
        <v>88</v>
      </c>
      <c r="AV322" s="15" t="s">
        <v>24</v>
      </c>
      <c r="AW322" s="15" t="s">
        <v>35</v>
      </c>
      <c r="AX322" s="15" t="s">
        <v>80</v>
      </c>
      <c r="AY322" s="195" t="s">
        <v>185</v>
      </c>
    </row>
    <row r="323" spans="1:65" s="13" customFormat="1">
      <c r="B323" s="164"/>
      <c r="D323" s="165" t="s">
        <v>194</v>
      </c>
      <c r="E323" s="166" t="s">
        <v>1</v>
      </c>
      <c r="F323" s="167" t="s">
        <v>1248</v>
      </c>
      <c r="H323" s="168">
        <v>9.4499999999999993</v>
      </c>
      <c r="I323" s="169"/>
      <c r="L323" s="164"/>
      <c r="M323" s="170"/>
      <c r="N323" s="171"/>
      <c r="O323" s="171"/>
      <c r="P323" s="171"/>
      <c r="Q323" s="171"/>
      <c r="R323" s="171"/>
      <c r="S323" s="171"/>
      <c r="T323" s="172"/>
      <c r="AT323" s="166" t="s">
        <v>194</v>
      </c>
      <c r="AU323" s="166" t="s">
        <v>88</v>
      </c>
      <c r="AV323" s="13" t="s">
        <v>88</v>
      </c>
      <c r="AW323" s="13" t="s">
        <v>35</v>
      </c>
      <c r="AX323" s="13" t="s">
        <v>24</v>
      </c>
      <c r="AY323" s="166" t="s">
        <v>185</v>
      </c>
    </row>
    <row r="324" spans="1:65" s="12" customFormat="1" ht="22.9" customHeight="1">
      <c r="B324" s="137"/>
      <c r="D324" s="138" t="s">
        <v>79</v>
      </c>
      <c r="E324" s="148" t="s">
        <v>221</v>
      </c>
      <c r="F324" s="148" t="s">
        <v>1038</v>
      </c>
      <c r="I324" s="140"/>
      <c r="J324" s="149">
        <f>BK324</f>
        <v>0</v>
      </c>
      <c r="L324" s="137"/>
      <c r="M324" s="142"/>
      <c r="N324" s="143"/>
      <c r="O324" s="143"/>
      <c r="P324" s="144">
        <f>SUM(P325:P388)</f>
        <v>0</v>
      </c>
      <c r="Q324" s="143"/>
      <c r="R324" s="144">
        <f>SUM(R325:R388)</f>
        <v>13.231537339999999</v>
      </c>
      <c r="S324" s="143"/>
      <c r="T324" s="145">
        <f>SUM(T325:T388)</f>
        <v>0</v>
      </c>
      <c r="AR324" s="138" t="s">
        <v>24</v>
      </c>
      <c r="AT324" s="146" t="s">
        <v>79</v>
      </c>
      <c r="AU324" s="146" t="s">
        <v>24</v>
      </c>
      <c r="AY324" s="138" t="s">
        <v>185</v>
      </c>
      <c r="BK324" s="147">
        <f>SUM(BK325:BK388)</f>
        <v>0</v>
      </c>
    </row>
    <row r="325" spans="1:65" s="2" customFormat="1" ht="16.5" customHeight="1">
      <c r="A325" s="33"/>
      <c r="B325" s="150"/>
      <c r="C325" s="151" t="s">
        <v>258</v>
      </c>
      <c r="D325" s="151" t="s">
        <v>187</v>
      </c>
      <c r="E325" s="152" t="s">
        <v>1040</v>
      </c>
      <c r="F325" s="153" t="s">
        <v>1041</v>
      </c>
      <c r="G325" s="154" t="s">
        <v>280</v>
      </c>
      <c r="H325" s="155">
        <v>17.5</v>
      </c>
      <c r="I325" s="156"/>
      <c r="J325" s="157">
        <f>ROUND(I325*H325,2)</f>
        <v>0</v>
      </c>
      <c r="K325" s="153" t="s">
        <v>191</v>
      </c>
      <c r="L325" s="34"/>
      <c r="M325" s="158" t="s">
        <v>1</v>
      </c>
      <c r="N325" s="159" t="s">
        <v>45</v>
      </c>
      <c r="O325" s="59"/>
      <c r="P325" s="160">
        <f>O325*H325</f>
        <v>0</v>
      </c>
      <c r="Q325" s="160">
        <v>1E-4</v>
      </c>
      <c r="R325" s="160">
        <f>Q325*H325</f>
        <v>1.75E-3</v>
      </c>
      <c r="S325" s="160">
        <v>0</v>
      </c>
      <c r="T325" s="161">
        <f>S325*H325</f>
        <v>0</v>
      </c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R325" s="162" t="s">
        <v>192</v>
      </c>
      <c r="AT325" s="162" t="s">
        <v>187</v>
      </c>
      <c r="AU325" s="162" t="s">
        <v>88</v>
      </c>
      <c r="AY325" s="18" t="s">
        <v>185</v>
      </c>
      <c r="BE325" s="163">
        <f>IF(N325="základní",J325,0)</f>
        <v>0</v>
      </c>
      <c r="BF325" s="163">
        <f>IF(N325="snížená",J325,0)</f>
        <v>0</v>
      </c>
      <c r="BG325" s="163">
        <f>IF(N325="zákl. přenesená",J325,0)</f>
        <v>0</v>
      </c>
      <c r="BH325" s="163">
        <f>IF(N325="sníž. přenesená",J325,0)</f>
        <v>0</v>
      </c>
      <c r="BI325" s="163">
        <f>IF(N325="nulová",J325,0)</f>
        <v>0</v>
      </c>
      <c r="BJ325" s="18" t="s">
        <v>24</v>
      </c>
      <c r="BK325" s="163">
        <f>ROUND(I325*H325,2)</f>
        <v>0</v>
      </c>
      <c r="BL325" s="18" t="s">
        <v>192</v>
      </c>
      <c r="BM325" s="162" t="s">
        <v>1434</v>
      </c>
    </row>
    <row r="326" spans="1:65" s="13" customFormat="1">
      <c r="B326" s="164"/>
      <c r="D326" s="165" t="s">
        <v>194</v>
      </c>
      <c r="E326" s="166" t="s">
        <v>1</v>
      </c>
      <c r="F326" s="167" t="s">
        <v>1435</v>
      </c>
      <c r="H326" s="168">
        <v>17.5</v>
      </c>
      <c r="I326" s="169"/>
      <c r="L326" s="164"/>
      <c r="M326" s="170"/>
      <c r="N326" s="171"/>
      <c r="O326" s="171"/>
      <c r="P326" s="171"/>
      <c r="Q326" s="171"/>
      <c r="R326" s="171"/>
      <c r="S326" s="171"/>
      <c r="T326" s="172"/>
      <c r="AT326" s="166" t="s">
        <v>194</v>
      </c>
      <c r="AU326" s="166" t="s">
        <v>88</v>
      </c>
      <c r="AV326" s="13" t="s">
        <v>88</v>
      </c>
      <c r="AW326" s="13" t="s">
        <v>35</v>
      </c>
      <c r="AX326" s="13" t="s">
        <v>24</v>
      </c>
      <c r="AY326" s="166" t="s">
        <v>185</v>
      </c>
    </row>
    <row r="327" spans="1:65" s="2" customFormat="1" ht="16.5" customHeight="1">
      <c r="A327" s="33"/>
      <c r="B327" s="150"/>
      <c r="C327" s="151" t="s">
        <v>970</v>
      </c>
      <c r="D327" s="151" t="s">
        <v>187</v>
      </c>
      <c r="E327" s="152" t="s">
        <v>1050</v>
      </c>
      <c r="F327" s="153" t="s">
        <v>1051</v>
      </c>
      <c r="G327" s="154" t="s">
        <v>280</v>
      </c>
      <c r="H327" s="155">
        <v>23</v>
      </c>
      <c r="I327" s="156"/>
      <c r="J327" s="157">
        <f>ROUND(I327*H327,2)</f>
        <v>0</v>
      </c>
      <c r="K327" s="153" t="s">
        <v>191</v>
      </c>
      <c r="L327" s="34"/>
      <c r="M327" s="158" t="s">
        <v>1</v>
      </c>
      <c r="N327" s="159" t="s">
        <v>45</v>
      </c>
      <c r="O327" s="59"/>
      <c r="P327" s="160">
        <f>O327*H327</f>
        <v>0</v>
      </c>
      <c r="Q327" s="160">
        <v>5.0000000000000002E-5</v>
      </c>
      <c r="R327" s="160">
        <f>Q327*H327</f>
        <v>1.15E-3</v>
      </c>
      <c r="S327" s="160">
        <v>0</v>
      </c>
      <c r="T327" s="161">
        <f>S327*H327</f>
        <v>0</v>
      </c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R327" s="162" t="s">
        <v>192</v>
      </c>
      <c r="AT327" s="162" t="s">
        <v>187</v>
      </c>
      <c r="AU327" s="162" t="s">
        <v>88</v>
      </c>
      <c r="AY327" s="18" t="s">
        <v>185</v>
      </c>
      <c r="BE327" s="163">
        <f>IF(N327="základní",J327,0)</f>
        <v>0</v>
      </c>
      <c r="BF327" s="163">
        <f>IF(N327="snížená",J327,0)</f>
        <v>0</v>
      </c>
      <c r="BG327" s="163">
        <f>IF(N327="zákl. přenesená",J327,0)</f>
        <v>0</v>
      </c>
      <c r="BH327" s="163">
        <f>IF(N327="sníž. přenesená",J327,0)</f>
        <v>0</v>
      </c>
      <c r="BI327" s="163">
        <f>IF(N327="nulová",J327,0)</f>
        <v>0</v>
      </c>
      <c r="BJ327" s="18" t="s">
        <v>24</v>
      </c>
      <c r="BK327" s="163">
        <f>ROUND(I327*H327,2)</f>
        <v>0</v>
      </c>
      <c r="BL327" s="18" t="s">
        <v>192</v>
      </c>
      <c r="BM327" s="162" t="s">
        <v>1436</v>
      </c>
    </row>
    <row r="328" spans="1:65" s="13" customFormat="1">
      <c r="B328" s="164"/>
      <c r="D328" s="165" t="s">
        <v>194</v>
      </c>
      <c r="E328" s="166" t="s">
        <v>1</v>
      </c>
      <c r="F328" s="167" t="s">
        <v>1437</v>
      </c>
      <c r="H328" s="168">
        <v>23</v>
      </c>
      <c r="I328" s="169"/>
      <c r="L328" s="164"/>
      <c r="M328" s="170"/>
      <c r="N328" s="171"/>
      <c r="O328" s="171"/>
      <c r="P328" s="171"/>
      <c r="Q328" s="171"/>
      <c r="R328" s="171"/>
      <c r="S328" s="171"/>
      <c r="T328" s="172"/>
      <c r="AT328" s="166" t="s">
        <v>194</v>
      </c>
      <c r="AU328" s="166" t="s">
        <v>88</v>
      </c>
      <c r="AV328" s="13" t="s">
        <v>88</v>
      </c>
      <c r="AW328" s="13" t="s">
        <v>35</v>
      </c>
      <c r="AX328" s="13" t="s">
        <v>24</v>
      </c>
      <c r="AY328" s="166" t="s">
        <v>185</v>
      </c>
    </row>
    <row r="329" spans="1:65" s="2" customFormat="1" ht="16.5" customHeight="1">
      <c r="A329" s="33"/>
      <c r="B329" s="150"/>
      <c r="C329" s="151" t="s">
        <v>975</v>
      </c>
      <c r="D329" s="151" t="s">
        <v>187</v>
      </c>
      <c r="E329" s="152" t="s">
        <v>1054</v>
      </c>
      <c r="F329" s="153" t="s">
        <v>1055</v>
      </c>
      <c r="G329" s="154" t="s">
        <v>280</v>
      </c>
      <c r="H329" s="155">
        <v>153.5</v>
      </c>
      <c r="I329" s="156"/>
      <c r="J329" s="157">
        <f>ROUND(I329*H329,2)</f>
        <v>0</v>
      </c>
      <c r="K329" s="153" t="s">
        <v>191</v>
      </c>
      <c r="L329" s="34"/>
      <c r="M329" s="158" t="s">
        <v>1</v>
      </c>
      <c r="N329" s="159" t="s">
        <v>45</v>
      </c>
      <c r="O329" s="59"/>
      <c r="P329" s="160">
        <f>O329*H329</f>
        <v>0</v>
      </c>
      <c r="Q329" s="160">
        <v>2.0000000000000001E-4</v>
      </c>
      <c r="R329" s="160">
        <f>Q329*H329</f>
        <v>3.0700000000000002E-2</v>
      </c>
      <c r="S329" s="160">
        <v>0</v>
      </c>
      <c r="T329" s="161">
        <f>S329*H329</f>
        <v>0</v>
      </c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R329" s="162" t="s">
        <v>192</v>
      </c>
      <c r="AT329" s="162" t="s">
        <v>187</v>
      </c>
      <c r="AU329" s="162" t="s">
        <v>88</v>
      </c>
      <c r="AY329" s="18" t="s">
        <v>185</v>
      </c>
      <c r="BE329" s="163">
        <f>IF(N329="základní",J329,0)</f>
        <v>0</v>
      </c>
      <c r="BF329" s="163">
        <f>IF(N329="snížená",J329,0)</f>
        <v>0</v>
      </c>
      <c r="BG329" s="163">
        <f>IF(N329="zákl. přenesená",J329,0)</f>
        <v>0</v>
      </c>
      <c r="BH329" s="163">
        <f>IF(N329="sníž. přenesená",J329,0)</f>
        <v>0</v>
      </c>
      <c r="BI329" s="163">
        <f>IF(N329="nulová",J329,0)</f>
        <v>0</v>
      </c>
      <c r="BJ329" s="18" t="s">
        <v>24</v>
      </c>
      <c r="BK329" s="163">
        <f>ROUND(I329*H329,2)</f>
        <v>0</v>
      </c>
      <c r="BL329" s="18" t="s">
        <v>192</v>
      </c>
      <c r="BM329" s="162" t="s">
        <v>1438</v>
      </c>
    </row>
    <row r="330" spans="1:65" s="13" customFormat="1">
      <c r="B330" s="164"/>
      <c r="D330" s="165" t="s">
        <v>194</v>
      </c>
      <c r="E330" s="166" t="s">
        <v>1</v>
      </c>
      <c r="F330" s="167" t="s">
        <v>1439</v>
      </c>
      <c r="H330" s="168">
        <v>153.5</v>
      </c>
      <c r="I330" s="169"/>
      <c r="L330" s="164"/>
      <c r="M330" s="170"/>
      <c r="N330" s="171"/>
      <c r="O330" s="171"/>
      <c r="P330" s="171"/>
      <c r="Q330" s="171"/>
      <c r="R330" s="171"/>
      <c r="S330" s="171"/>
      <c r="T330" s="172"/>
      <c r="AT330" s="166" t="s">
        <v>194</v>
      </c>
      <c r="AU330" s="166" t="s">
        <v>88</v>
      </c>
      <c r="AV330" s="13" t="s">
        <v>88</v>
      </c>
      <c r="AW330" s="13" t="s">
        <v>35</v>
      </c>
      <c r="AX330" s="13" t="s">
        <v>24</v>
      </c>
      <c r="AY330" s="166" t="s">
        <v>185</v>
      </c>
    </row>
    <row r="331" spans="1:65" s="2" customFormat="1" ht="16.5" customHeight="1">
      <c r="A331" s="33"/>
      <c r="B331" s="150"/>
      <c r="C331" s="151" t="s">
        <v>272</v>
      </c>
      <c r="D331" s="151" t="s">
        <v>187</v>
      </c>
      <c r="E331" s="152" t="s">
        <v>1058</v>
      </c>
      <c r="F331" s="153" t="s">
        <v>1059</v>
      </c>
      <c r="G331" s="154" t="s">
        <v>280</v>
      </c>
      <c r="H331" s="155">
        <v>16</v>
      </c>
      <c r="I331" s="156"/>
      <c r="J331" s="157">
        <f>ROUND(I331*H331,2)</f>
        <v>0</v>
      </c>
      <c r="K331" s="153" t="s">
        <v>191</v>
      </c>
      <c r="L331" s="34"/>
      <c r="M331" s="158" t="s">
        <v>1</v>
      </c>
      <c r="N331" s="159" t="s">
        <v>45</v>
      </c>
      <c r="O331" s="59"/>
      <c r="P331" s="160">
        <f>O331*H331</f>
        <v>0</v>
      </c>
      <c r="Q331" s="160">
        <v>1E-4</v>
      </c>
      <c r="R331" s="160">
        <f>Q331*H331</f>
        <v>1.6000000000000001E-3</v>
      </c>
      <c r="S331" s="160">
        <v>0</v>
      </c>
      <c r="T331" s="161">
        <f>S331*H331</f>
        <v>0</v>
      </c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R331" s="162" t="s">
        <v>192</v>
      </c>
      <c r="AT331" s="162" t="s">
        <v>187</v>
      </c>
      <c r="AU331" s="162" t="s">
        <v>88</v>
      </c>
      <c r="AY331" s="18" t="s">
        <v>185</v>
      </c>
      <c r="BE331" s="163">
        <f>IF(N331="základní",J331,0)</f>
        <v>0</v>
      </c>
      <c r="BF331" s="163">
        <f>IF(N331="snížená",J331,0)</f>
        <v>0</v>
      </c>
      <c r="BG331" s="163">
        <f>IF(N331="zákl. přenesená",J331,0)</f>
        <v>0</v>
      </c>
      <c r="BH331" s="163">
        <f>IF(N331="sníž. přenesená",J331,0)</f>
        <v>0</v>
      </c>
      <c r="BI331" s="163">
        <f>IF(N331="nulová",J331,0)</f>
        <v>0</v>
      </c>
      <c r="BJ331" s="18" t="s">
        <v>24</v>
      </c>
      <c r="BK331" s="163">
        <f>ROUND(I331*H331,2)</f>
        <v>0</v>
      </c>
      <c r="BL331" s="18" t="s">
        <v>192</v>
      </c>
      <c r="BM331" s="162" t="s">
        <v>1440</v>
      </c>
    </row>
    <row r="332" spans="1:65" s="13" customFormat="1">
      <c r="B332" s="164"/>
      <c r="D332" s="165" t="s">
        <v>194</v>
      </c>
      <c r="E332" s="166" t="s">
        <v>1</v>
      </c>
      <c r="F332" s="167" t="s">
        <v>1441</v>
      </c>
      <c r="H332" s="168">
        <v>16</v>
      </c>
      <c r="I332" s="169"/>
      <c r="L332" s="164"/>
      <c r="M332" s="170"/>
      <c r="N332" s="171"/>
      <c r="O332" s="171"/>
      <c r="P332" s="171"/>
      <c r="Q332" s="171"/>
      <c r="R332" s="171"/>
      <c r="S332" s="171"/>
      <c r="T332" s="172"/>
      <c r="AT332" s="166" t="s">
        <v>194</v>
      </c>
      <c r="AU332" s="166" t="s">
        <v>88</v>
      </c>
      <c r="AV332" s="13" t="s">
        <v>88</v>
      </c>
      <c r="AW332" s="13" t="s">
        <v>35</v>
      </c>
      <c r="AX332" s="13" t="s">
        <v>24</v>
      </c>
      <c r="AY332" s="166" t="s">
        <v>185</v>
      </c>
    </row>
    <row r="333" spans="1:65" s="2" customFormat="1" ht="16.5" customHeight="1">
      <c r="A333" s="33"/>
      <c r="B333" s="150"/>
      <c r="C333" s="151" t="s">
        <v>989</v>
      </c>
      <c r="D333" s="151" t="s">
        <v>187</v>
      </c>
      <c r="E333" s="152" t="s">
        <v>1063</v>
      </c>
      <c r="F333" s="153" t="s">
        <v>1064</v>
      </c>
      <c r="G333" s="154" t="s">
        <v>288</v>
      </c>
      <c r="H333" s="155">
        <v>21.45</v>
      </c>
      <c r="I333" s="156"/>
      <c r="J333" s="157">
        <f>ROUND(I333*H333,2)</f>
        <v>0</v>
      </c>
      <c r="K333" s="153" t="s">
        <v>191</v>
      </c>
      <c r="L333" s="34"/>
      <c r="M333" s="158" t="s">
        <v>1</v>
      </c>
      <c r="N333" s="159" t="s">
        <v>45</v>
      </c>
      <c r="O333" s="59"/>
      <c r="P333" s="160">
        <f>O333*H333</f>
        <v>0</v>
      </c>
      <c r="Q333" s="160">
        <v>1.1999999999999999E-3</v>
      </c>
      <c r="R333" s="160">
        <f>Q333*H333</f>
        <v>2.5739999999999996E-2</v>
      </c>
      <c r="S333" s="160">
        <v>0</v>
      </c>
      <c r="T333" s="161">
        <f>S333*H333</f>
        <v>0</v>
      </c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R333" s="162" t="s">
        <v>192</v>
      </c>
      <c r="AT333" s="162" t="s">
        <v>187</v>
      </c>
      <c r="AU333" s="162" t="s">
        <v>88</v>
      </c>
      <c r="AY333" s="18" t="s">
        <v>185</v>
      </c>
      <c r="BE333" s="163">
        <f>IF(N333="základní",J333,0)</f>
        <v>0</v>
      </c>
      <c r="BF333" s="163">
        <f>IF(N333="snížená",J333,0)</f>
        <v>0</v>
      </c>
      <c r="BG333" s="163">
        <f>IF(N333="zákl. přenesená",J333,0)</f>
        <v>0</v>
      </c>
      <c r="BH333" s="163">
        <f>IF(N333="sníž. přenesená",J333,0)</f>
        <v>0</v>
      </c>
      <c r="BI333" s="163">
        <f>IF(N333="nulová",J333,0)</f>
        <v>0</v>
      </c>
      <c r="BJ333" s="18" t="s">
        <v>24</v>
      </c>
      <c r="BK333" s="163">
        <f>ROUND(I333*H333,2)</f>
        <v>0</v>
      </c>
      <c r="BL333" s="18" t="s">
        <v>192</v>
      </c>
      <c r="BM333" s="162" t="s">
        <v>1442</v>
      </c>
    </row>
    <row r="334" spans="1:65" s="15" customFormat="1">
      <c r="B334" s="194"/>
      <c r="D334" s="165" t="s">
        <v>194</v>
      </c>
      <c r="E334" s="195" t="s">
        <v>1</v>
      </c>
      <c r="F334" s="196" t="s">
        <v>1443</v>
      </c>
      <c r="H334" s="195" t="s">
        <v>1</v>
      </c>
      <c r="I334" s="197"/>
      <c r="L334" s="194"/>
      <c r="M334" s="198"/>
      <c r="N334" s="199"/>
      <c r="O334" s="199"/>
      <c r="P334" s="199"/>
      <c r="Q334" s="199"/>
      <c r="R334" s="199"/>
      <c r="S334" s="199"/>
      <c r="T334" s="200"/>
      <c r="AT334" s="195" t="s">
        <v>194</v>
      </c>
      <c r="AU334" s="195" t="s">
        <v>88</v>
      </c>
      <c r="AV334" s="15" t="s">
        <v>24</v>
      </c>
      <c r="AW334" s="15" t="s">
        <v>35</v>
      </c>
      <c r="AX334" s="15" t="s">
        <v>80</v>
      </c>
      <c r="AY334" s="195" t="s">
        <v>185</v>
      </c>
    </row>
    <row r="335" spans="1:65" s="13" customFormat="1">
      <c r="B335" s="164"/>
      <c r="D335" s="165" t="s">
        <v>194</v>
      </c>
      <c r="E335" s="166" t="s">
        <v>1</v>
      </c>
      <c r="F335" s="167" t="s">
        <v>1444</v>
      </c>
      <c r="H335" s="168">
        <v>9</v>
      </c>
      <c r="I335" s="169"/>
      <c r="L335" s="164"/>
      <c r="M335" s="170"/>
      <c r="N335" s="171"/>
      <c r="O335" s="171"/>
      <c r="P335" s="171"/>
      <c r="Q335" s="171"/>
      <c r="R335" s="171"/>
      <c r="S335" s="171"/>
      <c r="T335" s="172"/>
      <c r="AT335" s="166" t="s">
        <v>194</v>
      </c>
      <c r="AU335" s="166" t="s">
        <v>88</v>
      </c>
      <c r="AV335" s="13" t="s">
        <v>88</v>
      </c>
      <c r="AW335" s="13" t="s">
        <v>35</v>
      </c>
      <c r="AX335" s="13" t="s">
        <v>80</v>
      </c>
      <c r="AY335" s="166" t="s">
        <v>185</v>
      </c>
    </row>
    <row r="336" spans="1:65" s="13" customFormat="1">
      <c r="B336" s="164"/>
      <c r="D336" s="165" t="s">
        <v>194</v>
      </c>
      <c r="E336" s="166" t="s">
        <v>1</v>
      </c>
      <c r="F336" s="167" t="s">
        <v>1445</v>
      </c>
      <c r="H336" s="168">
        <v>3.75</v>
      </c>
      <c r="I336" s="169"/>
      <c r="L336" s="164"/>
      <c r="M336" s="170"/>
      <c r="N336" s="171"/>
      <c r="O336" s="171"/>
      <c r="P336" s="171"/>
      <c r="Q336" s="171"/>
      <c r="R336" s="171"/>
      <c r="S336" s="171"/>
      <c r="T336" s="172"/>
      <c r="AT336" s="166" t="s">
        <v>194</v>
      </c>
      <c r="AU336" s="166" t="s">
        <v>88</v>
      </c>
      <c r="AV336" s="13" t="s">
        <v>88</v>
      </c>
      <c r="AW336" s="13" t="s">
        <v>35</v>
      </c>
      <c r="AX336" s="13" t="s">
        <v>80</v>
      </c>
      <c r="AY336" s="166" t="s">
        <v>185</v>
      </c>
    </row>
    <row r="337" spans="1:65" s="13" customFormat="1">
      <c r="B337" s="164"/>
      <c r="D337" s="165" t="s">
        <v>194</v>
      </c>
      <c r="E337" s="166" t="s">
        <v>1</v>
      </c>
      <c r="F337" s="167" t="s">
        <v>1446</v>
      </c>
      <c r="H337" s="168">
        <v>2.5</v>
      </c>
      <c r="I337" s="169"/>
      <c r="L337" s="164"/>
      <c r="M337" s="170"/>
      <c r="N337" s="171"/>
      <c r="O337" s="171"/>
      <c r="P337" s="171"/>
      <c r="Q337" s="171"/>
      <c r="R337" s="171"/>
      <c r="S337" s="171"/>
      <c r="T337" s="172"/>
      <c r="AT337" s="166" t="s">
        <v>194</v>
      </c>
      <c r="AU337" s="166" t="s">
        <v>88</v>
      </c>
      <c r="AV337" s="13" t="s">
        <v>88</v>
      </c>
      <c r="AW337" s="13" t="s">
        <v>35</v>
      </c>
      <c r="AX337" s="13" t="s">
        <v>80</v>
      </c>
      <c r="AY337" s="166" t="s">
        <v>185</v>
      </c>
    </row>
    <row r="338" spans="1:65" s="13" customFormat="1">
      <c r="B338" s="164"/>
      <c r="D338" s="165" t="s">
        <v>194</v>
      </c>
      <c r="E338" s="166" t="s">
        <v>1</v>
      </c>
      <c r="F338" s="167" t="s">
        <v>1447</v>
      </c>
      <c r="H338" s="168">
        <v>6.2</v>
      </c>
      <c r="I338" s="169"/>
      <c r="L338" s="164"/>
      <c r="M338" s="170"/>
      <c r="N338" s="171"/>
      <c r="O338" s="171"/>
      <c r="P338" s="171"/>
      <c r="Q338" s="171"/>
      <c r="R338" s="171"/>
      <c r="S338" s="171"/>
      <c r="T338" s="172"/>
      <c r="AT338" s="166" t="s">
        <v>194</v>
      </c>
      <c r="AU338" s="166" t="s">
        <v>88</v>
      </c>
      <c r="AV338" s="13" t="s">
        <v>88</v>
      </c>
      <c r="AW338" s="13" t="s">
        <v>35</v>
      </c>
      <c r="AX338" s="13" t="s">
        <v>80</v>
      </c>
      <c r="AY338" s="166" t="s">
        <v>185</v>
      </c>
    </row>
    <row r="339" spans="1:65" s="14" customFormat="1">
      <c r="B339" s="173"/>
      <c r="D339" s="165" t="s">
        <v>194</v>
      </c>
      <c r="E339" s="174" t="s">
        <v>1</v>
      </c>
      <c r="F339" s="175" t="s">
        <v>195</v>
      </c>
      <c r="H339" s="176">
        <v>21.45</v>
      </c>
      <c r="I339" s="177"/>
      <c r="L339" s="173"/>
      <c r="M339" s="178"/>
      <c r="N339" s="179"/>
      <c r="O339" s="179"/>
      <c r="P339" s="179"/>
      <c r="Q339" s="179"/>
      <c r="R339" s="179"/>
      <c r="S339" s="179"/>
      <c r="T339" s="180"/>
      <c r="AT339" s="174" t="s">
        <v>194</v>
      </c>
      <c r="AU339" s="174" t="s">
        <v>88</v>
      </c>
      <c r="AV339" s="14" t="s">
        <v>192</v>
      </c>
      <c r="AW339" s="14" t="s">
        <v>35</v>
      </c>
      <c r="AX339" s="14" t="s">
        <v>24</v>
      </c>
      <c r="AY339" s="174" t="s">
        <v>185</v>
      </c>
    </row>
    <row r="340" spans="1:65" s="2" customFormat="1" ht="16.5" customHeight="1">
      <c r="A340" s="33"/>
      <c r="B340" s="150"/>
      <c r="C340" s="151" t="s">
        <v>995</v>
      </c>
      <c r="D340" s="151" t="s">
        <v>187</v>
      </c>
      <c r="E340" s="152" t="s">
        <v>1073</v>
      </c>
      <c r="F340" s="153" t="s">
        <v>1074</v>
      </c>
      <c r="G340" s="154" t="s">
        <v>280</v>
      </c>
      <c r="H340" s="155">
        <v>17.5</v>
      </c>
      <c r="I340" s="156"/>
      <c r="J340" s="157">
        <f>ROUND(I340*H340,2)</f>
        <v>0</v>
      </c>
      <c r="K340" s="153" t="s">
        <v>191</v>
      </c>
      <c r="L340" s="34"/>
      <c r="M340" s="158" t="s">
        <v>1</v>
      </c>
      <c r="N340" s="159" t="s">
        <v>45</v>
      </c>
      <c r="O340" s="59"/>
      <c r="P340" s="160">
        <f>O340*H340</f>
        <v>0</v>
      </c>
      <c r="Q340" s="160">
        <v>3.3E-4</v>
      </c>
      <c r="R340" s="160">
        <f>Q340*H340</f>
        <v>5.7749999999999998E-3</v>
      </c>
      <c r="S340" s="160">
        <v>0</v>
      </c>
      <c r="T340" s="161">
        <f>S340*H340</f>
        <v>0</v>
      </c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R340" s="162" t="s">
        <v>192</v>
      </c>
      <c r="AT340" s="162" t="s">
        <v>187</v>
      </c>
      <c r="AU340" s="162" t="s">
        <v>88</v>
      </c>
      <c r="AY340" s="18" t="s">
        <v>185</v>
      </c>
      <c r="BE340" s="163">
        <f>IF(N340="základní",J340,0)</f>
        <v>0</v>
      </c>
      <c r="BF340" s="163">
        <f>IF(N340="snížená",J340,0)</f>
        <v>0</v>
      </c>
      <c r="BG340" s="163">
        <f>IF(N340="zákl. přenesená",J340,0)</f>
        <v>0</v>
      </c>
      <c r="BH340" s="163">
        <f>IF(N340="sníž. přenesená",J340,0)</f>
        <v>0</v>
      </c>
      <c r="BI340" s="163">
        <f>IF(N340="nulová",J340,0)</f>
        <v>0</v>
      </c>
      <c r="BJ340" s="18" t="s">
        <v>24</v>
      </c>
      <c r="BK340" s="163">
        <f>ROUND(I340*H340,2)</f>
        <v>0</v>
      </c>
      <c r="BL340" s="18" t="s">
        <v>192</v>
      </c>
      <c r="BM340" s="162" t="s">
        <v>1448</v>
      </c>
    </row>
    <row r="341" spans="1:65" s="13" customFormat="1">
      <c r="B341" s="164"/>
      <c r="D341" s="165" t="s">
        <v>194</v>
      </c>
      <c r="E341" s="166" t="s">
        <v>1</v>
      </c>
      <c r="F341" s="167" t="s">
        <v>1449</v>
      </c>
      <c r="H341" s="168">
        <v>17.5</v>
      </c>
      <c r="I341" s="169"/>
      <c r="L341" s="164"/>
      <c r="M341" s="170"/>
      <c r="N341" s="171"/>
      <c r="O341" s="171"/>
      <c r="P341" s="171"/>
      <c r="Q341" s="171"/>
      <c r="R341" s="171"/>
      <c r="S341" s="171"/>
      <c r="T341" s="172"/>
      <c r="AT341" s="166" t="s">
        <v>194</v>
      </c>
      <c r="AU341" s="166" t="s">
        <v>88</v>
      </c>
      <c r="AV341" s="13" t="s">
        <v>88</v>
      </c>
      <c r="AW341" s="13" t="s">
        <v>35</v>
      </c>
      <c r="AX341" s="13" t="s">
        <v>24</v>
      </c>
      <c r="AY341" s="166" t="s">
        <v>185</v>
      </c>
    </row>
    <row r="342" spans="1:65" s="2" customFormat="1" ht="16.5" customHeight="1">
      <c r="A342" s="33"/>
      <c r="B342" s="150"/>
      <c r="C342" s="151" t="s">
        <v>1000</v>
      </c>
      <c r="D342" s="151" t="s">
        <v>187</v>
      </c>
      <c r="E342" s="152" t="s">
        <v>1083</v>
      </c>
      <c r="F342" s="153" t="s">
        <v>1084</v>
      </c>
      <c r="G342" s="154" t="s">
        <v>280</v>
      </c>
      <c r="H342" s="155">
        <v>23</v>
      </c>
      <c r="I342" s="156"/>
      <c r="J342" s="157">
        <f>ROUND(I342*H342,2)</f>
        <v>0</v>
      </c>
      <c r="K342" s="153" t="s">
        <v>191</v>
      </c>
      <c r="L342" s="34"/>
      <c r="M342" s="158" t="s">
        <v>1</v>
      </c>
      <c r="N342" s="159" t="s">
        <v>45</v>
      </c>
      <c r="O342" s="59"/>
      <c r="P342" s="160">
        <f>O342*H342</f>
        <v>0</v>
      </c>
      <c r="Q342" s="160">
        <v>1.1E-4</v>
      </c>
      <c r="R342" s="160">
        <f>Q342*H342</f>
        <v>2.5300000000000001E-3</v>
      </c>
      <c r="S342" s="160">
        <v>0</v>
      </c>
      <c r="T342" s="161">
        <f>S342*H342</f>
        <v>0</v>
      </c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R342" s="162" t="s">
        <v>192</v>
      </c>
      <c r="AT342" s="162" t="s">
        <v>187</v>
      </c>
      <c r="AU342" s="162" t="s">
        <v>88</v>
      </c>
      <c r="AY342" s="18" t="s">
        <v>185</v>
      </c>
      <c r="BE342" s="163">
        <f>IF(N342="základní",J342,0)</f>
        <v>0</v>
      </c>
      <c r="BF342" s="163">
        <f>IF(N342="snížená",J342,0)</f>
        <v>0</v>
      </c>
      <c r="BG342" s="163">
        <f>IF(N342="zákl. přenesená",J342,0)</f>
        <v>0</v>
      </c>
      <c r="BH342" s="163">
        <f>IF(N342="sníž. přenesená",J342,0)</f>
        <v>0</v>
      </c>
      <c r="BI342" s="163">
        <f>IF(N342="nulová",J342,0)</f>
        <v>0</v>
      </c>
      <c r="BJ342" s="18" t="s">
        <v>24</v>
      </c>
      <c r="BK342" s="163">
        <f>ROUND(I342*H342,2)</f>
        <v>0</v>
      </c>
      <c r="BL342" s="18" t="s">
        <v>192</v>
      </c>
      <c r="BM342" s="162" t="s">
        <v>1450</v>
      </c>
    </row>
    <row r="343" spans="1:65" s="13" customFormat="1">
      <c r="B343" s="164"/>
      <c r="D343" s="165" t="s">
        <v>194</v>
      </c>
      <c r="E343" s="166" t="s">
        <v>1</v>
      </c>
      <c r="F343" s="167" t="s">
        <v>1451</v>
      </c>
      <c r="H343" s="168">
        <v>23</v>
      </c>
      <c r="I343" s="169"/>
      <c r="L343" s="164"/>
      <c r="M343" s="170"/>
      <c r="N343" s="171"/>
      <c r="O343" s="171"/>
      <c r="P343" s="171"/>
      <c r="Q343" s="171"/>
      <c r="R343" s="171"/>
      <c r="S343" s="171"/>
      <c r="T343" s="172"/>
      <c r="AT343" s="166" t="s">
        <v>194</v>
      </c>
      <c r="AU343" s="166" t="s">
        <v>88</v>
      </c>
      <c r="AV343" s="13" t="s">
        <v>88</v>
      </c>
      <c r="AW343" s="13" t="s">
        <v>35</v>
      </c>
      <c r="AX343" s="13" t="s">
        <v>24</v>
      </c>
      <c r="AY343" s="166" t="s">
        <v>185</v>
      </c>
    </row>
    <row r="344" spans="1:65" s="2" customFormat="1" ht="16.5" customHeight="1">
      <c r="A344" s="33"/>
      <c r="B344" s="150"/>
      <c r="C344" s="151" t="s">
        <v>1005</v>
      </c>
      <c r="D344" s="151" t="s">
        <v>187</v>
      </c>
      <c r="E344" s="152" t="s">
        <v>1088</v>
      </c>
      <c r="F344" s="153" t="s">
        <v>1089</v>
      </c>
      <c r="G344" s="154" t="s">
        <v>280</v>
      </c>
      <c r="H344" s="155">
        <v>153</v>
      </c>
      <c r="I344" s="156"/>
      <c r="J344" s="157">
        <f>ROUND(I344*H344,2)</f>
        <v>0</v>
      </c>
      <c r="K344" s="153" t="s">
        <v>191</v>
      </c>
      <c r="L344" s="34"/>
      <c r="M344" s="158" t="s">
        <v>1</v>
      </c>
      <c r="N344" s="159" t="s">
        <v>45</v>
      </c>
      <c r="O344" s="59"/>
      <c r="P344" s="160">
        <f>O344*H344</f>
        <v>0</v>
      </c>
      <c r="Q344" s="160">
        <v>6.4999999999999997E-4</v>
      </c>
      <c r="R344" s="160">
        <f>Q344*H344</f>
        <v>9.9449999999999997E-2</v>
      </c>
      <c r="S344" s="160">
        <v>0</v>
      </c>
      <c r="T344" s="161">
        <f>S344*H344</f>
        <v>0</v>
      </c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R344" s="162" t="s">
        <v>192</v>
      </c>
      <c r="AT344" s="162" t="s">
        <v>187</v>
      </c>
      <c r="AU344" s="162" t="s">
        <v>88</v>
      </c>
      <c r="AY344" s="18" t="s">
        <v>185</v>
      </c>
      <c r="BE344" s="163">
        <f>IF(N344="základní",J344,0)</f>
        <v>0</v>
      </c>
      <c r="BF344" s="163">
        <f>IF(N344="snížená",J344,0)</f>
        <v>0</v>
      </c>
      <c r="BG344" s="163">
        <f>IF(N344="zákl. přenesená",J344,0)</f>
        <v>0</v>
      </c>
      <c r="BH344" s="163">
        <f>IF(N344="sníž. přenesená",J344,0)</f>
        <v>0</v>
      </c>
      <c r="BI344" s="163">
        <f>IF(N344="nulová",J344,0)</f>
        <v>0</v>
      </c>
      <c r="BJ344" s="18" t="s">
        <v>24</v>
      </c>
      <c r="BK344" s="163">
        <f>ROUND(I344*H344,2)</f>
        <v>0</v>
      </c>
      <c r="BL344" s="18" t="s">
        <v>192</v>
      </c>
      <c r="BM344" s="162" t="s">
        <v>1452</v>
      </c>
    </row>
    <row r="345" spans="1:65" s="13" customFormat="1">
      <c r="B345" s="164"/>
      <c r="D345" s="165" t="s">
        <v>194</v>
      </c>
      <c r="E345" s="166" t="s">
        <v>1</v>
      </c>
      <c r="F345" s="167" t="s">
        <v>1453</v>
      </c>
      <c r="H345" s="168">
        <v>153</v>
      </c>
      <c r="I345" s="169"/>
      <c r="L345" s="164"/>
      <c r="M345" s="170"/>
      <c r="N345" s="171"/>
      <c r="O345" s="171"/>
      <c r="P345" s="171"/>
      <c r="Q345" s="171"/>
      <c r="R345" s="171"/>
      <c r="S345" s="171"/>
      <c r="T345" s="172"/>
      <c r="AT345" s="166" t="s">
        <v>194</v>
      </c>
      <c r="AU345" s="166" t="s">
        <v>88</v>
      </c>
      <c r="AV345" s="13" t="s">
        <v>88</v>
      </c>
      <c r="AW345" s="13" t="s">
        <v>35</v>
      </c>
      <c r="AX345" s="13" t="s">
        <v>24</v>
      </c>
      <c r="AY345" s="166" t="s">
        <v>185</v>
      </c>
    </row>
    <row r="346" spans="1:65" s="2" customFormat="1" ht="16.5" customHeight="1">
      <c r="A346" s="33"/>
      <c r="B346" s="150"/>
      <c r="C346" s="151" t="s">
        <v>1010</v>
      </c>
      <c r="D346" s="151" t="s">
        <v>187</v>
      </c>
      <c r="E346" s="152" t="s">
        <v>1093</v>
      </c>
      <c r="F346" s="153" t="s">
        <v>1094</v>
      </c>
      <c r="G346" s="154" t="s">
        <v>280</v>
      </c>
      <c r="H346" s="155">
        <v>16</v>
      </c>
      <c r="I346" s="156"/>
      <c r="J346" s="157">
        <f>ROUND(I346*H346,2)</f>
        <v>0</v>
      </c>
      <c r="K346" s="153" t="s">
        <v>191</v>
      </c>
      <c r="L346" s="34"/>
      <c r="M346" s="158" t="s">
        <v>1</v>
      </c>
      <c r="N346" s="159" t="s">
        <v>45</v>
      </c>
      <c r="O346" s="59"/>
      <c r="P346" s="160">
        <f>O346*H346</f>
        <v>0</v>
      </c>
      <c r="Q346" s="160">
        <v>3.8000000000000002E-4</v>
      </c>
      <c r="R346" s="160">
        <f>Q346*H346</f>
        <v>6.0800000000000003E-3</v>
      </c>
      <c r="S346" s="160">
        <v>0</v>
      </c>
      <c r="T346" s="161">
        <f>S346*H346</f>
        <v>0</v>
      </c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R346" s="162" t="s">
        <v>192</v>
      </c>
      <c r="AT346" s="162" t="s">
        <v>187</v>
      </c>
      <c r="AU346" s="162" t="s">
        <v>88</v>
      </c>
      <c r="AY346" s="18" t="s">
        <v>185</v>
      </c>
      <c r="BE346" s="163">
        <f>IF(N346="základní",J346,0)</f>
        <v>0</v>
      </c>
      <c r="BF346" s="163">
        <f>IF(N346="snížená",J346,0)</f>
        <v>0</v>
      </c>
      <c r="BG346" s="163">
        <f>IF(N346="zákl. přenesená",J346,0)</f>
        <v>0</v>
      </c>
      <c r="BH346" s="163">
        <f>IF(N346="sníž. přenesená",J346,0)</f>
        <v>0</v>
      </c>
      <c r="BI346" s="163">
        <f>IF(N346="nulová",J346,0)</f>
        <v>0</v>
      </c>
      <c r="BJ346" s="18" t="s">
        <v>24</v>
      </c>
      <c r="BK346" s="163">
        <f>ROUND(I346*H346,2)</f>
        <v>0</v>
      </c>
      <c r="BL346" s="18" t="s">
        <v>192</v>
      </c>
      <c r="BM346" s="162" t="s">
        <v>1454</v>
      </c>
    </row>
    <row r="347" spans="1:65" s="13" customFormat="1">
      <c r="B347" s="164"/>
      <c r="D347" s="165" t="s">
        <v>194</v>
      </c>
      <c r="E347" s="166" t="s">
        <v>1</v>
      </c>
      <c r="F347" s="167" t="s">
        <v>1455</v>
      </c>
      <c r="H347" s="168">
        <v>16</v>
      </c>
      <c r="I347" s="169"/>
      <c r="L347" s="164"/>
      <c r="M347" s="170"/>
      <c r="N347" s="171"/>
      <c r="O347" s="171"/>
      <c r="P347" s="171"/>
      <c r="Q347" s="171"/>
      <c r="R347" s="171"/>
      <c r="S347" s="171"/>
      <c r="T347" s="172"/>
      <c r="AT347" s="166" t="s">
        <v>194</v>
      </c>
      <c r="AU347" s="166" t="s">
        <v>88</v>
      </c>
      <c r="AV347" s="13" t="s">
        <v>88</v>
      </c>
      <c r="AW347" s="13" t="s">
        <v>35</v>
      </c>
      <c r="AX347" s="13" t="s">
        <v>24</v>
      </c>
      <c r="AY347" s="166" t="s">
        <v>185</v>
      </c>
    </row>
    <row r="348" spans="1:65" s="2" customFormat="1" ht="16.5" customHeight="1">
      <c r="A348" s="33"/>
      <c r="B348" s="150"/>
      <c r="C348" s="151" t="s">
        <v>1015</v>
      </c>
      <c r="D348" s="151" t="s">
        <v>187</v>
      </c>
      <c r="E348" s="152" t="s">
        <v>1098</v>
      </c>
      <c r="F348" s="153" t="s">
        <v>1099</v>
      </c>
      <c r="G348" s="154" t="s">
        <v>288</v>
      </c>
      <c r="H348" s="155">
        <v>21.45</v>
      </c>
      <c r="I348" s="156"/>
      <c r="J348" s="157">
        <f>ROUND(I348*H348,2)</f>
        <v>0</v>
      </c>
      <c r="K348" s="153" t="s">
        <v>191</v>
      </c>
      <c r="L348" s="34"/>
      <c r="M348" s="158" t="s">
        <v>1</v>
      </c>
      <c r="N348" s="159" t="s">
        <v>45</v>
      </c>
      <c r="O348" s="59"/>
      <c r="P348" s="160">
        <f>O348*H348</f>
        <v>0</v>
      </c>
      <c r="Q348" s="160">
        <v>2.5999999999999999E-3</v>
      </c>
      <c r="R348" s="160">
        <f>Q348*H348</f>
        <v>5.5769999999999993E-2</v>
      </c>
      <c r="S348" s="160">
        <v>0</v>
      </c>
      <c r="T348" s="161">
        <f>S348*H348</f>
        <v>0</v>
      </c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R348" s="162" t="s">
        <v>192</v>
      </c>
      <c r="AT348" s="162" t="s">
        <v>187</v>
      </c>
      <c r="AU348" s="162" t="s">
        <v>88</v>
      </c>
      <c r="AY348" s="18" t="s">
        <v>185</v>
      </c>
      <c r="BE348" s="163">
        <f>IF(N348="základní",J348,0)</f>
        <v>0</v>
      </c>
      <c r="BF348" s="163">
        <f>IF(N348="snížená",J348,0)</f>
        <v>0</v>
      </c>
      <c r="BG348" s="163">
        <f>IF(N348="zákl. přenesená",J348,0)</f>
        <v>0</v>
      </c>
      <c r="BH348" s="163">
        <f>IF(N348="sníž. přenesená",J348,0)</f>
        <v>0</v>
      </c>
      <c r="BI348" s="163">
        <f>IF(N348="nulová",J348,0)</f>
        <v>0</v>
      </c>
      <c r="BJ348" s="18" t="s">
        <v>24</v>
      </c>
      <c r="BK348" s="163">
        <f>ROUND(I348*H348,2)</f>
        <v>0</v>
      </c>
      <c r="BL348" s="18" t="s">
        <v>192</v>
      </c>
      <c r="BM348" s="162" t="s">
        <v>1456</v>
      </c>
    </row>
    <row r="349" spans="1:65" s="15" customFormat="1">
      <c r="B349" s="194"/>
      <c r="D349" s="165" t="s">
        <v>194</v>
      </c>
      <c r="E349" s="195" t="s">
        <v>1</v>
      </c>
      <c r="F349" s="196" t="s">
        <v>1457</v>
      </c>
      <c r="H349" s="195" t="s">
        <v>1</v>
      </c>
      <c r="I349" s="197"/>
      <c r="L349" s="194"/>
      <c r="M349" s="198"/>
      <c r="N349" s="199"/>
      <c r="O349" s="199"/>
      <c r="P349" s="199"/>
      <c r="Q349" s="199"/>
      <c r="R349" s="199"/>
      <c r="S349" s="199"/>
      <c r="T349" s="200"/>
      <c r="AT349" s="195" t="s">
        <v>194</v>
      </c>
      <c r="AU349" s="195" t="s">
        <v>88</v>
      </c>
      <c r="AV349" s="15" t="s">
        <v>24</v>
      </c>
      <c r="AW349" s="15" t="s">
        <v>35</v>
      </c>
      <c r="AX349" s="15" t="s">
        <v>80</v>
      </c>
      <c r="AY349" s="195" t="s">
        <v>185</v>
      </c>
    </row>
    <row r="350" spans="1:65" s="13" customFormat="1">
      <c r="B350" s="164"/>
      <c r="D350" s="165" t="s">
        <v>194</v>
      </c>
      <c r="E350" s="166" t="s">
        <v>1</v>
      </c>
      <c r="F350" s="167" t="s">
        <v>1444</v>
      </c>
      <c r="H350" s="168">
        <v>9</v>
      </c>
      <c r="I350" s="169"/>
      <c r="L350" s="164"/>
      <c r="M350" s="170"/>
      <c r="N350" s="171"/>
      <c r="O350" s="171"/>
      <c r="P350" s="171"/>
      <c r="Q350" s="171"/>
      <c r="R350" s="171"/>
      <c r="S350" s="171"/>
      <c r="T350" s="172"/>
      <c r="AT350" s="166" t="s">
        <v>194</v>
      </c>
      <c r="AU350" s="166" t="s">
        <v>88</v>
      </c>
      <c r="AV350" s="13" t="s">
        <v>88</v>
      </c>
      <c r="AW350" s="13" t="s">
        <v>35</v>
      </c>
      <c r="AX350" s="13" t="s">
        <v>80</v>
      </c>
      <c r="AY350" s="166" t="s">
        <v>185</v>
      </c>
    </row>
    <row r="351" spans="1:65" s="13" customFormat="1">
      <c r="B351" s="164"/>
      <c r="D351" s="165" t="s">
        <v>194</v>
      </c>
      <c r="E351" s="166" t="s">
        <v>1</v>
      </c>
      <c r="F351" s="167" t="s">
        <v>1445</v>
      </c>
      <c r="H351" s="168">
        <v>3.75</v>
      </c>
      <c r="I351" s="169"/>
      <c r="L351" s="164"/>
      <c r="M351" s="170"/>
      <c r="N351" s="171"/>
      <c r="O351" s="171"/>
      <c r="P351" s="171"/>
      <c r="Q351" s="171"/>
      <c r="R351" s="171"/>
      <c r="S351" s="171"/>
      <c r="T351" s="172"/>
      <c r="AT351" s="166" t="s">
        <v>194</v>
      </c>
      <c r="AU351" s="166" t="s">
        <v>88</v>
      </c>
      <c r="AV351" s="13" t="s">
        <v>88</v>
      </c>
      <c r="AW351" s="13" t="s">
        <v>35</v>
      </c>
      <c r="AX351" s="13" t="s">
        <v>80</v>
      </c>
      <c r="AY351" s="166" t="s">
        <v>185</v>
      </c>
    </row>
    <row r="352" spans="1:65" s="13" customFormat="1">
      <c r="B352" s="164"/>
      <c r="D352" s="165" t="s">
        <v>194</v>
      </c>
      <c r="E352" s="166" t="s">
        <v>1</v>
      </c>
      <c r="F352" s="167" t="s">
        <v>1446</v>
      </c>
      <c r="H352" s="168">
        <v>2.5</v>
      </c>
      <c r="I352" s="169"/>
      <c r="L352" s="164"/>
      <c r="M352" s="170"/>
      <c r="N352" s="171"/>
      <c r="O352" s="171"/>
      <c r="P352" s="171"/>
      <c r="Q352" s="171"/>
      <c r="R352" s="171"/>
      <c r="S352" s="171"/>
      <c r="T352" s="172"/>
      <c r="AT352" s="166" t="s">
        <v>194</v>
      </c>
      <c r="AU352" s="166" t="s">
        <v>88</v>
      </c>
      <c r="AV352" s="13" t="s">
        <v>88</v>
      </c>
      <c r="AW352" s="13" t="s">
        <v>35</v>
      </c>
      <c r="AX352" s="13" t="s">
        <v>80</v>
      </c>
      <c r="AY352" s="166" t="s">
        <v>185</v>
      </c>
    </row>
    <row r="353" spans="1:65" s="13" customFormat="1">
      <c r="B353" s="164"/>
      <c r="D353" s="165" t="s">
        <v>194</v>
      </c>
      <c r="E353" s="166" t="s">
        <v>1</v>
      </c>
      <c r="F353" s="167" t="s">
        <v>1447</v>
      </c>
      <c r="H353" s="168">
        <v>6.2</v>
      </c>
      <c r="I353" s="169"/>
      <c r="L353" s="164"/>
      <c r="M353" s="170"/>
      <c r="N353" s="171"/>
      <c r="O353" s="171"/>
      <c r="P353" s="171"/>
      <c r="Q353" s="171"/>
      <c r="R353" s="171"/>
      <c r="S353" s="171"/>
      <c r="T353" s="172"/>
      <c r="AT353" s="166" t="s">
        <v>194</v>
      </c>
      <c r="AU353" s="166" t="s">
        <v>88</v>
      </c>
      <c r="AV353" s="13" t="s">
        <v>88</v>
      </c>
      <c r="AW353" s="13" t="s">
        <v>35</v>
      </c>
      <c r="AX353" s="13" t="s">
        <v>80</v>
      </c>
      <c r="AY353" s="166" t="s">
        <v>185</v>
      </c>
    </row>
    <row r="354" spans="1:65" s="14" customFormat="1">
      <c r="B354" s="173"/>
      <c r="D354" s="165" t="s">
        <v>194</v>
      </c>
      <c r="E354" s="174" t="s">
        <v>1</v>
      </c>
      <c r="F354" s="175" t="s">
        <v>195</v>
      </c>
      <c r="H354" s="176">
        <v>21.45</v>
      </c>
      <c r="I354" s="177"/>
      <c r="L354" s="173"/>
      <c r="M354" s="178"/>
      <c r="N354" s="179"/>
      <c r="O354" s="179"/>
      <c r="P354" s="179"/>
      <c r="Q354" s="179"/>
      <c r="R354" s="179"/>
      <c r="S354" s="179"/>
      <c r="T354" s="180"/>
      <c r="AT354" s="174" t="s">
        <v>194</v>
      </c>
      <c r="AU354" s="174" t="s">
        <v>88</v>
      </c>
      <c r="AV354" s="14" t="s">
        <v>192</v>
      </c>
      <c r="AW354" s="14" t="s">
        <v>35</v>
      </c>
      <c r="AX354" s="14" t="s">
        <v>24</v>
      </c>
      <c r="AY354" s="174" t="s">
        <v>185</v>
      </c>
    </row>
    <row r="355" spans="1:65" s="2" customFormat="1" ht="16.5" customHeight="1">
      <c r="A355" s="33"/>
      <c r="B355" s="150"/>
      <c r="C355" s="151" t="s">
        <v>1021</v>
      </c>
      <c r="D355" s="151" t="s">
        <v>187</v>
      </c>
      <c r="E355" s="152" t="s">
        <v>1113</v>
      </c>
      <c r="F355" s="153" t="s">
        <v>1114</v>
      </c>
      <c r="G355" s="154" t="s">
        <v>280</v>
      </c>
      <c r="H355" s="155">
        <v>210</v>
      </c>
      <c r="I355" s="156"/>
      <c r="J355" s="157">
        <f>ROUND(I355*H355,2)</f>
        <v>0</v>
      </c>
      <c r="K355" s="153" t="s">
        <v>191</v>
      </c>
      <c r="L355" s="34"/>
      <c r="M355" s="158" t="s">
        <v>1</v>
      </c>
      <c r="N355" s="159" t="s">
        <v>45</v>
      </c>
      <c r="O355" s="59"/>
      <c r="P355" s="160">
        <f>O355*H355</f>
        <v>0</v>
      </c>
      <c r="Q355" s="160">
        <v>0</v>
      </c>
      <c r="R355" s="160">
        <f>Q355*H355</f>
        <v>0</v>
      </c>
      <c r="S355" s="160">
        <v>0</v>
      </c>
      <c r="T355" s="161">
        <f>S355*H355</f>
        <v>0</v>
      </c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R355" s="162" t="s">
        <v>192</v>
      </c>
      <c r="AT355" s="162" t="s">
        <v>187</v>
      </c>
      <c r="AU355" s="162" t="s">
        <v>88</v>
      </c>
      <c r="AY355" s="18" t="s">
        <v>185</v>
      </c>
      <c r="BE355" s="163">
        <f>IF(N355="základní",J355,0)</f>
        <v>0</v>
      </c>
      <c r="BF355" s="163">
        <f>IF(N355="snížená",J355,0)</f>
        <v>0</v>
      </c>
      <c r="BG355" s="163">
        <f>IF(N355="zákl. přenesená",J355,0)</f>
        <v>0</v>
      </c>
      <c r="BH355" s="163">
        <f>IF(N355="sníž. přenesená",J355,0)</f>
        <v>0</v>
      </c>
      <c r="BI355" s="163">
        <f>IF(N355="nulová",J355,0)</f>
        <v>0</v>
      </c>
      <c r="BJ355" s="18" t="s">
        <v>24</v>
      </c>
      <c r="BK355" s="163">
        <f>ROUND(I355*H355,2)</f>
        <v>0</v>
      </c>
      <c r="BL355" s="18" t="s">
        <v>192</v>
      </c>
      <c r="BM355" s="162" t="s">
        <v>1458</v>
      </c>
    </row>
    <row r="356" spans="1:65" s="13" customFormat="1">
      <c r="B356" s="164"/>
      <c r="D356" s="165" t="s">
        <v>194</v>
      </c>
      <c r="E356" s="166" t="s">
        <v>1</v>
      </c>
      <c r="F356" s="167" t="s">
        <v>1459</v>
      </c>
      <c r="H356" s="168">
        <v>210</v>
      </c>
      <c r="I356" s="169"/>
      <c r="L356" s="164"/>
      <c r="M356" s="170"/>
      <c r="N356" s="171"/>
      <c r="O356" s="171"/>
      <c r="P356" s="171"/>
      <c r="Q356" s="171"/>
      <c r="R356" s="171"/>
      <c r="S356" s="171"/>
      <c r="T356" s="172"/>
      <c r="AT356" s="166" t="s">
        <v>194</v>
      </c>
      <c r="AU356" s="166" t="s">
        <v>88</v>
      </c>
      <c r="AV356" s="13" t="s">
        <v>88</v>
      </c>
      <c r="AW356" s="13" t="s">
        <v>35</v>
      </c>
      <c r="AX356" s="13" t="s">
        <v>24</v>
      </c>
      <c r="AY356" s="166" t="s">
        <v>185</v>
      </c>
    </row>
    <row r="357" spans="1:65" s="2" customFormat="1" ht="16.5" customHeight="1">
      <c r="A357" s="33"/>
      <c r="B357" s="150"/>
      <c r="C357" s="151" t="s">
        <v>1026</v>
      </c>
      <c r="D357" s="151" t="s">
        <v>187</v>
      </c>
      <c r="E357" s="152" t="s">
        <v>1118</v>
      </c>
      <c r="F357" s="153" t="s">
        <v>1119</v>
      </c>
      <c r="G357" s="154" t="s">
        <v>288</v>
      </c>
      <c r="H357" s="155">
        <v>21.45</v>
      </c>
      <c r="I357" s="156"/>
      <c r="J357" s="157">
        <f>ROUND(I357*H357,2)</f>
        <v>0</v>
      </c>
      <c r="K357" s="153" t="s">
        <v>191</v>
      </c>
      <c r="L357" s="34"/>
      <c r="M357" s="158" t="s">
        <v>1</v>
      </c>
      <c r="N357" s="159" t="s">
        <v>45</v>
      </c>
      <c r="O357" s="59"/>
      <c r="P357" s="160">
        <f>O357*H357</f>
        <v>0</v>
      </c>
      <c r="Q357" s="160">
        <v>1.0000000000000001E-5</v>
      </c>
      <c r="R357" s="160">
        <f>Q357*H357</f>
        <v>2.1450000000000001E-4</v>
      </c>
      <c r="S357" s="160">
        <v>0</v>
      </c>
      <c r="T357" s="161">
        <f>S357*H357</f>
        <v>0</v>
      </c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R357" s="162" t="s">
        <v>192</v>
      </c>
      <c r="AT357" s="162" t="s">
        <v>187</v>
      </c>
      <c r="AU357" s="162" t="s">
        <v>88</v>
      </c>
      <c r="AY357" s="18" t="s">
        <v>185</v>
      </c>
      <c r="BE357" s="163">
        <f>IF(N357="základní",J357,0)</f>
        <v>0</v>
      </c>
      <c r="BF357" s="163">
        <f>IF(N357="snížená",J357,0)</f>
        <v>0</v>
      </c>
      <c r="BG357" s="163">
        <f>IF(N357="zákl. přenesená",J357,0)</f>
        <v>0</v>
      </c>
      <c r="BH357" s="163">
        <f>IF(N357="sníž. přenesená",J357,0)</f>
        <v>0</v>
      </c>
      <c r="BI357" s="163">
        <f>IF(N357="nulová",J357,0)</f>
        <v>0</v>
      </c>
      <c r="BJ357" s="18" t="s">
        <v>24</v>
      </c>
      <c r="BK357" s="163">
        <f>ROUND(I357*H357,2)</f>
        <v>0</v>
      </c>
      <c r="BL357" s="18" t="s">
        <v>192</v>
      </c>
      <c r="BM357" s="162" t="s">
        <v>1460</v>
      </c>
    </row>
    <row r="358" spans="1:65" s="13" customFormat="1">
      <c r="B358" s="164"/>
      <c r="D358" s="165" t="s">
        <v>194</v>
      </c>
      <c r="E358" s="166" t="s">
        <v>1</v>
      </c>
      <c r="F358" s="167" t="s">
        <v>1461</v>
      </c>
      <c r="H358" s="168">
        <v>21.45</v>
      </c>
      <c r="I358" s="169"/>
      <c r="L358" s="164"/>
      <c r="M358" s="170"/>
      <c r="N358" s="171"/>
      <c r="O358" s="171"/>
      <c r="P358" s="171"/>
      <c r="Q358" s="171"/>
      <c r="R358" s="171"/>
      <c r="S358" s="171"/>
      <c r="T358" s="172"/>
      <c r="AT358" s="166" t="s">
        <v>194</v>
      </c>
      <c r="AU358" s="166" t="s">
        <v>88</v>
      </c>
      <c r="AV358" s="13" t="s">
        <v>88</v>
      </c>
      <c r="AW358" s="13" t="s">
        <v>35</v>
      </c>
      <c r="AX358" s="13" t="s">
        <v>24</v>
      </c>
      <c r="AY358" s="166" t="s">
        <v>185</v>
      </c>
    </row>
    <row r="359" spans="1:65" s="2" customFormat="1" ht="16.5" customHeight="1">
      <c r="A359" s="33"/>
      <c r="B359" s="150"/>
      <c r="C359" s="151" t="s">
        <v>1032</v>
      </c>
      <c r="D359" s="151" t="s">
        <v>187</v>
      </c>
      <c r="E359" s="152" t="s">
        <v>1123</v>
      </c>
      <c r="F359" s="153" t="s">
        <v>1124</v>
      </c>
      <c r="G359" s="154" t="s">
        <v>280</v>
      </c>
      <c r="H359" s="155">
        <v>31</v>
      </c>
      <c r="I359" s="156"/>
      <c r="J359" s="157">
        <f>ROUND(I359*H359,2)</f>
        <v>0</v>
      </c>
      <c r="K359" s="153" t="s">
        <v>191</v>
      </c>
      <c r="L359" s="34"/>
      <c r="M359" s="158" t="s">
        <v>1</v>
      </c>
      <c r="N359" s="159" t="s">
        <v>45</v>
      </c>
      <c r="O359" s="59"/>
      <c r="P359" s="160">
        <f>O359*H359</f>
        <v>0</v>
      </c>
      <c r="Q359" s="160">
        <v>0.15540000000000001</v>
      </c>
      <c r="R359" s="160">
        <f>Q359*H359</f>
        <v>4.8174000000000001</v>
      </c>
      <c r="S359" s="160">
        <v>0</v>
      </c>
      <c r="T359" s="161">
        <f>S359*H359</f>
        <v>0</v>
      </c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R359" s="162" t="s">
        <v>192</v>
      </c>
      <c r="AT359" s="162" t="s">
        <v>187</v>
      </c>
      <c r="AU359" s="162" t="s">
        <v>88</v>
      </c>
      <c r="AY359" s="18" t="s">
        <v>185</v>
      </c>
      <c r="BE359" s="163">
        <f>IF(N359="základní",J359,0)</f>
        <v>0</v>
      </c>
      <c r="BF359" s="163">
        <f>IF(N359="snížená",J359,0)</f>
        <v>0</v>
      </c>
      <c r="BG359" s="163">
        <f>IF(N359="zákl. přenesená",J359,0)</f>
        <v>0</v>
      </c>
      <c r="BH359" s="163">
        <f>IF(N359="sníž. přenesená",J359,0)</f>
        <v>0</v>
      </c>
      <c r="BI359" s="163">
        <f>IF(N359="nulová",J359,0)</f>
        <v>0</v>
      </c>
      <c r="BJ359" s="18" t="s">
        <v>24</v>
      </c>
      <c r="BK359" s="163">
        <f>ROUND(I359*H359,2)</f>
        <v>0</v>
      </c>
      <c r="BL359" s="18" t="s">
        <v>192</v>
      </c>
      <c r="BM359" s="162" t="s">
        <v>1462</v>
      </c>
    </row>
    <row r="360" spans="1:65" s="15" customFormat="1">
      <c r="B360" s="194"/>
      <c r="D360" s="165" t="s">
        <v>194</v>
      </c>
      <c r="E360" s="195" t="s">
        <v>1</v>
      </c>
      <c r="F360" s="196" t="s">
        <v>1463</v>
      </c>
      <c r="H360" s="195" t="s">
        <v>1</v>
      </c>
      <c r="I360" s="197"/>
      <c r="L360" s="194"/>
      <c r="M360" s="198"/>
      <c r="N360" s="199"/>
      <c r="O360" s="199"/>
      <c r="P360" s="199"/>
      <c r="Q360" s="199"/>
      <c r="R360" s="199"/>
      <c r="S360" s="199"/>
      <c r="T360" s="200"/>
      <c r="AT360" s="195" t="s">
        <v>194</v>
      </c>
      <c r="AU360" s="195" t="s">
        <v>88</v>
      </c>
      <c r="AV360" s="15" t="s">
        <v>24</v>
      </c>
      <c r="AW360" s="15" t="s">
        <v>35</v>
      </c>
      <c r="AX360" s="15" t="s">
        <v>80</v>
      </c>
      <c r="AY360" s="195" t="s">
        <v>185</v>
      </c>
    </row>
    <row r="361" spans="1:65" s="13" customFormat="1">
      <c r="B361" s="164"/>
      <c r="D361" s="165" t="s">
        <v>194</v>
      </c>
      <c r="E361" s="166" t="s">
        <v>1</v>
      </c>
      <c r="F361" s="167" t="s">
        <v>1464</v>
      </c>
      <c r="H361" s="168">
        <v>22</v>
      </c>
      <c r="I361" s="169"/>
      <c r="L361" s="164"/>
      <c r="M361" s="170"/>
      <c r="N361" s="171"/>
      <c r="O361" s="171"/>
      <c r="P361" s="171"/>
      <c r="Q361" s="171"/>
      <c r="R361" s="171"/>
      <c r="S361" s="171"/>
      <c r="T361" s="172"/>
      <c r="AT361" s="166" t="s">
        <v>194</v>
      </c>
      <c r="AU361" s="166" t="s">
        <v>88</v>
      </c>
      <c r="AV361" s="13" t="s">
        <v>88</v>
      </c>
      <c r="AW361" s="13" t="s">
        <v>35</v>
      </c>
      <c r="AX361" s="13" t="s">
        <v>80</v>
      </c>
      <c r="AY361" s="166" t="s">
        <v>185</v>
      </c>
    </row>
    <row r="362" spans="1:65" s="13" customFormat="1">
      <c r="B362" s="164"/>
      <c r="D362" s="165" t="s">
        <v>194</v>
      </c>
      <c r="E362" s="166" t="s">
        <v>1</v>
      </c>
      <c r="F362" s="167" t="s">
        <v>1465</v>
      </c>
      <c r="H362" s="168">
        <v>5</v>
      </c>
      <c r="I362" s="169"/>
      <c r="L362" s="164"/>
      <c r="M362" s="170"/>
      <c r="N362" s="171"/>
      <c r="O362" s="171"/>
      <c r="P362" s="171"/>
      <c r="Q362" s="171"/>
      <c r="R362" s="171"/>
      <c r="S362" s="171"/>
      <c r="T362" s="172"/>
      <c r="AT362" s="166" t="s">
        <v>194</v>
      </c>
      <c r="AU362" s="166" t="s">
        <v>88</v>
      </c>
      <c r="AV362" s="13" t="s">
        <v>88</v>
      </c>
      <c r="AW362" s="13" t="s">
        <v>35</v>
      </c>
      <c r="AX362" s="13" t="s">
        <v>80</v>
      </c>
      <c r="AY362" s="166" t="s">
        <v>185</v>
      </c>
    </row>
    <row r="363" spans="1:65" s="13" customFormat="1">
      <c r="B363" s="164"/>
      <c r="D363" s="165" t="s">
        <v>194</v>
      </c>
      <c r="E363" s="166" t="s">
        <v>1</v>
      </c>
      <c r="F363" s="167" t="s">
        <v>1466</v>
      </c>
      <c r="H363" s="168">
        <v>2</v>
      </c>
      <c r="I363" s="169"/>
      <c r="L363" s="164"/>
      <c r="M363" s="170"/>
      <c r="N363" s="171"/>
      <c r="O363" s="171"/>
      <c r="P363" s="171"/>
      <c r="Q363" s="171"/>
      <c r="R363" s="171"/>
      <c r="S363" s="171"/>
      <c r="T363" s="172"/>
      <c r="AT363" s="166" t="s">
        <v>194</v>
      </c>
      <c r="AU363" s="166" t="s">
        <v>88</v>
      </c>
      <c r="AV363" s="13" t="s">
        <v>88</v>
      </c>
      <c r="AW363" s="13" t="s">
        <v>35</v>
      </c>
      <c r="AX363" s="13" t="s">
        <v>80</v>
      </c>
      <c r="AY363" s="166" t="s">
        <v>185</v>
      </c>
    </row>
    <row r="364" spans="1:65" s="13" customFormat="1">
      <c r="B364" s="164"/>
      <c r="D364" s="165" t="s">
        <v>194</v>
      </c>
      <c r="E364" s="166" t="s">
        <v>1</v>
      </c>
      <c r="F364" s="167" t="s">
        <v>1467</v>
      </c>
      <c r="H364" s="168">
        <v>2</v>
      </c>
      <c r="I364" s="169"/>
      <c r="L364" s="164"/>
      <c r="M364" s="170"/>
      <c r="N364" s="171"/>
      <c r="O364" s="171"/>
      <c r="P364" s="171"/>
      <c r="Q364" s="171"/>
      <c r="R364" s="171"/>
      <c r="S364" s="171"/>
      <c r="T364" s="172"/>
      <c r="AT364" s="166" t="s">
        <v>194</v>
      </c>
      <c r="AU364" s="166" t="s">
        <v>88</v>
      </c>
      <c r="AV364" s="13" t="s">
        <v>88</v>
      </c>
      <c r="AW364" s="13" t="s">
        <v>35</v>
      </c>
      <c r="AX364" s="13" t="s">
        <v>80</v>
      </c>
      <c r="AY364" s="166" t="s">
        <v>185</v>
      </c>
    </row>
    <row r="365" spans="1:65" s="14" customFormat="1">
      <c r="B365" s="173"/>
      <c r="D365" s="165" t="s">
        <v>194</v>
      </c>
      <c r="E365" s="174" t="s">
        <v>1</v>
      </c>
      <c r="F365" s="175" t="s">
        <v>195</v>
      </c>
      <c r="H365" s="176">
        <v>31</v>
      </c>
      <c r="I365" s="177"/>
      <c r="L365" s="173"/>
      <c r="M365" s="178"/>
      <c r="N365" s="179"/>
      <c r="O365" s="179"/>
      <c r="P365" s="179"/>
      <c r="Q365" s="179"/>
      <c r="R365" s="179"/>
      <c r="S365" s="179"/>
      <c r="T365" s="180"/>
      <c r="AT365" s="174" t="s">
        <v>194</v>
      </c>
      <c r="AU365" s="174" t="s">
        <v>88</v>
      </c>
      <c r="AV365" s="14" t="s">
        <v>192</v>
      </c>
      <c r="AW365" s="14" t="s">
        <v>35</v>
      </c>
      <c r="AX365" s="14" t="s">
        <v>24</v>
      </c>
      <c r="AY365" s="174" t="s">
        <v>185</v>
      </c>
    </row>
    <row r="366" spans="1:65" s="2" customFormat="1" ht="16.5" customHeight="1">
      <c r="A366" s="33"/>
      <c r="B366" s="150"/>
      <c r="C366" s="181" t="s">
        <v>1039</v>
      </c>
      <c r="D366" s="181" t="s">
        <v>231</v>
      </c>
      <c r="E366" s="182" t="s">
        <v>1468</v>
      </c>
      <c r="F366" s="183" t="s">
        <v>1469</v>
      </c>
      <c r="G366" s="184" t="s">
        <v>190</v>
      </c>
      <c r="H366" s="185">
        <v>22.22</v>
      </c>
      <c r="I366" s="186"/>
      <c r="J366" s="187">
        <f>ROUND(I366*H366,2)</f>
        <v>0</v>
      </c>
      <c r="K366" s="183" t="s">
        <v>224</v>
      </c>
      <c r="L366" s="188"/>
      <c r="M366" s="189" t="s">
        <v>1</v>
      </c>
      <c r="N366" s="190" t="s">
        <v>45</v>
      </c>
      <c r="O366" s="59"/>
      <c r="P366" s="160">
        <f>O366*H366</f>
        <v>0</v>
      </c>
      <c r="Q366" s="160">
        <v>8.1000000000000003E-2</v>
      </c>
      <c r="R366" s="160">
        <f>Q366*H366</f>
        <v>1.79982</v>
      </c>
      <c r="S366" s="160">
        <v>0</v>
      </c>
      <c r="T366" s="161">
        <f>S366*H366</f>
        <v>0</v>
      </c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R366" s="162" t="s">
        <v>217</v>
      </c>
      <c r="AT366" s="162" t="s">
        <v>231</v>
      </c>
      <c r="AU366" s="162" t="s">
        <v>88</v>
      </c>
      <c r="AY366" s="18" t="s">
        <v>185</v>
      </c>
      <c r="BE366" s="163">
        <f>IF(N366="základní",J366,0)</f>
        <v>0</v>
      </c>
      <c r="BF366" s="163">
        <f>IF(N366="snížená",J366,0)</f>
        <v>0</v>
      </c>
      <c r="BG366" s="163">
        <f>IF(N366="zákl. přenesená",J366,0)</f>
        <v>0</v>
      </c>
      <c r="BH366" s="163">
        <f>IF(N366="sníž. přenesená",J366,0)</f>
        <v>0</v>
      </c>
      <c r="BI366" s="163">
        <f>IF(N366="nulová",J366,0)</f>
        <v>0</v>
      </c>
      <c r="BJ366" s="18" t="s">
        <v>24</v>
      </c>
      <c r="BK366" s="163">
        <f>ROUND(I366*H366,2)</f>
        <v>0</v>
      </c>
      <c r="BL366" s="18" t="s">
        <v>192</v>
      </c>
      <c r="BM366" s="162" t="s">
        <v>1470</v>
      </c>
    </row>
    <row r="367" spans="1:65" s="2" customFormat="1" ht="16.5" customHeight="1">
      <c r="A367" s="33"/>
      <c r="B367" s="150"/>
      <c r="C367" s="181" t="s">
        <v>1044</v>
      </c>
      <c r="D367" s="181" t="s">
        <v>231</v>
      </c>
      <c r="E367" s="182" t="s">
        <v>1141</v>
      </c>
      <c r="F367" s="183" t="s">
        <v>1142</v>
      </c>
      <c r="G367" s="184" t="s">
        <v>190</v>
      </c>
      <c r="H367" s="185">
        <v>5.05</v>
      </c>
      <c r="I367" s="186"/>
      <c r="J367" s="187">
        <f>ROUND(I367*H367,2)</f>
        <v>0</v>
      </c>
      <c r="K367" s="183" t="s">
        <v>224</v>
      </c>
      <c r="L367" s="188"/>
      <c r="M367" s="189" t="s">
        <v>1</v>
      </c>
      <c r="N367" s="190" t="s">
        <v>45</v>
      </c>
      <c r="O367" s="59"/>
      <c r="P367" s="160">
        <f>O367*H367</f>
        <v>0</v>
      </c>
      <c r="Q367" s="160">
        <v>5.1999999999999998E-2</v>
      </c>
      <c r="R367" s="160">
        <f>Q367*H367</f>
        <v>0.2626</v>
      </c>
      <c r="S367" s="160">
        <v>0</v>
      </c>
      <c r="T367" s="161">
        <f>S367*H367</f>
        <v>0</v>
      </c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R367" s="162" t="s">
        <v>217</v>
      </c>
      <c r="AT367" s="162" t="s">
        <v>231</v>
      </c>
      <c r="AU367" s="162" t="s">
        <v>88</v>
      </c>
      <c r="AY367" s="18" t="s">
        <v>185</v>
      </c>
      <c r="BE367" s="163">
        <f>IF(N367="základní",J367,0)</f>
        <v>0</v>
      </c>
      <c r="BF367" s="163">
        <f>IF(N367="snížená",J367,0)</f>
        <v>0</v>
      </c>
      <c r="BG367" s="163">
        <f>IF(N367="zákl. přenesená",J367,0)</f>
        <v>0</v>
      </c>
      <c r="BH367" s="163">
        <f>IF(N367="sníž. přenesená",J367,0)</f>
        <v>0</v>
      </c>
      <c r="BI367" s="163">
        <f>IF(N367="nulová",J367,0)</f>
        <v>0</v>
      </c>
      <c r="BJ367" s="18" t="s">
        <v>24</v>
      </c>
      <c r="BK367" s="163">
        <f>ROUND(I367*H367,2)</f>
        <v>0</v>
      </c>
      <c r="BL367" s="18" t="s">
        <v>192</v>
      </c>
      <c r="BM367" s="162" t="s">
        <v>1471</v>
      </c>
    </row>
    <row r="368" spans="1:65" s="2" customFormat="1" ht="16.5" customHeight="1">
      <c r="A368" s="33"/>
      <c r="B368" s="150"/>
      <c r="C368" s="181" t="s">
        <v>1049</v>
      </c>
      <c r="D368" s="181" t="s">
        <v>231</v>
      </c>
      <c r="E368" s="182" t="s">
        <v>1146</v>
      </c>
      <c r="F368" s="183" t="s">
        <v>1147</v>
      </c>
      <c r="G368" s="184" t="s">
        <v>190</v>
      </c>
      <c r="H368" s="185">
        <v>2.02</v>
      </c>
      <c r="I368" s="186"/>
      <c r="J368" s="187">
        <f>ROUND(I368*H368,2)</f>
        <v>0</v>
      </c>
      <c r="K368" s="183" t="s">
        <v>224</v>
      </c>
      <c r="L368" s="188"/>
      <c r="M368" s="189" t="s">
        <v>1</v>
      </c>
      <c r="N368" s="190" t="s">
        <v>45</v>
      </c>
      <c r="O368" s="59"/>
      <c r="P368" s="160">
        <f>O368*H368</f>
        <v>0</v>
      </c>
      <c r="Q368" s="160">
        <v>6.9000000000000006E-2</v>
      </c>
      <c r="R368" s="160">
        <f>Q368*H368</f>
        <v>0.13938</v>
      </c>
      <c r="S368" s="160">
        <v>0</v>
      </c>
      <c r="T368" s="161">
        <f>S368*H368</f>
        <v>0</v>
      </c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R368" s="162" t="s">
        <v>217</v>
      </c>
      <c r="AT368" s="162" t="s">
        <v>231</v>
      </c>
      <c r="AU368" s="162" t="s">
        <v>88</v>
      </c>
      <c r="AY368" s="18" t="s">
        <v>185</v>
      </c>
      <c r="BE368" s="163">
        <f>IF(N368="základní",J368,0)</f>
        <v>0</v>
      </c>
      <c r="BF368" s="163">
        <f>IF(N368="snížená",J368,0)</f>
        <v>0</v>
      </c>
      <c r="BG368" s="163">
        <f>IF(N368="zákl. přenesená",J368,0)</f>
        <v>0</v>
      </c>
      <c r="BH368" s="163">
        <f>IF(N368="sníž. přenesená",J368,0)</f>
        <v>0</v>
      </c>
      <c r="BI368" s="163">
        <f>IF(N368="nulová",J368,0)</f>
        <v>0</v>
      </c>
      <c r="BJ368" s="18" t="s">
        <v>24</v>
      </c>
      <c r="BK368" s="163">
        <f>ROUND(I368*H368,2)</f>
        <v>0</v>
      </c>
      <c r="BL368" s="18" t="s">
        <v>192</v>
      </c>
      <c r="BM368" s="162" t="s">
        <v>1472</v>
      </c>
    </row>
    <row r="369" spans="1:65" s="2" customFormat="1" ht="16.5" customHeight="1">
      <c r="A369" s="33"/>
      <c r="B369" s="150"/>
      <c r="C369" s="181" t="s">
        <v>146</v>
      </c>
      <c r="D369" s="181" t="s">
        <v>231</v>
      </c>
      <c r="E369" s="182" t="s">
        <v>1150</v>
      </c>
      <c r="F369" s="183" t="s">
        <v>1151</v>
      </c>
      <c r="G369" s="184" t="s">
        <v>190</v>
      </c>
      <c r="H369" s="185">
        <v>2.02</v>
      </c>
      <c r="I369" s="186"/>
      <c r="J369" s="187">
        <f>ROUND(I369*H369,2)</f>
        <v>0</v>
      </c>
      <c r="K369" s="183" t="s">
        <v>224</v>
      </c>
      <c r="L369" s="188"/>
      <c r="M369" s="189" t="s">
        <v>1</v>
      </c>
      <c r="N369" s="190" t="s">
        <v>45</v>
      </c>
      <c r="O369" s="59"/>
      <c r="P369" s="160">
        <f>O369*H369</f>
        <v>0</v>
      </c>
      <c r="Q369" s="160">
        <v>6.9000000000000006E-2</v>
      </c>
      <c r="R369" s="160">
        <f>Q369*H369</f>
        <v>0.13938</v>
      </c>
      <c r="S369" s="160">
        <v>0</v>
      </c>
      <c r="T369" s="161">
        <f>S369*H369</f>
        <v>0</v>
      </c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R369" s="162" t="s">
        <v>217</v>
      </c>
      <c r="AT369" s="162" t="s">
        <v>231</v>
      </c>
      <c r="AU369" s="162" t="s">
        <v>88</v>
      </c>
      <c r="AY369" s="18" t="s">
        <v>185</v>
      </c>
      <c r="BE369" s="163">
        <f>IF(N369="základní",J369,0)</f>
        <v>0</v>
      </c>
      <c r="BF369" s="163">
        <f>IF(N369="snížená",J369,0)</f>
        <v>0</v>
      </c>
      <c r="BG369" s="163">
        <f>IF(N369="zákl. přenesená",J369,0)</f>
        <v>0</v>
      </c>
      <c r="BH369" s="163">
        <f>IF(N369="sníž. přenesená",J369,0)</f>
        <v>0</v>
      </c>
      <c r="BI369" s="163">
        <f>IF(N369="nulová",J369,0)</f>
        <v>0</v>
      </c>
      <c r="BJ369" s="18" t="s">
        <v>24</v>
      </c>
      <c r="BK369" s="163">
        <f>ROUND(I369*H369,2)</f>
        <v>0</v>
      </c>
      <c r="BL369" s="18" t="s">
        <v>192</v>
      </c>
      <c r="BM369" s="162" t="s">
        <v>1473</v>
      </c>
    </row>
    <row r="370" spans="1:65" s="2" customFormat="1" ht="16.5" customHeight="1">
      <c r="A370" s="33"/>
      <c r="B370" s="150"/>
      <c r="C370" s="151" t="s">
        <v>149</v>
      </c>
      <c r="D370" s="151" t="s">
        <v>187</v>
      </c>
      <c r="E370" s="152" t="s">
        <v>1165</v>
      </c>
      <c r="F370" s="153" t="s">
        <v>1166</v>
      </c>
      <c r="G370" s="154" t="s">
        <v>280</v>
      </c>
      <c r="H370" s="155">
        <v>38</v>
      </c>
      <c r="I370" s="156"/>
      <c r="J370" s="157">
        <f>ROUND(I370*H370,2)</f>
        <v>0</v>
      </c>
      <c r="K370" s="153" t="s">
        <v>191</v>
      </c>
      <c r="L370" s="34"/>
      <c r="M370" s="158" t="s">
        <v>1</v>
      </c>
      <c r="N370" s="159" t="s">
        <v>45</v>
      </c>
      <c r="O370" s="59"/>
      <c r="P370" s="160">
        <f>O370*H370</f>
        <v>0</v>
      </c>
      <c r="Q370" s="160">
        <v>7.1900000000000006E-2</v>
      </c>
      <c r="R370" s="160">
        <f>Q370*H370</f>
        <v>2.7322000000000002</v>
      </c>
      <c r="S370" s="160">
        <v>0</v>
      </c>
      <c r="T370" s="161">
        <f>S370*H370</f>
        <v>0</v>
      </c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R370" s="162" t="s">
        <v>192</v>
      </c>
      <c r="AT370" s="162" t="s">
        <v>187</v>
      </c>
      <c r="AU370" s="162" t="s">
        <v>88</v>
      </c>
      <c r="AY370" s="18" t="s">
        <v>185</v>
      </c>
      <c r="BE370" s="163">
        <f>IF(N370="základní",J370,0)</f>
        <v>0</v>
      </c>
      <c r="BF370" s="163">
        <f>IF(N370="snížená",J370,0)</f>
        <v>0</v>
      </c>
      <c r="BG370" s="163">
        <f>IF(N370="zákl. přenesená",J370,0)</f>
        <v>0</v>
      </c>
      <c r="BH370" s="163">
        <f>IF(N370="sníž. přenesená",J370,0)</f>
        <v>0</v>
      </c>
      <c r="BI370" s="163">
        <f>IF(N370="nulová",J370,0)</f>
        <v>0</v>
      </c>
      <c r="BJ370" s="18" t="s">
        <v>24</v>
      </c>
      <c r="BK370" s="163">
        <f>ROUND(I370*H370,2)</f>
        <v>0</v>
      </c>
      <c r="BL370" s="18" t="s">
        <v>192</v>
      </c>
      <c r="BM370" s="162" t="s">
        <v>1474</v>
      </c>
    </row>
    <row r="371" spans="1:65" s="15" customFormat="1">
      <c r="B371" s="194"/>
      <c r="D371" s="165" t="s">
        <v>194</v>
      </c>
      <c r="E371" s="195" t="s">
        <v>1</v>
      </c>
      <c r="F371" s="196" t="s">
        <v>1475</v>
      </c>
      <c r="H371" s="195" t="s">
        <v>1</v>
      </c>
      <c r="I371" s="197"/>
      <c r="L371" s="194"/>
      <c r="M371" s="198"/>
      <c r="N371" s="199"/>
      <c r="O371" s="199"/>
      <c r="P371" s="199"/>
      <c r="Q371" s="199"/>
      <c r="R371" s="199"/>
      <c r="S371" s="199"/>
      <c r="T371" s="200"/>
      <c r="AT371" s="195" t="s">
        <v>194</v>
      </c>
      <c r="AU371" s="195" t="s">
        <v>88</v>
      </c>
      <c r="AV371" s="15" t="s">
        <v>24</v>
      </c>
      <c r="AW371" s="15" t="s">
        <v>35</v>
      </c>
      <c r="AX371" s="15" t="s">
        <v>80</v>
      </c>
      <c r="AY371" s="195" t="s">
        <v>185</v>
      </c>
    </row>
    <row r="372" spans="1:65" s="15" customFormat="1">
      <c r="B372" s="194"/>
      <c r="D372" s="165" t="s">
        <v>194</v>
      </c>
      <c r="E372" s="195" t="s">
        <v>1</v>
      </c>
      <c r="F372" s="196" t="s">
        <v>1169</v>
      </c>
      <c r="H372" s="195" t="s">
        <v>1</v>
      </c>
      <c r="I372" s="197"/>
      <c r="L372" s="194"/>
      <c r="M372" s="198"/>
      <c r="N372" s="199"/>
      <c r="O372" s="199"/>
      <c r="P372" s="199"/>
      <c r="Q372" s="199"/>
      <c r="R372" s="199"/>
      <c r="S372" s="199"/>
      <c r="T372" s="200"/>
      <c r="AT372" s="195" t="s">
        <v>194</v>
      </c>
      <c r="AU372" s="195" t="s">
        <v>88</v>
      </c>
      <c r="AV372" s="15" t="s">
        <v>24</v>
      </c>
      <c r="AW372" s="15" t="s">
        <v>35</v>
      </c>
      <c r="AX372" s="15" t="s">
        <v>80</v>
      </c>
      <c r="AY372" s="195" t="s">
        <v>185</v>
      </c>
    </row>
    <row r="373" spans="1:65" s="13" customFormat="1">
      <c r="B373" s="164"/>
      <c r="D373" s="165" t="s">
        <v>194</v>
      </c>
      <c r="E373" s="166" t="s">
        <v>1</v>
      </c>
      <c r="F373" s="167" t="s">
        <v>1476</v>
      </c>
      <c r="H373" s="168">
        <v>38</v>
      </c>
      <c r="I373" s="169"/>
      <c r="L373" s="164"/>
      <c r="M373" s="170"/>
      <c r="N373" s="171"/>
      <c r="O373" s="171"/>
      <c r="P373" s="171"/>
      <c r="Q373" s="171"/>
      <c r="R373" s="171"/>
      <c r="S373" s="171"/>
      <c r="T373" s="172"/>
      <c r="AT373" s="166" t="s">
        <v>194</v>
      </c>
      <c r="AU373" s="166" t="s">
        <v>88</v>
      </c>
      <c r="AV373" s="13" t="s">
        <v>88</v>
      </c>
      <c r="AW373" s="13" t="s">
        <v>35</v>
      </c>
      <c r="AX373" s="13" t="s">
        <v>24</v>
      </c>
      <c r="AY373" s="166" t="s">
        <v>185</v>
      </c>
    </row>
    <row r="374" spans="1:65" s="2" customFormat="1" ht="16.5" customHeight="1">
      <c r="A374" s="33"/>
      <c r="B374" s="150"/>
      <c r="C374" s="181" t="s">
        <v>1062</v>
      </c>
      <c r="D374" s="181" t="s">
        <v>231</v>
      </c>
      <c r="E374" s="182" t="s">
        <v>1172</v>
      </c>
      <c r="F374" s="183" t="s">
        <v>1173</v>
      </c>
      <c r="G374" s="184" t="s">
        <v>288</v>
      </c>
      <c r="H374" s="185">
        <v>3.8759999999999999</v>
      </c>
      <c r="I374" s="186"/>
      <c r="J374" s="187">
        <f>ROUND(I374*H374,2)</f>
        <v>0</v>
      </c>
      <c r="K374" s="183" t="s">
        <v>191</v>
      </c>
      <c r="L374" s="188"/>
      <c r="M374" s="189" t="s">
        <v>1</v>
      </c>
      <c r="N374" s="190" t="s">
        <v>45</v>
      </c>
      <c r="O374" s="59"/>
      <c r="P374" s="160">
        <f>O374*H374</f>
        <v>0</v>
      </c>
      <c r="Q374" s="160">
        <v>0.17599999999999999</v>
      </c>
      <c r="R374" s="160">
        <f>Q374*H374</f>
        <v>0.68217599999999989</v>
      </c>
      <c r="S374" s="160">
        <v>0</v>
      </c>
      <c r="T374" s="161">
        <f>S374*H374</f>
        <v>0</v>
      </c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R374" s="162" t="s">
        <v>217</v>
      </c>
      <c r="AT374" s="162" t="s">
        <v>231</v>
      </c>
      <c r="AU374" s="162" t="s">
        <v>88</v>
      </c>
      <c r="AY374" s="18" t="s">
        <v>185</v>
      </c>
      <c r="BE374" s="163">
        <f>IF(N374="základní",J374,0)</f>
        <v>0</v>
      </c>
      <c r="BF374" s="163">
        <f>IF(N374="snížená",J374,0)</f>
        <v>0</v>
      </c>
      <c r="BG374" s="163">
        <f>IF(N374="zákl. přenesená",J374,0)</f>
        <v>0</v>
      </c>
      <c r="BH374" s="163">
        <f>IF(N374="sníž. přenesená",J374,0)</f>
        <v>0</v>
      </c>
      <c r="BI374" s="163">
        <f>IF(N374="nulová",J374,0)</f>
        <v>0</v>
      </c>
      <c r="BJ374" s="18" t="s">
        <v>24</v>
      </c>
      <c r="BK374" s="163">
        <f>ROUND(I374*H374,2)</f>
        <v>0</v>
      </c>
      <c r="BL374" s="18" t="s">
        <v>192</v>
      </c>
      <c r="BM374" s="162" t="s">
        <v>1477</v>
      </c>
    </row>
    <row r="375" spans="1:65" s="13" customFormat="1">
      <c r="B375" s="164"/>
      <c r="D375" s="165" t="s">
        <v>194</v>
      </c>
      <c r="E375" s="166" t="s">
        <v>1</v>
      </c>
      <c r="F375" s="167" t="s">
        <v>1478</v>
      </c>
      <c r="H375" s="168">
        <v>3.8759999999999999</v>
      </c>
      <c r="I375" s="169"/>
      <c r="L375" s="164"/>
      <c r="M375" s="170"/>
      <c r="N375" s="171"/>
      <c r="O375" s="171"/>
      <c r="P375" s="171"/>
      <c r="Q375" s="171"/>
      <c r="R375" s="171"/>
      <c r="S375" s="171"/>
      <c r="T375" s="172"/>
      <c r="AT375" s="166" t="s">
        <v>194</v>
      </c>
      <c r="AU375" s="166" t="s">
        <v>88</v>
      </c>
      <c r="AV375" s="13" t="s">
        <v>88</v>
      </c>
      <c r="AW375" s="13" t="s">
        <v>35</v>
      </c>
      <c r="AX375" s="13" t="s">
        <v>24</v>
      </c>
      <c r="AY375" s="166" t="s">
        <v>185</v>
      </c>
    </row>
    <row r="376" spans="1:65" s="2" customFormat="1" ht="16.5" customHeight="1">
      <c r="A376" s="33"/>
      <c r="B376" s="150"/>
      <c r="C376" s="151" t="s">
        <v>1072</v>
      </c>
      <c r="D376" s="151" t="s">
        <v>187</v>
      </c>
      <c r="E376" s="152" t="s">
        <v>1177</v>
      </c>
      <c r="F376" s="153" t="s">
        <v>1178</v>
      </c>
      <c r="G376" s="154" t="s">
        <v>228</v>
      </c>
      <c r="H376" s="155">
        <v>1.0760000000000001</v>
      </c>
      <c r="I376" s="156"/>
      <c r="J376" s="157">
        <f>ROUND(I376*H376,2)</f>
        <v>0</v>
      </c>
      <c r="K376" s="153" t="s">
        <v>191</v>
      </c>
      <c r="L376" s="34"/>
      <c r="M376" s="158" t="s">
        <v>1</v>
      </c>
      <c r="N376" s="159" t="s">
        <v>45</v>
      </c>
      <c r="O376" s="59"/>
      <c r="P376" s="160">
        <f>O376*H376</f>
        <v>0</v>
      </c>
      <c r="Q376" s="160">
        <v>2.2563399999999998</v>
      </c>
      <c r="R376" s="160">
        <f>Q376*H376</f>
        <v>2.42782184</v>
      </c>
      <c r="S376" s="160">
        <v>0</v>
      </c>
      <c r="T376" s="161">
        <f>S376*H376</f>
        <v>0</v>
      </c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R376" s="162" t="s">
        <v>192</v>
      </c>
      <c r="AT376" s="162" t="s">
        <v>187</v>
      </c>
      <c r="AU376" s="162" t="s">
        <v>88</v>
      </c>
      <c r="AY376" s="18" t="s">
        <v>185</v>
      </c>
      <c r="BE376" s="163">
        <f>IF(N376="základní",J376,0)</f>
        <v>0</v>
      </c>
      <c r="BF376" s="163">
        <f>IF(N376="snížená",J376,0)</f>
        <v>0</v>
      </c>
      <c r="BG376" s="163">
        <f>IF(N376="zákl. přenesená",J376,0)</f>
        <v>0</v>
      </c>
      <c r="BH376" s="163">
        <f>IF(N376="sníž. přenesená",J376,0)</f>
        <v>0</v>
      </c>
      <c r="BI376" s="163">
        <f>IF(N376="nulová",J376,0)</f>
        <v>0</v>
      </c>
      <c r="BJ376" s="18" t="s">
        <v>24</v>
      </c>
      <c r="BK376" s="163">
        <f>ROUND(I376*H376,2)</f>
        <v>0</v>
      </c>
      <c r="BL376" s="18" t="s">
        <v>192</v>
      </c>
      <c r="BM376" s="162" t="s">
        <v>1479</v>
      </c>
    </row>
    <row r="377" spans="1:65" s="13" customFormat="1">
      <c r="B377" s="164"/>
      <c r="D377" s="165" t="s">
        <v>194</v>
      </c>
      <c r="E377" s="166" t="s">
        <v>1</v>
      </c>
      <c r="F377" s="167" t="s">
        <v>1480</v>
      </c>
      <c r="H377" s="168">
        <v>0.62</v>
      </c>
      <c r="I377" s="169"/>
      <c r="L377" s="164"/>
      <c r="M377" s="170"/>
      <c r="N377" s="171"/>
      <c r="O377" s="171"/>
      <c r="P377" s="171"/>
      <c r="Q377" s="171"/>
      <c r="R377" s="171"/>
      <c r="S377" s="171"/>
      <c r="T377" s="172"/>
      <c r="AT377" s="166" t="s">
        <v>194</v>
      </c>
      <c r="AU377" s="166" t="s">
        <v>88</v>
      </c>
      <c r="AV377" s="13" t="s">
        <v>88</v>
      </c>
      <c r="AW377" s="13" t="s">
        <v>35</v>
      </c>
      <c r="AX377" s="13" t="s">
        <v>80</v>
      </c>
      <c r="AY377" s="166" t="s">
        <v>185</v>
      </c>
    </row>
    <row r="378" spans="1:65" s="13" customFormat="1">
      <c r="B378" s="164"/>
      <c r="D378" s="165" t="s">
        <v>194</v>
      </c>
      <c r="E378" s="166" t="s">
        <v>1</v>
      </c>
      <c r="F378" s="167" t="s">
        <v>1481</v>
      </c>
      <c r="H378" s="168">
        <v>0.45600000000000002</v>
      </c>
      <c r="I378" s="169"/>
      <c r="L378" s="164"/>
      <c r="M378" s="170"/>
      <c r="N378" s="171"/>
      <c r="O378" s="171"/>
      <c r="P378" s="171"/>
      <c r="Q378" s="171"/>
      <c r="R378" s="171"/>
      <c r="S378" s="171"/>
      <c r="T378" s="172"/>
      <c r="AT378" s="166" t="s">
        <v>194</v>
      </c>
      <c r="AU378" s="166" t="s">
        <v>88</v>
      </c>
      <c r="AV378" s="13" t="s">
        <v>88</v>
      </c>
      <c r="AW378" s="13" t="s">
        <v>35</v>
      </c>
      <c r="AX378" s="13" t="s">
        <v>80</v>
      </c>
      <c r="AY378" s="166" t="s">
        <v>185</v>
      </c>
    </row>
    <row r="379" spans="1:65" s="14" customFormat="1">
      <c r="B379" s="173"/>
      <c r="D379" s="165" t="s">
        <v>194</v>
      </c>
      <c r="E379" s="174" t="s">
        <v>1</v>
      </c>
      <c r="F379" s="175" t="s">
        <v>195</v>
      </c>
      <c r="H379" s="176">
        <v>1.0760000000000001</v>
      </c>
      <c r="I379" s="177"/>
      <c r="L379" s="173"/>
      <c r="M379" s="178"/>
      <c r="N379" s="179"/>
      <c r="O379" s="179"/>
      <c r="P379" s="179"/>
      <c r="Q379" s="179"/>
      <c r="R379" s="179"/>
      <c r="S379" s="179"/>
      <c r="T379" s="180"/>
      <c r="AT379" s="174" t="s">
        <v>194</v>
      </c>
      <c r="AU379" s="174" t="s">
        <v>88</v>
      </c>
      <c r="AV379" s="14" t="s">
        <v>192</v>
      </c>
      <c r="AW379" s="14" t="s">
        <v>35</v>
      </c>
      <c r="AX379" s="14" t="s">
        <v>24</v>
      </c>
      <c r="AY379" s="174" t="s">
        <v>185</v>
      </c>
    </row>
    <row r="380" spans="1:65" s="2" customFormat="1" ht="16.5" customHeight="1">
      <c r="A380" s="33"/>
      <c r="B380" s="150"/>
      <c r="C380" s="151" t="s">
        <v>1077</v>
      </c>
      <c r="D380" s="151" t="s">
        <v>187</v>
      </c>
      <c r="E380" s="152" t="s">
        <v>1227</v>
      </c>
      <c r="F380" s="153" t="s">
        <v>1228</v>
      </c>
      <c r="G380" s="154" t="s">
        <v>280</v>
      </c>
      <c r="H380" s="155">
        <v>11.6</v>
      </c>
      <c r="I380" s="156"/>
      <c r="J380" s="157">
        <f>ROUND(I380*H380,2)</f>
        <v>0</v>
      </c>
      <c r="K380" s="153" t="s">
        <v>191</v>
      </c>
      <c r="L380" s="34"/>
      <c r="M380" s="158" t="s">
        <v>1</v>
      </c>
      <c r="N380" s="159" t="s">
        <v>45</v>
      </c>
      <c r="O380" s="59"/>
      <c r="P380" s="160">
        <f>O380*H380</f>
        <v>0</v>
      </c>
      <c r="Q380" s="160">
        <v>0</v>
      </c>
      <c r="R380" s="160">
        <f>Q380*H380</f>
        <v>0</v>
      </c>
      <c r="S380" s="160">
        <v>0</v>
      </c>
      <c r="T380" s="161">
        <f>S380*H380</f>
        <v>0</v>
      </c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R380" s="162" t="s">
        <v>192</v>
      </c>
      <c r="AT380" s="162" t="s">
        <v>187</v>
      </c>
      <c r="AU380" s="162" t="s">
        <v>88</v>
      </c>
      <c r="AY380" s="18" t="s">
        <v>185</v>
      </c>
      <c r="BE380" s="163">
        <f>IF(N380="základní",J380,0)</f>
        <v>0</v>
      </c>
      <c r="BF380" s="163">
        <f>IF(N380="snížená",J380,0)</f>
        <v>0</v>
      </c>
      <c r="BG380" s="163">
        <f>IF(N380="zákl. přenesená",J380,0)</f>
        <v>0</v>
      </c>
      <c r="BH380" s="163">
        <f>IF(N380="sníž. přenesená",J380,0)</f>
        <v>0</v>
      </c>
      <c r="BI380" s="163">
        <f>IF(N380="nulová",J380,0)</f>
        <v>0</v>
      </c>
      <c r="BJ380" s="18" t="s">
        <v>24</v>
      </c>
      <c r="BK380" s="163">
        <f>ROUND(I380*H380,2)</f>
        <v>0</v>
      </c>
      <c r="BL380" s="18" t="s">
        <v>192</v>
      </c>
      <c r="BM380" s="162" t="s">
        <v>1482</v>
      </c>
    </row>
    <row r="381" spans="1:65" s="15" customFormat="1">
      <c r="B381" s="194"/>
      <c r="D381" s="165" t="s">
        <v>194</v>
      </c>
      <c r="E381" s="195" t="s">
        <v>1</v>
      </c>
      <c r="F381" s="196" t="s">
        <v>1126</v>
      </c>
      <c r="H381" s="195" t="s">
        <v>1</v>
      </c>
      <c r="I381" s="197"/>
      <c r="L381" s="194"/>
      <c r="M381" s="198"/>
      <c r="N381" s="199"/>
      <c r="O381" s="199"/>
      <c r="P381" s="199"/>
      <c r="Q381" s="199"/>
      <c r="R381" s="199"/>
      <c r="S381" s="199"/>
      <c r="T381" s="200"/>
      <c r="AT381" s="195" t="s">
        <v>194</v>
      </c>
      <c r="AU381" s="195" t="s">
        <v>88</v>
      </c>
      <c r="AV381" s="15" t="s">
        <v>24</v>
      </c>
      <c r="AW381" s="15" t="s">
        <v>35</v>
      </c>
      <c r="AX381" s="15" t="s">
        <v>80</v>
      </c>
      <c r="AY381" s="195" t="s">
        <v>185</v>
      </c>
    </row>
    <row r="382" spans="1:65" s="13" customFormat="1">
      <c r="B382" s="164"/>
      <c r="D382" s="165" t="s">
        <v>194</v>
      </c>
      <c r="E382" s="166" t="s">
        <v>1</v>
      </c>
      <c r="F382" s="167" t="s">
        <v>1483</v>
      </c>
      <c r="H382" s="168">
        <v>11.6</v>
      </c>
      <c r="I382" s="169"/>
      <c r="L382" s="164"/>
      <c r="M382" s="170"/>
      <c r="N382" s="171"/>
      <c r="O382" s="171"/>
      <c r="P382" s="171"/>
      <c r="Q382" s="171"/>
      <c r="R382" s="171"/>
      <c r="S382" s="171"/>
      <c r="T382" s="172"/>
      <c r="AT382" s="166" t="s">
        <v>194</v>
      </c>
      <c r="AU382" s="166" t="s">
        <v>88</v>
      </c>
      <c r="AV382" s="13" t="s">
        <v>88</v>
      </c>
      <c r="AW382" s="13" t="s">
        <v>35</v>
      </c>
      <c r="AX382" s="13" t="s">
        <v>24</v>
      </c>
      <c r="AY382" s="166" t="s">
        <v>185</v>
      </c>
    </row>
    <row r="383" spans="1:65" s="2" customFormat="1" ht="16.5" customHeight="1">
      <c r="A383" s="33"/>
      <c r="B383" s="150"/>
      <c r="C383" s="151" t="s">
        <v>1082</v>
      </c>
      <c r="D383" s="151" t="s">
        <v>187</v>
      </c>
      <c r="E383" s="152" t="s">
        <v>479</v>
      </c>
      <c r="F383" s="153" t="s">
        <v>480</v>
      </c>
      <c r="G383" s="154" t="s">
        <v>280</v>
      </c>
      <c r="H383" s="155">
        <v>11.6</v>
      </c>
      <c r="I383" s="156"/>
      <c r="J383" s="157">
        <f>ROUND(I383*H383,2)</f>
        <v>0</v>
      </c>
      <c r="K383" s="153" t="s">
        <v>191</v>
      </c>
      <c r="L383" s="34"/>
      <c r="M383" s="158" t="s">
        <v>1</v>
      </c>
      <c r="N383" s="159" t="s">
        <v>45</v>
      </c>
      <c r="O383" s="59"/>
      <c r="P383" s="160">
        <f>O383*H383</f>
        <v>0</v>
      </c>
      <c r="Q383" s="160">
        <v>0</v>
      </c>
      <c r="R383" s="160">
        <f>Q383*H383</f>
        <v>0</v>
      </c>
      <c r="S383" s="160">
        <v>0</v>
      </c>
      <c r="T383" s="161">
        <f>S383*H383</f>
        <v>0</v>
      </c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R383" s="162" t="s">
        <v>192</v>
      </c>
      <c r="AT383" s="162" t="s">
        <v>187</v>
      </c>
      <c r="AU383" s="162" t="s">
        <v>88</v>
      </c>
      <c r="AY383" s="18" t="s">
        <v>185</v>
      </c>
      <c r="BE383" s="163">
        <f>IF(N383="základní",J383,0)</f>
        <v>0</v>
      </c>
      <c r="BF383" s="163">
        <f>IF(N383="snížená",J383,0)</f>
        <v>0</v>
      </c>
      <c r="BG383" s="163">
        <f>IF(N383="zákl. přenesená",J383,0)</f>
        <v>0</v>
      </c>
      <c r="BH383" s="163">
        <f>IF(N383="sníž. přenesená",J383,0)</f>
        <v>0</v>
      </c>
      <c r="BI383" s="163">
        <f>IF(N383="nulová",J383,0)</f>
        <v>0</v>
      </c>
      <c r="BJ383" s="18" t="s">
        <v>24</v>
      </c>
      <c r="BK383" s="163">
        <f>ROUND(I383*H383,2)</f>
        <v>0</v>
      </c>
      <c r="BL383" s="18" t="s">
        <v>192</v>
      </c>
      <c r="BM383" s="162" t="s">
        <v>1484</v>
      </c>
    </row>
    <row r="384" spans="1:65" s="15" customFormat="1">
      <c r="B384" s="194"/>
      <c r="D384" s="165" t="s">
        <v>194</v>
      </c>
      <c r="E384" s="195" t="s">
        <v>1</v>
      </c>
      <c r="F384" s="196" t="s">
        <v>1131</v>
      </c>
      <c r="H384" s="195" t="s">
        <v>1</v>
      </c>
      <c r="I384" s="197"/>
      <c r="L384" s="194"/>
      <c r="M384" s="198"/>
      <c r="N384" s="199"/>
      <c r="O384" s="199"/>
      <c r="P384" s="199"/>
      <c r="Q384" s="199"/>
      <c r="R384" s="199"/>
      <c r="S384" s="199"/>
      <c r="T384" s="200"/>
      <c r="AT384" s="195" t="s">
        <v>194</v>
      </c>
      <c r="AU384" s="195" t="s">
        <v>88</v>
      </c>
      <c r="AV384" s="15" t="s">
        <v>24</v>
      </c>
      <c r="AW384" s="15" t="s">
        <v>35</v>
      </c>
      <c r="AX384" s="15" t="s">
        <v>80</v>
      </c>
      <c r="AY384" s="195" t="s">
        <v>185</v>
      </c>
    </row>
    <row r="385" spans="1:65" s="13" customFormat="1">
      <c r="B385" s="164"/>
      <c r="D385" s="165" t="s">
        <v>194</v>
      </c>
      <c r="E385" s="166" t="s">
        <v>1</v>
      </c>
      <c r="F385" s="167" t="s">
        <v>1483</v>
      </c>
      <c r="H385" s="168">
        <v>11.6</v>
      </c>
      <c r="I385" s="169"/>
      <c r="L385" s="164"/>
      <c r="M385" s="170"/>
      <c r="N385" s="171"/>
      <c r="O385" s="171"/>
      <c r="P385" s="171"/>
      <c r="Q385" s="171"/>
      <c r="R385" s="171"/>
      <c r="S385" s="171"/>
      <c r="T385" s="172"/>
      <c r="AT385" s="166" t="s">
        <v>194</v>
      </c>
      <c r="AU385" s="166" t="s">
        <v>88</v>
      </c>
      <c r="AV385" s="13" t="s">
        <v>88</v>
      </c>
      <c r="AW385" s="13" t="s">
        <v>35</v>
      </c>
      <c r="AX385" s="13" t="s">
        <v>24</v>
      </c>
      <c r="AY385" s="166" t="s">
        <v>185</v>
      </c>
    </row>
    <row r="386" spans="1:65" s="2" customFormat="1" ht="16.5" customHeight="1">
      <c r="A386" s="33"/>
      <c r="B386" s="150"/>
      <c r="C386" s="151" t="s">
        <v>1087</v>
      </c>
      <c r="D386" s="151" t="s">
        <v>187</v>
      </c>
      <c r="E386" s="152" t="s">
        <v>1236</v>
      </c>
      <c r="F386" s="153" t="s">
        <v>1237</v>
      </c>
      <c r="G386" s="154" t="s">
        <v>280</v>
      </c>
      <c r="H386" s="155">
        <v>11.6</v>
      </c>
      <c r="I386" s="156"/>
      <c r="J386" s="157">
        <f>ROUND(I386*H386,2)</f>
        <v>0</v>
      </c>
      <c r="K386" s="153" t="s">
        <v>224</v>
      </c>
      <c r="L386" s="34"/>
      <c r="M386" s="158" t="s">
        <v>1</v>
      </c>
      <c r="N386" s="159" t="s">
        <v>45</v>
      </c>
      <c r="O386" s="59"/>
      <c r="P386" s="160">
        <f>O386*H386</f>
        <v>0</v>
      </c>
      <c r="Q386" s="160">
        <v>0</v>
      </c>
      <c r="R386" s="160">
        <f>Q386*H386</f>
        <v>0</v>
      </c>
      <c r="S386" s="160">
        <v>0</v>
      </c>
      <c r="T386" s="161">
        <f>S386*H386</f>
        <v>0</v>
      </c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R386" s="162" t="s">
        <v>192</v>
      </c>
      <c r="AT386" s="162" t="s">
        <v>187</v>
      </c>
      <c r="AU386" s="162" t="s">
        <v>88</v>
      </c>
      <c r="AY386" s="18" t="s">
        <v>185</v>
      </c>
      <c r="BE386" s="163">
        <f>IF(N386="základní",J386,0)</f>
        <v>0</v>
      </c>
      <c r="BF386" s="163">
        <f>IF(N386="snížená",J386,0)</f>
        <v>0</v>
      </c>
      <c r="BG386" s="163">
        <f>IF(N386="zákl. přenesená",J386,0)</f>
        <v>0</v>
      </c>
      <c r="BH386" s="163">
        <f>IF(N386="sníž. přenesená",J386,0)</f>
        <v>0</v>
      </c>
      <c r="BI386" s="163">
        <f>IF(N386="nulová",J386,0)</f>
        <v>0</v>
      </c>
      <c r="BJ386" s="18" t="s">
        <v>24</v>
      </c>
      <c r="BK386" s="163">
        <f>ROUND(I386*H386,2)</f>
        <v>0</v>
      </c>
      <c r="BL386" s="18" t="s">
        <v>192</v>
      </c>
      <c r="BM386" s="162" t="s">
        <v>1485</v>
      </c>
    </row>
    <row r="387" spans="1:65" s="15" customFormat="1">
      <c r="B387" s="194"/>
      <c r="D387" s="165" t="s">
        <v>194</v>
      </c>
      <c r="E387" s="195" t="s">
        <v>1</v>
      </c>
      <c r="F387" s="196" t="s">
        <v>1126</v>
      </c>
      <c r="H387" s="195" t="s">
        <v>1</v>
      </c>
      <c r="I387" s="197"/>
      <c r="L387" s="194"/>
      <c r="M387" s="198"/>
      <c r="N387" s="199"/>
      <c r="O387" s="199"/>
      <c r="P387" s="199"/>
      <c r="Q387" s="199"/>
      <c r="R387" s="199"/>
      <c r="S387" s="199"/>
      <c r="T387" s="200"/>
      <c r="AT387" s="195" t="s">
        <v>194</v>
      </c>
      <c r="AU387" s="195" t="s">
        <v>88</v>
      </c>
      <c r="AV387" s="15" t="s">
        <v>24</v>
      </c>
      <c r="AW387" s="15" t="s">
        <v>35</v>
      </c>
      <c r="AX387" s="15" t="s">
        <v>80</v>
      </c>
      <c r="AY387" s="195" t="s">
        <v>185</v>
      </c>
    </row>
    <row r="388" spans="1:65" s="13" customFormat="1">
      <c r="B388" s="164"/>
      <c r="D388" s="165" t="s">
        <v>194</v>
      </c>
      <c r="E388" s="166" t="s">
        <v>1</v>
      </c>
      <c r="F388" s="167" t="s">
        <v>1483</v>
      </c>
      <c r="H388" s="168">
        <v>11.6</v>
      </c>
      <c r="I388" s="169"/>
      <c r="L388" s="164"/>
      <c r="M388" s="170"/>
      <c r="N388" s="171"/>
      <c r="O388" s="171"/>
      <c r="P388" s="171"/>
      <c r="Q388" s="171"/>
      <c r="R388" s="171"/>
      <c r="S388" s="171"/>
      <c r="T388" s="172"/>
      <c r="AT388" s="166" t="s">
        <v>194</v>
      </c>
      <c r="AU388" s="166" t="s">
        <v>88</v>
      </c>
      <c r="AV388" s="13" t="s">
        <v>88</v>
      </c>
      <c r="AW388" s="13" t="s">
        <v>35</v>
      </c>
      <c r="AX388" s="13" t="s">
        <v>24</v>
      </c>
      <c r="AY388" s="166" t="s">
        <v>185</v>
      </c>
    </row>
    <row r="389" spans="1:65" s="12" customFormat="1" ht="22.9" customHeight="1">
      <c r="B389" s="137"/>
      <c r="D389" s="138" t="s">
        <v>79</v>
      </c>
      <c r="E389" s="148" t="s">
        <v>418</v>
      </c>
      <c r="F389" s="148" t="s">
        <v>419</v>
      </c>
      <c r="I389" s="140"/>
      <c r="J389" s="149">
        <f>BK389</f>
        <v>0</v>
      </c>
      <c r="L389" s="137"/>
      <c r="M389" s="142"/>
      <c r="N389" s="143"/>
      <c r="O389" s="143"/>
      <c r="P389" s="144">
        <f>P390</f>
        <v>0</v>
      </c>
      <c r="Q389" s="143"/>
      <c r="R389" s="144">
        <f>R390</f>
        <v>0</v>
      </c>
      <c r="S389" s="143"/>
      <c r="T389" s="145">
        <f>T390</f>
        <v>0</v>
      </c>
      <c r="AR389" s="138" t="s">
        <v>24</v>
      </c>
      <c r="AT389" s="146" t="s">
        <v>79</v>
      </c>
      <c r="AU389" s="146" t="s">
        <v>24</v>
      </c>
      <c r="AY389" s="138" t="s">
        <v>185</v>
      </c>
      <c r="BK389" s="147">
        <f>BK390</f>
        <v>0</v>
      </c>
    </row>
    <row r="390" spans="1:65" s="2" customFormat="1" ht="21.75" customHeight="1">
      <c r="A390" s="33"/>
      <c r="B390" s="150"/>
      <c r="C390" s="151" t="s">
        <v>1092</v>
      </c>
      <c r="D390" s="151" t="s">
        <v>187</v>
      </c>
      <c r="E390" s="152" t="s">
        <v>589</v>
      </c>
      <c r="F390" s="153" t="s">
        <v>590</v>
      </c>
      <c r="G390" s="154" t="s">
        <v>234</v>
      </c>
      <c r="H390" s="155">
        <v>30.448</v>
      </c>
      <c r="I390" s="156"/>
      <c r="J390" s="157">
        <f>ROUND(I390*H390,2)</f>
        <v>0</v>
      </c>
      <c r="K390" s="153" t="s">
        <v>191</v>
      </c>
      <c r="L390" s="34"/>
      <c r="M390" s="201" t="s">
        <v>1</v>
      </c>
      <c r="N390" s="202" t="s">
        <v>45</v>
      </c>
      <c r="O390" s="203"/>
      <c r="P390" s="204">
        <f>O390*H390</f>
        <v>0</v>
      </c>
      <c r="Q390" s="204">
        <v>0</v>
      </c>
      <c r="R390" s="204">
        <f>Q390*H390</f>
        <v>0</v>
      </c>
      <c r="S390" s="204">
        <v>0</v>
      </c>
      <c r="T390" s="205">
        <f>S390*H390</f>
        <v>0</v>
      </c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R390" s="162" t="s">
        <v>192</v>
      </c>
      <c r="AT390" s="162" t="s">
        <v>187</v>
      </c>
      <c r="AU390" s="162" t="s">
        <v>88</v>
      </c>
      <c r="AY390" s="18" t="s">
        <v>185</v>
      </c>
      <c r="BE390" s="163">
        <f>IF(N390="základní",J390,0)</f>
        <v>0</v>
      </c>
      <c r="BF390" s="163">
        <f>IF(N390="snížená",J390,0)</f>
        <v>0</v>
      </c>
      <c r="BG390" s="163">
        <f>IF(N390="zákl. přenesená",J390,0)</f>
        <v>0</v>
      </c>
      <c r="BH390" s="163">
        <f>IF(N390="sníž. přenesená",J390,0)</f>
        <v>0</v>
      </c>
      <c r="BI390" s="163">
        <f>IF(N390="nulová",J390,0)</f>
        <v>0</v>
      </c>
      <c r="BJ390" s="18" t="s">
        <v>24</v>
      </c>
      <c r="BK390" s="163">
        <f>ROUND(I390*H390,2)</f>
        <v>0</v>
      </c>
      <c r="BL390" s="18" t="s">
        <v>192</v>
      </c>
      <c r="BM390" s="162" t="s">
        <v>1486</v>
      </c>
    </row>
    <row r="391" spans="1:65" s="2" customFormat="1" ht="6.95" customHeight="1">
      <c r="A391" s="33"/>
      <c r="B391" s="48"/>
      <c r="C391" s="49"/>
      <c r="D391" s="49"/>
      <c r="E391" s="49"/>
      <c r="F391" s="49"/>
      <c r="G391" s="49"/>
      <c r="H391" s="49"/>
      <c r="I391" s="49"/>
      <c r="J391" s="49"/>
      <c r="K391" s="49"/>
      <c r="L391" s="34"/>
      <c r="M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</row>
  </sheetData>
  <autoFilter ref="C129:K390"/>
  <mergeCells count="15">
    <mergeCell ref="E116:H116"/>
    <mergeCell ref="E120:H120"/>
    <mergeCell ref="E118:H118"/>
    <mergeCell ref="E122:H122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70"/>
  <sheetViews>
    <sheetView showGridLines="0" topLeftCell="A3" workbookViewId="0">
      <selection activeCell="J14" sqref="J14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52" t="s">
        <v>5</v>
      </c>
      <c r="M2" s="237"/>
      <c r="N2" s="237"/>
      <c r="O2" s="237"/>
      <c r="P2" s="237"/>
      <c r="Q2" s="237"/>
      <c r="R2" s="237"/>
      <c r="S2" s="237"/>
      <c r="T2" s="237"/>
      <c r="U2" s="237"/>
      <c r="V2" s="237"/>
      <c r="AT2" s="18" t="s">
        <v>125</v>
      </c>
      <c r="AZ2" s="99" t="s">
        <v>1487</v>
      </c>
      <c r="BA2" s="99" t="s">
        <v>1</v>
      </c>
      <c r="BB2" s="99" t="s">
        <v>1</v>
      </c>
      <c r="BC2" s="99" t="s">
        <v>1488</v>
      </c>
      <c r="BD2" s="99" t="s">
        <v>88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88</v>
      </c>
      <c r="AZ3" s="99" t="s">
        <v>638</v>
      </c>
      <c r="BA3" s="99" t="s">
        <v>1</v>
      </c>
      <c r="BB3" s="99" t="s">
        <v>1</v>
      </c>
      <c r="BC3" s="99" t="s">
        <v>1489</v>
      </c>
      <c r="BD3" s="99" t="s">
        <v>88</v>
      </c>
    </row>
    <row r="4" spans="1:56" s="1" customFormat="1" ht="24.95" customHeight="1">
      <c r="B4" s="21"/>
      <c r="D4" s="22" t="s">
        <v>158</v>
      </c>
      <c r="L4" s="21"/>
      <c r="M4" s="100" t="s">
        <v>10</v>
      </c>
      <c r="AT4" s="18" t="s">
        <v>3</v>
      </c>
      <c r="AZ4" s="99" t="s">
        <v>640</v>
      </c>
      <c r="BA4" s="99" t="s">
        <v>1</v>
      </c>
      <c r="BB4" s="99" t="s">
        <v>1</v>
      </c>
      <c r="BC4" s="99" t="s">
        <v>1490</v>
      </c>
      <c r="BD4" s="99" t="s">
        <v>88</v>
      </c>
    </row>
    <row r="5" spans="1:56" s="1" customFormat="1" ht="6.95" customHeight="1">
      <c r="B5" s="21"/>
      <c r="L5" s="21"/>
      <c r="AZ5" s="99" t="s">
        <v>642</v>
      </c>
      <c r="BA5" s="99" t="s">
        <v>1</v>
      </c>
      <c r="BB5" s="99" t="s">
        <v>1</v>
      </c>
      <c r="BC5" s="99" t="s">
        <v>1491</v>
      </c>
      <c r="BD5" s="99" t="s">
        <v>88</v>
      </c>
    </row>
    <row r="6" spans="1:56" s="1" customFormat="1" ht="12" customHeight="1">
      <c r="B6" s="21"/>
      <c r="D6" s="28" t="s">
        <v>16</v>
      </c>
      <c r="L6" s="21"/>
      <c r="AZ6" s="99" t="s">
        <v>644</v>
      </c>
      <c r="BA6" s="99" t="s">
        <v>1</v>
      </c>
      <c r="BB6" s="99" t="s">
        <v>1</v>
      </c>
      <c r="BC6" s="99" t="s">
        <v>1492</v>
      </c>
      <c r="BD6" s="99" t="s">
        <v>88</v>
      </c>
    </row>
    <row r="7" spans="1:56" s="1" customFormat="1" ht="16.5" customHeight="1">
      <c r="B7" s="21"/>
      <c r="E7" s="268" t="str">
        <f>'Rekapitulace stavby'!K6</f>
        <v>BRNO, GAJDOŠOVA II - REKONSTRUKCE KANALIZACE A VODOVODU (Bubeníčkova– Mikšíčkova)</v>
      </c>
      <c r="F7" s="269"/>
      <c r="G7" s="269"/>
      <c r="H7" s="269"/>
      <c r="L7" s="21"/>
      <c r="AZ7" s="99" t="s">
        <v>646</v>
      </c>
      <c r="BA7" s="99" t="s">
        <v>1</v>
      </c>
      <c r="BB7" s="99" t="s">
        <v>1</v>
      </c>
      <c r="BC7" s="99" t="s">
        <v>1493</v>
      </c>
      <c r="BD7" s="99" t="s">
        <v>88</v>
      </c>
    </row>
    <row r="8" spans="1:56" s="1" customFormat="1" ht="12" customHeight="1">
      <c r="B8" s="21"/>
      <c r="D8" s="28" t="s">
        <v>159</v>
      </c>
      <c r="L8" s="21"/>
      <c r="AZ8" s="99" t="s">
        <v>648</v>
      </c>
      <c r="BA8" s="99" t="s">
        <v>1</v>
      </c>
      <c r="BB8" s="99" t="s">
        <v>1</v>
      </c>
      <c r="BC8" s="99" t="s">
        <v>1494</v>
      </c>
      <c r="BD8" s="99" t="s">
        <v>88</v>
      </c>
    </row>
    <row r="9" spans="1:56" s="2" customFormat="1" ht="16.5" customHeight="1">
      <c r="A9" s="33"/>
      <c r="B9" s="34"/>
      <c r="C9" s="33"/>
      <c r="D9" s="33"/>
      <c r="E9" s="268" t="s">
        <v>652</v>
      </c>
      <c r="F9" s="267"/>
      <c r="G9" s="267"/>
      <c r="H9" s="267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Z9" s="99" t="s">
        <v>650</v>
      </c>
      <c r="BA9" s="99" t="s">
        <v>1</v>
      </c>
      <c r="BB9" s="99" t="s">
        <v>1</v>
      </c>
      <c r="BC9" s="99" t="s">
        <v>1495</v>
      </c>
      <c r="BD9" s="99" t="s">
        <v>88</v>
      </c>
    </row>
    <row r="10" spans="1:56" s="2" customFormat="1" ht="12" customHeight="1">
      <c r="A10" s="33"/>
      <c r="B10" s="34"/>
      <c r="C10" s="33"/>
      <c r="D10" s="28" t="s">
        <v>161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Z10" s="99" t="s">
        <v>653</v>
      </c>
      <c r="BA10" s="99" t="s">
        <v>1</v>
      </c>
      <c r="BB10" s="99" t="s">
        <v>1</v>
      </c>
      <c r="BC10" s="99" t="s">
        <v>1496</v>
      </c>
      <c r="BD10" s="99" t="s">
        <v>88</v>
      </c>
    </row>
    <row r="11" spans="1:56" s="2" customFormat="1" ht="16.5" customHeight="1">
      <c r="A11" s="33"/>
      <c r="B11" s="34"/>
      <c r="C11" s="33"/>
      <c r="D11" s="33"/>
      <c r="E11" s="261" t="s">
        <v>1497</v>
      </c>
      <c r="F11" s="267"/>
      <c r="G11" s="267"/>
      <c r="H11" s="267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Z11" s="99" t="s">
        <v>1498</v>
      </c>
      <c r="BA11" s="99" t="s">
        <v>1</v>
      </c>
      <c r="BB11" s="99" t="s">
        <v>1</v>
      </c>
      <c r="BC11" s="99" t="s">
        <v>1499</v>
      </c>
      <c r="BD11" s="99" t="s">
        <v>88</v>
      </c>
    </row>
    <row r="12" spans="1:5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Z12" s="99" t="s">
        <v>1500</v>
      </c>
      <c r="BA12" s="99" t="s">
        <v>1</v>
      </c>
      <c r="BB12" s="99" t="s">
        <v>1</v>
      </c>
      <c r="BC12" s="99" t="s">
        <v>1501</v>
      </c>
      <c r="BD12" s="99" t="s">
        <v>88</v>
      </c>
    </row>
    <row r="13" spans="1:56" s="2" customFormat="1" ht="12" customHeight="1">
      <c r="A13" s="33"/>
      <c r="B13" s="34"/>
      <c r="C13" s="33"/>
      <c r="D13" s="28" t="s">
        <v>19</v>
      </c>
      <c r="E13" s="33"/>
      <c r="F13" s="26" t="s">
        <v>126</v>
      </c>
      <c r="G13" s="33"/>
      <c r="H13" s="33"/>
      <c r="I13" s="28" t="s">
        <v>20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Z13" s="99" t="s">
        <v>1502</v>
      </c>
      <c r="BA13" s="99" t="s">
        <v>1</v>
      </c>
      <c r="BB13" s="99" t="s">
        <v>1</v>
      </c>
      <c r="BC13" s="99" t="s">
        <v>1503</v>
      </c>
      <c r="BD13" s="99" t="s">
        <v>88</v>
      </c>
    </row>
    <row r="14" spans="1:56" s="2" customFormat="1" ht="12" customHeight="1">
      <c r="A14" s="33"/>
      <c r="B14" s="34"/>
      <c r="C14" s="33"/>
      <c r="D14" s="28" t="s">
        <v>21</v>
      </c>
      <c r="E14" s="33"/>
      <c r="F14" s="26" t="s">
        <v>22</v>
      </c>
      <c r="G14" s="33"/>
      <c r="H14" s="33"/>
      <c r="I14" s="28" t="s">
        <v>23</v>
      </c>
      <c r="J14" s="56"/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Z14" s="99" t="s">
        <v>1504</v>
      </c>
      <c r="BA14" s="99" t="s">
        <v>1</v>
      </c>
      <c r="BB14" s="99" t="s">
        <v>1</v>
      </c>
      <c r="BC14" s="99" t="s">
        <v>123</v>
      </c>
      <c r="BD14" s="99" t="s">
        <v>88</v>
      </c>
    </row>
    <row r="15" spans="1:5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Z15" s="99" t="s">
        <v>458</v>
      </c>
      <c r="BA15" s="99" t="s">
        <v>1</v>
      </c>
      <c r="BB15" s="99" t="s">
        <v>1</v>
      </c>
      <c r="BC15" s="99" t="s">
        <v>1503</v>
      </c>
      <c r="BD15" s="99" t="s">
        <v>88</v>
      </c>
    </row>
    <row r="16" spans="1:56" s="2" customFormat="1" ht="12" customHeight="1">
      <c r="A16" s="33"/>
      <c r="B16" s="34"/>
      <c r="C16" s="33"/>
      <c r="D16" s="28" t="s">
        <v>25</v>
      </c>
      <c r="E16" s="33"/>
      <c r="F16" s="33"/>
      <c r="G16" s="33"/>
      <c r="H16" s="33"/>
      <c r="I16" s="28" t="s">
        <v>26</v>
      </c>
      <c r="J16" s="26" t="s">
        <v>27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">
        <v>28</v>
      </c>
      <c r="F17" s="33"/>
      <c r="G17" s="33"/>
      <c r="H17" s="33"/>
      <c r="I17" s="28" t="s">
        <v>29</v>
      </c>
      <c r="J17" s="26" t="s">
        <v>30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31</v>
      </c>
      <c r="E19" s="33"/>
      <c r="F19" s="33"/>
      <c r="G19" s="33"/>
      <c r="H19" s="33"/>
      <c r="I19" s="28" t="s">
        <v>26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70" t="str">
        <f>'Rekapitulace stavby'!E14</f>
        <v>Vyplň údaj</v>
      </c>
      <c r="F20" s="236"/>
      <c r="G20" s="236"/>
      <c r="H20" s="236"/>
      <c r="I20" s="28" t="s">
        <v>29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33</v>
      </c>
      <c r="E22" s="33"/>
      <c r="F22" s="33"/>
      <c r="G22" s="33"/>
      <c r="H22" s="33"/>
      <c r="I22" s="28" t="s">
        <v>26</v>
      </c>
      <c r="J22" s="26" t="s">
        <v>1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34</v>
      </c>
      <c r="F23" s="33"/>
      <c r="G23" s="33"/>
      <c r="H23" s="33"/>
      <c r="I23" s="28" t="s">
        <v>29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36</v>
      </c>
      <c r="E25" s="33"/>
      <c r="F25" s="33"/>
      <c r="G25" s="33"/>
      <c r="H25" s="33"/>
      <c r="I25" s="28" t="s">
        <v>26</v>
      </c>
      <c r="J25" s="26" t="str">
        <f>IF('Rekapitulace stavby'!AN19="","",'Rekapitulace stavby'!AN19)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tr">
        <f>IF('Rekapitulace stavby'!E20="","",'Rekapitulace stavby'!E20)</f>
        <v xml:space="preserve"> </v>
      </c>
      <c r="F26" s="33"/>
      <c r="G26" s="33"/>
      <c r="H26" s="33"/>
      <c r="I26" s="28" t="s">
        <v>29</v>
      </c>
      <c r="J26" s="26" t="str">
        <f>IF('Rekapitulace stavby'!AN20="","",'Rekapitulace stavby'!AN20)</f>
        <v/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38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1"/>
      <c r="B29" s="102"/>
      <c r="C29" s="101"/>
      <c r="D29" s="101"/>
      <c r="E29" s="241" t="s">
        <v>1</v>
      </c>
      <c r="F29" s="241"/>
      <c r="G29" s="241"/>
      <c r="H29" s="241"/>
      <c r="I29" s="101"/>
      <c r="J29" s="101"/>
      <c r="K29" s="101"/>
      <c r="L29" s="103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4" t="s">
        <v>40</v>
      </c>
      <c r="E32" s="33"/>
      <c r="F32" s="33"/>
      <c r="G32" s="33"/>
      <c r="H32" s="33"/>
      <c r="I32" s="33"/>
      <c r="J32" s="72">
        <f>ROUND(J128, 0)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42</v>
      </c>
      <c r="G34" s="33"/>
      <c r="H34" s="33"/>
      <c r="I34" s="37" t="s">
        <v>41</v>
      </c>
      <c r="J34" s="37" t="s">
        <v>43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05" t="s">
        <v>44</v>
      </c>
      <c r="E35" s="28" t="s">
        <v>45</v>
      </c>
      <c r="F35" s="106">
        <f>ROUND((SUM(BE128:BE369)),  0)</f>
        <v>0</v>
      </c>
      <c r="G35" s="33"/>
      <c r="H35" s="33"/>
      <c r="I35" s="107">
        <v>0.21</v>
      </c>
      <c r="J35" s="106">
        <f>ROUND(((SUM(BE128:BE369))*I35),  0)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8" t="s">
        <v>46</v>
      </c>
      <c r="F36" s="106">
        <f>ROUND((SUM(BF128:BF369)),  0)</f>
        <v>0</v>
      </c>
      <c r="G36" s="33"/>
      <c r="H36" s="33"/>
      <c r="I36" s="107">
        <v>0.15</v>
      </c>
      <c r="J36" s="106">
        <f>ROUND(((SUM(BF128:BF369))*I36),  0)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47</v>
      </c>
      <c r="F37" s="106">
        <f>ROUND((SUM(BG128:BG369)),  0)</f>
        <v>0</v>
      </c>
      <c r="G37" s="33"/>
      <c r="H37" s="33"/>
      <c r="I37" s="107">
        <v>0.21</v>
      </c>
      <c r="J37" s="106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48</v>
      </c>
      <c r="F38" s="106">
        <f>ROUND((SUM(BH128:BH369)),  0)</f>
        <v>0</v>
      </c>
      <c r="G38" s="33"/>
      <c r="H38" s="33"/>
      <c r="I38" s="107">
        <v>0.15</v>
      </c>
      <c r="J38" s="106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49</v>
      </c>
      <c r="F39" s="106">
        <f>ROUND((SUM(BI128:BI369)),  0)</f>
        <v>0</v>
      </c>
      <c r="G39" s="33"/>
      <c r="H39" s="33"/>
      <c r="I39" s="107">
        <v>0</v>
      </c>
      <c r="J39" s="106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08"/>
      <c r="D41" s="109" t="s">
        <v>50</v>
      </c>
      <c r="E41" s="61"/>
      <c r="F41" s="61"/>
      <c r="G41" s="110" t="s">
        <v>51</v>
      </c>
      <c r="H41" s="111" t="s">
        <v>52</v>
      </c>
      <c r="I41" s="61"/>
      <c r="J41" s="112">
        <f>SUM(J32:J39)</f>
        <v>0</v>
      </c>
      <c r="K41" s="113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53</v>
      </c>
      <c r="E50" s="45"/>
      <c r="F50" s="45"/>
      <c r="G50" s="44" t="s">
        <v>54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55</v>
      </c>
      <c r="E61" s="36"/>
      <c r="F61" s="114" t="s">
        <v>56</v>
      </c>
      <c r="G61" s="46" t="s">
        <v>55</v>
      </c>
      <c r="H61" s="36"/>
      <c r="I61" s="36"/>
      <c r="J61" s="115" t="s">
        <v>56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57</v>
      </c>
      <c r="E65" s="47"/>
      <c r="F65" s="47"/>
      <c r="G65" s="44" t="s">
        <v>58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55</v>
      </c>
      <c r="E76" s="36"/>
      <c r="F76" s="114" t="s">
        <v>56</v>
      </c>
      <c r="G76" s="46" t="s">
        <v>55</v>
      </c>
      <c r="H76" s="36"/>
      <c r="I76" s="36"/>
      <c r="J76" s="115" t="s">
        <v>56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163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68" t="str">
        <f>E7</f>
        <v>BRNO, GAJDOŠOVA II - REKONSTRUKCE KANALIZACE A VODOVODU (Bubeníčkova– Mikšíčkova)</v>
      </c>
      <c r="F85" s="269"/>
      <c r="G85" s="269"/>
      <c r="H85" s="269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159</v>
      </c>
      <c r="L86" s="21"/>
    </row>
    <row r="87" spans="1:31" s="2" customFormat="1" ht="16.5" customHeight="1">
      <c r="A87" s="33"/>
      <c r="B87" s="34"/>
      <c r="C87" s="33"/>
      <c r="D87" s="33"/>
      <c r="E87" s="268" t="s">
        <v>652</v>
      </c>
      <c r="F87" s="267"/>
      <c r="G87" s="267"/>
      <c r="H87" s="267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161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61" t="str">
        <f>E11</f>
        <v>12 - SO 120 - ODVODNĚNÍ VOZOVKY</v>
      </c>
      <c r="F89" s="267"/>
      <c r="G89" s="267"/>
      <c r="H89" s="267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21</v>
      </c>
      <c r="D91" s="33"/>
      <c r="E91" s="33"/>
      <c r="F91" s="26" t="str">
        <f>F14</f>
        <v>BRNO</v>
      </c>
      <c r="G91" s="33"/>
      <c r="H91" s="33"/>
      <c r="I91" s="28" t="s">
        <v>23</v>
      </c>
      <c r="J91" s="56" t="str">
        <f>IF(J14="","",J14)</f>
        <v/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25.7" customHeight="1">
      <c r="A93" s="33"/>
      <c r="B93" s="34"/>
      <c r="C93" s="28" t="s">
        <v>25</v>
      </c>
      <c r="D93" s="33"/>
      <c r="E93" s="33"/>
      <c r="F93" s="26" t="str">
        <f>E17</f>
        <v>Statutární město Brno</v>
      </c>
      <c r="G93" s="33"/>
      <c r="H93" s="33"/>
      <c r="I93" s="28" t="s">
        <v>33</v>
      </c>
      <c r="J93" s="31" t="str">
        <f>E23</f>
        <v>JV PROJEKT V.H. s.r.o.   Brno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31</v>
      </c>
      <c r="D94" s="33"/>
      <c r="E94" s="33"/>
      <c r="F94" s="26" t="str">
        <f>IF(E20="","",E20)</f>
        <v>Vyplň údaj</v>
      </c>
      <c r="G94" s="33"/>
      <c r="H94" s="33"/>
      <c r="I94" s="28" t="s">
        <v>36</v>
      </c>
      <c r="J94" s="31" t="str">
        <f>E26</f>
        <v xml:space="preserve"> 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6" t="s">
        <v>164</v>
      </c>
      <c r="D96" s="108"/>
      <c r="E96" s="108"/>
      <c r="F96" s="108"/>
      <c r="G96" s="108"/>
      <c r="H96" s="108"/>
      <c r="I96" s="108"/>
      <c r="J96" s="117" t="s">
        <v>165</v>
      </c>
      <c r="K96" s="108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18" t="s">
        <v>166</v>
      </c>
      <c r="D98" s="33"/>
      <c r="E98" s="33"/>
      <c r="F98" s="33"/>
      <c r="G98" s="33"/>
      <c r="H98" s="33"/>
      <c r="I98" s="33"/>
      <c r="J98" s="72">
        <f>J128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167</v>
      </c>
    </row>
    <row r="99" spans="1:47" s="9" customFormat="1" ht="24.95" customHeight="1">
      <c r="B99" s="119"/>
      <c r="D99" s="120" t="s">
        <v>168</v>
      </c>
      <c r="E99" s="121"/>
      <c r="F99" s="121"/>
      <c r="G99" s="121"/>
      <c r="H99" s="121"/>
      <c r="I99" s="121"/>
      <c r="J99" s="122">
        <f>J129</f>
        <v>0</v>
      </c>
      <c r="L99" s="119"/>
    </row>
    <row r="100" spans="1:47" s="10" customFormat="1" ht="19.899999999999999" customHeight="1">
      <c r="B100" s="123"/>
      <c r="D100" s="124" t="s">
        <v>682</v>
      </c>
      <c r="E100" s="125"/>
      <c r="F100" s="125"/>
      <c r="G100" s="125"/>
      <c r="H100" s="125"/>
      <c r="I100" s="125"/>
      <c r="J100" s="126">
        <f>J130</f>
        <v>0</v>
      </c>
      <c r="L100" s="123"/>
    </row>
    <row r="101" spans="1:47" s="10" customFormat="1" ht="19.899999999999999" customHeight="1">
      <c r="B101" s="123"/>
      <c r="D101" s="124" t="s">
        <v>1505</v>
      </c>
      <c r="E101" s="125"/>
      <c r="F101" s="125"/>
      <c r="G101" s="125"/>
      <c r="H101" s="125"/>
      <c r="I101" s="125"/>
      <c r="J101" s="126">
        <f>J229</f>
        <v>0</v>
      </c>
      <c r="L101" s="123"/>
    </row>
    <row r="102" spans="1:47" s="10" customFormat="1" ht="19.899999999999999" customHeight="1">
      <c r="B102" s="123"/>
      <c r="D102" s="124" t="s">
        <v>426</v>
      </c>
      <c r="E102" s="125"/>
      <c r="F102" s="125"/>
      <c r="G102" s="125"/>
      <c r="H102" s="125"/>
      <c r="I102" s="125"/>
      <c r="J102" s="126">
        <f>J272</f>
        <v>0</v>
      </c>
      <c r="L102" s="123"/>
    </row>
    <row r="103" spans="1:47" s="10" customFormat="1" ht="19.899999999999999" customHeight="1">
      <c r="B103" s="123"/>
      <c r="D103" s="124" t="s">
        <v>1506</v>
      </c>
      <c r="E103" s="125"/>
      <c r="F103" s="125"/>
      <c r="G103" s="125"/>
      <c r="H103" s="125"/>
      <c r="I103" s="125"/>
      <c r="J103" s="126">
        <f>J284</f>
        <v>0</v>
      </c>
      <c r="L103" s="123"/>
    </row>
    <row r="104" spans="1:47" s="10" customFormat="1" ht="19.899999999999999" customHeight="1">
      <c r="B104" s="123"/>
      <c r="D104" s="124" t="s">
        <v>275</v>
      </c>
      <c r="E104" s="125"/>
      <c r="F104" s="125"/>
      <c r="G104" s="125"/>
      <c r="H104" s="125"/>
      <c r="I104" s="125"/>
      <c r="J104" s="126">
        <f>J300</f>
        <v>0</v>
      </c>
      <c r="L104" s="123"/>
    </row>
    <row r="105" spans="1:47" s="10" customFormat="1" ht="19.899999999999999" customHeight="1">
      <c r="B105" s="123"/>
      <c r="D105" s="124" t="s">
        <v>1507</v>
      </c>
      <c r="E105" s="125"/>
      <c r="F105" s="125"/>
      <c r="G105" s="125"/>
      <c r="H105" s="125"/>
      <c r="I105" s="125"/>
      <c r="J105" s="126">
        <f>J316</f>
        <v>0</v>
      </c>
      <c r="L105" s="123"/>
    </row>
    <row r="106" spans="1:47" s="10" customFormat="1" ht="19.899999999999999" customHeight="1">
      <c r="B106" s="123"/>
      <c r="D106" s="124" t="s">
        <v>277</v>
      </c>
      <c r="E106" s="125"/>
      <c r="F106" s="125"/>
      <c r="G106" s="125"/>
      <c r="H106" s="125"/>
      <c r="I106" s="125"/>
      <c r="J106" s="126">
        <f>J368</f>
        <v>0</v>
      </c>
      <c r="L106" s="123"/>
    </row>
    <row r="107" spans="1:47" s="2" customFormat="1" ht="21.75" customHeight="1">
      <c r="A107" s="33"/>
      <c r="B107" s="34"/>
      <c r="C107" s="33"/>
      <c r="D107" s="33"/>
      <c r="E107" s="33"/>
      <c r="F107" s="33"/>
      <c r="G107" s="33"/>
      <c r="H107" s="33"/>
      <c r="I107" s="33"/>
      <c r="J107" s="33"/>
      <c r="K107" s="33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47" s="2" customFormat="1" ht="6.95" customHeight="1">
      <c r="A108" s="33"/>
      <c r="B108" s="48"/>
      <c r="C108" s="49"/>
      <c r="D108" s="49"/>
      <c r="E108" s="49"/>
      <c r="F108" s="49"/>
      <c r="G108" s="49"/>
      <c r="H108" s="49"/>
      <c r="I108" s="49"/>
      <c r="J108" s="49"/>
      <c r="K108" s="49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12" spans="1:47" s="2" customFormat="1" ht="6.95" customHeight="1">
      <c r="A112" s="33"/>
      <c r="B112" s="50"/>
      <c r="C112" s="51"/>
      <c r="D112" s="51"/>
      <c r="E112" s="51"/>
      <c r="F112" s="51"/>
      <c r="G112" s="51"/>
      <c r="H112" s="51"/>
      <c r="I112" s="51"/>
      <c r="J112" s="51"/>
      <c r="K112" s="51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3" s="2" customFormat="1" ht="24.95" customHeight="1">
      <c r="A113" s="33"/>
      <c r="B113" s="34"/>
      <c r="C113" s="22" t="s">
        <v>170</v>
      </c>
      <c r="D113" s="33"/>
      <c r="E113" s="33"/>
      <c r="F113" s="33"/>
      <c r="G113" s="33"/>
      <c r="H113" s="33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3" s="2" customFormat="1" ht="6.95" customHeight="1">
      <c r="A114" s="33"/>
      <c r="B114" s="34"/>
      <c r="C114" s="33"/>
      <c r="D114" s="33"/>
      <c r="E114" s="33"/>
      <c r="F114" s="33"/>
      <c r="G114" s="33"/>
      <c r="H114" s="33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2" customFormat="1" ht="12" customHeight="1">
      <c r="A115" s="33"/>
      <c r="B115" s="34"/>
      <c r="C115" s="28" t="s">
        <v>16</v>
      </c>
      <c r="D115" s="33"/>
      <c r="E115" s="33"/>
      <c r="F115" s="33"/>
      <c r="G115" s="33"/>
      <c r="H115" s="33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3" s="2" customFormat="1" ht="16.5" customHeight="1">
      <c r="A116" s="33"/>
      <c r="B116" s="34"/>
      <c r="C116" s="33"/>
      <c r="D116" s="33"/>
      <c r="E116" s="268" t="str">
        <f>E7</f>
        <v>BRNO, GAJDOŠOVA II - REKONSTRUKCE KANALIZACE A VODOVODU (Bubeníčkova– Mikšíčkova)</v>
      </c>
      <c r="F116" s="269"/>
      <c r="G116" s="269"/>
      <c r="H116" s="269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3" s="1" customFormat="1" ht="12" customHeight="1">
      <c r="B117" s="21"/>
      <c r="C117" s="28" t="s">
        <v>159</v>
      </c>
      <c r="L117" s="21"/>
    </row>
    <row r="118" spans="1:63" s="2" customFormat="1" ht="16.5" customHeight="1">
      <c r="A118" s="33"/>
      <c r="B118" s="34"/>
      <c r="C118" s="33"/>
      <c r="D118" s="33"/>
      <c r="E118" s="268" t="s">
        <v>652</v>
      </c>
      <c r="F118" s="267"/>
      <c r="G118" s="267"/>
      <c r="H118" s="267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12" customHeight="1">
      <c r="A119" s="33"/>
      <c r="B119" s="34"/>
      <c r="C119" s="28" t="s">
        <v>161</v>
      </c>
      <c r="D119" s="33"/>
      <c r="E119" s="33"/>
      <c r="F119" s="33"/>
      <c r="G119" s="33"/>
      <c r="H119" s="33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16.5" customHeight="1">
      <c r="A120" s="33"/>
      <c r="B120" s="34"/>
      <c r="C120" s="33"/>
      <c r="D120" s="33"/>
      <c r="E120" s="261" t="str">
        <f>E11</f>
        <v>12 - SO 120 - ODVODNĚNÍ VOZOVKY</v>
      </c>
      <c r="F120" s="267"/>
      <c r="G120" s="267"/>
      <c r="H120" s="267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6.95" customHeight="1">
      <c r="A121" s="33"/>
      <c r="B121" s="34"/>
      <c r="C121" s="33"/>
      <c r="D121" s="33"/>
      <c r="E121" s="33"/>
      <c r="F121" s="33"/>
      <c r="G121" s="33"/>
      <c r="H121" s="33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12" customHeight="1">
      <c r="A122" s="33"/>
      <c r="B122" s="34"/>
      <c r="C122" s="28" t="s">
        <v>21</v>
      </c>
      <c r="D122" s="33"/>
      <c r="E122" s="33"/>
      <c r="F122" s="26" t="str">
        <f>F14</f>
        <v>BRNO</v>
      </c>
      <c r="G122" s="33"/>
      <c r="H122" s="33"/>
      <c r="I122" s="28" t="s">
        <v>23</v>
      </c>
      <c r="J122" s="56" t="str">
        <f>IF(J14="","",J14)</f>
        <v/>
      </c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6.95" customHeight="1">
      <c r="A123" s="33"/>
      <c r="B123" s="34"/>
      <c r="C123" s="33"/>
      <c r="D123" s="33"/>
      <c r="E123" s="33"/>
      <c r="F123" s="33"/>
      <c r="G123" s="33"/>
      <c r="H123" s="33"/>
      <c r="I123" s="33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25.7" customHeight="1">
      <c r="A124" s="33"/>
      <c r="B124" s="34"/>
      <c r="C124" s="28" t="s">
        <v>25</v>
      </c>
      <c r="D124" s="33"/>
      <c r="E124" s="33"/>
      <c r="F124" s="26" t="str">
        <f>E17</f>
        <v>Statutární město Brno</v>
      </c>
      <c r="G124" s="33"/>
      <c r="H124" s="33"/>
      <c r="I124" s="28" t="s">
        <v>33</v>
      </c>
      <c r="J124" s="31" t="str">
        <f>E23</f>
        <v>JV PROJEKT V.H. s.r.o.   Brno</v>
      </c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2" customFormat="1" ht="15.2" customHeight="1">
      <c r="A125" s="33"/>
      <c r="B125" s="34"/>
      <c r="C125" s="28" t="s">
        <v>31</v>
      </c>
      <c r="D125" s="33"/>
      <c r="E125" s="33"/>
      <c r="F125" s="26" t="str">
        <f>IF(E20="","",E20)</f>
        <v>Vyplň údaj</v>
      </c>
      <c r="G125" s="33"/>
      <c r="H125" s="33"/>
      <c r="I125" s="28" t="s">
        <v>36</v>
      </c>
      <c r="J125" s="31" t="str">
        <f>E26</f>
        <v xml:space="preserve"> </v>
      </c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63" s="2" customFormat="1" ht="10.35" customHeight="1">
      <c r="A126" s="33"/>
      <c r="B126" s="34"/>
      <c r="C126" s="33"/>
      <c r="D126" s="33"/>
      <c r="E126" s="33"/>
      <c r="F126" s="33"/>
      <c r="G126" s="33"/>
      <c r="H126" s="33"/>
      <c r="I126" s="33"/>
      <c r="J126" s="33"/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63" s="11" customFormat="1" ht="29.25" customHeight="1">
      <c r="A127" s="127"/>
      <c r="B127" s="128"/>
      <c r="C127" s="129" t="s">
        <v>171</v>
      </c>
      <c r="D127" s="130" t="s">
        <v>65</v>
      </c>
      <c r="E127" s="130" t="s">
        <v>61</v>
      </c>
      <c r="F127" s="130" t="s">
        <v>62</v>
      </c>
      <c r="G127" s="130" t="s">
        <v>172</v>
      </c>
      <c r="H127" s="130" t="s">
        <v>173</v>
      </c>
      <c r="I127" s="130" t="s">
        <v>174</v>
      </c>
      <c r="J127" s="130" t="s">
        <v>165</v>
      </c>
      <c r="K127" s="131" t="s">
        <v>175</v>
      </c>
      <c r="L127" s="132"/>
      <c r="M127" s="63" t="s">
        <v>1</v>
      </c>
      <c r="N127" s="64" t="s">
        <v>44</v>
      </c>
      <c r="O127" s="64" t="s">
        <v>176</v>
      </c>
      <c r="P127" s="64" t="s">
        <v>177</v>
      </c>
      <c r="Q127" s="64" t="s">
        <v>178</v>
      </c>
      <c r="R127" s="64" t="s">
        <v>179</v>
      </c>
      <c r="S127" s="64" t="s">
        <v>180</v>
      </c>
      <c r="T127" s="65" t="s">
        <v>181</v>
      </c>
      <c r="U127" s="127"/>
      <c r="V127" s="127"/>
      <c r="W127" s="127"/>
      <c r="X127" s="127"/>
      <c r="Y127" s="127"/>
      <c r="Z127" s="127"/>
      <c r="AA127" s="127"/>
      <c r="AB127" s="127"/>
      <c r="AC127" s="127"/>
      <c r="AD127" s="127"/>
      <c r="AE127" s="127"/>
    </row>
    <row r="128" spans="1:63" s="2" customFormat="1" ht="22.9" customHeight="1">
      <c r="A128" s="33"/>
      <c r="B128" s="34"/>
      <c r="C128" s="70" t="s">
        <v>182</v>
      </c>
      <c r="D128" s="33"/>
      <c r="E128" s="33"/>
      <c r="F128" s="33"/>
      <c r="G128" s="33"/>
      <c r="H128" s="33"/>
      <c r="I128" s="33"/>
      <c r="J128" s="133">
        <f>BK128</f>
        <v>0</v>
      </c>
      <c r="K128" s="33"/>
      <c r="L128" s="34"/>
      <c r="M128" s="66"/>
      <c r="N128" s="57"/>
      <c r="O128" s="67"/>
      <c r="P128" s="134">
        <f>P129</f>
        <v>0</v>
      </c>
      <c r="Q128" s="67"/>
      <c r="R128" s="134">
        <f>R129</f>
        <v>156.88372340000001</v>
      </c>
      <c r="S128" s="67"/>
      <c r="T128" s="135">
        <f>T129</f>
        <v>186.93870999999999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T128" s="18" t="s">
        <v>79</v>
      </c>
      <c r="AU128" s="18" t="s">
        <v>167</v>
      </c>
      <c r="BK128" s="136">
        <f>BK129</f>
        <v>0</v>
      </c>
    </row>
    <row r="129" spans="1:65" s="12" customFormat="1" ht="25.9" customHeight="1">
      <c r="B129" s="137"/>
      <c r="D129" s="138" t="s">
        <v>79</v>
      </c>
      <c r="E129" s="139" t="s">
        <v>183</v>
      </c>
      <c r="F129" s="139" t="s">
        <v>184</v>
      </c>
      <c r="I129" s="140"/>
      <c r="J129" s="141">
        <f>BK129</f>
        <v>0</v>
      </c>
      <c r="L129" s="137"/>
      <c r="M129" s="142"/>
      <c r="N129" s="143"/>
      <c r="O129" s="143"/>
      <c r="P129" s="144">
        <f>P130+P229+P272+P284+P300+P316+P368</f>
        <v>0</v>
      </c>
      <c r="Q129" s="143"/>
      <c r="R129" s="144">
        <f>R130+R229+R272+R284+R300+R316+R368</f>
        <v>156.88372340000001</v>
      </c>
      <c r="S129" s="143"/>
      <c r="T129" s="145">
        <f>T130+T229+T272+T284+T300+T316+T368</f>
        <v>186.93870999999999</v>
      </c>
      <c r="AR129" s="138" t="s">
        <v>24</v>
      </c>
      <c r="AT129" s="146" t="s">
        <v>79</v>
      </c>
      <c r="AU129" s="146" t="s">
        <v>80</v>
      </c>
      <c r="AY129" s="138" t="s">
        <v>185</v>
      </c>
      <c r="BK129" s="147">
        <f>BK130+BK229+BK272+BK284+BK300+BK316+BK368</f>
        <v>0</v>
      </c>
    </row>
    <row r="130" spans="1:65" s="12" customFormat="1" ht="22.9" customHeight="1">
      <c r="B130" s="137"/>
      <c r="D130" s="138" t="s">
        <v>79</v>
      </c>
      <c r="E130" s="148" t="s">
        <v>112</v>
      </c>
      <c r="F130" s="148" t="s">
        <v>688</v>
      </c>
      <c r="I130" s="140"/>
      <c r="J130" s="149">
        <f>BK130</f>
        <v>0</v>
      </c>
      <c r="L130" s="137"/>
      <c r="M130" s="142"/>
      <c r="N130" s="143"/>
      <c r="O130" s="143"/>
      <c r="P130" s="144">
        <f>SUM(P131:P228)</f>
        <v>0</v>
      </c>
      <c r="Q130" s="143"/>
      <c r="R130" s="144">
        <f>SUM(R131:R228)</f>
        <v>7.9540000000000014E-4</v>
      </c>
      <c r="S130" s="143"/>
      <c r="T130" s="145">
        <f>SUM(T131:T228)</f>
        <v>97.089110000000005</v>
      </c>
      <c r="AR130" s="138" t="s">
        <v>24</v>
      </c>
      <c r="AT130" s="146" t="s">
        <v>79</v>
      </c>
      <c r="AU130" s="146" t="s">
        <v>24</v>
      </c>
      <c r="AY130" s="138" t="s">
        <v>185</v>
      </c>
      <c r="BK130" s="147">
        <f>SUM(BK131:BK228)</f>
        <v>0</v>
      </c>
    </row>
    <row r="131" spans="1:65" s="2" customFormat="1" ht="16.5" customHeight="1">
      <c r="A131" s="33"/>
      <c r="B131" s="150"/>
      <c r="C131" s="151" t="s">
        <v>24</v>
      </c>
      <c r="D131" s="151" t="s">
        <v>187</v>
      </c>
      <c r="E131" s="152" t="s">
        <v>711</v>
      </c>
      <c r="F131" s="153" t="s">
        <v>712</v>
      </c>
      <c r="G131" s="154" t="s">
        <v>288</v>
      </c>
      <c r="H131" s="155">
        <v>16.88</v>
      </c>
      <c r="I131" s="156"/>
      <c r="J131" s="157">
        <f>ROUND(I131*H131,2)</f>
        <v>0</v>
      </c>
      <c r="K131" s="153" t="s">
        <v>191</v>
      </c>
      <c r="L131" s="34"/>
      <c r="M131" s="158" t="s">
        <v>1</v>
      </c>
      <c r="N131" s="159" t="s">
        <v>45</v>
      </c>
      <c r="O131" s="59"/>
      <c r="P131" s="160">
        <f>O131*H131</f>
        <v>0</v>
      </c>
      <c r="Q131" s="160">
        <v>0</v>
      </c>
      <c r="R131" s="160">
        <f>Q131*H131</f>
        <v>0</v>
      </c>
      <c r="S131" s="160">
        <v>0.18</v>
      </c>
      <c r="T131" s="161">
        <f>S131*H131</f>
        <v>3.0383999999999998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62" t="s">
        <v>192</v>
      </c>
      <c r="AT131" s="162" t="s">
        <v>187</v>
      </c>
      <c r="AU131" s="162" t="s">
        <v>88</v>
      </c>
      <c r="AY131" s="18" t="s">
        <v>185</v>
      </c>
      <c r="BE131" s="163">
        <f>IF(N131="základní",J131,0)</f>
        <v>0</v>
      </c>
      <c r="BF131" s="163">
        <f>IF(N131="snížená",J131,0)</f>
        <v>0</v>
      </c>
      <c r="BG131" s="163">
        <f>IF(N131="zákl. přenesená",J131,0)</f>
        <v>0</v>
      </c>
      <c r="BH131" s="163">
        <f>IF(N131="sníž. přenesená",J131,0)</f>
        <v>0</v>
      </c>
      <c r="BI131" s="163">
        <f>IF(N131="nulová",J131,0)</f>
        <v>0</v>
      </c>
      <c r="BJ131" s="18" t="s">
        <v>24</v>
      </c>
      <c r="BK131" s="163">
        <f>ROUND(I131*H131,2)</f>
        <v>0</v>
      </c>
      <c r="BL131" s="18" t="s">
        <v>192</v>
      </c>
      <c r="BM131" s="162" t="s">
        <v>1508</v>
      </c>
    </row>
    <row r="132" spans="1:65" s="13" customFormat="1">
      <c r="B132" s="164"/>
      <c r="D132" s="165" t="s">
        <v>194</v>
      </c>
      <c r="E132" s="166" t="s">
        <v>1</v>
      </c>
      <c r="F132" s="167" t="s">
        <v>714</v>
      </c>
      <c r="H132" s="168">
        <v>9.48</v>
      </c>
      <c r="I132" s="169"/>
      <c r="L132" s="164"/>
      <c r="M132" s="170"/>
      <c r="N132" s="171"/>
      <c r="O132" s="171"/>
      <c r="P132" s="171"/>
      <c r="Q132" s="171"/>
      <c r="R132" s="171"/>
      <c r="S132" s="171"/>
      <c r="T132" s="172"/>
      <c r="AT132" s="166" t="s">
        <v>194</v>
      </c>
      <c r="AU132" s="166" t="s">
        <v>88</v>
      </c>
      <c r="AV132" s="13" t="s">
        <v>88</v>
      </c>
      <c r="AW132" s="13" t="s">
        <v>35</v>
      </c>
      <c r="AX132" s="13" t="s">
        <v>80</v>
      </c>
      <c r="AY132" s="166" t="s">
        <v>185</v>
      </c>
    </row>
    <row r="133" spans="1:65" s="13" customFormat="1">
      <c r="B133" s="164"/>
      <c r="D133" s="165" t="s">
        <v>194</v>
      </c>
      <c r="E133" s="166" t="s">
        <v>1</v>
      </c>
      <c r="F133" s="167" t="s">
        <v>715</v>
      </c>
      <c r="H133" s="168">
        <v>7.4</v>
      </c>
      <c r="I133" s="169"/>
      <c r="L133" s="164"/>
      <c r="M133" s="170"/>
      <c r="N133" s="171"/>
      <c r="O133" s="171"/>
      <c r="P133" s="171"/>
      <c r="Q133" s="171"/>
      <c r="R133" s="171"/>
      <c r="S133" s="171"/>
      <c r="T133" s="172"/>
      <c r="AT133" s="166" t="s">
        <v>194</v>
      </c>
      <c r="AU133" s="166" t="s">
        <v>88</v>
      </c>
      <c r="AV133" s="13" t="s">
        <v>88</v>
      </c>
      <c r="AW133" s="13" t="s">
        <v>35</v>
      </c>
      <c r="AX133" s="13" t="s">
        <v>80</v>
      </c>
      <c r="AY133" s="166" t="s">
        <v>185</v>
      </c>
    </row>
    <row r="134" spans="1:65" s="14" customFormat="1">
      <c r="B134" s="173"/>
      <c r="D134" s="165" t="s">
        <v>194</v>
      </c>
      <c r="E134" s="174" t="s">
        <v>1</v>
      </c>
      <c r="F134" s="175" t="s">
        <v>195</v>
      </c>
      <c r="H134" s="176">
        <v>16.88</v>
      </c>
      <c r="I134" s="177"/>
      <c r="L134" s="173"/>
      <c r="M134" s="178"/>
      <c r="N134" s="179"/>
      <c r="O134" s="179"/>
      <c r="P134" s="179"/>
      <c r="Q134" s="179"/>
      <c r="R134" s="179"/>
      <c r="S134" s="179"/>
      <c r="T134" s="180"/>
      <c r="AT134" s="174" t="s">
        <v>194</v>
      </c>
      <c r="AU134" s="174" t="s">
        <v>88</v>
      </c>
      <c r="AV134" s="14" t="s">
        <v>192</v>
      </c>
      <c r="AW134" s="14" t="s">
        <v>35</v>
      </c>
      <c r="AX134" s="14" t="s">
        <v>24</v>
      </c>
      <c r="AY134" s="174" t="s">
        <v>185</v>
      </c>
    </row>
    <row r="135" spans="1:65" s="2" customFormat="1" ht="16.5" customHeight="1">
      <c r="A135" s="33"/>
      <c r="B135" s="150"/>
      <c r="C135" s="151" t="s">
        <v>88</v>
      </c>
      <c r="D135" s="151" t="s">
        <v>187</v>
      </c>
      <c r="E135" s="152" t="s">
        <v>599</v>
      </c>
      <c r="F135" s="153" t="s">
        <v>600</v>
      </c>
      <c r="G135" s="154" t="s">
        <v>288</v>
      </c>
      <c r="H135" s="155">
        <v>8.1199999999999992</v>
      </c>
      <c r="I135" s="156"/>
      <c r="J135" s="157">
        <f>ROUND(I135*H135,2)</f>
        <v>0</v>
      </c>
      <c r="K135" s="153" t="s">
        <v>191</v>
      </c>
      <c r="L135" s="34"/>
      <c r="M135" s="158" t="s">
        <v>1</v>
      </c>
      <c r="N135" s="159" t="s">
        <v>45</v>
      </c>
      <c r="O135" s="59"/>
      <c r="P135" s="160">
        <f>O135*H135</f>
        <v>0</v>
      </c>
      <c r="Q135" s="160">
        <v>0</v>
      </c>
      <c r="R135" s="160">
        <f>Q135*H135</f>
        <v>0</v>
      </c>
      <c r="S135" s="160">
        <v>0.3</v>
      </c>
      <c r="T135" s="161">
        <f>S135*H135</f>
        <v>2.4359999999999995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2" t="s">
        <v>192</v>
      </c>
      <c r="AT135" s="162" t="s">
        <v>187</v>
      </c>
      <c r="AU135" s="162" t="s">
        <v>88</v>
      </c>
      <c r="AY135" s="18" t="s">
        <v>185</v>
      </c>
      <c r="BE135" s="163">
        <f>IF(N135="základní",J135,0)</f>
        <v>0</v>
      </c>
      <c r="BF135" s="163">
        <f>IF(N135="snížená",J135,0)</f>
        <v>0</v>
      </c>
      <c r="BG135" s="163">
        <f>IF(N135="zákl. přenesená",J135,0)</f>
        <v>0</v>
      </c>
      <c r="BH135" s="163">
        <f>IF(N135="sníž. přenesená",J135,0)</f>
        <v>0</v>
      </c>
      <c r="BI135" s="163">
        <f>IF(N135="nulová",J135,0)</f>
        <v>0</v>
      </c>
      <c r="BJ135" s="18" t="s">
        <v>24</v>
      </c>
      <c r="BK135" s="163">
        <f>ROUND(I135*H135,2)</f>
        <v>0</v>
      </c>
      <c r="BL135" s="18" t="s">
        <v>192</v>
      </c>
      <c r="BM135" s="162" t="s">
        <v>1509</v>
      </c>
    </row>
    <row r="136" spans="1:65" s="13" customFormat="1">
      <c r="B136" s="164"/>
      <c r="D136" s="165" t="s">
        <v>194</v>
      </c>
      <c r="E136" s="166" t="s">
        <v>1</v>
      </c>
      <c r="F136" s="167" t="s">
        <v>717</v>
      </c>
      <c r="H136" s="168">
        <v>8.1199999999999992</v>
      </c>
      <c r="I136" s="169"/>
      <c r="L136" s="164"/>
      <c r="M136" s="170"/>
      <c r="N136" s="171"/>
      <c r="O136" s="171"/>
      <c r="P136" s="171"/>
      <c r="Q136" s="171"/>
      <c r="R136" s="171"/>
      <c r="S136" s="171"/>
      <c r="T136" s="172"/>
      <c r="AT136" s="166" t="s">
        <v>194</v>
      </c>
      <c r="AU136" s="166" t="s">
        <v>88</v>
      </c>
      <c r="AV136" s="13" t="s">
        <v>88</v>
      </c>
      <c r="AW136" s="13" t="s">
        <v>35</v>
      </c>
      <c r="AX136" s="13" t="s">
        <v>24</v>
      </c>
      <c r="AY136" s="166" t="s">
        <v>185</v>
      </c>
    </row>
    <row r="137" spans="1:65" s="2" customFormat="1" ht="16.5" customHeight="1">
      <c r="A137" s="33"/>
      <c r="B137" s="150"/>
      <c r="C137" s="151" t="s">
        <v>117</v>
      </c>
      <c r="D137" s="151" t="s">
        <v>187</v>
      </c>
      <c r="E137" s="152" t="s">
        <v>719</v>
      </c>
      <c r="F137" s="153" t="s">
        <v>720</v>
      </c>
      <c r="G137" s="154" t="s">
        <v>288</v>
      </c>
      <c r="H137" s="155">
        <v>11.28</v>
      </c>
      <c r="I137" s="156"/>
      <c r="J137" s="157">
        <f>ROUND(I137*H137,2)</f>
        <v>0</v>
      </c>
      <c r="K137" s="153" t="s">
        <v>191</v>
      </c>
      <c r="L137" s="34"/>
      <c r="M137" s="158" t="s">
        <v>1</v>
      </c>
      <c r="N137" s="159" t="s">
        <v>45</v>
      </c>
      <c r="O137" s="59"/>
      <c r="P137" s="160">
        <f>O137*H137</f>
        <v>0</v>
      </c>
      <c r="Q137" s="160">
        <v>0</v>
      </c>
      <c r="R137" s="160">
        <f>Q137*H137</f>
        <v>0</v>
      </c>
      <c r="S137" s="160">
        <v>0.5</v>
      </c>
      <c r="T137" s="161">
        <f>S137*H137</f>
        <v>5.64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2" t="s">
        <v>192</v>
      </c>
      <c r="AT137" s="162" t="s">
        <v>187</v>
      </c>
      <c r="AU137" s="162" t="s">
        <v>88</v>
      </c>
      <c r="AY137" s="18" t="s">
        <v>185</v>
      </c>
      <c r="BE137" s="163">
        <f>IF(N137="základní",J137,0)</f>
        <v>0</v>
      </c>
      <c r="BF137" s="163">
        <f>IF(N137="snížená",J137,0)</f>
        <v>0</v>
      </c>
      <c r="BG137" s="163">
        <f>IF(N137="zákl. přenesená",J137,0)</f>
        <v>0</v>
      </c>
      <c r="BH137" s="163">
        <f>IF(N137="sníž. přenesená",J137,0)</f>
        <v>0</v>
      </c>
      <c r="BI137" s="163">
        <f>IF(N137="nulová",J137,0)</f>
        <v>0</v>
      </c>
      <c r="BJ137" s="18" t="s">
        <v>24</v>
      </c>
      <c r="BK137" s="163">
        <f>ROUND(I137*H137,2)</f>
        <v>0</v>
      </c>
      <c r="BL137" s="18" t="s">
        <v>192</v>
      </c>
      <c r="BM137" s="162" t="s">
        <v>1510</v>
      </c>
    </row>
    <row r="138" spans="1:65" s="13" customFormat="1">
      <c r="B138" s="164"/>
      <c r="D138" s="165" t="s">
        <v>194</v>
      </c>
      <c r="E138" s="166" t="s">
        <v>1</v>
      </c>
      <c r="F138" s="167" t="s">
        <v>722</v>
      </c>
      <c r="H138" s="168">
        <v>3.88</v>
      </c>
      <c r="I138" s="169"/>
      <c r="L138" s="164"/>
      <c r="M138" s="170"/>
      <c r="N138" s="171"/>
      <c r="O138" s="171"/>
      <c r="P138" s="171"/>
      <c r="Q138" s="171"/>
      <c r="R138" s="171"/>
      <c r="S138" s="171"/>
      <c r="T138" s="172"/>
      <c r="AT138" s="166" t="s">
        <v>194</v>
      </c>
      <c r="AU138" s="166" t="s">
        <v>88</v>
      </c>
      <c r="AV138" s="13" t="s">
        <v>88</v>
      </c>
      <c r="AW138" s="13" t="s">
        <v>35</v>
      </c>
      <c r="AX138" s="13" t="s">
        <v>80</v>
      </c>
      <c r="AY138" s="166" t="s">
        <v>185</v>
      </c>
    </row>
    <row r="139" spans="1:65" s="13" customFormat="1">
      <c r="B139" s="164"/>
      <c r="D139" s="165" t="s">
        <v>194</v>
      </c>
      <c r="E139" s="166" t="s">
        <v>1</v>
      </c>
      <c r="F139" s="167" t="s">
        <v>715</v>
      </c>
      <c r="H139" s="168">
        <v>7.4</v>
      </c>
      <c r="I139" s="169"/>
      <c r="L139" s="164"/>
      <c r="M139" s="170"/>
      <c r="N139" s="171"/>
      <c r="O139" s="171"/>
      <c r="P139" s="171"/>
      <c r="Q139" s="171"/>
      <c r="R139" s="171"/>
      <c r="S139" s="171"/>
      <c r="T139" s="172"/>
      <c r="AT139" s="166" t="s">
        <v>194</v>
      </c>
      <c r="AU139" s="166" t="s">
        <v>88</v>
      </c>
      <c r="AV139" s="13" t="s">
        <v>88</v>
      </c>
      <c r="AW139" s="13" t="s">
        <v>35</v>
      </c>
      <c r="AX139" s="13" t="s">
        <v>80</v>
      </c>
      <c r="AY139" s="166" t="s">
        <v>185</v>
      </c>
    </row>
    <row r="140" spans="1:65" s="14" customFormat="1">
      <c r="B140" s="173"/>
      <c r="D140" s="165" t="s">
        <v>194</v>
      </c>
      <c r="E140" s="174" t="s">
        <v>1</v>
      </c>
      <c r="F140" s="175" t="s">
        <v>195</v>
      </c>
      <c r="H140" s="176">
        <v>11.28</v>
      </c>
      <c r="I140" s="177"/>
      <c r="L140" s="173"/>
      <c r="M140" s="178"/>
      <c r="N140" s="179"/>
      <c r="O140" s="179"/>
      <c r="P140" s="179"/>
      <c r="Q140" s="179"/>
      <c r="R140" s="179"/>
      <c r="S140" s="179"/>
      <c r="T140" s="180"/>
      <c r="AT140" s="174" t="s">
        <v>194</v>
      </c>
      <c r="AU140" s="174" t="s">
        <v>88</v>
      </c>
      <c r="AV140" s="14" t="s">
        <v>192</v>
      </c>
      <c r="AW140" s="14" t="s">
        <v>35</v>
      </c>
      <c r="AX140" s="14" t="s">
        <v>24</v>
      </c>
      <c r="AY140" s="174" t="s">
        <v>185</v>
      </c>
    </row>
    <row r="141" spans="1:65" s="2" customFormat="1" ht="16.5" customHeight="1">
      <c r="A141" s="33"/>
      <c r="B141" s="150"/>
      <c r="C141" s="151" t="s">
        <v>192</v>
      </c>
      <c r="D141" s="151" t="s">
        <v>187</v>
      </c>
      <c r="E141" s="152" t="s">
        <v>298</v>
      </c>
      <c r="F141" s="153" t="s">
        <v>299</v>
      </c>
      <c r="G141" s="154" t="s">
        <v>288</v>
      </c>
      <c r="H141" s="155">
        <v>12.2</v>
      </c>
      <c r="I141" s="156"/>
      <c r="J141" s="157">
        <f>ROUND(I141*H141,2)</f>
        <v>0</v>
      </c>
      <c r="K141" s="153" t="s">
        <v>191</v>
      </c>
      <c r="L141" s="34"/>
      <c r="M141" s="158" t="s">
        <v>1</v>
      </c>
      <c r="N141" s="159" t="s">
        <v>45</v>
      </c>
      <c r="O141" s="59"/>
      <c r="P141" s="160">
        <f>O141*H141</f>
        <v>0</v>
      </c>
      <c r="Q141" s="160">
        <v>0</v>
      </c>
      <c r="R141" s="160">
        <f>Q141*H141</f>
        <v>0</v>
      </c>
      <c r="S141" s="160">
        <v>0.28999999999999998</v>
      </c>
      <c r="T141" s="161">
        <f>S141*H141</f>
        <v>3.5379999999999994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2" t="s">
        <v>192</v>
      </c>
      <c r="AT141" s="162" t="s">
        <v>187</v>
      </c>
      <c r="AU141" s="162" t="s">
        <v>88</v>
      </c>
      <c r="AY141" s="18" t="s">
        <v>185</v>
      </c>
      <c r="BE141" s="163">
        <f>IF(N141="základní",J141,0)</f>
        <v>0</v>
      </c>
      <c r="BF141" s="163">
        <f>IF(N141="snížená",J141,0)</f>
        <v>0</v>
      </c>
      <c r="BG141" s="163">
        <f>IF(N141="zákl. přenesená",J141,0)</f>
        <v>0</v>
      </c>
      <c r="BH141" s="163">
        <f>IF(N141="sníž. přenesená",J141,0)</f>
        <v>0</v>
      </c>
      <c r="BI141" s="163">
        <f>IF(N141="nulová",J141,0)</f>
        <v>0</v>
      </c>
      <c r="BJ141" s="18" t="s">
        <v>24</v>
      </c>
      <c r="BK141" s="163">
        <f>ROUND(I141*H141,2)</f>
        <v>0</v>
      </c>
      <c r="BL141" s="18" t="s">
        <v>192</v>
      </c>
      <c r="BM141" s="162" t="s">
        <v>1511</v>
      </c>
    </row>
    <row r="142" spans="1:65" s="13" customFormat="1">
      <c r="B142" s="164"/>
      <c r="D142" s="165" t="s">
        <v>194</v>
      </c>
      <c r="E142" s="166" t="s">
        <v>1</v>
      </c>
      <c r="F142" s="167" t="s">
        <v>724</v>
      </c>
      <c r="H142" s="168">
        <v>4.8</v>
      </c>
      <c r="I142" s="169"/>
      <c r="L142" s="164"/>
      <c r="M142" s="170"/>
      <c r="N142" s="171"/>
      <c r="O142" s="171"/>
      <c r="P142" s="171"/>
      <c r="Q142" s="171"/>
      <c r="R142" s="171"/>
      <c r="S142" s="171"/>
      <c r="T142" s="172"/>
      <c r="AT142" s="166" t="s">
        <v>194</v>
      </c>
      <c r="AU142" s="166" t="s">
        <v>88</v>
      </c>
      <c r="AV142" s="13" t="s">
        <v>88</v>
      </c>
      <c r="AW142" s="13" t="s">
        <v>35</v>
      </c>
      <c r="AX142" s="13" t="s">
        <v>80</v>
      </c>
      <c r="AY142" s="166" t="s">
        <v>185</v>
      </c>
    </row>
    <row r="143" spans="1:65" s="13" customFormat="1">
      <c r="B143" s="164"/>
      <c r="D143" s="165" t="s">
        <v>194</v>
      </c>
      <c r="E143" s="166" t="s">
        <v>1</v>
      </c>
      <c r="F143" s="167" t="s">
        <v>725</v>
      </c>
      <c r="H143" s="168">
        <v>7.4</v>
      </c>
      <c r="I143" s="169"/>
      <c r="L143" s="164"/>
      <c r="M143" s="170"/>
      <c r="N143" s="171"/>
      <c r="O143" s="171"/>
      <c r="P143" s="171"/>
      <c r="Q143" s="171"/>
      <c r="R143" s="171"/>
      <c r="S143" s="171"/>
      <c r="T143" s="172"/>
      <c r="AT143" s="166" t="s">
        <v>194</v>
      </c>
      <c r="AU143" s="166" t="s">
        <v>88</v>
      </c>
      <c r="AV143" s="13" t="s">
        <v>88</v>
      </c>
      <c r="AW143" s="13" t="s">
        <v>35</v>
      </c>
      <c r="AX143" s="13" t="s">
        <v>80</v>
      </c>
      <c r="AY143" s="166" t="s">
        <v>185</v>
      </c>
    </row>
    <row r="144" spans="1:65" s="14" customFormat="1">
      <c r="B144" s="173"/>
      <c r="D144" s="165" t="s">
        <v>194</v>
      </c>
      <c r="E144" s="174" t="s">
        <v>1</v>
      </c>
      <c r="F144" s="175" t="s">
        <v>195</v>
      </c>
      <c r="H144" s="176">
        <v>12.2</v>
      </c>
      <c r="I144" s="177"/>
      <c r="L144" s="173"/>
      <c r="M144" s="178"/>
      <c r="N144" s="179"/>
      <c r="O144" s="179"/>
      <c r="P144" s="179"/>
      <c r="Q144" s="179"/>
      <c r="R144" s="179"/>
      <c r="S144" s="179"/>
      <c r="T144" s="180"/>
      <c r="AT144" s="174" t="s">
        <v>194</v>
      </c>
      <c r="AU144" s="174" t="s">
        <v>88</v>
      </c>
      <c r="AV144" s="14" t="s">
        <v>192</v>
      </c>
      <c r="AW144" s="14" t="s">
        <v>35</v>
      </c>
      <c r="AX144" s="14" t="s">
        <v>24</v>
      </c>
      <c r="AY144" s="174" t="s">
        <v>185</v>
      </c>
    </row>
    <row r="145" spans="1:65" s="2" customFormat="1" ht="16.5" customHeight="1">
      <c r="A145" s="33"/>
      <c r="B145" s="150"/>
      <c r="C145" s="151" t="s">
        <v>157</v>
      </c>
      <c r="D145" s="151" t="s">
        <v>187</v>
      </c>
      <c r="E145" s="152" t="s">
        <v>727</v>
      </c>
      <c r="F145" s="153" t="s">
        <v>728</v>
      </c>
      <c r="G145" s="154" t="s">
        <v>288</v>
      </c>
      <c r="H145" s="155">
        <v>36.299999999999997</v>
      </c>
      <c r="I145" s="156"/>
      <c r="J145" s="157">
        <f>ROUND(I145*H145,2)</f>
        <v>0</v>
      </c>
      <c r="K145" s="153" t="s">
        <v>191</v>
      </c>
      <c r="L145" s="34"/>
      <c r="M145" s="158" t="s">
        <v>1</v>
      </c>
      <c r="N145" s="159" t="s">
        <v>45</v>
      </c>
      <c r="O145" s="59"/>
      <c r="P145" s="160">
        <f>O145*H145</f>
        <v>0</v>
      </c>
      <c r="Q145" s="160">
        <v>0</v>
      </c>
      <c r="R145" s="160">
        <f>Q145*H145</f>
        <v>0</v>
      </c>
      <c r="S145" s="160">
        <v>0.44</v>
      </c>
      <c r="T145" s="161">
        <f>S145*H145</f>
        <v>15.972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2" t="s">
        <v>192</v>
      </c>
      <c r="AT145" s="162" t="s">
        <v>187</v>
      </c>
      <c r="AU145" s="162" t="s">
        <v>88</v>
      </c>
      <c r="AY145" s="18" t="s">
        <v>185</v>
      </c>
      <c r="BE145" s="163">
        <f>IF(N145="základní",J145,0)</f>
        <v>0</v>
      </c>
      <c r="BF145" s="163">
        <f>IF(N145="snížená",J145,0)</f>
        <v>0</v>
      </c>
      <c r="BG145" s="163">
        <f>IF(N145="zákl. přenesená",J145,0)</f>
        <v>0</v>
      </c>
      <c r="BH145" s="163">
        <f>IF(N145="sníž. přenesená",J145,0)</f>
        <v>0</v>
      </c>
      <c r="BI145" s="163">
        <f>IF(N145="nulová",J145,0)</f>
        <v>0</v>
      </c>
      <c r="BJ145" s="18" t="s">
        <v>24</v>
      </c>
      <c r="BK145" s="163">
        <f>ROUND(I145*H145,2)</f>
        <v>0</v>
      </c>
      <c r="BL145" s="18" t="s">
        <v>192</v>
      </c>
      <c r="BM145" s="162" t="s">
        <v>1512</v>
      </c>
    </row>
    <row r="146" spans="1:65" s="13" customFormat="1">
      <c r="B146" s="164"/>
      <c r="D146" s="165" t="s">
        <v>194</v>
      </c>
      <c r="E146" s="166" t="s">
        <v>1</v>
      </c>
      <c r="F146" s="167" t="s">
        <v>730</v>
      </c>
      <c r="H146" s="168">
        <v>3.88</v>
      </c>
      <c r="I146" s="169"/>
      <c r="L146" s="164"/>
      <c r="M146" s="170"/>
      <c r="N146" s="171"/>
      <c r="O146" s="171"/>
      <c r="P146" s="171"/>
      <c r="Q146" s="171"/>
      <c r="R146" s="171"/>
      <c r="S146" s="171"/>
      <c r="T146" s="172"/>
      <c r="AT146" s="166" t="s">
        <v>194</v>
      </c>
      <c r="AU146" s="166" t="s">
        <v>88</v>
      </c>
      <c r="AV146" s="13" t="s">
        <v>88</v>
      </c>
      <c r="AW146" s="13" t="s">
        <v>35</v>
      </c>
      <c r="AX146" s="13" t="s">
        <v>80</v>
      </c>
      <c r="AY146" s="166" t="s">
        <v>185</v>
      </c>
    </row>
    <row r="147" spans="1:65" s="13" customFormat="1">
      <c r="B147" s="164"/>
      <c r="D147" s="165" t="s">
        <v>194</v>
      </c>
      <c r="E147" s="166" t="s">
        <v>1</v>
      </c>
      <c r="F147" s="167" t="s">
        <v>731</v>
      </c>
      <c r="H147" s="168">
        <v>9.48</v>
      </c>
      <c r="I147" s="169"/>
      <c r="L147" s="164"/>
      <c r="M147" s="170"/>
      <c r="N147" s="171"/>
      <c r="O147" s="171"/>
      <c r="P147" s="171"/>
      <c r="Q147" s="171"/>
      <c r="R147" s="171"/>
      <c r="S147" s="171"/>
      <c r="T147" s="172"/>
      <c r="AT147" s="166" t="s">
        <v>194</v>
      </c>
      <c r="AU147" s="166" t="s">
        <v>88</v>
      </c>
      <c r="AV147" s="13" t="s">
        <v>88</v>
      </c>
      <c r="AW147" s="13" t="s">
        <v>35</v>
      </c>
      <c r="AX147" s="13" t="s">
        <v>80</v>
      </c>
      <c r="AY147" s="166" t="s">
        <v>185</v>
      </c>
    </row>
    <row r="148" spans="1:65" s="13" customFormat="1">
      <c r="B148" s="164"/>
      <c r="D148" s="165" t="s">
        <v>194</v>
      </c>
      <c r="E148" s="166" t="s">
        <v>1</v>
      </c>
      <c r="F148" s="167" t="s">
        <v>732</v>
      </c>
      <c r="H148" s="168">
        <v>10.050000000000001</v>
      </c>
      <c r="I148" s="169"/>
      <c r="L148" s="164"/>
      <c r="M148" s="170"/>
      <c r="N148" s="171"/>
      <c r="O148" s="171"/>
      <c r="P148" s="171"/>
      <c r="Q148" s="171"/>
      <c r="R148" s="171"/>
      <c r="S148" s="171"/>
      <c r="T148" s="172"/>
      <c r="AT148" s="166" t="s">
        <v>194</v>
      </c>
      <c r="AU148" s="166" t="s">
        <v>88</v>
      </c>
      <c r="AV148" s="13" t="s">
        <v>88</v>
      </c>
      <c r="AW148" s="13" t="s">
        <v>35</v>
      </c>
      <c r="AX148" s="13" t="s">
        <v>80</v>
      </c>
      <c r="AY148" s="166" t="s">
        <v>185</v>
      </c>
    </row>
    <row r="149" spans="1:65" s="13" customFormat="1">
      <c r="B149" s="164"/>
      <c r="D149" s="165" t="s">
        <v>194</v>
      </c>
      <c r="E149" s="166" t="s">
        <v>1</v>
      </c>
      <c r="F149" s="167" t="s">
        <v>733</v>
      </c>
      <c r="H149" s="168">
        <v>4.7699999999999996</v>
      </c>
      <c r="I149" s="169"/>
      <c r="L149" s="164"/>
      <c r="M149" s="170"/>
      <c r="N149" s="171"/>
      <c r="O149" s="171"/>
      <c r="P149" s="171"/>
      <c r="Q149" s="171"/>
      <c r="R149" s="171"/>
      <c r="S149" s="171"/>
      <c r="T149" s="172"/>
      <c r="AT149" s="166" t="s">
        <v>194</v>
      </c>
      <c r="AU149" s="166" t="s">
        <v>88</v>
      </c>
      <c r="AV149" s="13" t="s">
        <v>88</v>
      </c>
      <c r="AW149" s="13" t="s">
        <v>35</v>
      </c>
      <c r="AX149" s="13" t="s">
        <v>80</v>
      </c>
      <c r="AY149" s="166" t="s">
        <v>185</v>
      </c>
    </row>
    <row r="150" spans="1:65" s="13" customFormat="1">
      <c r="B150" s="164"/>
      <c r="D150" s="165" t="s">
        <v>194</v>
      </c>
      <c r="E150" s="166" t="s">
        <v>1</v>
      </c>
      <c r="F150" s="167" t="s">
        <v>734</v>
      </c>
      <c r="H150" s="168">
        <v>8.1199999999999992</v>
      </c>
      <c r="I150" s="169"/>
      <c r="L150" s="164"/>
      <c r="M150" s="170"/>
      <c r="N150" s="171"/>
      <c r="O150" s="171"/>
      <c r="P150" s="171"/>
      <c r="Q150" s="171"/>
      <c r="R150" s="171"/>
      <c r="S150" s="171"/>
      <c r="T150" s="172"/>
      <c r="AT150" s="166" t="s">
        <v>194</v>
      </c>
      <c r="AU150" s="166" t="s">
        <v>88</v>
      </c>
      <c r="AV150" s="13" t="s">
        <v>88</v>
      </c>
      <c r="AW150" s="13" t="s">
        <v>35</v>
      </c>
      <c r="AX150" s="13" t="s">
        <v>80</v>
      </c>
      <c r="AY150" s="166" t="s">
        <v>185</v>
      </c>
    </row>
    <row r="151" spans="1:65" s="14" customFormat="1">
      <c r="B151" s="173"/>
      <c r="D151" s="165" t="s">
        <v>194</v>
      </c>
      <c r="E151" s="174" t="s">
        <v>1</v>
      </c>
      <c r="F151" s="175" t="s">
        <v>195</v>
      </c>
      <c r="H151" s="176">
        <v>36.299999999999997</v>
      </c>
      <c r="I151" s="177"/>
      <c r="L151" s="173"/>
      <c r="M151" s="178"/>
      <c r="N151" s="179"/>
      <c r="O151" s="179"/>
      <c r="P151" s="179"/>
      <c r="Q151" s="179"/>
      <c r="R151" s="179"/>
      <c r="S151" s="179"/>
      <c r="T151" s="180"/>
      <c r="AT151" s="174" t="s">
        <v>194</v>
      </c>
      <c r="AU151" s="174" t="s">
        <v>88</v>
      </c>
      <c r="AV151" s="14" t="s">
        <v>192</v>
      </c>
      <c r="AW151" s="14" t="s">
        <v>35</v>
      </c>
      <c r="AX151" s="14" t="s">
        <v>24</v>
      </c>
      <c r="AY151" s="174" t="s">
        <v>185</v>
      </c>
    </row>
    <row r="152" spans="1:65" s="2" customFormat="1" ht="16.5" customHeight="1">
      <c r="A152" s="33"/>
      <c r="B152" s="150"/>
      <c r="C152" s="151" t="s">
        <v>208</v>
      </c>
      <c r="D152" s="151" t="s">
        <v>187</v>
      </c>
      <c r="E152" s="152" t="s">
        <v>735</v>
      </c>
      <c r="F152" s="153" t="s">
        <v>736</v>
      </c>
      <c r="G152" s="154" t="s">
        <v>288</v>
      </c>
      <c r="H152" s="155">
        <v>9.5500000000000007</v>
      </c>
      <c r="I152" s="156"/>
      <c r="J152" s="157">
        <f>ROUND(I152*H152,2)</f>
        <v>0</v>
      </c>
      <c r="K152" s="153" t="s">
        <v>191</v>
      </c>
      <c r="L152" s="34"/>
      <c r="M152" s="158" t="s">
        <v>1</v>
      </c>
      <c r="N152" s="159" t="s">
        <v>45</v>
      </c>
      <c r="O152" s="59"/>
      <c r="P152" s="160">
        <f>O152*H152</f>
        <v>0</v>
      </c>
      <c r="Q152" s="160">
        <v>0</v>
      </c>
      <c r="R152" s="160">
        <f>Q152*H152</f>
        <v>0</v>
      </c>
      <c r="S152" s="160">
        <v>0.57999999999999996</v>
      </c>
      <c r="T152" s="161">
        <f>S152*H152</f>
        <v>5.5389999999999997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62" t="s">
        <v>192</v>
      </c>
      <c r="AT152" s="162" t="s">
        <v>187</v>
      </c>
      <c r="AU152" s="162" t="s">
        <v>88</v>
      </c>
      <c r="AY152" s="18" t="s">
        <v>185</v>
      </c>
      <c r="BE152" s="163">
        <f>IF(N152="základní",J152,0)</f>
        <v>0</v>
      </c>
      <c r="BF152" s="163">
        <f>IF(N152="snížená",J152,0)</f>
        <v>0</v>
      </c>
      <c r="BG152" s="163">
        <f>IF(N152="zákl. přenesená",J152,0)</f>
        <v>0</v>
      </c>
      <c r="BH152" s="163">
        <f>IF(N152="sníž. přenesená",J152,0)</f>
        <v>0</v>
      </c>
      <c r="BI152" s="163">
        <f>IF(N152="nulová",J152,0)</f>
        <v>0</v>
      </c>
      <c r="BJ152" s="18" t="s">
        <v>24</v>
      </c>
      <c r="BK152" s="163">
        <f>ROUND(I152*H152,2)</f>
        <v>0</v>
      </c>
      <c r="BL152" s="18" t="s">
        <v>192</v>
      </c>
      <c r="BM152" s="162" t="s">
        <v>1513</v>
      </c>
    </row>
    <row r="153" spans="1:65" s="13" customFormat="1">
      <c r="B153" s="164"/>
      <c r="D153" s="165" t="s">
        <v>194</v>
      </c>
      <c r="E153" s="166" t="s">
        <v>1</v>
      </c>
      <c r="F153" s="167" t="s">
        <v>738</v>
      </c>
      <c r="H153" s="168">
        <v>9.5500000000000007</v>
      </c>
      <c r="I153" s="169"/>
      <c r="L153" s="164"/>
      <c r="M153" s="170"/>
      <c r="N153" s="171"/>
      <c r="O153" s="171"/>
      <c r="P153" s="171"/>
      <c r="Q153" s="171"/>
      <c r="R153" s="171"/>
      <c r="S153" s="171"/>
      <c r="T153" s="172"/>
      <c r="AT153" s="166" t="s">
        <v>194</v>
      </c>
      <c r="AU153" s="166" t="s">
        <v>88</v>
      </c>
      <c r="AV153" s="13" t="s">
        <v>88</v>
      </c>
      <c r="AW153" s="13" t="s">
        <v>35</v>
      </c>
      <c r="AX153" s="13" t="s">
        <v>24</v>
      </c>
      <c r="AY153" s="166" t="s">
        <v>185</v>
      </c>
    </row>
    <row r="154" spans="1:65" s="2" customFormat="1" ht="16.5" customHeight="1">
      <c r="A154" s="33"/>
      <c r="B154" s="150"/>
      <c r="C154" s="151" t="s">
        <v>213</v>
      </c>
      <c r="D154" s="151" t="s">
        <v>187</v>
      </c>
      <c r="E154" s="152" t="s">
        <v>302</v>
      </c>
      <c r="F154" s="153" t="s">
        <v>303</v>
      </c>
      <c r="G154" s="154" t="s">
        <v>234</v>
      </c>
      <c r="H154" s="155">
        <v>36.162999999999997</v>
      </c>
      <c r="I154" s="156"/>
      <c r="J154" s="157">
        <f>ROUND(I154*H154,2)</f>
        <v>0</v>
      </c>
      <c r="K154" s="153" t="s">
        <v>191</v>
      </c>
      <c r="L154" s="34"/>
      <c r="M154" s="158" t="s">
        <v>1</v>
      </c>
      <c r="N154" s="159" t="s">
        <v>45</v>
      </c>
      <c r="O154" s="59"/>
      <c r="P154" s="160">
        <f>O154*H154</f>
        <v>0</v>
      </c>
      <c r="Q154" s="160">
        <v>0</v>
      </c>
      <c r="R154" s="160">
        <f>Q154*H154</f>
        <v>0</v>
      </c>
      <c r="S154" s="160">
        <v>0</v>
      </c>
      <c r="T154" s="161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62" t="s">
        <v>192</v>
      </c>
      <c r="AT154" s="162" t="s">
        <v>187</v>
      </c>
      <c r="AU154" s="162" t="s">
        <v>88</v>
      </c>
      <c r="AY154" s="18" t="s">
        <v>185</v>
      </c>
      <c r="BE154" s="163">
        <f>IF(N154="základní",J154,0)</f>
        <v>0</v>
      </c>
      <c r="BF154" s="163">
        <f>IF(N154="snížená",J154,0)</f>
        <v>0</v>
      </c>
      <c r="BG154" s="163">
        <f>IF(N154="zákl. přenesená",J154,0)</f>
        <v>0</v>
      </c>
      <c r="BH154" s="163">
        <f>IF(N154="sníž. přenesená",J154,0)</f>
        <v>0</v>
      </c>
      <c r="BI154" s="163">
        <f>IF(N154="nulová",J154,0)</f>
        <v>0</v>
      </c>
      <c r="BJ154" s="18" t="s">
        <v>24</v>
      </c>
      <c r="BK154" s="163">
        <f>ROUND(I154*H154,2)</f>
        <v>0</v>
      </c>
      <c r="BL154" s="18" t="s">
        <v>192</v>
      </c>
      <c r="BM154" s="162" t="s">
        <v>1514</v>
      </c>
    </row>
    <row r="155" spans="1:65" s="2" customFormat="1" ht="16.5" customHeight="1">
      <c r="A155" s="33"/>
      <c r="B155" s="150"/>
      <c r="C155" s="151" t="s">
        <v>217</v>
      </c>
      <c r="D155" s="151" t="s">
        <v>187</v>
      </c>
      <c r="E155" s="152" t="s">
        <v>305</v>
      </c>
      <c r="F155" s="153" t="s">
        <v>306</v>
      </c>
      <c r="G155" s="154" t="s">
        <v>234</v>
      </c>
      <c r="H155" s="155">
        <v>216.97800000000001</v>
      </c>
      <c r="I155" s="156"/>
      <c r="J155" s="157">
        <f>ROUND(I155*H155,2)</f>
        <v>0</v>
      </c>
      <c r="K155" s="153" t="s">
        <v>191</v>
      </c>
      <c r="L155" s="34"/>
      <c r="M155" s="158" t="s">
        <v>1</v>
      </c>
      <c r="N155" s="159" t="s">
        <v>45</v>
      </c>
      <c r="O155" s="59"/>
      <c r="P155" s="160">
        <f>O155*H155</f>
        <v>0</v>
      </c>
      <c r="Q155" s="160">
        <v>0</v>
      </c>
      <c r="R155" s="160">
        <f>Q155*H155</f>
        <v>0</v>
      </c>
      <c r="S155" s="160">
        <v>0</v>
      </c>
      <c r="T155" s="161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62" t="s">
        <v>192</v>
      </c>
      <c r="AT155" s="162" t="s">
        <v>187</v>
      </c>
      <c r="AU155" s="162" t="s">
        <v>88</v>
      </c>
      <c r="AY155" s="18" t="s">
        <v>185</v>
      </c>
      <c r="BE155" s="163">
        <f>IF(N155="základní",J155,0)</f>
        <v>0</v>
      </c>
      <c r="BF155" s="163">
        <f>IF(N155="snížená",J155,0)</f>
        <v>0</v>
      </c>
      <c r="BG155" s="163">
        <f>IF(N155="zákl. přenesená",J155,0)</f>
        <v>0</v>
      </c>
      <c r="BH155" s="163">
        <f>IF(N155="sníž. přenesená",J155,0)</f>
        <v>0</v>
      </c>
      <c r="BI155" s="163">
        <f>IF(N155="nulová",J155,0)</f>
        <v>0</v>
      </c>
      <c r="BJ155" s="18" t="s">
        <v>24</v>
      </c>
      <c r="BK155" s="163">
        <f>ROUND(I155*H155,2)</f>
        <v>0</v>
      </c>
      <c r="BL155" s="18" t="s">
        <v>192</v>
      </c>
      <c r="BM155" s="162" t="s">
        <v>1515</v>
      </c>
    </row>
    <row r="156" spans="1:65" s="13" customFormat="1">
      <c r="B156" s="164"/>
      <c r="D156" s="165" t="s">
        <v>194</v>
      </c>
      <c r="E156" s="166" t="s">
        <v>1</v>
      </c>
      <c r="F156" s="167" t="s">
        <v>1516</v>
      </c>
      <c r="H156" s="168">
        <v>216.97800000000001</v>
      </c>
      <c r="I156" s="169"/>
      <c r="L156" s="164"/>
      <c r="M156" s="170"/>
      <c r="N156" s="171"/>
      <c r="O156" s="171"/>
      <c r="P156" s="171"/>
      <c r="Q156" s="171"/>
      <c r="R156" s="171"/>
      <c r="S156" s="171"/>
      <c r="T156" s="172"/>
      <c r="AT156" s="166" t="s">
        <v>194</v>
      </c>
      <c r="AU156" s="166" t="s">
        <v>88</v>
      </c>
      <c r="AV156" s="13" t="s">
        <v>88</v>
      </c>
      <c r="AW156" s="13" t="s">
        <v>35</v>
      </c>
      <c r="AX156" s="13" t="s">
        <v>24</v>
      </c>
      <c r="AY156" s="166" t="s">
        <v>185</v>
      </c>
    </row>
    <row r="157" spans="1:65" s="2" customFormat="1" ht="16.5" customHeight="1">
      <c r="A157" s="33"/>
      <c r="B157" s="150"/>
      <c r="C157" s="151" t="s">
        <v>221</v>
      </c>
      <c r="D157" s="151" t="s">
        <v>187</v>
      </c>
      <c r="E157" s="152" t="s">
        <v>309</v>
      </c>
      <c r="F157" s="153" t="s">
        <v>310</v>
      </c>
      <c r="G157" s="154" t="s">
        <v>234</v>
      </c>
      <c r="H157" s="155">
        <v>36.162999999999997</v>
      </c>
      <c r="I157" s="156"/>
      <c r="J157" s="157">
        <f>ROUND(I157*H157,2)</f>
        <v>0</v>
      </c>
      <c r="K157" s="153" t="s">
        <v>224</v>
      </c>
      <c r="L157" s="34"/>
      <c r="M157" s="158" t="s">
        <v>1</v>
      </c>
      <c r="N157" s="159" t="s">
        <v>45</v>
      </c>
      <c r="O157" s="59"/>
      <c r="P157" s="160">
        <f>O157*H157</f>
        <v>0</v>
      </c>
      <c r="Q157" s="160">
        <v>0</v>
      </c>
      <c r="R157" s="160">
        <f>Q157*H157</f>
        <v>0</v>
      </c>
      <c r="S157" s="160">
        <v>0</v>
      </c>
      <c r="T157" s="161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62" t="s">
        <v>192</v>
      </c>
      <c r="AT157" s="162" t="s">
        <v>187</v>
      </c>
      <c r="AU157" s="162" t="s">
        <v>88</v>
      </c>
      <c r="AY157" s="18" t="s">
        <v>185</v>
      </c>
      <c r="BE157" s="163">
        <f>IF(N157="základní",J157,0)</f>
        <v>0</v>
      </c>
      <c r="BF157" s="163">
        <f>IF(N157="snížená",J157,0)</f>
        <v>0</v>
      </c>
      <c r="BG157" s="163">
        <f>IF(N157="zákl. přenesená",J157,0)</f>
        <v>0</v>
      </c>
      <c r="BH157" s="163">
        <f>IF(N157="sníž. přenesená",J157,0)</f>
        <v>0</v>
      </c>
      <c r="BI157" s="163">
        <f>IF(N157="nulová",J157,0)</f>
        <v>0</v>
      </c>
      <c r="BJ157" s="18" t="s">
        <v>24</v>
      </c>
      <c r="BK157" s="163">
        <f>ROUND(I157*H157,2)</f>
        <v>0</v>
      </c>
      <c r="BL157" s="18" t="s">
        <v>192</v>
      </c>
      <c r="BM157" s="162" t="s">
        <v>1517</v>
      </c>
    </row>
    <row r="158" spans="1:65" s="2" customFormat="1" ht="16.5" customHeight="1">
      <c r="A158" s="33"/>
      <c r="B158" s="150"/>
      <c r="C158" s="151" t="s">
        <v>109</v>
      </c>
      <c r="D158" s="151" t="s">
        <v>187</v>
      </c>
      <c r="E158" s="152" t="s">
        <v>752</v>
      </c>
      <c r="F158" s="153" t="s">
        <v>753</v>
      </c>
      <c r="G158" s="154" t="s">
        <v>288</v>
      </c>
      <c r="H158" s="155">
        <v>14.28</v>
      </c>
      <c r="I158" s="156"/>
      <c r="J158" s="157">
        <f>ROUND(I158*H158,2)</f>
        <v>0</v>
      </c>
      <c r="K158" s="153" t="s">
        <v>191</v>
      </c>
      <c r="L158" s="34"/>
      <c r="M158" s="158" t="s">
        <v>1</v>
      </c>
      <c r="N158" s="159" t="s">
        <v>45</v>
      </c>
      <c r="O158" s="59"/>
      <c r="P158" s="160">
        <f>O158*H158</f>
        <v>0</v>
      </c>
      <c r="Q158" s="160">
        <v>0</v>
      </c>
      <c r="R158" s="160">
        <f>Q158*H158</f>
        <v>0</v>
      </c>
      <c r="S158" s="160">
        <v>0.316</v>
      </c>
      <c r="T158" s="161">
        <f>S158*H158</f>
        <v>4.51248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62" t="s">
        <v>192</v>
      </c>
      <c r="AT158" s="162" t="s">
        <v>187</v>
      </c>
      <c r="AU158" s="162" t="s">
        <v>88</v>
      </c>
      <c r="AY158" s="18" t="s">
        <v>185</v>
      </c>
      <c r="BE158" s="163">
        <f>IF(N158="základní",J158,0)</f>
        <v>0</v>
      </c>
      <c r="BF158" s="163">
        <f>IF(N158="snížená",J158,0)</f>
        <v>0</v>
      </c>
      <c r="BG158" s="163">
        <f>IF(N158="zákl. přenesená",J158,0)</f>
        <v>0</v>
      </c>
      <c r="BH158" s="163">
        <f>IF(N158="sníž. přenesená",J158,0)</f>
        <v>0</v>
      </c>
      <c r="BI158" s="163">
        <f>IF(N158="nulová",J158,0)</f>
        <v>0</v>
      </c>
      <c r="BJ158" s="18" t="s">
        <v>24</v>
      </c>
      <c r="BK158" s="163">
        <f>ROUND(I158*H158,2)</f>
        <v>0</v>
      </c>
      <c r="BL158" s="18" t="s">
        <v>192</v>
      </c>
      <c r="BM158" s="162" t="s">
        <v>1518</v>
      </c>
    </row>
    <row r="159" spans="1:65" s="13" customFormat="1">
      <c r="B159" s="164"/>
      <c r="D159" s="165" t="s">
        <v>194</v>
      </c>
      <c r="E159" s="166" t="s">
        <v>1</v>
      </c>
      <c r="F159" s="167" t="s">
        <v>755</v>
      </c>
      <c r="H159" s="168">
        <v>9.48</v>
      </c>
      <c r="I159" s="169"/>
      <c r="L159" s="164"/>
      <c r="M159" s="170"/>
      <c r="N159" s="171"/>
      <c r="O159" s="171"/>
      <c r="P159" s="171"/>
      <c r="Q159" s="171"/>
      <c r="R159" s="171"/>
      <c r="S159" s="171"/>
      <c r="T159" s="172"/>
      <c r="AT159" s="166" t="s">
        <v>194</v>
      </c>
      <c r="AU159" s="166" t="s">
        <v>88</v>
      </c>
      <c r="AV159" s="13" t="s">
        <v>88</v>
      </c>
      <c r="AW159" s="13" t="s">
        <v>35</v>
      </c>
      <c r="AX159" s="13" t="s">
        <v>80</v>
      </c>
      <c r="AY159" s="166" t="s">
        <v>185</v>
      </c>
    </row>
    <row r="160" spans="1:65" s="13" customFormat="1">
      <c r="B160" s="164"/>
      <c r="D160" s="165" t="s">
        <v>194</v>
      </c>
      <c r="E160" s="166" t="s">
        <v>1</v>
      </c>
      <c r="F160" s="167" t="s">
        <v>756</v>
      </c>
      <c r="H160" s="168">
        <v>4.8</v>
      </c>
      <c r="I160" s="169"/>
      <c r="L160" s="164"/>
      <c r="M160" s="170"/>
      <c r="N160" s="171"/>
      <c r="O160" s="171"/>
      <c r="P160" s="171"/>
      <c r="Q160" s="171"/>
      <c r="R160" s="171"/>
      <c r="S160" s="171"/>
      <c r="T160" s="172"/>
      <c r="AT160" s="166" t="s">
        <v>194</v>
      </c>
      <c r="AU160" s="166" t="s">
        <v>88</v>
      </c>
      <c r="AV160" s="13" t="s">
        <v>88</v>
      </c>
      <c r="AW160" s="13" t="s">
        <v>35</v>
      </c>
      <c r="AX160" s="13" t="s">
        <v>80</v>
      </c>
      <c r="AY160" s="166" t="s">
        <v>185</v>
      </c>
    </row>
    <row r="161" spans="1:65" s="14" customFormat="1">
      <c r="B161" s="173"/>
      <c r="D161" s="165" t="s">
        <v>194</v>
      </c>
      <c r="E161" s="174" t="s">
        <v>1</v>
      </c>
      <c r="F161" s="175" t="s">
        <v>195</v>
      </c>
      <c r="H161" s="176">
        <v>14.28</v>
      </c>
      <c r="I161" s="177"/>
      <c r="L161" s="173"/>
      <c r="M161" s="178"/>
      <c r="N161" s="179"/>
      <c r="O161" s="179"/>
      <c r="P161" s="179"/>
      <c r="Q161" s="179"/>
      <c r="R161" s="179"/>
      <c r="S161" s="179"/>
      <c r="T161" s="180"/>
      <c r="AT161" s="174" t="s">
        <v>194</v>
      </c>
      <c r="AU161" s="174" t="s">
        <v>88</v>
      </c>
      <c r="AV161" s="14" t="s">
        <v>192</v>
      </c>
      <c r="AW161" s="14" t="s">
        <v>35</v>
      </c>
      <c r="AX161" s="14" t="s">
        <v>24</v>
      </c>
      <c r="AY161" s="174" t="s">
        <v>185</v>
      </c>
    </row>
    <row r="162" spans="1:65" s="2" customFormat="1" ht="16.5" customHeight="1">
      <c r="A162" s="33"/>
      <c r="B162" s="150"/>
      <c r="C162" s="151" t="s">
        <v>112</v>
      </c>
      <c r="D162" s="151" t="s">
        <v>187</v>
      </c>
      <c r="E162" s="152" t="s">
        <v>757</v>
      </c>
      <c r="F162" s="153" t="s">
        <v>758</v>
      </c>
      <c r="G162" s="154" t="s">
        <v>288</v>
      </c>
      <c r="H162" s="155">
        <v>31.23</v>
      </c>
      <c r="I162" s="156"/>
      <c r="J162" s="157">
        <f>ROUND(I162*H162,2)</f>
        <v>0</v>
      </c>
      <c r="K162" s="153" t="s">
        <v>191</v>
      </c>
      <c r="L162" s="34"/>
      <c r="M162" s="158" t="s">
        <v>1</v>
      </c>
      <c r="N162" s="159" t="s">
        <v>45</v>
      </c>
      <c r="O162" s="59"/>
      <c r="P162" s="160">
        <f>O162*H162</f>
        <v>0</v>
      </c>
      <c r="Q162" s="160">
        <v>0</v>
      </c>
      <c r="R162" s="160">
        <f>Q162*H162</f>
        <v>0</v>
      </c>
      <c r="S162" s="160">
        <v>0.45</v>
      </c>
      <c r="T162" s="161">
        <f>S162*H162</f>
        <v>14.0535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62" t="s">
        <v>192</v>
      </c>
      <c r="AT162" s="162" t="s">
        <v>187</v>
      </c>
      <c r="AU162" s="162" t="s">
        <v>88</v>
      </c>
      <c r="AY162" s="18" t="s">
        <v>185</v>
      </c>
      <c r="BE162" s="163">
        <f>IF(N162="základní",J162,0)</f>
        <v>0</v>
      </c>
      <c r="BF162" s="163">
        <f>IF(N162="snížená",J162,0)</f>
        <v>0</v>
      </c>
      <c r="BG162" s="163">
        <f>IF(N162="zákl. přenesená",J162,0)</f>
        <v>0</v>
      </c>
      <c r="BH162" s="163">
        <f>IF(N162="sníž. přenesená",J162,0)</f>
        <v>0</v>
      </c>
      <c r="BI162" s="163">
        <f>IF(N162="nulová",J162,0)</f>
        <v>0</v>
      </c>
      <c r="BJ162" s="18" t="s">
        <v>24</v>
      </c>
      <c r="BK162" s="163">
        <f>ROUND(I162*H162,2)</f>
        <v>0</v>
      </c>
      <c r="BL162" s="18" t="s">
        <v>192</v>
      </c>
      <c r="BM162" s="162" t="s">
        <v>1519</v>
      </c>
    </row>
    <row r="163" spans="1:65" s="15" customFormat="1">
      <c r="B163" s="194"/>
      <c r="D163" s="165" t="s">
        <v>194</v>
      </c>
      <c r="E163" s="195" t="s">
        <v>1</v>
      </c>
      <c r="F163" s="196" t="s">
        <v>1520</v>
      </c>
      <c r="H163" s="195" t="s">
        <v>1</v>
      </c>
      <c r="I163" s="197"/>
      <c r="L163" s="194"/>
      <c r="M163" s="198"/>
      <c r="N163" s="199"/>
      <c r="O163" s="199"/>
      <c r="P163" s="199"/>
      <c r="Q163" s="199"/>
      <c r="R163" s="199"/>
      <c r="S163" s="199"/>
      <c r="T163" s="200"/>
      <c r="AT163" s="195" t="s">
        <v>194</v>
      </c>
      <c r="AU163" s="195" t="s">
        <v>88</v>
      </c>
      <c r="AV163" s="15" t="s">
        <v>24</v>
      </c>
      <c r="AW163" s="15" t="s">
        <v>35</v>
      </c>
      <c r="AX163" s="15" t="s">
        <v>80</v>
      </c>
      <c r="AY163" s="195" t="s">
        <v>185</v>
      </c>
    </row>
    <row r="164" spans="1:65" s="15" customFormat="1">
      <c r="B164" s="194"/>
      <c r="D164" s="165" t="s">
        <v>194</v>
      </c>
      <c r="E164" s="195" t="s">
        <v>1</v>
      </c>
      <c r="F164" s="196" t="s">
        <v>761</v>
      </c>
      <c r="H164" s="195" t="s">
        <v>1</v>
      </c>
      <c r="I164" s="197"/>
      <c r="L164" s="194"/>
      <c r="M164" s="198"/>
      <c r="N164" s="199"/>
      <c r="O164" s="199"/>
      <c r="P164" s="199"/>
      <c r="Q164" s="199"/>
      <c r="R164" s="199"/>
      <c r="S164" s="199"/>
      <c r="T164" s="200"/>
      <c r="AT164" s="195" t="s">
        <v>194</v>
      </c>
      <c r="AU164" s="195" t="s">
        <v>88</v>
      </c>
      <c r="AV164" s="15" t="s">
        <v>24</v>
      </c>
      <c r="AW164" s="15" t="s">
        <v>35</v>
      </c>
      <c r="AX164" s="15" t="s">
        <v>80</v>
      </c>
      <c r="AY164" s="195" t="s">
        <v>185</v>
      </c>
    </row>
    <row r="165" spans="1:65" s="13" customFormat="1">
      <c r="B165" s="164"/>
      <c r="D165" s="165" t="s">
        <v>194</v>
      </c>
      <c r="E165" s="166" t="s">
        <v>1</v>
      </c>
      <c r="F165" s="167" t="s">
        <v>1490</v>
      </c>
      <c r="H165" s="168">
        <v>9.48</v>
      </c>
      <c r="I165" s="169"/>
      <c r="L165" s="164"/>
      <c r="M165" s="170"/>
      <c r="N165" s="171"/>
      <c r="O165" s="171"/>
      <c r="P165" s="171"/>
      <c r="Q165" s="171"/>
      <c r="R165" s="171"/>
      <c r="S165" s="171"/>
      <c r="T165" s="172"/>
      <c r="AT165" s="166" t="s">
        <v>194</v>
      </c>
      <c r="AU165" s="166" t="s">
        <v>88</v>
      </c>
      <c r="AV165" s="13" t="s">
        <v>88</v>
      </c>
      <c r="AW165" s="13" t="s">
        <v>35</v>
      </c>
      <c r="AX165" s="13" t="s">
        <v>80</v>
      </c>
      <c r="AY165" s="166" t="s">
        <v>185</v>
      </c>
    </row>
    <row r="166" spans="1:65" s="16" customFormat="1">
      <c r="B166" s="206"/>
      <c r="D166" s="165" t="s">
        <v>194</v>
      </c>
      <c r="E166" s="207" t="s">
        <v>640</v>
      </c>
      <c r="F166" s="208" t="s">
        <v>510</v>
      </c>
      <c r="H166" s="209">
        <v>9.48</v>
      </c>
      <c r="I166" s="210"/>
      <c r="L166" s="206"/>
      <c r="M166" s="211"/>
      <c r="N166" s="212"/>
      <c r="O166" s="212"/>
      <c r="P166" s="212"/>
      <c r="Q166" s="212"/>
      <c r="R166" s="212"/>
      <c r="S166" s="212"/>
      <c r="T166" s="213"/>
      <c r="AT166" s="207" t="s">
        <v>194</v>
      </c>
      <c r="AU166" s="207" t="s">
        <v>88</v>
      </c>
      <c r="AV166" s="16" t="s">
        <v>117</v>
      </c>
      <c r="AW166" s="16" t="s">
        <v>35</v>
      </c>
      <c r="AX166" s="16" t="s">
        <v>80</v>
      </c>
      <c r="AY166" s="207" t="s">
        <v>185</v>
      </c>
    </row>
    <row r="167" spans="1:65" s="15" customFormat="1">
      <c r="B167" s="194"/>
      <c r="D167" s="165" t="s">
        <v>194</v>
      </c>
      <c r="E167" s="195" t="s">
        <v>1</v>
      </c>
      <c r="F167" s="196" t="s">
        <v>762</v>
      </c>
      <c r="H167" s="195" t="s">
        <v>1</v>
      </c>
      <c r="I167" s="197"/>
      <c r="L167" s="194"/>
      <c r="M167" s="198"/>
      <c r="N167" s="199"/>
      <c r="O167" s="199"/>
      <c r="P167" s="199"/>
      <c r="Q167" s="199"/>
      <c r="R167" s="199"/>
      <c r="S167" s="199"/>
      <c r="T167" s="200"/>
      <c r="AT167" s="195" t="s">
        <v>194</v>
      </c>
      <c r="AU167" s="195" t="s">
        <v>88</v>
      </c>
      <c r="AV167" s="15" t="s">
        <v>24</v>
      </c>
      <c r="AW167" s="15" t="s">
        <v>35</v>
      </c>
      <c r="AX167" s="15" t="s">
        <v>80</v>
      </c>
      <c r="AY167" s="195" t="s">
        <v>185</v>
      </c>
    </row>
    <row r="168" spans="1:65" s="13" customFormat="1">
      <c r="B168" s="164"/>
      <c r="D168" s="165" t="s">
        <v>194</v>
      </c>
      <c r="E168" s="166" t="s">
        <v>1</v>
      </c>
      <c r="F168" s="167" t="s">
        <v>1491</v>
      </c>
      <c r="H168" s="168">
        <v>4.8</v>
      </c>
      <c r="I168" s="169"/>
      <c r="L168" s="164"/>
      <c r="M168" s="170"/>
      <c r="N168" s="171"/>
      <c r="O168" s="171"/>
      <c r="P168" s="171"/>
      <c r="Q168" s="171"/>
      <c r="R168" s="171"/>
      <c r="S168" s="171"/>
      <c r="T168" s="172"/>
      <c r="AT168" s="166" t="s">
        <v>194</v>
      </c>
      <c r="AU168" s="166" t="s">
        <v>88</v>
      </c>
      <c r="AV168" s="13" t="s">
        <v>88</v>
      </c>
      <c r="AW168" s="13" t="s">
        <v>35</v>
      </c>
      <c r="AX168" s="13" t="s">
        <v>80</v>
      </c>
      <c r="AY168" s="166" t="s">
        <v>185</v>
      </c>
    </row>
    <row r="169" spans="1:65" s="16" customFormat="1">
      <c r="B169" s="206"/>
      <c r="D169" s="165" t="s">
        <v>194</v>
      </c>
      <c r="E169" s="207" t="s">
        <v>642</v>
      </c>
      <c r="F169" s="208" t="s">
        <v>510</v>
      </c>
      <c r="H169" s="209">
        <v>4.8</v>
      </c>
      <c r="I169" s="210"/>
      <c r="L169" s="206"/>
      <c r="M169" s="211"/>
      <c r="N169" s="212"/>
      <c r="O169" s="212"/>
      <c r="P169" s="212"/>
      <c r="Q169" s="212"/>
      <c r="R169" s="212"/>
      <c r="S169" s="212"/>
      <c r="T169" s="213"/>
      <c r="AT169" s="207" t="s">
        <v>194</v>
      </c>
      <c r="AU169" s="207" t="s">
        <v>88</v>
      </c>
      <c r="AV169" s="16" t="s">
        <v>117</v>
      </c>
      <c r="AW169" s="16" t="s">
        <v>35</v>
      </c>
      <c r="AX169" s="16" t="s">
        <v>80</v>
      </c>
      <c r="AY169" s="207" t="s">
        <v>185</v>
      </c>
    </row>
    <row r="170" spans="1:65" s="13" customFormat="1">
      <c r="B170" s="164"/>
      <c r="D170" s="165" t="s">
        <v>194</v>
      </c>
      <c r="E170" s="166" t="s">
        <v>1</v>
      </c>
      <c r="F170" s="167" t="s">
        <v>763</v>
      </c>
      <c r="H170" s="168">
        <v>9.5500000000000007</v>
      </c>
      <c r="I170" s="169"/>
      <c r="L170" s="164"/>
      <c r="M170" s="170"/>
      <c r="N170" s="171"/>
      <c r="O170" s="171"/>
      <c r="P170" s="171"/>
      <c r="Q170" s="171"/>
      <c r="R170" s="171"/>
      <c r="S170" s="171"/>
      <c r="T170" s="172"/>
      <c r="AT170" s="166" t="s">
        <v>194</v>
      </c>
      <c r="AU170" s="166" t="s">
        <v>88</v>
      </c>
      <c r="AV170" s="13" t="s">
        <v>88</v>
      </c>
      <c r="AW170" s="13" t="s">
        <v>35</v>
      </c>
      <c r="AX170" s="13" t="s">
        <v>80</v>
      </c>
      <c r="AY170" s="166" t="s">
        <v>185</v>
      </c>
    </row>
    <row r="171" spans="1:65" s="13" customFormat="1">
      <c r="B171" s="164"/>
      <c r="D171" s="165" t="s">
        <v>194</v>
      </c>
      <c r="E171" s="166" t="s">
        <v>1</v>
      </c>
      <c r="F171" s="167" t="s">
        <v>764</v>
      </c>
      <c r="H171" s="168">
        <v>7.4</v>
      </c>
      <c r="I171" s="169"/>
      <c r="L171" s="164"/>
      <c r="M171" s="170"/>
      <c r="N171" s="171"/>
      <c r="O171" s="171"/>
      <c r="P171" s="171"/>
      <c r="Q171" s="171"/>
      <c r="R171" s="171"/>
      <c r="S171" s="171"/>
      <c r="T171" s="172"/>
      <c r="AT171" s="166" t="s">
        <v>194</v>
      </c>
      <c r="AU171" s="166" t="s">
        <v>88</v>
      </c>
      <c r="AV171" s="13" t="s">
        <v>88</v>
      </c>
      <c r="AW171" s="13" t="s">
        <v>35</v>
      </c>
      <c r="AX171" s="13" t="s">
        <v>80</v>
      </c>
      <c r="AY171" s="166" t="s">
        <v>185</v>
      </c>
    </row>
    <row r="172" spans="1:65" s="16" customFormat="1">
      <c r="B172" s="206"/>
      <c r="D172" s="165" t="s">
        <v>194</v>
      </c>
      <c r="E172" s="207" t="s">
        <v>1</v>
      </c>
      <c r="F172" s="208" t="s">
        <v>510</v>
      </c>
      <c r="H172" s="209">
        <v>16.95</v>
      </c>
      <c r="I172" s="210"/>
      <c r="L172" s="206"/>
      <c r="M172" s="211"/>
      <c r="N172" s="212"/>
      <c r="O172" s="212"/>
      <c r="P172" s="212"/>
      <c r="Q172" s="212"/>
      <c r="R172" s="212"/>
      <c r="S172" s="212"/>
      <c r="T172" s="213"/>
      <c r="AT172" s="207" t="s">
        <v>194</v>
      </c>
      <c r="AU172" s="207" t="s">
        <v>88</v>
      </c>
      <c r="AV172" s="16" t="s">
        <v>117</v>
      </c>
      <c r="AW172" s="16" t="s">
        <v>35</v>
      </c>
      <c r="AX172" s="16" t="s">
        <v>80</v>
      </c>
      <c r="AY172" s="207" t="s">
        <v>185</v>
      </c>
    </row>
    <row r="173" spans="1:65" s="14" customFormat="1">
      <c r="B173" s="173"/>
      <c r="D173" s="165" t="s">
        <v>194</v>
      </c>
      <c r="E173" s="174" t="s">
        <v>1</v>
      </c>
      <c r="F173" s="175" t="s">
        <v>195</v>
      </c>
      <c r="H173" s="176">
        <v>31.23</v>
      </c>
      <c r="I173" s="177"/>
      <c r="L173" s="173"/>
      <c r="M173" s="178"/>
      <c r="N173" s="179"/>
      <c r="O173" s="179"/>
      <c r="P173" s="179"/>
      <c r="Q173" s="179"/>
      <c r="R173" s="179"/>
      <c r="S173" s="179"/>
      <c r="T173" s="180"/>
      <c r="AT173" s="174" t="s">
        <v>194</v>
      </c>
      <c r="AU173" s="174" t="s">
        <v>88</v>
      </c>
      <c r="AV173" s="14" t="s">
        <v>192</v>
      </c>
      <c r="AW173" s="14" t="s">
        <v>35</v>
      </c>
      <c r="AX173" s="14" t="s">
        <v>24</v>
      </c>
      <c r="AY173" s="174" t="s">
        <v>185</v>
      </c>
    </row>
    <row r="174" spans="1:65" s="2" customFormat="1" ht="16.5" customHeight="1">
      <c r="A174" s="33"/>
      <c r="B174" s="150"/>
      <c r="C174" s="151" t="s">
        <v>123</v>
      </c>
      <c r="D174" s="151" t="s">
        <v>187</v>
      </c>
      <c r="E174" s="152" t="s">
        <v>766</v>
      </c>
      <c r="F174" s="153" t="s">
        <v>767</v>
      </c>
      <c r="G174" s="154" t="s">
        <v>288</v>
      </c>
      <c r="H174" s="155">
        <v>60.54</v>
      </c>
      <c r="I174" s="156"/>
      <c r="J174" s="157">
        <f>ROUND(I174*H174,2)</f>
        <v>0</v>
      </c>
      <c r="K174" s="153" t="s">
        <v>191</v>
      </c>
      <c r="L174" s="34"/>
      <c r="M174" s="158" t="s">
        <v>1</v>
      </c>
      <c r="N174" s="159" t="s">
        <v>45</v>
      </c>
      <c r="O174" s="59"/>
      <c r="P174" s="160">
        <f>O174*H174</f>
        <v>0</v>
      </c>
      <c r="Q174" s="160">
        <v>0</v>
      </c>
      <c r="R174" s="160">
        <f>Q174*H174</f>
        <v>0</v>
      </c>
      <c r="S174" s="160">
        <v>0.58199999999999996</v>
      </c>
      <c r="T174" s="161">
        <f>S174*H174</f>
        <v>35.234279999999998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62" t="s">
        <v>192</v>
      </c>
      <c r="AT174" s="162" t="s">
        <v>187</v>
      </c>
      <c r="AU174" s="162" t="s">
        <v>88</v>
      </c>
      <c r="AY174" s="18" t="s">
        <v>185</v>
      </c>
      <c r="BE174" s="163">
        <f>IF(N174="základní",J174,0)</f>
        <v>0</v>
      </c>
      <c r="BF174" s="163">
        <f>IF(N174="snížená",J174,0)</f>
        <v>0</v>
      </c>
      <c r="BG174" s="163">
        <f>IF(N174="zákl. přenesená",J174,0)</f>
        <v>0</v>
      </c>
      <c r="BH174" s="163">
        <f>IF(N174="sníž. přenesená",J174,0)</f>
        <v>0</v>
      </c>
      <c r="BI174" s="163">
        <f>IF(N174="nulová",J174,0)</f>
        <v>0</v>
      </c>
      <c r="BJ174" s="18" t="s">
        <v>24</v>
      </c>
      <c r="BK174" s="163">
        <f>ROUND(I174*H174,2)</f>
        <v>0</v>
      </c>
      <c r="BL174" s="18" t="s">
        <v>192</v>
      </c>
      <c r="BM174" s="162" t="s">
        <v>1521</v>
      </c>
    </row>
    <row r="175" spans="1:65" s="15" customFormat="1">
      <c r="B175" s="194"/>
      <c r="D175" s="165" t="s">
        <v>194</v>
      </c>
      <c r="E175" s="195" t="s">
        <v>1</v>
      </c>
      <c r="F175" s="196" t="s">
        <v>1522</v>
      </c>
      <c r="H175" s="195" t="s">
        <v>1</v>
      </c>
      <c r="I175" s="197"/>
      <c r="L175" s="194"/>
      <c r="M175" s="198"/>
      <c r="N175" s="199"/>
      <c r="O175" s="199"/>
      <c r="P175" s="199"/>
      <c r="Q175" s="199"/>
      <c r="R175" s="199"/>
      <c r="S175" s="199"/>
      <c r="T175" s="200"/>
      <c r="AT175" s="195" t="s">
        <v>194</v>
      </c>
      <c r="AU175" s="195" t="s">
        <v>88</v>
      </c>
      <c r="AV175" s="15" t="s">
        <v>24</v>
      </c>
      <c r="AW175" s="15" t="s">
        <v>35</v>
      </c>
      <c r="AX175" s="15" t="s">
        <v>80</v>
      </c>
      <c r="AY175" s="195" t="s">
        <v>185</v>
      </c>
    </row>
    <row r="176" spans="1:65" s="15" customFormat="1">
      <c r="B176" s="194"/>
      <c r="D176" s="165" t="s">
        <v>194</v>
      </c>
      <c r="E176" s="195" t="s">
        <v>1</v>
      </c>
      <c r="F176" s="196" t="s">
        <v>770</v>
      </c>
      <c r="H176" s="195" t="s">
        <v>1</v>
      </c>
      <c r="I176" s="197"/>
      <c r="L176" s="194"/>
      <c r="M176" s="198"/>
      <c r="N176" s="199"/>
      <c r="O176" s="199"/>
      <c r="P176" s="199"/>
      <c r="Q176" s="199"/>
      <c r="R176" s="199"/>
      <c r="S176" s="199"/>
      <c r="T176" s="200"/>
      <c r="AT176" s="195" t="s">
        <v>194</v>
      </c>
      <c r="AU176" s="195" t="s">
        <v>88</v>
      </c>
      <c r="AV176" s="15" t="s">
        <v>24</v>
      </c>
      <c r="AW176" s="15" t="s">
        <v>35</v>
      </c>
      <c r="AX176" s="15" t="s">
        <v>80</v>
      </c>
      <c r="AY176" s="195" t="s">
        <v>185</v>
      </c>
    </row>
    <row r="177" spans="2:51" s="13" customFormat="1">
      <c r="B177" s="164"/>
      <c r="D177" s="165" t="s">
        <v>194</v>
      </c>
      <c r="E177" s="166" t="s">
        <v>1</v>
      </c>
      <c r="F177" s="167" t="s">
        <v>1489</v>
      </c>
      <c r="H177" s="168">
        <v>3.88</v>
      </c>
      <c r="I177" s="169"/>
      <c r="L177" s="164"/>
      <c r="M177" s="170"/>
      <c r="N177" s="171"/>
      <c r="O177" s="171"/>
      <c r="P177" s="171"/>
      <c r="Q177" s="171"/>
      <c r="R177" s="171"/>
      <c r="S177" s="171"/>
      <c r="T177" s="172"/>
      <c r="AT177" s="166" t="s">
        <v>194</v>
      </c>
      <c r="AU177" s="166" t="s">
        <v>88</v>
      </c>
      <c r="AV177" s="13" t="s">
        <v>88</v>
      </c>
      <c r="AW177" s="13" t="s">
        <v>35</v>
      </c>
      <c r="AX177" s="13" t="s">
        <v>80</v>
      </c>
      <c r="AY177" s="166" t="s">
        <v>185</v>
      </c>
    </row>
    <row r="178" spans="2:51" s="16" customFormat="1">
      <c r="B178" s="206"/>
      <c r="D178" s="165" t="s">
        <v>194</v>
      </c>
      <c r="E178" s="207" t="s">
        <v>638</v>
      </c>
      <c r="F178" s="208" t="s">
        <v>510</v>
      </c>
      <c r="H178" s="209">
        <v>3.88</v>
      </c>
      <c r="I178" s="210"/>
      <c r="L178" s="206"/>
      <c r="M178" s="211"/>
      <c r="N178" s="212"/>
      <c r="O178" s="212"/>
      <c r="P178" s="212"/>
      <c r="Q178" s="212"/>
      <c r="R178" s="212"/>
      <c r="S178" s="212"/>
      <c r="T178" s="213"/>
      <c r="AT178" s="207" t="s">
        <v>194</v>
      </c>
      <c r="AU178" s="207" t="s">
        <v>88</v>
      </c>
      <c r="AV178" s="16" t="s">
        <v>117</v>
      </c>
      <c r="AW178" s="16" t="s">
        <v>35</v>
      </c>
      <c r="AX178" s="16" t="s">
        <v>80</v>
      </c>
      <c r="AY178" s="207" t="s">
        <v>185</v>
      </c>
    </row>
    <row r="179" spans="2:51" s="13" customFormat="1">
      <c r="B179" s="164"/>
      <c r="D179" s="165" t="s">
        <v>194</v>
      </c>
      <c r="E179" s="166" t="s">
        <v>1</v>
      </c>
      <c r="F179" s="167" t="s">
        <v>771</v>
      </c>
      <c r="H179" s="168">
        <v>3.88</v>
      </c>
      <c r="I179" s="169"/>
      <c r="L179" s="164"/>
      <c r="M179" s="170"/>
      <c r="N179" s="171"/>
      <c r="O179" s="171"/>
      <c r="P179" s="171"/>
      <c r="Q179" s="171"/>
      <c r="R179" s="171"/>
      <c r="S179" s="171"/>
      <c r="T179" s="172"/>
      <c r="AT179" s="166" t="s">
        <v>194</v>
      </c>
      <c r="AU179" s="166" t="s">
        <v>88</v>
      </c>
      <c r="AV179" s="13" t="s">
        <v>88</v>
      </c>
      <c r="AW179" s="13" t="s">
        <v>35</v>
      </c>
      <c r="AX179" s="13" t="s">
        <v>80</v>
      </c>
      <c r="AY179" s="166" t="s">
        <v>185</v>
      </c>
    </row>
    <row r="180" spans="2:51" s="16" customFormat="1">
      <c r="B180" s="206"/>
      <c r="D180" s="165" t="s">
        <v>194</v>
      </c>
      <c r="E180" s="207" t="s">
        <v>1</v>
      </c>
      <c r="F180" s="208" t="s">
        <v>510</v>
      </c>
      <c r="H180" s="209">
        <v>3.88</v>
      </c>
      <c r="I180" s="210"/>
      <c r="L180" s="206"/>
      <c r="M180" s="211"/>
      <c r="N180" s="212"/>
      <c r="O180" s="212"/>
      <c r="P180" s="212"/>
      <c r="Q180" s="212"/>
      <c r="R180" s="212"/>
      <c r="S180" s="212"/>
      <c r="T180" s="213"/>
      <c r="AT180" s="207" t="s">
        <v>194</v>
      </c>
      <c r="AU180" s="207" t="s">
        <v>88</v>
      </c>
      <c r="AV180" s="16" t="s">
        <v>117</v>
      </c>
      <c r="AW180" s="16" t="s">
        <v>35</v>
      </c>
      <c r="AX180" s="16" t="s">
        <v>80</v>
      </c>
      <c r="AY180" s="207" t="s">
        <v>185</v>
      </c>
    </row>
    <row r="181" spans="2:51" s="15" customFormat="1">
      <c r="B181" s="194"/>
      <c r="D181" s="165" t="s">
        <v>194</v>
      </c>
      <c r="E181" s="195" t="s">
        <v>1</v>
      </c>
      <c r="F181" s="196" t="s">
        <v>772</v>
      </c>
      <c r="H181" s="195" t="s">
        <v>1</v>
      </c>
      <c r="I181" s="197"/>
      <c r="L181" s="194"/>
      <c r="M181" s="198"/>
      <c r="N181" s="199"/>
      <c r="O181" s="199"/>
      <c r="P181" s="199"/>
      <c r="Q181" s="199"/>
      <c r="R181" s="199"/>
      <c r="S181" s="199"/>
      <c r="T181" s="200"/>
      <c r="AT181" s="195" t="s">
        <v>194</v>
      </c>
      <c r="AU181" s="195" t="s">
        <v>88</v>
      </c>
      <c r="AV181" s="15" t="s">
        <v>24</v>
      </c>
      <c r="AW181" s="15" t="s">
        <v>35</v>
      </c>
      <c r="AX181" s="15" t="s">
        <v>80</v>
      </c>
      <c r="AY181" s="195" t="s">
        <v>185</v>
      </c>
    </row>
    <row r="182" spans="2:51" s="13" customFormat="1">
      <c r="B182" s="164"/>
      <c r="D182" s="165" t="s">
        <v>194</v>
      </c>
      <c r="E182" s="166" t="s">
        <v>1</v>
      </c>
      <c r="F182" s="167" t="s">
        <v>1492</v>
      </c>
      <c r="H182" s="168">
        <v>10.050000000000001</v>
      </c>
      <c r="I182" s="169"/>
      <c r="L182" s="164"/>
      <c r="M182" s="170"/>
      <c r="N182" s="171"/>
      <c r="O182" s="171"/>
      <c r="P182" s="171"/>
      <c r="Q182" s="171"/>
      <c r="R182" s="171"/>
      <c r="S182" s="171"/>
      <c r="T182" s="172"/>
      <c r="AT182" s="166" t="s">
        <v>194</v>
      </c>
      <c r="AU182" s="166" t="s">
        <v>88</v>
      </c>
      <c r="AV182" s="13" t="s">
        <v>88</v>
      </c>
      <c r="AW182" s="13" t="s">
        <v>35</v>
      </c>
      <c r="AX182" s="13" t="s">
        <v>80</v>
      </c>
      <c r="AY182" s="166" t="s">
        <v>185</v>
      </c>
    </row>
    <row r="183" spans="2:51" s="16" customFormat="1">
      <c r="B183" s="206"/>
      <c r="D183" s="165" t="s">
        <v>194</v>
      </c>
      <c r="E183" s="207" t="s">
        <v>644</v>
      </c>
      <c r="F183" s="208" t="s">
        <v>510</v>
      </c>
      <c r="H183" s="209">
        <v>10.050000000000001</v>
      </c>
      <c r="I183" s="210"/>
      <c r="L183" s="206"/>
      <c r="M183" s="211"/>
      <c r="N183" s="212"/>
      <c r="O183" s="212"/>
      <c r="P183" s="212"/>
      <c r="Q183" s="212"/>
      <c r="R183" s="212"/>
      <c r="S183" s="212"/>
      <c r="T183" s="213"/>
      <c r="AT183" s="207" t="s">
        <v>194</v>
      </c>
      <c r="AU183" s="207" t="s">
        <v>88</v>
      </c>
      <c r="AV183" s="16" t="s">
        <v>117</v>
      </c>
      <c r="AW183" s="16" t="s">
        <v>35</v>
      </c>
      <c r="AX183" s="16" t="s">
        <v>80</v>
      </c>
      <c r="AY183" s="207" t="s">
        <v>185</v>
      </c>
    </row>
    <row r="184" spans="2:51" s="15" customFormat="1">
      <c r="B184" s="194"/>
      <c r="D184" s="165" t="s">
        <v>194</v>
      </c>
      <c r="E184" s="195" t="s">
        <v>1</v>
      </c>
      <c r="F184" s="196" t="s">
        <v>773</v>
      </c>
      <c r="H184" s="195" t="s">
        <v>1</v>
      </c>
      <c r="I184" s="197"/>
      <c r="L184" s="194"/>
      <c r="M184" s="198"/>
      <c r="N184" s="199"/>
      <c r="O184" s="199"/>
      <c r="P184" s="199"/>
      <c r="Q184" s="199"/>
      <c r="R184" s="199"/>
      <c r="S184" s="199"/>
      <c r="T184" s="200"/>
      <c r="AT184" s="195" t="s">
        <v>194</v>
      </c>
      <c r="AU184" s="195" t="s">
        <v>88</v>
      </c>
      <c r="AV184" s="15" t="s">
        <v>24</v>
      </c>
      <c r="AW184" s="15" t="s">
        <v>35</v>
      </c>
      <c r="AX184" s="15" t="s">
        <v>80</v>
      </c>
      <c r="AY184" s="195" t="s">
        <v>185</v>
      </c>
    </row>
    <row r="185" spans="2:51" s="13" customFormat="1">
      <c r="B185" s="164"/>
      <c r="D185" s="165" t="s">
        <v>194</v>
      </c>
      <c r="E185" s="166" t="s">
        <v>1</v>
      </c>
      <c r="F185" s="167" t="s">
        <v>1493</v>
      </c>
      <c r="H185" s="168">
        <v>4.7699999999999996</v>
      </c>
      <c r="I185" s="169"/>
      <c r="L185" s="164"/>
      <c r="M185" s="170"/>
      <c r="N185" s="171"/>
      <c r="O185" s="171"/>
      <c r="P185" s="171"/>
      <c r="Q185" s="171"/>
      <c r="R185" s="171"/>
      <c r="S185" s="171"/>
      <c r="T185" s="172"/>
      <c r="AT185" s="166" t="s">
        <v>194</v>
      </c>
      <c r="AU185" s="166" t="s">
        <v>88</v>
      </c>
      <c r="AV185" s="13" t="s">
        <v>88</v>
      </c>
      <c r="AW185" s="13" t="s">
        <v>35</v>
      </c>
      <c r="AX185" s="13" t="s">
        <v>80</v>
      </c>
      <c r="AY185" s="166" t="s">
        <v>185</v>
      </c>
    </row>
    <row r="186" spans="2:51" s="16" customFormat="1">
      <c r="B186" s="206"/>
      <c r="D186" s="165" t="s">
        <v>194</v>
      </c>
      <c r="E186" s="207" t="s">
        <v>646</v>
      </c>
      <c r="F186" s="208" t="s">
        <v>510</v>
      </c>
      <c r="H186" s="209">
        <v>4.7699999999999996</v>
      </c>
      <c r="I186" s="210"/>
      <c r="L186" s="206"/>
      <c r="M186" s="211"/>
      <c r="N186" s="212"/>
      <c r="O186" s="212"/>
      <c r="P186" s="212"/>
      <c r="Q186" s="212"/>
      <c r="R186" s="212"/>
      <c r="S186" s="212"/>
      <c r="T186" s="213"/>
      <c r="AT186" s="207" t="s">
        <v>194</v>
      </c>
      <c r="AU186" s="207" t="s">
        <v>88</v>
      </c>
      <c r="AV186" s="16" t="s">
        <v>117</v>
      </c>
      <c r="AW186" s="16" t="s">
        <v>35</v>
      </c>
      <c r="AX186" s="16" t="s">
        <v>80</v>
      </c>
      <c r="AY186" s="207" t="s">
        <v>185</v>
      </c>
    </row>
    <row r="187" spans="2:51" s="13" customFormat="1">
      <c r="B187" s="164"/>
      <c r="D187" s="165" t="s">
        <v>194</v>
      </c>
      <c r="E187" s="166" t="s">
        <v>1</v>
      </c>
      <c r="F187" s="167" t="s">
        <v>774</v>
      </c>
      <c r="H187" s="168">
        <v>4.7699999999999996</v>
      </c>
      <c r="I187" s="169"/>
      <c r="L187" s="164"/>
      <c r="M187" s="170"/>
      <c r="N187" s="171"/>
      <c r="O187" s="171"/>
      <c r="P187" s="171"/>
      <c r="Q187" s="171"/>
      <c r="R187" s="171"/>
      <c r="S187" s="171"/>
      <c r="T187" s="172"/>
      <c r="AT187" s="166" t="s">
        <v>194</v>
      </c>
      <c r="AU187" s="166" t="s">
        <v>88</v>
      </c>
      <c r="AV187" s="13" t="s">
        <v>88</v>
      </c>
      <c r="AW187" s="13" t="s">
        <v>35</v>
      </c>
      <c r="AX187" s="13" t="s">
        <v>80</v>
      </c>
      <c r="AY187" s="166" t="s">
        <v>185</v>
      </c>
    </row>
    <row r="188" spans="2:51" s="16" customFormat="1">
      <c r="B188" s="206"/>
      <c r="D188" s="165" t="s">
        <v>194</v>
      </c>
      <c r="E188" s="207" t="s">
        <v>1</v>
      </c>
      <c r="F188" s="208" t="s">
        <v>510</v>
      </c>
      <c r="H188" s="209">
        <v>4.7699999999999996</v>
      </c>
      <c r="I188" s="210"/>
      <c r="L188" s="206"/>
      <c r="M188" s="211"/>
      <c r="N188" s="212"/>
      <c r="O188" s="212"/>
      <c r="P188" s="212"/>
      <c r="Q188" s="212"/>
      <c r="R188" s="212"/>
      <c r="S188" s="212"/>
      <c r="T188" s="213"/>
      <c r="AT188" s="207" t="s">
        <v>194</v>
      </c>
      <c r="AU188" s="207" t="s">
        <v>88</v>
      </c>
      <c r="AV188" s="16" t="s">
        <v>117</v>
      </c>
      <c r="AW188" s="16" t="s">
        <v>35</v>
      </c>
      <c r="AX188" s="16" t="s">
        <v>80</v>
      </c>
      <c r="AY188" s="207" t="s">
        <v>185</v>
      </c>
    </row>
    <row r="189" spans="2:51" s="15" customFormat="1">
      <c r="B189" s="194"/>
      <c r="D189" s="165" t="s">
        <v>194</v>
      </c>
      <c r="E189" s="195" t="s">
        <v>1</v>
      </c>
      <c r="F189" s="196" t="s">
        <v>775</v>
      </c>
      <c r="H189" s="195" t="s">
        <v>1</v>
      </c>
      <c r="I189" s="197"/>
      <c r="L189" s="194"/>
      <c r="M189" s="198"/>
      <c r="N189" s="199"/>
      <c r="O189" s="199"/>
      <c r="P189" s="199"/>
      <c r="Q189" s="199"/>
      <c r="R189" s="199"/>
      <c r="S189" s="199"/>
      <c r="T189" s="200"/>
      <c r="AT189" s="195" t="s">
        <v>194</v>
      </c>
      <c r="AU189" s="195" t="s">
        <v>88</v>
      </c>
      <c r="AV189" s="15" t="s">
        <v>24</v>
      </c>
      <c r="AW189" s="15" t="s">
        <v>35</v>
      </c>
      <c r="AX189" s="15" t="s">
        <v>80</v>
      </c>
      <c r="AY189" s="195" t="s">
        <v>185</v>
      </c>
    </row>
    <row r="190" spans="2:51" s="13" customFormat="1">
      <c r="B190" s="164"/>
      <c r="D190" s="165" t="s">
        <v>194</v>
      </c>
      <c r="E190" s="166" t="s">
        <v>1</v>
      </c>
      <c r="F190" s="167" t="s">
        <v>1494</v>
      </c>
      <c r="H190" s="168">
        <v>9.5500000000000007</v>
      </c>
      <c r="I190" s="169"/>
      <c r="L190" s="164"/>
      <c r="M190" s="170"/>
      <c r="N190" s="171"/>
      <c r="O190" s="171"/>
      <c r="P190" s="171"/>
      <c r="Q190" s="171"/>
      <c r="R190" s="171"/>
      <c r="S190" s="171"/>
      <c r="T190" s="172"/>
      <c r="AT190" s="166" t="s">
        <v>194</v>
      </c>
      <c r="AU190" s="166" t="s">
        <v>88</v>
      </c>
      <c r="AV190" s="13" t="s">
        <v>88</v>
      </c>
      <c r="AW190" s="13" t="s">
        <v>35</v>
      </c>
      <c r="AX190" s="13" t="s">
        <v>80</v>
      </c>
      <c r="AY190" s="166" t="s">
        <v>185</v>
      </c>
    </row>
    <row r="191" spans="2:51" s="16" customFormat="1">
      <c r="B191" s="206"/>
      <c r="D191" s="165" t="s">
        <v>194</v>
      </c>
      <c r="E191" s="207" t="s">
        <v>648</v>
      </c>
      <c r="F191" s="208" t="s">
        <v>510</v>
      </c>
      <c r="H191" s="209">
        <v>9.5500000000000007</v>
      </c>
      <c r="I191" s="210"/>
      <c r="L191" s="206"/>
      <c r="M191" s="211"/>
      <c r="N191" s="212"/>
      <c r="O191" s="212"/>
      <c r="P191" s="212"/>
      <c r="Q191" s="212"/>
      <c r="R191" s="212"/>
      <c r="S191" s="212"/>
      <c r="T191" s="213"/>
      <c r="AT191" s="207" t="s">
        <v>194</v>
      </c>
      <c r="AU191" s="207" t="s">
        <v>88</v>
      </c>
      <c r="AV191" s="16" t="s">
        <v>117</v>
      </c>
      <c r="AW191" s="16" t="s">
        <v>35</v>
      </c>
      <c r="AX191" s="16" t="s">
        <v>80</v>
      </c>
      <c r="AY191" s="207" t="s">
        <v>185</v>
      </c>
    </row>
    <row r="192" spans="2:51" s="15" customFormat="1">
      <c r="B192" s="194"/>
      <c r="D192" s="165" t="s">
        <v>194</v>
      </c>
      <c r="E192" s="195" t="s">
        <v>1</v>
      </c>
      <c r="F192" s="196" t="s">
        <v>776</v>
      </c>
      <c r="H192" s="195" t="s">
        <v>1</v>
      </c>
      <c r="I192" s="197"/>
      <c r="L192" s="194"/>
      <c r="M192" s="198"/>
      <c r="N192" s="199"/>
      <c r="O192" s="199"/>
      <c r="P192" s="199"/>
      <c r="Q192" s="199"/>
      <c r="R192" s="199"/>
      <c r="S192" s="199"/>
      <c r="T192" s="200"/>
      <c r="AT192" s="195" t="s">
        <v>194</v>
      </c>
      <c r="AU192" s="195" t="s">
        <v>88</v>
      </c>
      <c r="AV192" s="15" t="s">
        <v>24</v>
      </c>
      <c r="AW192" s="15" t="s">
        <v>35</v>
      </c>
      <c r="AX192" s="15" t="s">
        <v>80</v>
      </c>
      <c r="AY192" s="195" t="s">
        <v>185</v>
      </c>
    </row>
    <row r="193" spans="1:65" s="13" customFormat="1">
      <c r="B193" s="164"/>
      <c r="D193" s="165" t="s">
        <v>194</v>
      </c>
      <c r="E193" s="166" t="s">
        <v>1</v>
      </c>
      <c r="F193" s="167" t="s">
        <v>1495</v>
      </c>
      <c r="H193" s="168">
        <v>8.1199999999999992</v>
      </c>
      <c r="I193" s="169"/>
      <c r="L193" s="164"/>
      <c r="M193" s="170"/>
      <c r="N193" s="171"/>
      <c r="O193" s="171"/>
      <c r="P193" s="171"/>
      <c r="Q193" s="171"/>
      <c r="R193" s="171"/>
      <c r="S193" s="171"/>
      <c r="T193" s="172"/>
      <c r="AT193" s="166" t="s">
        <v>194</v>
      </c>
      <c r="AU193" s="166" t="s">
        <v>88</v>
      </c>
      <c r="AV193" s="13" t="s">
        <v>88</v>
      </c>
      <c r="AW193" s="13" t="s">
        <v>35</v>
      </c>
      <c r="AX193" s="13" t="s">
        <v>80</v>
      </c>
      <c r="AY193" s="166" t="s">
        <v>185</v>
      </c>
    </row>
    <row r="194" spans="1:65" s="16" customFormat="1">
      <c r="B194" s="206"/>
      <c r="D194" s="165" t="s">
        <v>194</v>
      </c>
      <c r="E194" s="207" t="s">
        <v>650</v>
      </c>
      <c r="F194" s="208" t="s">
        <v>510</v>
      </c>
      <c r="H194" s="209">
        <v>8.1199999999999992</v>
      </c>
      <c r="I194" s="210"/>
      <c r="L194" s="206"/>
      <c r="M194" s="211"/>
      <c r="N194" s="212"/>
      <c r="O194" s="212"/>
      <c r="P194" s="212"/>
      <c r="Q194" s="212"/>
      <c r="R194" s="212"/>
      <c r="S194" s="212"/>
      <c r="T194" s="213"/>
      <c r="AT194" s="207" t="s">
        <v>194</v>
      </c>
      <c r="AU194" s="207" t="s">
        <v>88</v>
      </c>
      <c r="AV194" s="16" t="s">
        <v>117</v>
      </c>
      <c r="AW194" s="16" t="s">
        <v>35</v>
      </c>
      <c r="AX194" s="16" t="s">
        <v>80</v>
      </c>
      <c r="AY194" s="207" t="s">
        <v>185</v>
      </c>
    </row>
    <row r="195" spans="1:65" s="13" customFormat="1">
      <c r="B195" s="164"/>
      <c r="D195" s="165" t="s">
        <v>194</v>
      </c>
      <c r="E195" s="166" t="s">
        <v>1</v>
      </c>
      <c r="F195" s="167" t="s">
        <v>777</v>
      </c>
      <c r="H195" s="168">
        <v>8.1199999999999992</v>
      </c>
      <c r="I195" s="169"/>
      <c r="L195" s="164"/>
      <c r="M195" s="170"/>
      <c r="N195" s="171"/>
      <c r="O195" s="171"/>
      <c r="P195" s="171"/>
      <c r="Q195" s="171"/>
      <c r="R195" s="171"/>
      <c r="S195" s="171"/>
      <c r="T195" s="172"/>
      <c r="AT195" s="166" t="s">
        <v>194</v>
      </c>
      <c r="AU195" s="166" t="s">
        <v>88</v>
      </c>
      <c r="AV195" s="13" t="s">
        <v>88</v>
      </c>
      <c r="AW195" s="13" t="s">
        <v>35</v>
      </c>
      <c r="AX195" s="13" t="s">
        <v>80</v>
      </c>
      <c r="AY195" s="166" t="s">
        <v>185</v>
      </c>
    </row>
    <row r="196" spans="1:65" s="16" customFormat="1">
      <c r="B196" s="206"/>
      <c r="D196" s="165" t="s">
        <v>194</v>
      </c>
      <c r="E196" s="207" t="s">
        <v>1</v>
      </c>
      <c r="F196" s="208" t="s">
        <v>510</v>
      </c>
      <c r="H196" s="209">
        <v>8.1199999999999992</v>
      </c>
      <c r="I196" s="210"/>
      <c r="L196" s="206"/>
      <c r="M196" s="211"/>
      <c r="N196" s="212"/>
      <c r="O196" s="212"/>
      <c r="P196" s="212"/>
      <c r="Q196" s="212"/>
      <c r="R196" s="212"/>
      <c r="S196" s="212"/>
      <c r="T196" s="213"/>
      <c r="AT196" s="207" t="s">
        <v>194</v>
      </c>
      <c r="AU196" s="207" t="s">
        <v>88</v>
      </c>
      <c r="AV196" s="16" t="s">
        <v>117</v>
      </c>
      <c r="AW196" s="16" t="s">
        <v>35</v>
      </c>
      <c r="AX196" s="16" t="s">
        <v>80</v>
      </c>
      <c r="AY196" s="207" t="s">
        <v>185</v>
      </c>
    </row>
    <row r="197" spans="1:65" s="15" customFormat="1">
      <c r="B197" s="194"/>
      <c r="D197" s="165" t="s">
        <v>194</v>
      </c>
      <c r="E197" s="195" t="s">
        <v>1</v>
      </c>
      <c r="F197" s="196" t="s">
        <v>778</v>
      </c>
      <c r="H197" s="195" t="s">
        <v>1</v>
      </c>
      <c r="I197" s="197"/>
      <c r="L197" s="194"/>
      <c r="M197" s="198"/>
      <c r="N197" s="199"/>
      <c r="O197" s="199"/>
      <c r="P197" s="199"/>
      <c r="Q197" s="199"/>
      <c r="R197" s="199"/>
      <c r="S197" s="199"/>
      <c r="T197" s="200"/>
      <c r="AT197" s="195" t="s">
        <v>194</v>
      </c>
      <c r="AU197" s="195" t="s">
        <v>88</v>
      </c>
      <c r="AV197" s="15" t="s">
        <v>24</v>
      </c>
      <c r="AW197" s="15" t="s">
        <v>35</v>
      </c>
      <c r="AX197" s="15" t="s">
        <v>80</v>
      </c>
      <c r="AY197" s="195" t="s">
        <v>185</v>
      </c>
    </row>
    <row r="198" spans="1:65" s="13" customFormat="1">
      <c r="B198" s="164"/>
      <c r="D198" s="165" t="s">
        <v>194</v>
      </c>
      <c r="E198" s="166" t="s">
        <v>1</v>
      </c>
      <c r="F198" s="167" t="s">
        <v>1496</v>
      </c>
      <c r="H198" s="168">
        <v>7.4</v>
      </c>
      <c r="I198" s="169"/>
      <c r="L198" s="164"/>
      <c r="M198" s="170"/>
      <c r="N198" s="171"/>
      <c r="O198" s="171"/>
      <c r="P198" s="171"/>
      <c r="Q198" s="171"/>
      <c r="R198" s="171"/>
      <c r="S198" s="171"/>
      <c r="T198" s="172"/>
      <c r="AT198" s="166" t="s">
        <v>194</v>
      </c>
      <c r="AU198" s="166" t="s">
        <v>88</v>
      </c>
      <c r="AV198" s="13" t="s">
        <v>88</v>
      </c>
      <c r="AW198" s="13" t="s">
        <v>35</v>
      </c>
      <c r="AX198" s="13" t="s">
        <v>80</v>
      </c>
      <c r="AY198" s="166" t="s">
        <v>185</v>
      </c>
    </row>
    <row r="199" spans="1:65" s="16" customFormat="1">
      <c r="B199" s="206"/>
      <c r="D199" s="165" t="s">
        <v>194</v>
      </c>
      <c r="E199" s="207" t="s">
        <v>653</v>
      </c>
      <c r="F199" s="208" t="s">
        <v>510</v>
      </c>
      <c r="H199" s="209">
        <v>7.4</v>
      </c>
      <c r="I199" s="210"/>
      <c r="L199" s="206"/>
      <c r="M199" s="211"/>
      <c r="N199" s="212"/>
      <c r="O199" s="212"/>
      <c r="P199" s="212"/>
      <c r="Q199" s="212"/>
      <c r="R199" s="212"/>
      <c r="S199" s="212"/>
      <c r="T199" s="213"/>
      <c r="AT199" s="207" t="s">
        <v>194</v>
      </c>
      <c r="AU199" s="207" t="s">
        <v>88</v>
      </c>
      <c r="AV199" s="16" t="s">
        <v>117</v>
      </c>
      <c r="AW199" s="16" t="s">
        <v>35</v>
      </c>
      <c r="AX199" s="16" t="s">
        <v>80</v>
      </c>
      <c r="AY199" s="207" t="s">
        <v>185</v>
      </c>
    </row>
    <row r="200" spans="1:65" s="14" customFormat="1">
      <c r="B200" s="173"/>
      <c r="D200" s="165" t="s">
        <v>194</v>
      </c>
      <c r="E200" s="174" t="s">
        <v>1</v>
      </c>
      <c r="F200" s="175" t="s">
        <v>195</v>
      </c>
      <c r="H200" s="176">
        <v>60.54</v>
      </c>
      <c r="I200" s="177"/>
      <c r="L200" s="173"/>
      <c r="M200" s="178"/>
      <c r="N200" s="179"/>
      <c r="O200" s="179"/>
      <c r="P200" s="179"/>
      <c r="Q200" s="179"/>
      <c r="R200" s="179"/>
      <c r="S200" s="179"/>
      <c r="T200" s="180"/>
      <c r="AT200" s="174" t="s">
        <v>194</v>
      </c>
      <c r="AU200" s="174" t="s">
        <v>88</v>
      </c>
      <c r="AV200" s="14" t="s">
        <v>192</v>
      </c>
      <c r="AW200" s="14" t="s">
        <v>35</v>
      </c>
      <c r="AX200" s="14" t="s">
        <v>24</v>
      </c>
      <c r="AY200" s="174" t="s">
        <v>185</v>
      </c>
    </row>
    <row r="201" spans="1:65" s="2" customFormat="1" ht="16.5" customHeight="1">
      <c r="A201" s="33"/>
      <c r="B201" s="150"/>
      <c r="C201" s="151" t="s">
        <v>241</v>
      </c>
      <c r="D201" s="151" t="s">
        <v>187</v>
      </c>
      <c r="E201" s="152" t="s">
        <v>780</v>
      </c>
      <c r="F201" s="153" t="s">
        <v>781</v>
      </c>
      <c r="G201" s="154" t="s">
        <v>288</v>
      </c>
      <c r="H201" s="155">
        <v>10.050000000000001</v>
      </c>
      <c r="I201" s="156"/>
      <c r="J201" s="157">
        <f>ROUND(I201*H201,2)</f>
        <v>0</v>
      </c>
      <c r="K201" s="153" t="s">
        <v>191</v>
      </c>
      <c r="L201" s="34"/>
      <c r="M201" s="158" t="s">
        <v>1</v>
      </c>
      <c r="N201" s="159" t="s">
        <v>45</v>
      </c>
      <c r="O201" s="59"/>
      <c r="P201" s="160">
        <f>O201*H201</f>
        <v>0</v>
      </c>
      <c r="Q201" s="160">
        <v>0</v>
      </c>
      <c r="R201" s="160">
        <f>Q201*H201</f>
        <v>0</v>
      </c>
      <c r="S201" s="160">
        <v>0.70899999999999996</v>
      </c>
      <c r="T201" s="161">
        <f>S201*H201</f>
        <v>7.1254499999999998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62" t="s">
        <v>192</v>
      </c>
      <c r="AT201" s="162" t="s">
        <v>187</v>
      </c>
      <c r="AU201" s="162" t="s">
        <v>88</v>
      </c>
      <c r="AY201" s="18" t="s">
        <v>185</v>
      </c>
      <c r="BE201" s="163">
        <f>IF(N201="základní",J201,0)</f>
        <v>0</v>
      </c>
      <c r="BF201" s="163">
        <f>IF(N201="snížená",J201,0)</f>
        <v>0</v>
      </c>
      <c r="BG201" s="163">
        <f>IF(N201="zákl. přenesená",J201,0)</f>
        <v>0</v>
      </c>
      <c r="BH201" s="163">
        <f>IF(N201="sníž. přenesená",J201,0)</f>
        <v>0</v>
      </c>
      <c r="BI201" s="163">
        <f>IF(N201="nulová",J201,0)</f>
        <v>0</v>
      </c>
      <c r="BJ201" s="18" t="s">
        <v>24</v>
      </c>
      <c r="BK201" s="163">
        <f>ROUND(I201*H201,2)</f>
        <v>0</v>
      </c>
      <c r="BL201" s="18" t="s">
        <v>192</v>
      </c>
      <c r="BM201" s="162" t="s">
        <v>1523</v>
      </c>
    </row>
    <row r="202" spans="1:65" s="13" customFormat="1">
      <c r="B202" s="164"/>
      <c r="D202" s="165" t="s">
        <v>194</v>
      </c>
      <c r="E202" s="166" t="s">
        <v>1</v>
      </c>
      <c r="F202" s="167" t="s">
        <v>783</v>
      </c>
      <c r="H202" s="168">
        <v>10.050000000000001</v>
      </c>
      <c r="I202" s="169"/>
      <c r="L202" s="164"/>
      <c r="M202" s="170"/>
      <c r="N202" s="171"/>
      <c r="O202" s="171"/>
      <c r="P202" s="171"/>
      <c r="Q202" s="171"/>
      <c r="R202" s="171"/>
      <c r="S202" s="171"/>
      <c r="T202" s="172"/>
      <c r="AT202" s="166" t="s">
        <v>194</v>
      </c>
      <c r="AU202" s="166" t="s">
        <v>88</v>
      </c>
      <c r="AV202" s="13" t="s">
        <v>88</v>
      </c>
      <c r="AW202" s="13" t="s">
        <v>35</v>
      </c>
      <c r="AX202" s="13" t="s">
        <v>24</v>
      </c>
      <c r="AY202" s="166" t="s">
        <v>185</v>
      </c>
    </row>
    <row r="203" spans="1:65" s="2" customFormat="1" ht="16.5" customHeight="1">
      <c r="A203" s="33"/>
      <c r="B203" s="150"/>
      <c r="C203" s="151" t="s">
        <v>246</v>
      </c>
      <c r="D203" s="151" t="s">
        <v>187</v>
      </c>
      <c r="E203" s="152" t="s">
        <v>1524</v>
      </c>
      <c r="F203" s="153" t="s">
        <v>1525</v>
      </c>
      <c r="G203" s="154" t="s">
        <v>280</v>
      </c>
      <c r="H203" s="155">
        <v>25.96</v>
      </c>
      <c r="I203" s="156"/>
      <c r="J203" s="157">
        <f>ROUND(I203*H203,2)</f>
        <v>0</v>
      </c>
      <c r="K203" s="153" t="s">
        <v>191</v>
      </c>
      <c r="L203" s="34"/>
      <c r="M203" s="158" t="s">
        <v>1</v>
      </c>
      <c r="N203" s="159" t="s">
        <v>45</v>
      </c>
      <c r="O203" s="59"/>
      <c r="P203" s="160">
        <f>O203*H203</f>
        <v>0</v>
      </c>
      <c r="Q203" s="160">
        <v>0</v>
      </c>
      <c r="R203" s="160">
        <f>Q203*H203</f>
        <v>0</v>
      </c>
      <c r="S203" s="160">
        <v>0</v>
      </c>
      <c r="T203" s="161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62" t="s">
        <v>192</v>
      </c>
      <c r="AT203" s="162" t="s">
        <v>187</v>
      </c>
      <c r="AU203" s="162" t="s">
        <v>88</v>
      </c>
      <c r="AY203" s="18" t="s">
        <v>185</v>
      </c>
      <c r="BE203" s="163">
        <f>IF(N203="základní",J203,0)</f>
        <v>0</v>
      </c>
      <c r="BF203" s="163">
        <f>IF(N203="snížená",J203,0)</f>
        <v>0</v>
      </c>
      <c r="BG203" s="163">
        <f>IF(N203="zákl. přenesená",J203,0)</f>
        <v>0</v>
      </c>
      <c r="BH203" s="163">
        <f>IF(N203="sníž. přenesená",J203,0)</f>
        <v>0</v>
      </c>
      <c r="BI203" s="163">
        <f>IF(N203="nulová",J203,0)</f>
        <v>0</v>
      </c>
      <c r="BJ203" s="18" t="s">
        <v>24</v>
      </c>
      <c r="BK203" s="163">
        <f>ROUND(I203*H203,2)</f>
        <v>0</v>
      </c>
      <c r="BL203" s="18" t="s">
        <v>192</v>
      </c>
      <c r="BM203" s="162" t="s">
        <v>1526</v>
      </c>
    </row>
    <row r="204" spans="1:65" s="15" customFormat="1">
      <c r="B204" s="194"/>
      <c r="D204" s="165" t="s">
        <v>194</v>
      </c>
      <c r="E204" s="195" t="s">
        <v>1</v>
      </c>
      <c r="F204" s="196" t="s">
        <v>1527</v>
      </c>
      <c r="H204" s="195" t="s">
        <v>1</v>
      </c>
      <c r="I204" s="197"/>
      <c r="L204" s="194"/>
      <c r="M204" s="198"/>
      <c r="N204" s="199"/>
      <c r="O204" s="199"/>
      <c r="P204" s="199"/>
      <c r="Q204" s="199"/>
      <c r="R204" s="199"/>
      <c r="S204" s="199"/>
      <c r="T204" s="200"/>
      <c r="AT204" s="195" t="s">
        <v>194</v>
      </c>
      <c r="AU204" s="195" t="s">
        <v>88</v>
      </c>
      <c r="AV204" s="15" t="s">
        <v>24</v>
      </c>
      <c r="AW204" s="15" t="s">
        <v>35</v>
      </c>
      <c r="AX204" s="15" t="s">
        <v>80</v>
      </c>
      <c r="AY204" s="195" t="s">
        <v>185</v>
      </c>
    </row>
    <row r="205" spans="1:65" s="15" customFormat="1">
      <c r="B205" s="194"/>
      <c r="D205" s="165" t="s">
        <v>194</v>
      </c>
      <c r="E205" s="195" t="s">
        <v>1</v>
      </c>
      <c r="F205" s="196" t="s">
        <v>761</v>
      </c>
      <c r="H205" s="195" t="s">
        <v>1</v>
      </c>
      <c r="I205" s="197"/>
      <c r="L205" s="194"/>
      <c r="M205" s="198"/>
      <c r="N205" s="199"/>
      <c r="O205" s="199"/>
      <c r="P205" s="199"/>
      <c r="Q205" s="199"/>
      <c r="R205" s="199"/>
      <c r="S205" s="199"/>
      <c r="T205" s="200"/>
      <c r="AT205" s="195" t="s">
        <v>194</v>
      </c>
      <c r="AU205" s="195" t="s">
        <v>88</v>
      </c>
      <c r="AV205" s="15" t="s">
        <v>24</v>
      </c>
      <c r="AW205" s="15" t="s">
        <v>35</v>
      </c>
      <c r="AX205" s="15" t="s">
        <v>80</v>
      </c>
      <c r="AY205" s="195" t="s">
        <v>185</v>
      </c>
    </row>
    <row r="206" spans="1:65" s="13" customFormat="1">
      <c r="B206" s="164"/>
      <c r="D206" s="165" t="s">
        <v>194</v>
      </c>
      <c r="E206" s="166" t="s">
        <v>1</v>
      </c>
      <c r="F206" s="167" t="s">
        <v>1528</v>
      </c>
      <c r="H206" s="168">
        <v>17.239999999999998</v>
      </c>
      <c r="I206" s="169"/>
      <c r="L206" s="164"/>
      <c r="M206" s="170"/>
      <c r="N206" s="171"/>
      <c r="O206" s="171"/>
      <c r="P206" s="171"/>
      <c r="Q206" s="171"/>
      <c r="R206" s="171"/>
      <c r="S206" s="171"/>
      <c r="T206" s="172"/>
      <c r="AT206" s="166" t="s">
        <v>194</v>
      </c>
      <c r="AU206" s="166" t="s">
        <v>88</v>
      </c>
      <c r="AV206" s="13" t="s">
        <v>88</v>
      </c>
      <c r="AW206" s="13" t="s">
        <v>35</v>
      </c>
      <c r="AX206" s="13" t="s">
        <v>80</v>
      </c>
      <c r="AY206" s="166" t="s">
        <v>185</v>
      </c>
    </row>
    <row r="207" spans="1:65" s="15" customFormat="1">
      <c r="B207" s="194"/>
      <c r="D207" s="165" t="s">
        <v>194</v>
      </c>
      <c r="E207" s="195" t="s">
        <v>1</v>
      </c>
      <c r="F207" s="196" t="s">
        <v>762</v>
      </c>
      <c r="H207" s="195" t="s">
        <v>1</v>
      </c>
      <c r="I207" s="197"/>
      <c r="L207" s="194"/>
      <c r="M207" s="198"/>
      <c r="N207" s="199"/>
      <c r="O207" s="199"/>
      <c r="P207" s="199"/>
      <c r="Q207" s="199"/>
      <c r="R207" s="199"/>
      <c r="S207" s="199"/>
      <c r="T207" s="200"/>
      <c r="AT207" s="195" t="s">
        <v>194</v>
      </c>
      <c r="AU207" s="195" t="s">
        <v>88</v>
      </c>
      <c r="AV207" s="15" t="s">
        <v>24</v>
      </c>
      <c r="AW207" s="15" t="s">
        <v>35</v>
      </c>
      <c r="AX207" s="15" t="s">
        <v>80</v>
      </c>
      <c r="AY207" s="195" t="s">
        <v>185</v>
      </c>
    </row>
    <row r="208" spans="1:65" s="13" customFormat="1">
      <c r="B208" s="164"/>
      <c r="D208" s="165" t="s">
        <v>194</v>
      </c>
      <c r="E208" s="166" t="s">
        <v>1</v>
      </c>
      <c r="F208" s="167" t="s">
        <v>1529</v>
      </c>
      <c r="H208" s="168">
        <v>8.7200000000000006</v>
      </c>
      <c r="I208" s="169"/>
      <c r="L208" s="164"/>
      <c r="M208" s="170"/>
      <c r="N208" s="171"/>
      <c r="O208" s="171"/>
      <c r="P208" s="171"/>
      <c r="Q208" s="171"/>
      <c r="R208" s="171"/>
      <c r="S208" s="171"/>
      <c r="T208" s="172"/>
      <c r="AT208" s="166" t="s">
        <v>194</v>
      </c>
      <c r="AU208" s="166" t="s">
        <v>88</v>
      </c>
      <c r="AV208" s="13" t="s">
        <v>88</v>
      </c>
      <c r="AW208" s="13" t="s">
        <v>35</v>
      </c>
      <c r="AX208" s="13" t="s">
        <v>80</v>
      </c>
      <c r="AY208" s="166" t="s">
        <v>185</v>
      </c>
    </row>
    <row r="209" spans="1:65" s="14" customFormat="1">
      <c r="B209" s="173"/>
      <c r="D209" s="165" t="s">
        <v>194</v>
      </c>
      <c r="E209" s="174" t="s">
        <v>1</v>
      </c>
      <c r="F209" s="175" t="s">
        <v>195</v>
      </c>
      <c r="H209" s="176">
        <v>25.96</v>
      </c>
      <c r="I209" s="177"/>
      <c r="L209" s="173"/>
      <c r="M209" s="178"/>
      <c r="N209" s="179"/>
      <c r="O209" s="179"/>
      <c r="P209" s="179"/>
      <c r="Q209" s="179"/>
      <c r="R209" s="179"/>
      <c r="S209" s="179"/>
      <c r="T209" s="180"/>
      <c r="AT209" s="174" t="s">
        <v>194</v>
      </c>
      <c r="AU209" s="174" t="s">
        <v>88</v>
      </c>
      <c r="AV209" s="14" t="s">
        <v>192</v>
      </c>
      <c r="AW209" s="14" t="s">
        <v>35</v>
      </c>
      <c r="AX209" s="14" t="s">
        <v>24</v>
      </c>
      <c r="AY209" s="174" t="s">
        <v>185</v>
      </c>
    </row>
    <row r="210" spans="1:65" s="2" customFormat="1" ht="16.5" customHeight="1">
      <c r="A210" s="33"/>
      <c r="B210" s="150"/>
      <c r="C210" s="151" t="s">
        <v>8</v>
      </c>
      <c r="D210" s="151" t="s">
        <v>187</v>
      </c>
      <c r="E210" s="152" t="s">
        <v>1530</v>
      </c>
      <c r="F210" s="153" t="s">
        <v>1531</v>
      </c>
      <c r="G210" s="154" t="s">
        <v>280</v>
      </c>
      <c r="H210" s="155">
        <v>79.540000000000006</v>
      </c>
      <c r="I210" s="156"/>
      <c r="J210" s="157">
        <f>ROUND(I210*H210,2)</f>
        <v>0</v>
      </c>
      <c r="K210" s="153" t="s">
        <v>191</v>
      </c>
      <c r="L210" s="34"/>
      <c r="M210" s="158" t="s">
        <v>1</v>
      </c>
      <c r="N210" s="159" t="s">
        <v>45</v>
      </c>
      <c r="O210" s="59"/>
      <c r="P210" s="160">
        <f>O210*H210</f>
        <v>0</v>
      </c>
      <c r="Q210" s="160">
        <v>1.0000000000000001E-5</v>
      </c>
      <c r="R210" s="160">
        <f>Q210*H210</f>
        <v>7.9540000000000014E-4</v>
      </c>
      <c r="S210" s="160">
        <v>0</v>
      </c>
      <c r="T210" s="161">
        <f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62" t="s">
        <v>192</v>
      </c>
      <c r="AT210" s="162" t="s">
        <v>187</v>
      </c>
      <c r="AU210" s="162" t="s">
        <v>88</v>
      </c>
      <c r="AY210" s="18" t="s">
        <v>185</v>
      </c>
      <c r="BE210" s="163">
        <f>IF(N210="základní",J210,0)</f>
        <v>0</v>
      </c>
      <c r="BF210" s="163">
        <f>IF(N210="snížená",J210,0)</f>
        <v>0</v>
      </c>
      <c r="BG210" s="163">
        <f>IF(N210="zákl. přenesená",J210,0)</f>
        <v>0</v>
      </c>
      <c r="BH210" s="163">
        <f>IF(N210="sníž. přenesená",J210,0)</f>
        <v>0</v>
      </c>
      <c r="BI210" s="163">
        <f>IF(N210="nulová",J210,0)</f>
        <v>0</v>
      </c>
      <c r="BJ210" s="18" t="s">
        <v>24</v>
      </c>
      <c r="BK210" s="163">
        <f>ROUND(I210*H210,2)</f>
        <v>0</v>
      </c>
      <c r="BL210" s="18" t="s">
        <v>192</v>
      </c>
      <c r="BM210" s="162" t="s">
        <v>1532</v>
      </c>
    </row>
    <row r="211" spans="1:65" s="15" customFormat="1">
      <c r="B211" s="194"/>
      <c r="D211" s="165" t="s">
        <v>194</v>
      </c>
      <c r="E211" s="195" t="s">
        <v>1</v>
      </c>
      <c r="F211" s="196" t="s">
        <v>1527</v>
      </c>
      <c r="H211" s="195" t="s">
        <v>1</v>
      </c>
      <c r="I211" s="197"/>
      <c r="L211" s="194"/>
      <c r="M211" s="198"/>
      <c r="N211" s="199"/>
      <c r="O211" s="199"/>
      <c r="P211" s="199"/>
      <c r="Q211" s="199"/>
      <c r="R211" s="199"/>
      <c r="S211" s="199"/>
      <c r="T211" s="200"/>
      <c r="AT211" s="195" t="s">
        <v>194</v>
      </c>
      <c r="AU211" s="195" t="s">
        <v>88</v>
      </c>
      <c r="AV211" s="15" t="s">
        <v>24</v>
      </c>
      <c r="AW211" s="15" t="s">
        <v>35</v>
      </c>
      <c r="AX211" s="15" t="s">
        <v>80</v>
      </c>
      <c r="AY211" s="195" t="s">
        <v>185</v>
      </c>
    </row>
    <row r="212" spans="1:65" s="15" customFormat="1">
      <c r="B212" s="194"/>
      <c r="D212" s="165" t="s">
        <v>194</v>
      </c>
      <c r="E212" s="195" t="s">
        <v>1</v>
      </c>
      <c r="F212" s="196" t="s">
        <v>770</v>
      </c>
      <c r="H212" s="195" t="s">
        <v>1</v>
      </c>
      <c r="I212" s="197"/>
      <c r="L212" s="194"/>
      <c r="M212" s="198"/>
      <c r="N212" s="199"/>
      <c r="O212" s="199"/>
      <c r="P212" s="199"/>
      <c r="Q212" s="199"/>
      <c r="R212" s="199"/>
      <c r="S212" s="199"/>
      <c r="T212" s="200"/>
      <c r="AT212" s="195" t="s">
        <v>194</v>
      </c>
      <c r="AU212" s="195" t="s">
        <v>88</v>
      </c>
      <c r="AV212" s="15" t="s">
        <v>24</v>
      </c>
      <c r="AW212" s="15" t="s">
        <v>35</v>
      </c>
      <c r="AX212" s="15" t="s">
        <v>80</v>
      </c>
      <c r="AY212" s="195" t="s">
        <v>185</v>
      </c>
    </row>
    <row r="213" spans="1:65" s="13" customFormat="1">
      <c r="B213" s="164"/>
      <c r="D213" s="165" t="s">
        <v>194</v>
      </c>
      <c r="E213" s="166" t="s">
        <v>1</v>
      </c>
      <c r="F213" s="167" t="s">
        <v>1533</v>
      </c>
      <c r="H213" s="168">
        <v>7.04</v>
      </c>
      <c r="I213" s="169"/>
      <c r="L213" s="164"/>
      <c r="M213" s="170"/>
      <c r="N213" s="171"/>
      <c r="O213" s="171"/>
      <c r="P213" s="171"/>
      <c r="Q213" s="171"/>
      <c r="R213" s="171"/>
      <c r="S213" s="171"/>
      <c r="T213" s="172"/>
      <c r="AT213" s="166" t="s">
        <v>194</v>
      </c>
      <c r="AU213" s="166" t="s">
        <v>88</v>
      </c>
      <c r="AV213" s="13" t="s">
        <v>88</v>
      </c>
      <c r="AW213" s="13" t="s">
        <v>35</v>
      </c>
      <c r="AX213" s="13" t="s">
        <v>80</v>
      </c>
      <c r="AY213" s="166" t="s">
        <v>185</v>
      </c>
    </row>
    <row r="214" spans="1:65" s="15" customFormat="1">
      <c r="B214" s="194"/>
      <c r="D214" s="165" t="s">
        <v>194</v>
      </c>
      <c r="E214" s="195" t="s">
        <v>1</v>
      </c>
      <c r="F214" s="196" t="s">
        <v>772</v>
      </c>
      <c r="H214" s="195" t="s">
        <v>1</v>
      </c>
      <c r="I214" s="197"/>
      <c r="L214" s="194"/>
      <c r="M214" s="198"/>
      <c r="N214" s="199"/>
      <c r="O214" s="199"/>
      <c r="P214" s="199"/>
      <c r="Q214" s="199"/>
      <c r="R214" s="199"/>
      <c r="S214" s="199"/>
      <c r="T214" s="200"/>
      <c r="AT214" s="195" t="s">
        <v>194</v>
      </c>
      <c r="AU214" s="195" t="s">
        <v>88</v>
      </c>
      <c r="AV214" s="15" t="s">
        <v>24</v>
      </c>
      <c r="AW214" s="15" t="s">
        <v>35</v>
      </c>
      <c r="AX214" s="15" t="s">
        <v>80</v>
      </c>
      <c r="AY214" s="195" t="s">
        <v>185</v>
      </c>
    </row>
    <row r="215" spans="1:65" s="13" customFormat="1">
      <c r="B215" s="164"/>
      <c r="D215" s="165" t="s">
        <v>194</v>
      </c>
      <c r="E215" s="166" t="s">
        <v>1</v>
      </c>
      <c r="F215" s="167" t="s">
        <v>1534</v>
      </c>
      <c r="H215" s="168">
        <v>18.28</v>
      </c>
      <c r="I215" s="169"/>
      <c r="L215" s="164"/>
      <c r="M215" s="170"/>
      <c r="N215" s="171"/>
      <c r="O215" s="171"/>
      <c r="P215" s="171"/>
      <c r="Q215" s="171"/>
      <c r="R215" s="171"/>
      <c r="S215" s="171"/>
      <c r="T215" s="172"/>
      <c r="AT215" s="166" t="s">
        <v>194</v>
      </c>
      <c r="AU215" s="166" t="s">
        <v>88</v>
      </c>
      <c r="AV215" s="13" t="s">
        <v>88</v>
      </c>
      <c r="AW215" s="13" t="s">
        <v>35</v>
      </c>
      <c r="AX215" s="13" t="s">
        <v>80</v>
      </c>
      <c r="AY215" s="166" t="s">
        <v>185</v>
      </c>
    </row>
    <row r="216" spans="1:65" s="15" customFormat="1">
      <c r="B216" s="194"/>
      <c r="D216" s="165" t="s">
        <v>194</v>
      </c>
      <c r="E216" s="195" t="s">
        <v>1</v>
      </c>
      <c r="F216" s="196" t="s">
        <v>773</v>
      </c>
      <c r="H216" s="195" t="s">
        <v>1</v>
      </c>
      <c r="I216" s="197"/>
      <c r="L216" s="194"/>
      <c r="M216" s="198"/>
      <c r="N216" s="199"/>
      <c r="O216" s="199"/>
      <c r="P216" s="199"/>
      <c r="Q216" s="199"/>
      <c r="R216" s="199"/>
      <c r="S216" s="199"/>
      <c r="T216" s="200"/>
      <c r="AT216" s="195" t="s">
        <v>194</v>
      </c>
      <c r="AU216" s="195" t="s">
        <v>88</v>
      </c>
      <c r="AV216" s="15" t="s">
        <v>24</v>
      </c>
      <c r="AW216" s="15" t="s">
        <v>35</v>
      </c>
      <c r="AX216" s="15" t="s">
        <v>80</v>
      </c>
      <c r="AY216" s="195" t="s">
        <v>185</v>
      </c>
    </row>
    <row r="217" spans="1:65" s="13" customFormat="1">
      <c r="B217" s="164"/>
      <c r="D217" s="165" t="s">
        <v>194</v>
      </c>
      <c r="E217" s="166" t="s">
        <v>1</v>
      </c>
      <c r="F217" s="167" t="s">
        <v>1535</v>
      </c>
      <c r="H217" s="168">
        <v>8.66</v>
      </c>
      <c r="I217" s="169"/>
      <c r="L217" s="164"/>
      <c r="M217" s="170"/>
      <c r="N217" s="171"/>
      <c r="O217" s="171"/>
      <c r="P217" s="171"/>
      <c r="Q217" s="171"/>
      <c r="R217" s="171"/>
      <c r="S217" s="171"/>
      <c r="T217" s="172"/>
      <c r="AT217" s="166" t="s">
        <v>194</v>
      </c>
      <c r="AU217" s="166" t="s">
        <v>88</v>
      </c>
      <c r="AV217" s="13" t="s">
        <v>88</v>
      </c>
      <c r="AW217" s="13" t="s">
        <v>35</v>
      </c>
      <c r="AX217" s="13" t="s">
        <v>80</v>
      </c>
      <c r="AY217" s="166" t="s">
        <v>185</v>
      </c>
    </row>
    <row r="218" spans="1:65" s="15" customFormat="1">
      <c r="B218" s="194"/>
      <c r="D218" s="165" t="s">
        <v>194</v>
      </c>
      <c r="E218" s="195" t="s">
        <v>1</v>
      </c>
      <c r="F218" s="196" t="s">
        <v>775</v>
      </c>
      <c r="H218" s="195" t="s">
        <v>1</v>
      </c>
      <c r="I218" s="197"/>
      <c r="L218" s="194"/>
      <c r="M218" s="198"/>
      <c r="N218" s="199"/>
      <c r="O218" s="199"/>
      <c r="P218" s="199"/>
      <c r="Q218" s="199"/>
      <c r="R218" s="199"/>
      <c r="S218" s="199"/>
      <c r="T218" s="200"/>
      <c r="AT218" s="195" t="s">
        <v>194</v>
      </c>
      <c r="AU218" s="195" t="s">
        <v>88</v>
      </c>
      <c r="AV218" s="15" t="s">
        <v>24</v>
      </c>
      <c r="AW218" s="15" t="s">
        <v>35</v>
      </c>
      <c r="AX218" s="15" t="s">
        <v>80</v>
      </c>
      <c r="AY218" s="195" t="s">
        <v>185</v>
      </c>
    </row>
    <row r="219" spans="1:65" s="13" customFormat="1">
      <c r="B219" s="164"/>
      <c r="D219" s="165" t="s">
        <v>194</v>
      </c>
      <c r="E219" s="166" t="s">
        <v>1</v>
      </c>
      <c r="F219" s="167" t="s">
        <v>1536</v>
      </c>
      <c r="H219" s="168">
        <v>17.36</v>
      </c>
      <c r="I219" s="169"/>
      <c r="L219" s="164"/>
      <c r="M219" s="170"/>
      <c r="N219" s="171"/>
      <c r="O219" s="171"/>
      <c r="P219" s="171"/>
      <c r="Q219" s="171"/>
      <c r="R219" s="171"/>
      <c r="S219" s="171"/>
      <c r="T219" s="172"/>
      <c r="AT219" s="166" t="s">
        <v>194</v>
      </c>
      <c r="AU219" s="166" t="s">
        <v>88</v>
      </c>
      <c r="AV219" s="13" t="s">
        <v>88</v>
      </c>
      <c r="AW219" s="13" t="s">
        <v>35</v>
      </c>
      <c r="AX219" s="13" t="s">
        <v>80</v>
      </c>
      <c r="AY219" s="166" t="s">
        <v>185</v>
      </c>
    </row>
    <row r="220" spans="1:65" s="15" customFormat="1">
      <c r="B220" s="194"/>
      <c r="D220" s="165" t="s">
        <v>194</v>
      </c>
      <c r="E220" s="195" t="s">
        <v>1</v>
      </c>
      <c r="F220" s="196" t="s">
        <v>776</v>
      </c>
      <c r="H220" s="195" t="s">
        <v>1</v>
      </c>
      <c r="I220" s="197"/>
      <c r="L220" s="194"/>
      <c r="M220" s="198"/>
      <c r="N220" s="199"/>
      <c r="O220" s="199"/>
      <c r="P220" s="199"/>
      <c r="Q220" s="199"/>
      <c r="R220" s="199"/>
      <c r="S220" s="199"/>
      <c r="T220" s="200"/>
      <c r="AT220" s="195" t="s">
        <v>194</v>
      </c>
      <c r="AU220" s="195" t="s">
        <v>88</v>
      </c>
      <c r="AV220" s="15" t="s">
        <v>24</v>
      </c>
      <c r="AW220" s="15" t="s">
        <v>35</v>
      </c>
      <c r="AX220" s="15" t="s">
        <v>80</v>
      </c>
      <c r="AY220" s="195" t="s">
        <v>185</v>
      </c>
    </row>
    <row r="221" spans="1:65" s="13" customFormat="1">
      <c r="B221" s="164"/>
      <c r="D221" s="165" t="s">
        <v>194</v>
      </c>
      <c r="E221" s="166" t="s">
        <v>1</v>
      </c>
      <c r="F221" s="167" t="s">
        <v>1537</v>
      </c>
      <c r="H221" s="168">
        <v>14.76</v>
      </c>
      <c r="I221" s="169"/>
      <c r="L221" s="164"/>
      <c r="M221" s="170"/>
      <c r="N221" s="171"/>
      <c r="O221" s="171"/>
      <c r="P221" s="171"/>
      <c r="Q221" s="171"/>
      <c r="R221" s="171"/>
      <c r="S221" s="171"/>
      <c r="T221" s="172"/>
      <c r="AT221" s="166" t="s">
        <v>194</v>
      </c>
      <c r="AU221" s="166" t="s">
        <v>88</v>
      </c>
      <c r="AV221" s="13" t="s">
        <v>88</v>
      </c>
      <c r="AW221" s="13" t="s">
        <v>35</v>
      </c>
      <c r="AX221" s="13" t="s">
        <v>80</v>
      </c>
      <c r="AY221" s="166" t="s">
        <v>185</v>
      </c>
    </row>
    <row r="222" spans="1:65" s="15" customFormat="1">
      <c r="B222" s="194"/>
      <c r="D222" s="165" t="s">
        <v>194</v>
      </c>
      <c r="E222" s="195" t="s">
        <v>1</v>
      </c>
      <c r="F222" s="196" t="s">
        <v>778</v>
      </c>
      <c r="H222" s="195" t="s">
        <v>1</v>
      </c>
      <c r="I222" s="197"/>
      <c r="L222" s="194"/>
      <c r="M222" s="198"/>
      <c r="N222" s="199"/>
      <c r="O222" s="199"/>
      <c r="P222" s="199"/>
      <c r="Q222" s="199"/>
      <c r="R222" s="199"/>
      <c r="S222" s="199"/>
      <c r="T222" s="200"/>
      <c r="AT222" s="195" t="s">
        <v>194</v>
      </c>
      <c r="AU222" s="195" t="s">
        <v>88</v>
      </c>
      <c r="AV222" s="15" t="s">
        <v>24</v>
      </c>
      <c r="AW222" s="15" t="s">
        <v>35</v>
      </c>
      <c r="AX222" s="15" t="s">
        <v>80</v>
      </c>
      <c r="AY222" s="195" t="s">
        <v>185</v>
      </c>
    </row>
    <row r="223" spans="1:65" s="13" customFormat="1">
      <c r="B223" s="164"/>
      <c r="D223" s="165" t="s">
        <v>194</v>
      </c>
      <c r="E223" s="166" t="s">
        <v>1</v>
      </c>
      <c r="F223" s="167" t="s">
        <v>1538</v>
      </c>
      <c r="H223" s="168">
        <v>13.44</v>
      </c>
      <c r="I223" s="169"/>
      <c r="L223" s="164"/>
      <c r="M223" s="170"/>
      <c r="N223" s="171"/>
      <c r="O223" s="171"/>
      <c r="P223" s="171"/>
      <c r="Q223" s="171"/>
      <c r="R223" s="171"/>
      <c r="S223" s="171"/>
      <c r="T223" s="172"/>
      <c r="AT223" s="166" t="s">
        <v>194</v>
      </c>
      <c r="AU223" s="166" t="s">
        <v>88</v>
      </c>
      <c r="AV223" s="13" t="s">
        <v>88</v>
      </c>
      <c r="AW223" s="13" t="s">
        <v>35</v>
      </c>
      <c r="AX223" s="13" t="s">
        <v>80</v>
      </c>
      <c r="AY223" s="166" t="s">
        <v>185</v>
      </c>
    </row>
    <row r="224" spans="1:65" s="14" customFormat="1">
      <c r="B224" s="173"/>
      <c r="D224" s="165" t="s">
        <v>194</v>
      </c>
      <c r="E224" s="174" t="s">
        <v>1</v>
      </c>
      <c r="F224" s="175" t="s">
        <v>195</v>
      </c>
      <c r="H224" s="176">
        <v>79.540000000000006</v>
      </c>
      <c r="I224" s="177"/>
      <c r="L224" s="173"/>
      <c r="M224" s="178"/>
      <c r="N224" s="179"/>
      <c r="O224" s="179"/>
      <c r="P224" s="179"/>
      <c r="Q224" s="179"/>
      <c r="R224" s="179"/>
      <c r="S224" s="179"/>
      <c r="T224" s="180"/>
      <c r="AT224" s="174" t="s">
        <v>194</v>
      </c>
      <c r="AU224" s="174" t="s">
        <v>88</v>
      </c>
      <c r="AV224" s="14" t="s">
        <v>192</v>
      </c>
      <c r="AW224" s="14" t="s">
        <v>35</v>
      </c>
      <c r="AX224" s="14" t="s">
        <v>24</v>
      </c>
      <c r="AY224" s="174" t="s">
        <v>185</v>
      </c>
    </row>
    <row r="225" spans="1:65" s="2" customFormat="1" ht="16.5" customHeight="1">
      <c r="A225" s="33"/>
      <c r="B225" s="150"/>
      <c r="C225" s="151" t="s">
        <v>337</v>
      </c>
      <c r="D225" s="151" t="s">
        <v>187</v>
      </c>
      <c r="E225" s="152" t="s">
        <v>302</v>
      </c>
      <c r="F225" s="153" t="s">
        <v>303</v>
      </c>
      <c r="G225" s="154" t="s">
        <v>234</v>
      </c>
      <c r="H225" s="155">
        <v>60.926000000000002</v>
      </c>
      <c r="I225" s="156"/>
      <c r="J225" s="157">
        <f>ROUND(I225*H225,2)</f>
        <v>0</v>
      </c>
      <c r="K225" s="153" t="s">
        <v>191</v>
      </c>
      <c r="L225" s="34"/>
      <c r="M225" s="158" t="s">
        <v>1</v>
      </c>
      <c r="N225" s="159" t="s">
        <v>45</v>
      </c>
      <c r="O225" s="59"/>
      <c r="P225" s="160">
        <f>O225*H225</f>
        <v>0</v>
      </c>
      <c r="Q225" s="160">
        <v>0</v>
      </c>
      <c r="R225" s="160">
        <f>Q225*H225</f>
        <v>0</v>
      </c>
      <c r="S225" s="160">
        <v>0</v>
      </c>
      <c r="T225" s="161">
        <f>S225*H225</f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62" t="s">
        <v>192</v>
      </c>
      <c r="AT225" s="162" t="s">
        <v>187</v>
      </c>
      <c r="AU225" s="162" t="s">
        <v>88</v>
      </c>
      <c r="AY225" s="18" t="s">
        <v>185</v>
      </c>
      <c r="BE225" s="163">
        <f>IF(N225="základní",J225,0)</f>
        <v>0</v>
      </c>
      <c r="BF225" s="163">
        <f>IF(N225="snížená",J225,0)</f>
        <v>0</v>
      </c>
      <c r="BG225" s="163">
        <f>IF(N225="zákl. přenesená",J225,0)</f>
        <v>0</v>
      </c>
      <c r="BH225" s="163">
        <f>IF(N225="sníž. přenesená",J225,0)</f>
        <v>0</v>
      </c>
      <c r="BI225" s="163">
        <f>IF(N225="nulová",J225,0)</f>
        <v>0</v>
      </c>
      <c r="BJ225" s="18" t="s">
        <v>24</v>
      </c>
      <c r="BK225" s="163">
        <f>ROUND(I225*H225,2)</f>
        <v>0</v>
      </c>
      <c r="BL225" s="18" t="s">
        <v>192</v>
      </c>
      <c r="BM225" s="162" t="s">
        <v>1539</v>
      </c>
    </row>
    <row r="226" spans="1:65" s="2" customFormat="1" ht="16.5" customHeight="1">
      <c r="A226" s="33"/>
      <c r="B226" s="150"/>
      <c r="C226" s="151" t="s">
        <v>342</v>
      </c>
      <c r="D226" s="151" t="s">
        <v>187</v>
      </c>
      <c r="E226" s="152" t="s">
        <v>305</v>
      </c>
      <c r="F226" s="153" t="s">
        <v>306</v>
      </c>
      <c r="G226" s="154" t="s">
        <v>234</v>
      </c>
      <c r="H226" s="155">
        <v>365.55599999999998</v>
      </c>
      <c r="I226" s="156"/>
      <c r="J226" s="157">
        <f>ROUND(I226*H226,2)</f>
        <v>0</v>
      </c>
      <c r="K226" s="153" t="s">
        <v>191</v>
      </c>
      <c r="L226" s="34"/>
      <c r="M226" s="158" t="s">
        <v>1</v>
      </c>
      <c r="N226" s="159" t="s">
        <v>45</v>
      </c>
      <c r="O226" s="59"/>
      <c r="P226" s="160">
        <f>O226*H226</f>
        <v>0</v>
      </c>
      <c r="Q226" s="160">
        <v>0</v>
      </c>
      <c r="R226" s="160">
        <f>Q226*H226</f>
        <v>0</v>
      </c>
      <c r="S226" s="160">
        <v>0</v>
      </c>
      <c r="T226" s="161">
        <f>S226*H226</f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62" t="s">
        <v>192</v>
      </c>
      <c r="AT226" s="162" t="s">
        <v>187</v>
      </c>
      <c r="AU226" s="162" t="s">
        <v>88</v>
      </c>
      <c r="AY226" s="18" t="s">
        <v>185</v>
      </c>
      <c r="BE226" s="163">
        <f>IF(N226="základní",J226,0)</f>
        <v>0</v>
      </c>
      <c r="BF226" s="163">
        <f>IF(N226="snížená",J226,0)</f>
        <v>0</v>
      </c>
      <c r="BG226" s="163">
        <f>IF(N226="zákl. přenesená",J226,0)</f>
        <v>0</v>
      </c>
      <c r="BH226" s="163">
        <f>IF(N226="sníž. přenesená",J226,0)</f>
        <v>0</v>
      </c>
      <c r="BI226" s="163">
        <f>IF(N226="nulová",J226,0)</f>
        <v>0</v>
      </c>
      <c r="BJ226" s="18" t="s">
        <v>24</v>
      </c>
      <c r="BK226" s="163">
        <f>ROUND(I226*H226,2)</f>
        <v>0</v>
      </c>
      <c r="BL226" s="18" t="s">
        <v>192</v>
      </c>
      <c r="BM226" s="162" t="s">
        <v>1540</v>
      </c>
    </row>
    <row r="227" spans="1:65" s="13" customFormat="1">
      <c r="B227" s="164"/>
      <c r="D227" s="165" t="s">
        <v>194</v>
      </c>
      <c r="E227" s="166" t="s">
        <v>1</v>
      </c>
      <c r="F227" s="167" t="s">
        <v>1541</v>
      </c>
      <c r="H227" s="168">
        <v>365.55599999999998</v>
      </c>
      <c r="I227" s="169"/>
      <c r="L227" s="164"/>
      <c r="M227" s="170"/>
      <c r="N227" s="171"/>
      <c r="O227" s="171"/>
      <c r="P227" s="171"/>
      <c r="Q227" s="171"/>
      <c r="R227" s="171"/>
      <c r="S227" s="171"/>
      <c r="T227" s="172"/>
      <c r="AT227" s="166" t="s">
        <v>194</v>
      </c>
      <c r="AU227" s="166" t="s">
        <v>88</v>
      </c>
      <c r="AV227" s="13" t="s">
        <v>88</v>
      </c>
      <c r="AW227" s="13" t="s">
        <v>35</v>
      </c>
      <c r="AX227" s="13" t="s">
        <v>24</v>
      </c>
      <c r="AY227" s="166" t="s">
        <v>185</v>
      </c>
    </row>
    <row r="228" spans="1:65" s="2" customFormat="1" ht="16.5" customHeight="1">
      <c r="A228" s="33"/>
      <c r="B228" s="150"/>
      <c r="C228" s="151" t="s">
        <v>347</v>
      </c>
      <c r="D228" s="151" t="s">
        <v>187</v>
      </c>
      <c r="E228" s="152" t="s">
        <v>485</v>
      </c>
      <c r="F228" s="153" t="s">
        <v>486</v>
      </c>
      <c r="G228" s="154" t="s">
        <v>234</v>
      </c>
      <c r="H228" s="155">
        <v>60.926000000000002</v>
      </c>
      <c r="I228" s="156"/>
      <c r="J228" s="157">
        <f>ROUND(I228*H228,2)</f>
        <v>0</v>
      </c>
      <c r="K228" s="153" t="s">
        <v>224</v>
      </c>
      <c r="L228" s="34"/>
      <c r="M228" s="158" t="s">
        <v>1</v>
      </c>
      <c r="N228" s="159" t="s">
        <v>45</v>
      </c>
      <c r="O228" s="59"/>
      <c r="P228" s="160">
        <f>O228*H228</f>
        <v>0</v>
      </c>
      <c r="Q228" s="160">
        <v>0</v>
      </c>
      <c r="R228" s="160">
        <f>Q228*H228</f>
        <v>0</v>
      </c>
      <c r="S228" s="160">
        <v>0</v>
      </c>
      <c r="T228" s="161">
        <f>S228*H228</f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62" t="s">
        <v>192</v>
      </c>
      <c r="AT228" s="162" t="s">
        <v>187</v>
      </c>
      <c r="AU228" s="162" t="s">
        <v>88</v>
      </c>
      <c r="AY228" s="18" t="s">
        <v>185</v>
      </c>
      <c r="BE228" s="163">
        <f>IF(N228="základní",J228,0)</f>
        <v>0</v>
      </c>
      <c r="BF228" s="163">
        <f>IF(N228="snížená",J228,0)</f>
        <v>0</v>
      </c>
      <c r="BG228" s="163">
        <f>IF(N228="zákl. přenesená",J228,0)</f>
        <v>0</v>
      </c>
      <c r="BH228" s="163">
        <f>IF(N228="sníž. přenesená",J228,0)</f>
        <v>0</v>
      </c>
      <c r="BI228" s="163">
        <f>IF(N228="nulová",J228,0)</f>
        <v>0</v>
      </c>
      <c r="BJ228" s="18" t="s">
        <v>24</v>
      </c>
      <c r="BK228" s="163">
        <f>ROUND(I228*H228,2)</f>
        <v>0</v>
      </c>
      <c r="BL228" s="18" t="s">
        <v>192</v>
      </c>
      <c r="BM228" s="162" t="s">
        <v>1542</v>
      </c>
    </row>
    <row r="229" spans="1:65" s="12" customFormat="1" ht="22.9" customHeight="1">
      <c r="B229" s="137"/>
      <c r="D229" s="138" t="s">
        <v>79</v>
      </c>
      <c r="E229" s="148" t="s">
        <v>241</v>
      </c>
      <c r="F229" s="148" t="s">
        <v>1543</v>
      </c>
      <c r="I229" s="140"/>
      <c r="J229" s="149">
        <f>BK229</f>
        <v>0</v>
      </c>
      <c r="L229" s="137"/>
      <c r="M229" s="142"/>
      <c r="N229" s="143"/>
      <c r="O229" s="143"/>
      <c r="P229" s="144">
        <f>SUM(P230:P271)</f>
        <v>0</v>
      </c>
      <c r="Q229" s="143"/>
      <c r="R229" s="144">
        <f>SUM(R230:R271)</f>
        <v>0.73677999999999988</v>
      </c>
      <c r="S229" s="143"/>
      <c r="T229" s="145">
        <f>SUM(T230:T271)</f>
        <v>0</v>
      </c>
      <c r="AR229" s="138" t="s">
        <v>24</v>
      </c>
      <c r="AT229" s="146" t="s">
        <v>79</v>
      </c>
      <c r="AU229" s="146" t="s">
        <v>24</v>
      </c>
      <c r="AY229" s="138" t="s">
        <v>185</v>
      </c>
      <c r="BK229" s="147">
        <f>SUM(BK230:BK271)</f>
        <v>0</v>
      </c>
    </row>
    <row r="230" spans="1:65" s="2" customFormat="1" ht="21.75" customHeight="1">
      <c r="A230" s="33"/>
      <c r="B230" s="150"/>
      <c r="C230" s="151" t="s">
        <v>352</v>
      </c>
      <c r="D230" s="151" t="s">
        <v>187</v>
      </c>
      <c r="E230" s="152" t="s">
        <v>1544</v>
      </c>
      <c r="F230" s="153" t="s">
        <v>1545</v>
      </c>
      <c r="G230" s="154" t="s">
        <v>228</v>
      </c>
      <c r="H230" s="155">
        <v>43.073</v>
      </c>
      <c r="I230" s="156"/>
      <c r="J230" s="157">
        <f>ROUND(I230*H230,2)</f>
        <v>0</v>
      </c>
      <c r="K230" s="153" t="s">
        <v>191</v>
      </c>
      <c r="L230" s="34"/>
      <c r="M230" s="158" t="s">
        <v>1</v>
      </c>
      <c r="N230" s="159" t="s">
        <v>45</v>
      </c>
      <c r="O230" s="59"/>
      <c r="P230" s="160">
        <f>O230*H230</f>
        <v>0</v>
      </c>
      <c r="Q230" s="160">
        <v>0</v>
      </c>
      <c r="R230" s="160">
        <f>Q230*H230</f>
        <v>0</v>
      </c>
      <c r="S230" s="160">
        <v>0</v>
      </c>
      <c r="T230" s="161">
        <f>S230*H230</f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62" t="s">
        <v>192</v>
      </c>
      <c r="AT230" s="162" t="s">
        <v>187</v>
      </c>
      <c r="AU230" s="162" t="s">
        <v>88</v>
      </c>
      <c r="AY230" s="18" t="s">
        <v>185</v>
      </c>
      <c r="BE230" s="163">
        <f>IF(N230="základní",J230,0)</f>
        <v>0</v>
      </c>
      <c r="BF230" s="163">
        <f>IF(N230="snížená",J230,0)</f>
        <v>0</v>
      </c>
      <c r="BG230" s="163">
        <f>IF(N230="zákl. přenesená",J230,0)</f>
        <v>0</v>
      </c>
      <c r="BH230" s="163">
        <f>IF(N230="sníž. přenesená",J230,0)</f>
        <v>0</v>
      </c>
      <c r="BI230" s="163">
        <f>IF(N230="nulová",J230,0)</f>
        <v>0</v>
      </c>
      <c r="BJ230" s="18" t="s">
        <v>24</v>
      </c>
      <c r="BK230" s="163">
        <f>ROUND(I230*H230,2)</f>
        <v>0</v>
      </c>
      <c r="BL230" s="18" t="s">
        <v>192</v>
      </c>
      <c r="BM230" s="162" t="s">
        <v>1546</v>
      </c>
    </row>
    <row r="231" spans="1:65" s="15" customFormat="1">
      <c r="B231" s="194"/>
      <c r="D231" s="165" t="s">
        <v>194</v>
      </c>
      <c r="E231" s="195" t="s">
        <v>1</v>
      </c>
      <c r="F231" s="196" t="s">
        <v>1547</v>
      </c>
      <c r="H231" s="195" t="s">
        <v>1</v>
      </c>
      <c r="I231" s="197"/>
      <c r="L231" s="194"/>
      <c r="M231" s="198"/>
      <c r="N231" s="199"/>
      <c r="O231" s="199"/>
      <c r="P231" s="199"/>
      <c r="Q231" s="199"/>
      <c r="R231" s="199"/>
      <c r="S231" s="199"/>
      <c r="T231" s="200"/>
      <c r="AT231" s="195" t="s">
        <v>194</v>
      </c>
      <c r="AU231" s="195" t="s">
        <v>88</v>
      </c>
      <c r="AV231" s="15" t="s">
        <v>24</v>
      </c>
      <c r="AW231" s="15" t="s">
        <v>35</v>
      </c>
      <c r="AX231" s="15" t="s">
        <v>80</v>
      </c>
      <c r="AY231" s="195" t="s">
        <v>185</v>
      </c>
    </row>
    <row r="232" spans="1:65" s="13" customFormat="1">
      <c r="B232" s="164"/>
      <c r="D232" s="165" t="s">
        <v>194</v>
      </c>
      <c r="E232" s="166" t="s">
        <v>1</v>
      </c>
      <c r="F232" s="167" t="s">
        <v>1548</v>
      </c>
      <c r="H232" s="168">
        <v>77.207999999999998</v>
      </c>
      <c r="I232" s="169"/>
      <c r="L232" s="164"/>
      <c r="M232" s="170"/>
      <c r="N232" s="171"/>
      <c r="O232" s="171"/>
      <c r="P232" s="171"/>
      <c r="Q232" s="171"/>
      <c r="R232" s="171"/>
      <c r="S232" s="171"/>
      <c r="T232" s="172"/>
      <c r="AT232" s="166" t="s">
        <v>194</v>
      </c>
      <c r="AU232" s="166" t="s">
        <v>88</v>
      </c>
      <c r="AV232" s="13" t="s">
        <v>88</v>
      </c>
      <c r="AW232" s="13" t="s">
        <v>35</v>
      </c>
      <c r="AX232" s="13" t="s">
        <v>80</v>
      </c>
      <c r="AY232" s="166" t="s">
        <v>185</v>
      </c>
    </row>
    <row r="233" spans="1:65" s="13" customFormat="1">
      <c r="B233" s="164"/>
      <c r="D233" s="165" t="s">
        <v>194</v>
      </c>
      <c r="E233" s="166" t="s">
        <v>1</v>
      </c>
      <c r="F233" s="167" t="s">
        <v>1549</v>
      </c>
      <c r="H233" s="168">
        <v>353.51799999999997</v>
      </c>
      <c r="I233" s="169"/>
      <c r="L233" s="164"/>
      <c r="M233" s="170"/>
      <c r="N233" s="171"/>
      <c r="O233" s="171"/>
      <c r="P233" s="171"/>
      <c r="Q233" s="171"/>
      <c r="R233" s="171"/>
      <c r="S233" s="171"/>
      <c r="T233" s="172"/>
      <c r="AT233" s="166" t="s">
        <v>194</v>
      </c>
      <c r="AU233" s="166" t="s">
        <v>88</v>
      </c>
      <c r="AV233" s="13" t="s">
        <v>88</v>
      </c>
      <c r="AW233" s="13" t="s">
        <v>35</v>
      </c>
      <c r="AX233" s="13" t="s">
        <v>80</v>
      </c>
      <c r="AY233" s="166" t="s">
        <v>185</v>
      </c>
    </row>
    <row r="234" spans="1:65" s="14" customFormat="1">
      <c r="B234" s="173"/>
      <c r="D234" s="165" t="s">
        <v>194</v>
      </c>
      <c r="E234" s="174" t="s">
        <v>458</v>
      </c>
      <c r="F234" s="175" t="s">
        <v>195</v>
      </c>
      <c r="H234" s="176">
        <v>430.726</v>
      </c>
      <c r="I234" s="177"/>
      <c r="L234" s="173"/>
      <c r="M234" s="178"/>
      <c r="N234" s="179"/>
      <c r="O234" s="179"/>
      <c r="P234" s="179"/>
      <c r="Q234" s="179"/>
      <c r="R234" s="179"/>
      <c r="S234" s="179"/>
      <c r="T234" s="180"/>
      <c r="AT234" s="174" t="s">
        <v>194</v>
      </c>
      <c r="AU234" s="174" t="s">
        <v>88</v>
      </c>
      <c r="AV234" s="14" t="s">
        <v>192</v>
      </c>
      <c r="AW234" s="14" t="s">
        <v>35</v>
      </c>
      <c r="AX234" s="14" t="s">
        <v>80</v>
      </c>
      <c r="AY234" s="174" t="s">
        <v>185</v>
      </c>
    </row>
    <row r="235" spans="1:65" s="15" customFormat="1">
      <c r="B235" s="194"/>
      <c r="D235" s="165" t="s">
        <v>194</v>
      </c>
      <c r="E235" s="195" t="s">
        <v>1</v>
      </c>
      <c r="F235" s="196" t="s">
        <v>1550</v>
      </c>
      <c r="H235" s="195" t="s">
        <v>1</v>
      </c>
      <c r="I235" s="197"/>
      <c r="L235" s="194"/>
      <c r="M235" s="198"/>
      <c r="N235" s="199"/>
      <c r="O235" s="199"/>
      <c r="P235" s="199"/>
      <c r="Q235" s="199"/>
      <c r="R235" s="199"/>
      <c r="S235" s="199"/>
      <c r="T235" s="200"/>
      <c r="AT235" s="195" t="s">
        <v>194</v>
      </c>
      <c r="AU235" s="195" t="s">
        <v>88</v>
      </c>
      <c r="AV235" s="15" t="s">
        <v>24</v>
      </c>
      <c r="AW235" s="15" t="s">
        <v>35</v>
      </c>
      <c r="AX235" s="15" t="s">
        <v>80</v>
      </c>
      <c r="AY235" s="195" t="s">
        <v>185</v>
      </c>
    </row>
    <row r="236" spans="1:65" s="13" customFormat="1">
      <c r="B236" s="164"/>
      <c r="D236" s="165" t="s">
        <v>194</v>
      </c>
      <c r="E236" s="166" t="s">
        <v>1</v>
      </c>
      <c r="F236" s="167" t="s">
        <v>1551</v>
      </c>
      <c r="H236" s="168">
        <v>43.073</v>
      </c>
      <c r="I236" s="169"/>
      <c r="L236" s="164"/>
      <c r="M236" s="170"/>
      <c r="N236" s="171"/>
      <c r="O236" s="171"/>
      <c r="P236" s="171"/>
      <c r="Q236" s="171"/>
      <c r="R236" s="171"/>
      <c r="S236" s="171"/>
      <c r="T236" s="172"/>
      <c r="AT236" s="166" t="s">
        <v>194</v>
      </c>
      <c r="AU236" s="166" t="s">
        <v>88</v>
      </c>
      <c r="AV236" s="13" t="s">
        <v>88</v>
      </c>
      <c r="AW236" s="13" t="s">
        <v>35</v>
      </c>
      <c r="AX236" s="13" t="s">
        <v>24</v>
      </c>
      <c r="AY236" s="166" t="s">
        <v>185</v>
      </c>
    </row>
    <row r="237" spans="1:65" s="2" customFormat="1" ht="21.75" customHeight="1">
      <c r="A237" s="33"/>
      <c r="B237" s="150"/>
      <c r="C237" s="151" t="s">
        <v>356</v>
      </c>
      <c r="D237" s="151" t="s">
        <v>187</v>
      </c>
      <c r="E237" s="152" t="s">
        <v>1552</v>
      </c>
      <c r="F237" s="153" t="s">
        <v>1553</v>
      </c>
      <c r="G237" s="154" t="s">
        <v>228</v>
      </c>
      <c r="H237" s="155">
        <v>353.19499999999999</v>
      </c>
      <c r="I237" s="156"/>
      <c r="J237" s="157">
        <f>ROUND(I237*H237,2)</f>
        <v>0</v>
      </c>
      <c r="K237" s="153" t="s">
        <v>191</v>
      </c>
      <c r="L237" s="34"/>
      <c r="M237" s="158" t="s">
        <v>1</v>
      </c>
      <c r="N237" s="159" t="s">
        <v>45</v>
      </c>
      <c r="O237" s="59"/>
      <c r="P237" s="160">
        <f>O237*H237</f>
        <v>0</v>
      </c>
      <c r="Q237" s="160">
        <v>0</v>
      </c>
      <c r="R237" s="160">
        <f>Q237*H237</f>
        <v>0</v>
      </c>
      <c r="S237" s="160">
        <v>0</v>
      </c>
      <c r="T237" s="161">
        <f>S237*H237</f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62" t="s">
        <v>192</v>
      </c>
      <c r="AT237" s="162" t="s">
        <v>187</v>
      </c>
      <c r="AU237" s="162" t="s">
        <v>88</v>
      </c>
      <c r="AY237" s="18" t="s">
        <v>185</v>
      </c>
      <c r="BE237" s="163">
        <f>IF(N237="základní",J237,0)</f>
        <v>0</v>
      </c>
      <c r="BF237" s="163">
        <f>IF(N237="snížená",J237,0)</f>
        <v>0</v>
      </c>
      <c r="BG237" s="163">
        <f>IF(N237="zákl. přenesená",J237,0)</f>
        <v>0</v>
      </c>
      <c r="BH237" s="163">
        <f>IF(N237="sníž. přenesená",J237,0)</f>
        <v>0</v>
      </c>
      <c r="BI237" s="163">
        <f>IF(N237="nulová",J237,0)</f>
        <v>0</v>
      </c>
      <c r="BJ237" s="18" t="s">
        <v>24</v>
      </c>
      <c r="BK237" s="163">
        <f>ROUND(I237*H237,2)</f>
        <v>0</v>
      </c>
      <c r="BL237" s="18" t="s">
        <v>192</v>
      </c>
      <c r="BM237" s="162" t="s">
        <v>1554</v>
      </c>
    </row>
    <row r="238" spans="1:65" s="13" customFormat="1">
      <c r="B238" s="164"/>
      <c r="D238" s="165" t="s">
        <v>194</v>
      </c>
      <c r="E238" s="166" t="s">
        <v>1</v>
      </c>
      <c r="F238" s="167" t="s">
        <v>1555</v>
      </c>
      <c r="H238" s="168">
        <v>353.19499999999999</v>
      </c>
      <c r="I238" s="169"/>
      <c r="L238" s="164"/>
      <c r="M238" s="170"/>
      <c r="N238" s="171"/>
      <c r="O238" s="171"/>
      <c r="P238" s="171"/>
      <c r="Q238" s="171"/>
      <c r="R238" s="171"/>
      <c r="S238" s="171"/>
      <c r="T238" s="172"/>
      <c r="AT238" s="166" t="s">
        <v>194</v>
      </c>
      <c r="AU238" s="166" t="s">
        <v>88</v>
      </c>
      <c r="AV238" s="13" t="s">
        <v>88</v>
      </c>
      <c r="AW238" s="13" t="s">
        <v>35</v>
      </c>
      <c r="AX238" s="13" t="s">
        <v>24</v>
      </c>
      <c r="AY238" s="166" t="s">
        <v>185</v>
      </c>
    </row>
    <row r="239" spans="1:65" s="2" customFormat="1" ht="21.75" customHeight="1">
      <c r="A239" s="33"/>
      <c r="B239" s="150"/>
      <c r="C239" s="151" t="s">
        <v>7</v>
      </c>
      <c r="D239" s="151" t="s">
        <v>187</v>
      </c>
      <c r="E239" s="152" t="s">
        <v>1556</v>
      </c>
      <c r="F239" s="153" t="s">
        <v>1557</v>
      </c>
      <c r="G239" s="154" t="s">
        <v>228</v>
      </c>
      <c r="H239" s="155">
        <v>34.457999999999998</v>
      </c>
      <c r="I239" s="156"/>
      <c r="J239" s="157">
        <f>ROUND(I239*H239,2)</f>
        <v>0</v>
      </c>
      <c r="K239" s="153" t="s">
        <v>191</v>
      </c>
      <c r="L239" s="34"/>
      <c r="M239" s="158" t="s">
        <v>1</v>
      </c>
      <c r="N239" s="159" t="s">
        <v>45</v>
      </c>
      <c r="O239" s="59"/>
      <c r="P239" s="160">
        <f>O239*H239</f>
        <v>0</v>
      </c>
      <c r="Q239" s="160">
        <v>0</v>
      </c>
      <c r="R239" s="160">
        <f>Q239*H239</f>
        <v>0</v>
      </c>
      <c r="S239" s="160">
        <v>0</v>
      </c>
      <c r="T239" s="161">
        <f>S239*H239</f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62" t="s">
        <v>192</v>
      </c>
      <c r="AT239" s="162" t="s">
        <v>187</v>
      </c>
      <c r="AU239" s="162" t="s">
        <v>88</v>
      </c>
      <c r="AY239" s="18" t="s">
        <v>185</v>
      </c>
      <c r="BE239" s="163">
        <f>IF(N239="základní",J239,0)</f>
        <v>0</v>
      </c>
      <c r="BF239" s="163">
        <f>IF(N239="snížená",J239,0)</f>
        <v>0</v>
      </c>
      <c r="BG239" s="163">
        <f>IF(N239="zákl. přenesená",J239,0)</f>
        <v>0</v>
      </c>
      <c r="BH239" s="163">
        <f>IF(N239="sníž. přenesená",J239,0)</f>
        <v>0</v>
      </c>
      <c r="BI239" s="163">
        <f>IF(N239="nulová",J239,0)</f>
        <v>0</v>
      </c>
      <c r="BJ239" s="18" t="s">
        <v>24</v>
      </c>
      <c r="BK239" s="163">
        <f>ROUND(I239*H239,2)</f>
        <v>0</v>
      </c>
      <c r="BL239" s="18" t="s">
        <v>192</v>
      </c>
      <c r="BM239" s="162" t="s">
        <v>1558</v>
      </c>
    </row>
    <row r="240" spans="1:65" s="13" customFormat="1">
      <c r="B240" s="164"/>
      <c r="D240" s="165" t="s">
        <v>194</v>
      </c>
      <c r="E240" s="166" t="s">
        <v>1</v>
      </c>
      <c r="F240" s="167" t="s">
        <v>1559</v>
      </c>
      <c r="H240" s="168">
        <v>34.457999999999998</v>
      </c>
      <c r="I240" s="169"/>
      <c r="L240" s="164"/>
      <c r="M240" s="170"/>
      <c r="N240" s="171"/>
      <c r="O240" s="171"/>
      <c r="P240" s="171"/>
      <c r="Q240" s="171"/>
      <c r="R240" s="171"/>
      <c r="S240" s="171"/>
      <c r="T240" s="172"/>
      <c r="AT240" s="166" t="s">
        <v>194</v>
      </c>
      <c r="AU240" s="166" t="s">
        <v>88</v>
      </c>
      <c r="AV240" s="13" t="s">
        <v>88</v>
      </c>
      <c r="AW240" s="13" t="s">
        <v>35</v>
      </c>
      <c r="AX240" s="13" t="s">
        <v>24</v>
      </c>
      <c r="AY240" s="166" t="s">
        <v>185</v>
      </c>
    </row>
    <row r="241" spans="1:65" s="2" customFormat="1" ht="16.5" customHeight="1">
      <c r="A241" s="33"/>
      <c r="B241" s="150"/>
      <c r="C241" s="151" t="s">
        <v>367</v>
      </c>
      <c r="D241" s="151" t="s">
        <v>187</v>
      </c>
      <c r="E241" s="152" t="s">
        <v>1560</v>
      </c>
      <c r="F241" s="153" t="s">
        <v>1561</v>
      </c>
      <c r="G241" s="154" t="s">
        <v>288</v>
      </c>
      <c r="H241" s="155">
        <v>866.8</v>
      </c>
      <c r="I241" s="156"/>
      <c r="J241" s="157">
        <f>ROUND(I241*H241,2)</f>
        <v>0</v>
      </c>
      <c r="K241" s="153" t="s">
        <v>191</v>
      </c>
      <c r="L241" s="34"/>
      <c r="M241" s="158" t="s">
        <v>1</v>
      </c>
      <c r="N241" s="159" t="s">
        <v>45</v>
      </c>
      <c r="O241" s="59"/>
      <c r="P241" s="160">
        <f>O241*H241</f>
        <v>0</v>
      </c>
      <c r="Q241" s="160">
        <v>8.4999999999999995E-4</v>
      </c>
      <c r="R241" s="160">
        <f>Q241*H241</f>
        <v>0.73677999999999988</v>
      </c>
      <c r="S241" s="160">
        <v>0</v>
      </c>
      <c r="T241" s="161">
        <f>S241*H241</f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162" t="s">
        <v>192</v>
      </c>
      <c r="AT241" s="162" t="s">
        <v>187</v>
      </c>
      <c r="AU241" s="162" t="s">
        <v>88</v>
      </c>
      <c r="AY241" s="18" t="s">
        <v>185</v>
      </c>
      <c r="BE241" s="163">
        <f>IF(N241="základní",J241,0)</f>
        <v>0</v>
      </c>
      <c r="BF241" s="163">
        <f>IF(N241="snížená",J241,0)</f>
        <v>0</v>
      </c>
      <c r="BG241" s="163">
        <f>IF(N241="zákl. přenesená",J241,0)</f>
        <v>0</v>
      </c>
      <c r="BH241" s="163">
        <f>IF(N241="sníž. přenesená",J241,0)</f>
        <v>0</v>
      </c>
      <c r="BI241" s="163">
        <f>IF(N241="nulová",J241,0)</f>
        <v>0</v>
      </c>
      <c r="BJ241" s="18" t="s">
        <v>24</v>
      </c>
      <c r="BK241" s="163">
        <f>ROUND(I241*H241,2)</f>
        <v>0</v>
      </c>
      <c r="BL241" s="18" t="s">
        <v>192</v>
      </c>
      <c r="BM241" s="162" t="s">
        <v>1562</v>
      </c>
    </row>
    <row r="242" spans="1:65" s="13" customFormat="1">
      <c r="B242" s="164"/>
      <c r="D242" s="165" t="s">
        <v>194</v>
      </c>
      <c r="E242" s="166" t="s">
        <v>1</v>
      </c>
      <c r="F242" s="167" t="s">
        <v>1563</v>
      </c>
      <c r="H242" s="168">
        <v>642.76</v>
      </c>
      <c r="I242" s="169"/>
      <c r="L242" s="164"/>
      <c r="M242" s="170"/>
      <c r="N242" s="171"/>
      <c r="O242" s="171"/>
      <c r="P242" s="171"/>
      <c r="Q242" s="171"/>
      <c r="R242" s="171"/>
      <c r="S242" s="171"/>
      <c r="T242" s="172"/>
      <c r="AT242" s="166" t="s">
        <v>194</v>
      </c>
      <c r="AU242" s="166" t="s">
        <v>88</v>
      </c>
      <c r="AV242" s="13" t="s">
        <v>88</v>
      </c>
      <c r="AW242" s="13" t="s">
        <v>35</v>
      </c>
      <c r="AX242" s="13" t="s">
        <v>80</v>
      </c>
      <c r="AY242" s="166" t="s">
        <v>185</v>
      </c>
    </row>
    <row r="243" spans="1:65" s="13" customFormat="1">
      <c r="B243" s="164"/>
      <c r="D243" s="165" t="s">
        <v>194</v>
      </c>
      <c r="E243" s="166" t="s">
        <v>1</v>
      </c>
      <c r="F243" s="167" t="s">
        <v>1564</v>
      </c>
      <c r="H243" s="168">
        <v>224.04</v>
      </c>
      <c r="I243" s="169"/>
      <c r="L243" s="164"/>
      <c r="M243" s="170"/>
      <c r="N243" s="171"/>
      <c r="O243" s="171"/>
      <c r="P243" s="171"/>
      <c r="Q243" s="171"/>
      <c r="R243" s="171"/>
      <c r="S243" s="171"/>
      <c r="T243" s="172"/>
      <c r="AT243" s="166" t="s">
        <v>194</v>
      </c>
      <c r="AU243" s="166" t="s">
        <v>88</v>
      </c>
      <c r="AV243" s="13" t="s">
        <v>88</v>
      </c>
      <c r="AW243" s="13" t="s">
        <v>35</v>
      </c>
      <c r="AX243" s="13" t="s">
        <v>80</v>
      </c>
      <c r="AY243" s="166" t="s">
        <v>185</v>
      </c>
    </row>
    <row r="244" spans="1:65" s="14" customFormat="1">
      <c r="B244" s="173"/>
      <c r="D244" s="165" t="s">
        <v>194</v>
      </c>
      <c r="E244" s="174" t="s">
        <v>1</v>
      </c>
      <c r="F244" s="175" t="s">
        <v>195</v>
      </c>
      <c r="H244" s="176">
        <v>866.8</v>
      </c>
      <c r="I244" s="177"/>
      <c r="L244" s="173"/>
      <c r="M244" s="178"/>
      <c r="N244" s="179"/>
      <c r="O244" s="179"/>
      <c r="P244" s="179"/>
      <c r="Q244" s="179"/>
      <c r="R244" s="179"/>
      <c r="S244" s="179"/>
      <c r="T244" s="180"/>
      <c r="AT244" s="174" t="s">
        <v>194</v>
      </c>
      <c r="AU244" s="174" t="s">
        <v>88</v>
      </c>
      <c r="AV244" s="14" t="s">
        <v>192</v>
      </c>
      <c r="AW244" s="14" t="s">
        <v>35</v>
      </c>
      <c r="AX244" s="14" t="s">
        <v>24</v>
      </c>
      <c r="AY244" s="174" t="s">
        <v>185</v>
      </c>
    </row>
    <row r="245" spans="1:65" s="2" customFormat="1" ht="16.5" customHeight="1">
      <c r="A245" s="33"/>
      <c r="B245" s="150"/>
      <c r="C245" s="151" t="s">
        <v>372</v>
      </c>
      <c r="D245" s="151" t="s">
        <v>187</v>
      </c>
      <c r="E245" s="152" t="s">
        <v>1565</v>
      </c>
      <c r="F245" s="153" t="s">
        <v>1566</v>
      </c>
      <c r="G245" s="154" t="s">
        <v>288</v>
      </c>
      <c r="H245" s="155">
        <v>866.8</v>
      </c>
      <c r="I245" s="156"/>
      <c r="J245" s="157">
        <f>ROUND(I245*H245,2)</f>
        <v>0</v>
      </c>
      <c r="K245" s="153" t="s">
        <v>191</v>
      </c>
      <c r="L245" s="34"/>
      <c r="M245" s="158" t="s">
        <v>1</v>
      </c>
      <c r="N245" s="159" t="s">
        <v>45</v>
      </c>
      <c r="O245" s="59"/>
      <c r="P245" s="160">
        <f>O245*H245</f>
        <v>0</v>
      </c>
      <c r="Q245" s="160">
        <v>0</v>
      </c>
      <c r="R245" s="160">
        <f>Q245*H245</f>
        <v>0</v>
      </c>
      <c r="S245" s="160">
        <v>0</v>
      </c>
      <c r="T245" s="161">
        <f>S245*H245</f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162" t="s">
        <v>192</v>
      </c>
      <c r="AT245" s="162" t="s">
        <v>187</v>
      </c>
      <c r="AU245" s="162" t="s">
        <v>88</v>
      </c>
      <c r="AY245" s="18" t="s">
        <v>185</v>
      </c>
      <c r="BE245" s="163">
        <f>IF(N245="základní",J245,0)</f>
        <v>0</v>
      </c>
      <c r="BF245" s="163">
        <f>IF(N245="snížená",J245,0)</f>
        <v>0</v>
      </c>
      <c r="BG245" s="163">
        <f>IF(N245="zákl. přenesená",J245,0)</f>
        <v>0</v>
      </c>
      <c r="BH245" s="163">
        <f>IF(N245="sníž. přenesená",J245,0)</f>
        <v>0</v>
      </c>
      <c r="BI245" s="163">
        <f>IF(N245="nulová",J245,0)</f>
        <v>0</v>
      </c>
      <c r="BJ245" s="18" t="s">
        <v>24</v>
      </c>
      <c r="BK245" s="163">
        <f>ROUND(I245*H245,2)</f>
        <v>0</v>
      </c>
      <c r="BL245" s="18" t="s">
        <v>192</v>
      </c>
      <c r="BM245" s="162" t="s">
        <v>1567</v>
      </c>
    </row>
    <row r="246" spans="1:65" s="2" customFormat="1" ht="21.75" customHeight="1">
      <c r="A246" s="33"/>
      <c r="B246" s="150"/>
      <c r="C246" s="151" t="s">
        <v>379</v>
      </c>
      <c r="D246" s="151" t="s">
        <v>187</v>
      </c>
      <c r="E246" s="152" t="s">
        <v>326</v>
      </c>
      <c r="F246" s="153" t="s">
        <v>327</v>
      </c>
      <c r="G246" s="154" t="s">
        <v>228</v>
      </c>
      <c r="H246" s="155">
        <v>396.26799999999997</v>
      </c>
      <c r="I246" s="156"/>
      <c r="J246" s="157">
        <f>ROUND(I246*H246,2)</f>
        <v>0</v>
      </c>
      <c r="K246" s="153" t="s">
        <v>191</v>
      </c>
      <c r="L246" s="34"/>
      <c r="M246" s="158" t="s">
        <v>1</v>
      </c>
      <c r="N246" s="159" t="s">
        <v>45</v>
      </c>
      <c r="O246" s="59"/>
      <c r="P246" s="160">
        <f>O246*H246</f>
        <v>0</v>
      </c>
      <c r="Q246" s="160">
        <v>0</v>
      </c>
      <c r="R246" s="160">
        <f>Q246*H246</f>
        <v>0</v>
      </c>
      <c r="S246" s="160">
        <v>0</v>
      </c>
      <c r="T246" s="161">
        <f>S246*H246</f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162" t="s">
        <v>192</v>
      </c>
      <c r="AT246" s="162" t="s">
        <v>187</v>
      </c>
      <c r="AU246" s="162" t="s">
        <v>88</v>
      </c>
      <c r="AY246" s="18" t="s">
        <v>185</v>
      </c>
      <c r="BE246" s="163">
        <f>IF(N246="základní",J246,0)</f>
        <v>0</v>
      </c>
      <c r="BF246" s="163">
        <f>IF(N246="snížená",J246,0)</f>
        <v>0</v>
      </c>
      <c r="BG246" s="163">
        <f>IF(N246="zákl. přenesená",J246,0)</f>
        <v>0</v>
      </c>
      <c r="BH246" s="163">
        <f>IF(N246="sníž. přenesená",J246,0)</f>
        <v>0</v>
      </c>
      <c r="BI246" s="163">
        <f>IF(N246="nulová",J246,0)</f>
        <v>0</v>
      </c>
      <c r="BJ246" s="18" t="s">
        <v>24</v>
      </c>
      <c r="BK246" s="163">
        <f>ROUND(I246*H246,2)</f>
        <v>0</v>
      </c>
      <c r="BL246" s="18" t="s">
        <v>192</v>
      </c>
      <c r="BM246" s="162" t="s">
        <v>1568</v>
      </c>
    </row>
    <row r="247" spans="1:65" s="15" customFormat="1">
      <c r="B247" s="194"/>
      <c r="D247" s="165" t="s">
        <v>194</v>
      </c>
      <c r="E247" s="195" t="s">
        <v>1</v>
      </c>
      <c r="F247" s="196" t="s">
        <v>1569</v>
      </c>
      <c r="H247" s="195" t="s">
        <v>1</v>
      </c>
      <c r="I247" s="197"/>
      <c r="L247" s="194"/>
      <c r="M247" s="198"/>
      <c r="N247" s="199"/>
      <c r="O247" s="199"/>
      <c r="P247" s="199"/>
      <c r="Q247" s="199"/>
      <c r="R247" s="199"/>
      <c r="S247" s="199"/>
      <c r="T247" s="200"/>
      <c r="AT247" s="195" t="s">
        <v>194</v>
      </c>
      <c r="AU247" s="195" t="s">
        <v>88</v>
      </c>
      <c r="AV247" s="15" t="s">
        <v>24</v>
      </c>
      <c r="AW247" s="15" t="s">
        <v>35</v>
      </c>
      <c r="AX247" s="15" t="s">
        <v>80</v>
      </c>
      <c r="AY247" s="195" t="s">
        <v>185</v>
      </c>
    </row>
    <row r="248" spans="1:65" s="13" customFormat="1">
      <c r="B248" s="164"/>
      <c r="D248" s="165" t="s">
        <v>194</v>
      </c>
      <c r="E248" s="166" t="s">
        <v>1</v>
      </c>
      <c r="F248" s="167" t="s">
        <v>458</v>
      </c>
      <c r="H248" s="168">
        <v>430.726</v>
      </c>
      <c r="I248" s="169"/>
      <c r="L248" s="164"/>
      <c r="M248" s="170"/>
      <c r="N248" s="171"/>
      <c r="O248" s="171"/>
      <c r="P248" s="171"/>
      <c r="Q248" s="171"/>
      <c r="R248" s="171"/>
      <c r="S248" s="171"/>
      <c r="T248" s="172"/>
      <c r="AT248" s="166" t="s">
        <v>194</v>
      </c>
      <c r="AU248" s="166" t="s">
        <v>88</v>
      </c>
      <c r="AV248" s="13" t="s">
        <v>88</v>
      </c>
      <c r="AW248" s="13" t="s">
        <v>35</v>
      </c>
      <c r="AX248" s="13" t="s">
        <v>80</v>
      </c>
      <c r="AY248" s="166" t="s">
        <v>185</v>
      </c>
    </row>
    <row r="249" spans="1:65" s="14" customFormat="1">
      <c r="B249" s="173"/>
      <c r="D249" s="165" t="s">
        <v>194</v>
      </c>
      <c r="E249" s="174" t="s">
        <v>1502</v>
      </c>
      <c r="F249" s="175" t="s">
        <v>195</v>
      </c>
      <c r="H249" s="176">
        <v>430.726</v>
      </c>
      <c r="I249" s="177"/>
      <c r="L249" s="173"/>
      <c r="M249" s="178"/>
      <c r="N249" s="179"/>
      <c r="O249" s="179"/>
      <c r="P249" s="179"/>
      <c r="Q249" s="179"/>
      <c r="R249" s="179"/>
      <c r="S249" s="179"/>
      <c r="T249" s="180"/>
      <c r="AT249" s="174" t="s">
        <v>194</v>
      </c>
      <c r="AU249" s="174" t="s">
        <v>88</v>
      </c>
      <c r="AV249" s="14" t="s">
        <v>192</v>
      </c>
      <c r="AW249" s="14" t="s">
        <v>35</v>
      </c>
      <c r="AX249" s="14" t="s">
        <v>80</v>
      </c>
      <c r="AY249" s="174" t="s">
        <v>185</v>
      </c>
    </row>
    <row r="250" spans="1:65" s="13" customFormat="1">
      <c r="B250" s="164"/>
      <c r="D250" s="165" t="s">
        <v>194</v>
      </c>
      <c r="E250" s="166" t="s">
        <v>1</v>
      </c>
      <c r="F250" s="167" t="s">
        <v>1570</v>
      </c>
      <c r="H250" s="168">
        <v>396.26799999999997</v>
      </c>
      <c r="I250" s="169"/>
      <c r="L250" s="164"/>
      <c r="M250" s="170"/>
      <c r="N250" s="171"/>
      <c r="O250" s="171"/>
      <c r="P250" s="171"/>
      <c r="Q250" s="171"/>
      <c r="R250" s="171"/>
      <c r="S250" s="171"/>
      <c r="T250" s="172"/>
      <c r="AT250" s="166" t="s">
        <v>194</v>
      </c>
      <c r="AU250" s="166" t="s">
        <v>88</v>
      </c>
      <c r="AV250" s="13" t="s">
        <v>88</v>
      </c>
      <c r="AW250" s="13" t="s">
        <v>35</v>
      </c>
      <c r="AX250" s="13" t="s">
        <v>80</v>
      </c>
      <c r="AY250" s="166" t="s">
        <v>185</v>
      </c>
    </row>
    <row r="251" spans="1:65" s="14" customFormat="1">
      <c r="B251" s="173"/>
      <c r="D251" s="165" t="s">
        <v>194</v>
      </c>
      <c r="E251" s="174" t="s">
        <v>1</v>
      </c>
      <c r="F251" s="175" t="s">
        <v>195</v>
      </c>
      <c r="H251" s="176">
        <v>396.26799999999997</v>
      </c>
      <c r="I251" s="177"/>
      <c r="L251" s="173"/>
      <c r="M251" s="178"/>
      <c r="N251" s="179"/>
      <c r="O251" s="179"/>
      <c r="P251" s="179"/>
      <c r="Q251" s="179"/>
      <c r="R251" s="179"/>
      <c r="S251" s="179"/>
      <c r="T251" s="180"/>
      <c r="AT251" s="174" t="s">
        <v>194</v>
      </c>
      <c r="AU251" s="174" t="s">
        <v>88</v>
      </c>
      <c r="AV251" s="14" t="s">
        <v>192</v>
      </c>
      <c r="AW251" s="14" t="s">
        <v>35</v>
      </c>
      <c r="AX251" s="14" t="s">
        <v>24</v>
      </c>
      <c r="AY251" s="174" t="s">
        <v>185</v>
      </c>
    </row>
    <row r="252" spans="1:65" s="2" customFormat="1" ht="21.75" customHeight="1">
      <c r="A252" s="33"/>
      <c r="B252" s="150"/>
      <c r="C252" s="151" t="s">
        <v>383</v>
      </c>
      <c r="D252" s="151" t="s">
        <v>187</v>
      </c>
      <c r="E252" s="152" t="s">
        <v>512</v>
      </c>
      <c r="F252" s="153" t="s">
        <v>513</v>
      </c>
      <c r="G252" s="154" t="s">
        <v>228</v>
      </c>
      <c r="H252" s="155">
        <v>34.457999999999998</v>
      </c>
      <c r="I252" s="156"/>
      <c r="J252" s="157">
        <f>ROUND(I252*H252,2)</f>
        <v>0</v>
      </c>
      <c r="K252" s="153" t="s">
        <v>191</v>
      </c>
      <c r="L252" s="34"/>
      <c r="M252" s="158" t="s">
        <v>1</v>
      </c>
      <c r="N252" s="159" t="s">
        <v>45</v>
      </c>
      <c r="O252" s="59"/>
      <c r="P252" s="160">
        <f>O252*H252</f>
        <v>0</v>
      </c>
      <c r="Q252" s="160">
        <v>0</v>
      </c>
      <c r="R252" s="160">
        <f>Q252*H252</f>
        <v>0</v>
      </c>
      <c r="S252" s="160">
        <v>0</v>
      </c>
      <c r="T252" s="161">
        <f>S252*H252</f>
        <v>0</v>
      </c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162" t="s">
        <v>192</v>
      </c>
      <c r="AT252" s="162" t="s">
        <v>187</v>
      </c>
      <c r="AU252" s="162" t="s">
        <v>88</v>
      </c>
      <c r="AY252" s="18" t="s">
        <v>185</v>
      </c>
      <c r="BE252" s="163">
        <f>IF(N252="základní",J252,0)</f>
        <v>0</v>
      </c>
      <c r="BF252" s="163">
        <f>IF(N252="snížená",J252,0)</f>
        <v>0</v>
      </c>
      <c r="BG252" s="163">
        <f>IF(N252="zákl. přenesená",J252,0)</f>
        <v>0</v>
      </c>
      <c r="BH252" s="163">
        <f>IF(N252="sníž. přenesená",J252,0)</f>
        <v>0</v>
      </c>
      <c r="BI252" s="163">
        <f>IF(N252="nulová",J252,0)</f>
        <v>0</v>
      </c>
      <c r="BJ252" s="18" t="s">
        <v>24</v>
      </c>
      <c r="BK252" s="163">
        <f>ROUND(I252*H252,2)</f>
        <v>0</v>
      </c>
      <c r="BL252" s="18" t="s">
        <v>192</v>
      </c>
      <c r="BM252" s="162" t="s">
        <v>1571</v>
      </c>
    </row>
    <row r="253" spans="1:65" s="13" customFormat="1">
      <c r="B253" s="164"/>
      <c r="D253" s="165" t="s">
        <v>194</v>
      </c>
      <c r="E253" s="166" t="s">
        <v>1</v>
      </c>
      <c r="F253" s="167" t="s">
        <v>1572</v>
      </c>
      <c r="H253" s="168">
        <v>34.457999999999998</v>
      </c>
      <c r="I253" s="169"/>
      <c r="L253" s="164"/>
      <c r="M253" s="170"/>
      <c r="N253" s="171"/>
      <c r="O253" s="171"/>
      <c r="P253" s="171"/>
      <c r="Q253" s="171"/>
      <c r="R253" s="171"/>
      <c r="S253" s="171"/>
      <c r="T253" s="172"/>
      <c r="AT253" s="166" t="s">
        <v>194</v>
      </c>
      <c r="AU253" s="166" t="s">
        <v>88</v>
      </c>
      <c r="AV253" s="13" t="s">
        <v>88</v>
      </c>
      <c r="AW253" s="13" t="s">
        <v>35</v>
      </c>
      <c r="AX253" s="13" t="s">
        <v>24</v>
      </c>
      <c r="AY253" s="166" t="s">
        <v>185</v>
      </c>
    </row>
    <row r="254" spans="1:65" s="2" customFormat="1" ht="16.5" customHeight="1">
      <c r="A254" s="33"/>
      <c r="B254" s="150"/>
      <c r="C254" s="151" t="s">
        <v>389</v>
      </c>
      <c r="D254" s="151" t="s">
        <v>187</v>
      </c>
      <c r="E254" s="152" t="s">
        <v>330</v>
      </c>
      <c r="F254" s="153" t="s">
        <v>331</v>
      </c>
      <c r="G254" s="154" t="s">
        <v>228</v>
      </c>
      <c r="H254" s="155">
        <v>430.726</v>
      </c>
      <c r="I254" s="156"/>
      <c r="J254" s="157">
        <f>ROUND(I254*H254,2)</f>
        <v>0</v>
      </c>
      <c r="K254" s="153" t="s">
        <v>191</v>
      </c>
      <c r="L254" s="34"/>
      <c r="M254" s="158" t="s">
        <v>1</v>
      </c>
      <c r="N254" s="159" t="s">
        <v>45</v>
      </c>
      <c r="O254" s="59"/>
      <c r="P254" s="160">
        <f>O254*H254</f>
        <v>0</v>
      </c>
      <c r="Q254" s="160">
        <v>0</v>
      </c>
      <c r="R254" s="160">
        <f>Q254*H254</f>
        <v>0</v>
      </c>
      <c r="S254" s="160">
        <v>0</v>
      </c>
      <c r="T254" s="161">
        <f>S254*H254</f>
        <v>0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162" t="s">
        <v>192</v>
      </c>
      <c r="AT254" s="162" t="s">
        <v>187</v>
      </c>
      <c r="AU254" s="162" t="s">
        <v>88</v>
      </c>
      <c r="AY254" s="18" t="s">
        <v>185</v>
      </c>
      <c r="BE254" s="163">
        <f>IF(N254="základní",J254,0)</f>
        <v>0</v>
      </c>
      <c r="BF254" s="163">
        <f>IF(N254="snížená",J254,0)</f>
        <v>0</v>
      </c>
      <c r="BG254" s="163">
        <f>IF(N254="zákl. přenesená",J254,0)</f>
        <v>0</v>
      </c>
      <c r="BH254" s="163">
        <f>IF(N254="sníž. přenesená",J254,0)</f>
        <v>0</v>
      </c>
      <c r="BI254" s="163">
        <f>IF(N254="nulová",J254,0)</f>
        <v>0</v>
      </c>
      <c r="BJ254" s="18" t="s">
        <v>24</v>
      </c>
      <c r="BK254" s="163">
        <f>ROUND(I254*H254,2)</f>
        <v>0</v>
      </c>
      <c r="BL254" s="18" t="s">
        <v>192</v>
      </c>
      <c r="BM254" s="162" t="s">
        <v>1573</v>
      </c>
    </row>
    <row r="255" spans="1:65" s="13" customFormat="1">
      <c r="B255" s="164"/>
      <c r="D255" s="165" t="s">
        <v>194</v>
      </c>
      <c r="E255" s="166" t="s">
        <v>1</v>
      </c>
      <c r="F255" s="167" t="s">
        <v>1574</v>
      </c>
      <c r="H255" s="168">
        <v>430.726</v>
      </c>
      <c r="I255" s="169"/>
      <c r="L255" s="164"/>
      <c r="M255" s="170"/>
      <c r="N255" s="171"/>
      <c r="O255" s="171"/>
      <c r="P255" s="171"/>
      <c r="Q255" s="171"/>
      <c r="R255" s="171"/>
      <c r="S255" s="171"/>
      <c r="T255" s="172"/>
      <c r="AT255" s="166" t="s">
        <v>194</v>
      </c>
      <c r="AU255" s="166" t="s">
        <v>88</v>
      </c>
      <c r="AV255" s="13" t="s">
        <v>88</v>
      </c>
      <c r="AW255" s="13" t="s">
        <v>35</v>
      </c>
      <c r="AX255" s="13" t="s">
        <v>80</v>
      </c>
      <c r="AY255" s="166" t="s">
        <v>185</v>
      </c>
    </row>
    <row r="256" spans="1:65" s="14" customFormat="1">
      <c r="B256" s="173"/>
      <c r="D256" s="165" t="s">
        <v>194</v>
      </c>
      <c r="E256" s="174" t="s">
        <v>1</v>
      </c>
      <c r="F256" s="175" t="s">
        <v>195</v>
      </c>
      <c r="H256" s="176">
        <v>430.726</v>
      </c>
      <c r="I256" s="177"/>
      <c r="L256" s="173"/>
      <c r="M256" s="178"/>
      <c r="N256" s="179"/>
      <c r="O256" s="179"/>
      <c r="P256" s="179"/>
      <c r="Q256" s="179"/>
      <c r="R256" s="179"/>
      <c r="S256" s="179"/>
      <c r="T256" s="180"/>
      <c r="AT256" s="174" t="s">
        <v>194</v>
      </c>
      <c r="AU256" s="174" t="s">
        <v>88</v>
      </c>
      <c r="AV256" s="14" t="s">
        <v>192</v>
      </c>
      <c r="AW256" s="14" t="s">
        <v>35</v>
      </c>
      <c r="AX256" s="14" t="s">
        <v>24</v>
      </c>
      <c r="AY256" s="174" t="s">
        <v>185</v>
      </c>
    </row>
    <row r="257" spans="1:65" s="2" customFormat="1" ht="16.5" customHeight="1">
      <c r="A257" s="33"/>
      <c r="B257" s="150"/>
      <c r="C257" s="151" t="s">
        <v>393</v>
      </c>
      <c r="D257" s="151" t="s">
        <v>187</v>
      </c>
      <c r="E257" s="152" t="s">
        <v>334</v>
      </c>
      <c r="F257" s="153" t="s">
        <v>858</v>
      </c>
      <c r="G257" s="154" t="s">
        <v>228</v>
      </c>
      <c r="H257" s="155">
        <v>387.65300000000002</v>
      </c>
      <c r="I257" s="156"/>
      <c r="J257" s="157">
        <f>ROUND(I257*H257,2)</f>
        <v>0</v>
      </c>
      <c r="K257" s="153" t="s">
        <v>224</v>
      </c>
      <c r="L257" s="34"/>
      <c r="M257" s="158" t="s">
        <v>1</v>
      </c>
      <c r="N257" s="159" t="s">
        <v>45</v>
      </c>
      <c r="O257" s="59"/>
      <c r="P257" s="160">
        <f>O257*H257</f>
        <v>0</v>
      </c>
      <c r="Q257" s="160">
        <v>0</v>
      </c>
      <c r="R257" s="160">
        <f>Q257*H257</f>
        <v>0</v>
      </c>
      <c r="S257" s="160">
        <v>0</v>
      </c>
      <c r="T257" s="161">
        <f>S257*H257</f>
        <v>0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162" t="s">
        <v>192</v>
      </c>
      <c r="AT257" s="162" t="s">
        <v>187</v>
      </c>
      <c r="AU257" s="162" t="s">
        <v>88</v>
      </c>
      <c r="AY257" s="18" t="s">
        <v>185</v>
      </c>
      <c r="BE257" s="163">
        <f>IF(N257="základní",J257,0)</f>
        <v>0</v>
      </c>
      <c r="BF257" s="163">
        <f>IF(N257="snížená",J257,0)</f>
        <v>0</v>
      </c>
      <c r="BG257" s="163">
        <f>IF(N257="zákl. přenesená",J257,0)</f>
        <v>0</v>
      </c>
      <c r="BH257" s="163">
        <f>IF(N257="sníž. přenesená",J257,0)</f>
        <v>0</v>
      </c>
      <c r="BI257" s="163">
        <f>IF(N257="nulová",J257,0)</f>
        <v>0</v>
      </c>
      <c r="BJ257" s="18" t="s">
        <v>24</v>
      </c>
      <c r="BK257" s="163">
        <f>ROUND(I257*H257,2)</f>
        <v>0</v>
      </c>
      <c r="BL257" s="18" t="s">
        <v>192</v>
      </c>
      <c r="BM257" s="162" t="s">
        <v>1575</v>
      </c>
    </row>
    <row r="258" spans="1:65" s="15" customFormat="1">
      <c r="B258" s="194"/>
      <c r="D258" s="165" t="s">
        <v>194</v>
      </c>
      <c r="E258" s="195" t="s">
        <v>1</v>
      </c>
      <c r="F258" s="196" t="s">
        <v>1576</v>
      </c>
      <c r="H258" s="195" t="s">
        <v>1</v>
      </c>
      <c r="I258" s="197"/>
      <c r="L258" s="194"/>
      <c r="M258" s="198"/>
      <c r="N258" s="199"/>
      <c r="O258" s="199"/>
      <c r="P258" s="199"/>
      <c r="Q258" s="199"/>
      <c r="R258" s="199"/>
      <c r="S258" s="199"/>
      <c r="T258" s="200"/>
      <c r="AT258" s="195" t="s">
        <v>194</v>
      </c>
      <c r="AU258" s="195" t="s">
        <v>88</v>
      </c>
      <c r="AV258" s="15" t="s">
        <v>24</v>
      </c>
      <c r="AW258" s="15" t="s">
        <v>35</v>
      </c>
      <c r="AX258" s="15" t="s">
        <v>80</v>
      </c>
      <c r="AY258" s="195" t="s">
        <v>185</v>
      </c>
    </row>
    <row r="259" spans="1:65" s="13" customFormat="1">
      <c r="B259" s="164"/>
      <c r="D259" s="165" t="s">
        <v>194</v>
      </c>
      <c r="E259" s="166" t="s">
        <v>1</v>
      </c>
      <c r="F259" s="167" t="s">
        <v>1577</v>
      </c>
      <c r="H259" s="168">
        <v>387.65300000000002</v>
      </c>
      <c r="I259" s="169"/>
      <c r="L259" s="164"/>
      <c r="M259" s="170"/>
      <c r="N259" s="171"/>
      <c r="O259" s="171"/>
      <c r="P259" s="171"/>
      <c r="Q259" s="171"/>
      <c r="R259" s="171"/>
      <c r="S259" s="171"/>
      <c r="T259" s="172"/>
      <c r="AT259" s="166" t="s">
        <v>194</v>
      </c>
      <c r="AU259" s="166" t="s">
        <v>88</v>
      </c>
      <c r="AV259" s="13" t="s">
        <v>88</v>
      </c>
      <c r="AW259" s="13" t="s">
        <v>35</v>
      </c>
      <c r="AX259" s="13" t="s">
        <v>24</v>
      </c>
      <c r="AY259" s="166" t="s">
        <v>185</v>
      </c>
    </row>
    <row r="260" spans="1:65" s="2" customFormat="1" ht="16.5" customHeight="1">
      <c r="A260" s="33"/>
      <c r="B260" s="150"/>
      <c r="C260" s="151" t="s">
        <v>396</v>
      </c>
      <c r="D260" s="151" t="s">
        <v>187</v>
      </c>
      <c r="E260" s="152" t="s">
        <v>521</v>
      </c>
      <c r="F260" s="153" t="s">
        <v>862</v>
      </c>
      <c r="G260" s="154" t="s">
        <v>228</v>
      </c>
      <c r="H260" s="155">
        <v>43.073</v>
      </c>
      <c r="I260" s="156"/>
      <c r="J260" s="157">
        <f>ROUND(I260*H260,2)</f>
        <v>0</v>
      </c>
      <c r="K260" s="153" t="s">
        <v>224</v>
      </c>
      <c r="L260" s="34"/>
      <c r="M260" s="158" t="s">
        <v>1</v>
      </c>
      <c r="N260" s="159" t="s">
        <v>45</v>
      </c>
      <c r="O260" s="59"/>
      <c r="P260" s="160">
        <f>O260*H260</f>
        <v>0</v>
      </c>
      <c r="Q260" s="160">
        <v>0</v>
      </c>
      <c r="R260" s="160">
        <f>Q260*H260</f>
        <v>0</v>
      </c>
      <c r="S260" s="160">
        <v>0</v>
      </c>
      <c r="T260" s="161">
        <f>S260*H260</f>
        <v>0</v>
      </c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162" t="s">
        <v>192</v>
      </c>
      <c r="AT260" s="162" t="s">
        <v>187</v>
      </c>
      <c r="AU260" s="162" t="s">
        <v>88</v>
      </c>
      <c r="AY260" s="18" t="s">
        <v>185</v>
      </c>
      <c r="BE260" s="163">
        <f>IF(N260="základní",J260,0)</f>
        <v>0</v>
      </c>
      <c r="BF260" s="163">
        <f>IF(N260="snížená",J260,0)</f>
        <v>0</v>
      </c>
      <c r="BG260" s="163">
        <f>IF(N260="zákl. přenesená",J260,0)</f>
        <v>0</v>
      </c>
      <c r="BH260" s="163">
        <f>IF(N260="sníž. přenesená",J260,0)</f>
        <v>0</v>
      </c>
      <c r="BI260" s="163">
        <f>IF(N260="nulová",J260,0)</f>
        <v>0</v>
      </c>
      <c r="BJ260" s="18" t="s">
        <v>24</v>
      </c>
      <c r="BK260" s="163">
        <f>ROUND(I260*H260,2)</f>
        <v>0</v>
      </c>
      <c r="BL260" s="18" t="s">
        <v>192</v>
      </c>
      <c r="BM260" s="162" t="s">
        <v>1578</v>
      </c>
    </row>
    <row r="261" spans="1:65" s="13" customFormat="1">
      <c r="B261" s="164"/>
      <c r="D261" s="165" t="s">
        <v>194</v>
      </c>
      <c r="E261" s="166" t="s">
        <v>1</v>
      </c>
      <c r="F261" s="167" t="s">
        <v>1579</v>
      </c>
      <c r="H261" s="168">
        <v>43.073</v>
      </c>
      <c r="I261" s="169"/>
      <c r="L261" s="164"/>
      <c r="M261" s="170"/>
      <c r="N261" s="171"/>
      <c r="O261" s="171"/>
      <c r="P261" s="171"/>
      <c r="Q261" s="171"/>
      <c r="R261" s="171"/>
      <c r="S261" s="171"/>
      <c r="T261" s="172"/>
      <c r="AT261" s="166" t="s">
        <v>194</v>
      </c>
      <c r="AU261" s="166" t="s">
        <v>88</v>
      </c>
      <c r="AV261" s="13" t="s">
        <v>88</v>
      </c>
      <c r="AW261" s="13" t="s">
        <v>35</v>
      </c>
      <c r="AX261" s="13" t="s">
        <v>24</v>
      </c>
      <c r="AY261" s="166" t="s">
        <v>185</v>
      </c>
    </row>
    <row r="262" spans="1:65" s="2" customFormat="1" ht="16.5" customHeight="1">
      <c r="A262" s="33"/>
      <c r="B262" s="150"/>
      <c r="C262" s="151" t="s">
        <v>398</v>
      </c>
      <c r="D262" s="151" t="s">
        <v>187</v>
      </c>
      <c r="E262" s="152" t="s">
        <v>525</v>
      </c>
      <c r="F262" s="153" t="s">
        <v>526</v>
      </c>
      <c r="G262" s="154" t="s">
        <v>228</v>
      </c>
      <c r="H262" s="155">
        <v>431.15300000000002</v>
      </c>
      <c r="I262" s="156"/>
      <c r="J262" s="157">
        <f>ROUND(I262*H262,2)</f>
        <v>0</v>
      </c>
      <c r="K262" s="153" t="s">
        <v>191</v>
      </c>
      <c r="L262" s="34"/>
      <c r="M262" s="158" t="s">
        <v>1</v>
      </c>
      <c r="N262" s="159" t="s">
        <v>45</v>
      </c>
      <c r="O262" s="59"/>
      <c r="P262" s="160">
        <f>O262*H262</f>
        <v>0</v>
      </c>
      <c r="Q262" s="160">
        <v>0</v>
      </c>
      <c r="R262" s="160">
        <f>Q262*H262</f>
        <v>0</v>
      </c>
      <c r="S262" s="160">
        <v>0</v>
      </c>
      <c r="T262" s="161">
        <f>S262*H262</f>
        <v>0</v>
      </c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162" t="s">
        <v>192</v>
      </c>
      <c r="AT262" s="162" t="s">
        <v>187</v>
      </c>
      <c r="AU262" s="162" t="s">
        <v>88</v>
      </c>
      <c r="AY262" s="18" t="s">
        <v>185</v>
      </c>
      <c r="BE262" s="163">
        <f>IF(N262="základní",J262,0)</f>
        <v>0</v>
      </c>
      <c r="BF262" s="163">
        <f>IF(N262="snížená",J262,0)</f>
        <v>0</v>
      </c>
      <c r="BG262" s="163">
        <f>IF(N262="zákl. přenesená",J262,0)</f>
        <v>0</v>
      </c>
      <c r="BH262" s="163">
        <f>IF(N262="sníž. přenesená",J262,0)</f>
        <v>0</v>
      </c>
      <c r="BI262" s="163">
        <f>IF(N262="nulová",J262,0)</f>
        <v>0</v>
      </c>
      <c r="BJ262" s="18" t="s">
        <v>24</v>
      </c>
      <c r="BK262" s="163">
        <f>ROUND(I262*H262,2)</f>
        <v>0</v>
      </c>
      <c r="BL262" s="18" t="s">
        <v>192</v>
      </c>
      <c r="BM262" s="162" t="s">
        <v>1580</v>
      </c>
    </row>
    <row r="263" spans="1:65" s="13" customFormat="1">
      <c r="B263" s="164"/>
      <c r="D263" s="165" t="s">
        <v>194</v>
      </c>
      <c r="E263" s="166" t="s">
        <v>1</v>
      </c>
      <c r="F263" s="167" t="s">
        <v>1581</v>
      </c>
      <c r="H263" s="168">
        <v>431.15300000000002</v>
      </c>
      <c r="I263" s="169"/>
      <c r="L263" s="164"/>
      <c r="M263" s="170"/>
      <c r="N263" s="171"/>
      <c r="O263" s="171"/>
      <c r="P263" s="171"/>
      <c r="Q263" s="171"/>
      <c r="R263" s="171"/>
      <c r="S263" s="171"/>
      <c r="T263" s="172"/>
      <c r="AT263" s="166" t="s">
        <v>194</v>
      </c>
      <c r="AU263" s="166" t="s">
        <v>88</v>
      </c>
      <c r="AV263" s="13" t="s">
        <v>88</v>
      </c>
      <c r="AW263" s="13" t="s">
        <v>35</v>
      </c>
      <c r="AX263" s="13" t="s">
        <v>80</v>
      </c>
      <c r="AY263" s="166" t="s">
        <v>185</v>
      </c>
    </row>
    <row r="264" spans="1:65" s="14" customFormat="1">
      <c r="B264" s="173"/>
      <c r="D264" s="165" t="s">
        <v>194</v>
      </c>
      <c r="E264" s="174" t="s">
        <v>529</v>
      </c>
      <c r="F264" s="175" t="s">
        <v>195</v>
      </c>
      <c r="H264" s="176">
        <v>431.15300000000002</v>
      </c>
      <c r="I264" s="177"/>
      <c r="L264" s="173"/>
      <c r="M264" s="178"/>
      <c r="N264" s="179"/>
      <c r="O264" s="179"/>
      <c r="P264" s="179"/>
      <c r="Q264" s="179"/>
      <c r="R264" s="179"/>
      <c r="S264" s="179"/>
      <c r="T264" s="180"/>
      <c r="AT264" s="174" t="s">
        <v>194</v>
      </c>
      <c r="AU264" s="174" t="s">
        <v>88</v>
      </c>
      <c r="AV264" s="14" t="s">
        <v>192</v>
      </c>
      <c r="AW264" s="14" t="s">
        <v>35</v>
      </c>
      <c r="AX264" s="14" t="s">
        <v>24</v>
      </c>
      <c r="AY264" s="174" t="s">
        <v>185</v>
      </c>
    </row>
    <row r="265" spans="1:65" s="2" customFormat="1" ht="16.5" customHeight="1">
      <c r="A265" s="33"/>
      <c r="B265" s="150"/>
      <c r="C265" s="181" t="s">
        <v>127</v>
      </c>
      <c r="D265" s="181" t="s">
        <v>231</v>
      </c>
      <c r="E265" s="182" t="s">
        <v>530</v>
      </c>
      <c r="F265" s="183" t="s">
        <v>531</v>
      </c>
      <c r="G265" s="184" t="s">
        <v>234</v>
      </c>
      <c r="H265" s="185">
        <v>896.36699999999996</v>
      </c>
      <c r="I265" s="186"/>
      <c r="J265" s="187">
        <f>ROUND(I265*H265,2)</f>
        <v>0</v>
      </c>
      <c r="K265" s="183" t="s">
        <v>1</v>
      </c>
      <c r="L265" s="188"/>
      <c r="M265" s="189" t="s">
        <v>1</v>
      </c>
      <c r="N265" s="190" t="s">
        <v>45</v>
      </c>
      <c r="O265" s="59"/>
      <c r="P265" s="160">
        <f>O265*H265</f>
        <v>0</v>
      </c>
      <c r="Q265" s="160">
        <v>0</v>
      </c>
      <c r="R265" s="160">
        <f>Q265*H265</f>
        <v>0</v>
      </c>
      <c r="S265" s="160">
        <v>0</v>
      </c>
      <c r="T265" s="161">
        <f>S265*H265</f>
        <v>0</v>
      </c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R265" s="162" t="s">
        <v>217</v>
      </c>
      <c r="AT265" s="162" t="s">
        <v>231</v>
      </c>
      <c r="AU265" s="162" t="s">
        <v>88</v>
      </c>
      <c r="AY265" s="18" t="s">
        <v>185</v>
      </c>
      <c r="BE265" s="163">
        <f>IF(N265="základní",J265,0)</f>
        <v>0</v>
      </c>
      <c r="BF265" s="163">
        <f>IF(N265="snížená",J265,0)</f>
        <v>0</v>
      </c>
      <c r="BG265" s="163">
        <f>IF(N265="zákl. přenesená",J265,0)</f>
        <v>0</v>
      </c>
      <c r="BH265" s="163">
        <f>IF(N265="sníž. přenesená",J265,0)</f>
        <v>0</v>
      </c>
      <c r="BI265" s="163">
        <f>IF(N265="nulová",J265,0)</f>
        <v>0</v>
      </c>
      <c r="BJ265" s="18" t="s">
        <v>24</v>
      </c>
      <c r="BK265" s="163">
        <f>ROUND(I265*H265,2)</f>
        <v>0</v>
      </c>
      <c r="BL265" s="18" t="s">
        <v>192</v>
      </c>
      <c r="BM265" s="162" t="s">
        <v>1582</v>
      </c>
    </row>
    <row r="266" spans="1:65" s="13" customFormat="1">
      <c r="B266" s="164"/>
      <c r="D266" s="165" t="s">
        <v>194</v>
      </c>
      <c r="E266" s="166" t="s">
        <v>1</v>
      </c>
      <c r="F266" s="167" t="s">
        <v>1583</v>
      </c>
      <c r="H266" s="168">
        <v>896.36699999999996</v>
      </c>
      <c r="I266" s="169"/>
      <c r="L266" s="164"/>
      <c r="M266" s="170"/>
      <c r="N266" s="171"/>
      <c r="O266" s="171"/>
      <c r="P266" s="171"/>
      <c r="Q266" s="171"/>
      <c r="R266" s="171"/>
      <c r="S266" s="171"/>
      <c r="T266" s="172"/>
      <c r="AT266" s="166" t="s">
        <v>194</v>
      </c>
      <c r="AU266" s="166" t="s">
        <v>88</v>
      </c>
      <c r="AV266" s="13" t="s">
        <v>88</v>
      </c>
      <c r="AW266" s="13" t="s">
        <v>35</v>
      </c>
      <c r="AX266" s="13" t="s">
        <v>80</v>
      </c>
      <c r="AY266" s="166" t="s">
        <v>185</v>
      </c>
    </row>
    <row r="267" spans="1:65" s="14" customFormat="1">
      <c r="B267" s="173"/>
      <c r="D267" s="165" t="s">
        <v>194</v>
      </c>
      <c r="E267" s="174" t="s">
        <v>1</v>
      </c>
      <c r="F267" s="175" t="s">
        <v>195</v>
      </c>
      <c r="H267" s="176">
        <v>896.36699999999996</v>
      </c>
      <c r="I267" s="177"/>
      <c r="L267" s="173"/>
      <c r="M267" s="178"/>
      <c r="N267" s="179"/>
      <c r="O267" s="179"/>
      <c r="P267" s="179"/>
      <c r="Q267" s="179"/>
      <c r="R267" s="179"/>
      <c r="S267" s="179"/>
      <c r="T267" s="180"/>
      <c r="AT267" s="174" t="s">
        <v>194</v>
      </c>
      <c r="AU267" s="174" t="s">
        <v>88</v>
      </c>
      <c r="AV267" s="14" t="s">
        <v>192</v>
      </c>
      <c r="AW267" s="14" t="s">
        <v>35</v>
      </c>
      <c r="AX267" s="14" t="s">
        <v>24</v>
      </c>
      <c r="AY267" s="174" t="s">
        <v>185</v>
      </c>
    </row>
    <row r="268" spans="1:65" s="2" customFormat="1" ht="16.5" customHeight="1">
      <c r="A268" s="33"/>
      <c r="B268" s="150"/>
      <c r="C268" s="151" t="s">
        <v>130</v>
      </c>
      <c r="D268" s="151" t="s">
        <v>187</v>
      </c>
      <c r="E268" s="152" t="s">
        <v>926</v>
      </c>
      <c r="F268" s="153" t="s">
        <v>927</v>
      </c>
      <c r="G268" s="154" t="s">
        <v>228</v>
      </c>
      <c r="H268" s="155">
        <v>497.98200000000003</v>
      </c>
      <c r="I268" s="156"/>
      <c r="J268" s="157">
        <f>ROUND(I268*H268,2)</f>
        <v>0</v>
      </c>
      <c r="K268" s="153" t="s">
        <v>191</v>
      </c>
      <c r="L268" s="34"/>
      <c r="M268" s="158" t="s">
        <v>1</v>
      </c>
      <c r="N268" s="159" t="s">
        <v>45</v>
      </c>
      <c r="O268" s="59"/>
      <c r="P268" s="160">
        <f>O268*H268</f>
        <v>0</v>
      </c>
      <c r="Q268" s="160">
        <v>0</v>
      </c>
      <c r="R268" s="160">
        <f>Q268*H268</f>
        <v>0</v>
      </c>
      <c r="S268" s="160">
        <v>0</v>
      </c>
      <c r="T268" s="161">
        <f>S268*H268</f>
        <v>0</v>
      </c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R268" s="162" t="s">
        <v>192</v>
      </c>
      <c r="AT268" s="162" t="s">
        <v>187</v>
      </c>
      <c r="AU268" s="162" t="s">
        <v>88</v>
      </c>
      <c r="AY268" s="18" t="s">
        <v>185</v>
      </c>
      <c r="BE268" s="163">
        <f>IF(N268="základní",J268,0)</f>
        <v>0</v>
      </c>
      <c r="BF268" s="163">
        <f>IF(N268="snížená",J268,0)</f>
        <v>0</v>
      </c>
      <c r="BG268" s="163">
        <f>IF(N268="zákl. přenesená",J268,0)</f>
        <v>0</v>
      </c>
      <c r="BH268" s="163">
        <f>IF(N268="sníž. přenesená",J268,0)</f>
        <v>0</v>
      </c>
      <c r="BI268" s="163">
        <f>IF(N268="nulová",J268,0)</f>
        <v>0</v>
      </c>
      <c r="BJ268" s="18" t="s">
        <v>24</v>
      </c>
      <c r="BK268" s="163">
        <f>ROUND(I268*H268,2)</f>
        <v>0</v>
      </c>
      <c r="BL268" s="18" t="s">
        <v>192</v>
      </c>
      <c r="BM268" s="162" t="s">
        <v>1584</v>
      </c>
    </row>
    <row r="269" spans="1:65" s="13" customFormat="1">
      <c r="B269" s="164"/>
      <c r="D269" s="165" t="s">
        <v>194</v>
      </c>
      <c r="E269" s="166" t="s">
        <v>1</v>
      </c>
      <c r="F269" s="167" t="s">
        <v>1585</v>
      </c>
      <c r="H269" s="168">
        <v>497.98200000000003</v>
      </c>
      <c r="I269" s="169"/>
      <c r="L269" s="164"/>
      <c r="M269" s="170"/>
      <c r="N269" s="171"/>
      <c r="O269" s="171"/>
      <c r="P269" s="171"/>
      <c r="Q269" s="171"/>
      <c r="R269" s="171"/>
      <c r="S269" s="171"/>
      <c r="T269" s="172"/>
      <c r="AT269" s="166" t="s">
        <v>194</v>
      </c>
      <c r="AU269" s="166" t="s">
        <v>88</v>
      </c>
      <c r="AV269" s="13" t="s">
        <v>88</v>
      </c>
      <c r="AW269" s="13" t="s">
        <v>35</v>
      </c>
      <c r="AX269" s="13" t="s">
        <v>80</v>
      </c>
      <c r="AY269" s="166" t="s">
        <v>185</v>
      </c>
    </row>
    <row r="270" spans="1:65" s="14" customFormat="1">
      <c r="B270" s="173"/>
      <c r="D270" s="165" t="s">
        <v>194</v>
      </c>
      <c r="E270" s="174" t="s">
        <v>1</v>
      </c>
      <c r="F270" s="175" t="s">
        <v>195</v>
      </c>
      <c r="H270" s="176">
        <v>497.98200000000003</v>
      </c>
      <c r="I270" s="177"/>
      <c r="L270" s="173"/>
      <c r="M270" s="178"/>
      <c r="N270" s="179"/>
      <c r="O270" s="179"/>
      <c r="P270" s="179"/>
      <c r="Q270" s="179"/>
      <c r="R270" s="179"/>
      <c r="S270" s="179"/>
      <c r="T270" s="180"/>
      <c r="AT270" s="174" t="s">
        <v>194</v>
      </c>
      <c r="AU270" s="174" t="s">
        <v>88</v>
      </c>
      <c r="AV270" s="14" t="s">
        <v>192</v>
      </c>
      <c r="AW270" s="14" t="s">
        <v>35</v>
      </c>
      <c r="AX270" s="14" t="s">
        <v>24</v>
      </c>
      <c r="AY270" s="174" t="s">
        <v>185</v>
      </c>
    </row>
    <row r="271" spans="1:65" s="2" customFormat="1" ht="21.75" customHeight="1">
      <c r="A271" s="33"/>
      <c r="B271" s="150"/>
      <c r="C271" s="151" t="s">
        <v>133</v>
      </c>
      <c r="D271" s="151" t="s">
        <v>187</v>
      </c>
      <c r="E271" s="152" t="s">
        <v>353</v>
      </c>
      <c r="F271" s="153" t="s">
        <v>354</v>
      </c>
      <c r="G271" s="154" t="s">
        <v>228</v>
      </c>
      <c r="H271" s="155">
        <v>497.98200000000003</v>
      </c>
      <c r="I271" s="156"/>
      <c r="J271" s="157">
        <f>ROUND(I271*H271,2)</f>
        <v>0</v>
      </c>
      <c r="K271" s="153" t="s">
        <v>191</v>
      </c>
      <c r="L271" s="34"/>
      <c r="M271" s="158" t="s">
        <v>1</v>
      </c>
      <c r="N271" s="159" t="s">
        <v>45</v>
      </c>
      <c r="O271" s="59"/>
      <c r="P271" s="160">
        <f>O271*H271</f>
        <v>0</v>
      </c>
      <c r="Q271" s="160">
        <v>0</v>
      </c>
      <c r="R271" s="160">
        <f>Q271*H271</f>
        <v>0</v>
      </c>
      <c r="S271" s="160">
        <v>0</v>
      </c>
      <c r="T271" s="161">
        <f>S271*H271</f>
        <v>0</v>
      </c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R271" s="162" t="s">
        <v>192</v>
      </c>
      <c r="AT271" s="162" t="s">
        <v>187</v>
      </c>
      <c r="AU271" s="162" t="s">
        <v>88</v>
      </c>
      <c r="AY271" s="18" t="s">
        <v>185</v>
      </c>
      <c r="BE271" s="163">
        <f>IF(N271="základní",J271,0)</f>
        <v>0</v>
      </c>
      <c r="BF271" s="163">
        <f>IF(N271="snížená",J271,0)</f>
        <v>0</v>
      </c>
      <c r="BG271" s="163">
        <f>IF(N271="zákl. přenesená",J271,0)</f>
        <v>0</v>
      </c>
      <c r="BH271" s="163">
        <f>IF(N271="sníž. přenesená",J271,0)</f>
        <v>0</v>
      </c>
      <c r="BI271" s="163">
        <f>IF(N271="nulová",J271,0)</f>
        <v>0</v>
      </c>
      <c r="BJ271" s="18" t="s">
        <v>24</v>
      </c>
      <c r="BK271" s="163">
        <f>ROUND(I271*H271,2)</f>
        <v>0</v>
      </c>
      <c r="BL271" s="18" t="s">
        <v>192</v>
      </c>
      <c r="BM271" s="162" t="s">
        <v>1586</v>
      </c>
    </row>
    <row r="272" spans="1:65" s="12" customFormat="1" ht="22.9" customHeight="1">
      <c r="B272" s="137"/>
      <c r="D272" s="138" t="s">
        <v>79</v>
      </c>
      <c r="E272" s="148" t="s">
        <v>117</v>
      </c>
      <c r="F272" s="148" t="s">
        <v>443</v>
      </c>
      <c r="I272" s="140"/>
      <c r="J272" s="149">
        <f>BK272</f>
        <v>0</v>
      </c>
      <c r="L272" s="137"/>
      <c r="M272" s="142"/>
      <c r="N272" s="143"/>
      <c r="O272" s="143"/>
      <c r="P272" s="144">
        <f>SUM(P273:P283)</f>
        <v>0</v>
      </c>
      <c r="Q272" s="143"/>
      <c r="R272" s="144">
        <f>SUM(R273:R283)</f>
        <v>0</v>
      </c>
      <c r="S272" s="143"/>
      <c r="T272" s="145">
        <f>SUM(T273:T283)</f>
        <v>89.249600000000001</v>
      </c>
      <c r="AR272" s="138" t="s">
        <v>24</v>
      </c>
      <c r="AT272" s="146" t="s">
        <v>79</v>
      </c>
      <c r="AU272" s="146" t="s">
        <v>24</v>
      </c>
      <c r="AY272" s="138" t="s">
        <v>185</v>
      </c>
      <c r="BK272" s="147">
        <f>SUM(BK273:BK283)</f>
        <v>0</v>
      </c>
    </row>
    <row r="273" spans="1:65" s="2" customFormat="1" ht="21.75" customHeight="1">
      <c r="A273" s="33"/>
      <c r="B273" s="150"/>
      <c r="C273" s="151" t="s">
        <v>136</v>
      </c>
      <c r="D273" s="151" t="s">
        <v>187</v>
      </c>
      <c r="E273" s="152" t="s">
        <v>1587</v>
      </c>
      <c r="F273" s="153" t="s">
        <v>1588</v>
      </c>
      <c r="G273" s="154" t="s">
        <v>228</v>
      </c>
      <c r="H273" s="155">
        <v>1.0069999999999999</v>
      </c>
      <c r="I273" s="156"/>
      <c r="J273" s="157">
        <f>ROUND(I273*H273,2)</f>
        <v>0</v>
      </c>
      <c r="K273" s="153" t="s">
        <v>224</v>
      </c>
      <c r="L273" s="34"/>
      <c r="M273" s="158" t="s">
        <v>1</v>
      </c>
      <c r="N273" s="159" t="s">
        <v>45</v>
      </c>
      <c r="O273" s="59"/>
      <c r="P273" s="160">
        <f>O273*H273</f>
        <v>0</v>
      </c>
      <c r="Q273" s="160">
        <v>0</v>
      </c>
      <c r="R273" s="160">
        <f>Q273*H273</f>
        <v>0</v>
      </c>
      <c r="S273" s="160">
        <v>0</v>
      </c>
      <c r="T273" s="161">
        <f>S273*H273</f>
        <v>0</v>
      </c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R273" s="162" t="s">
        <v>192</v>
      </c>
      <c r="AT273" s="162" t="s">
        <v>187</v>
      </c>
      <c r="AU273" s="162" t="s">
        <v>88</v>
      </c>
      <c r="AY273" s="18" t="s">
        <v>185</v>
      </c>
      <c r="BE273" s="163">
        <f>IF(N273="základní",J273,0)</f>
        <v>0</v>
      </c>
      <c r="BF273" s="163">
        <f>IF(N273="snížená",J273,0)</f>
        <v>0</v>
      </c>
      <c r="BG273" s="163">
        <f>IF(N273="zákl. přenesená",J273,0)</f>
        <v>0</v>
      </c>
      <c r="BH273" s="163">
        <f>IF(N273="sníž. přenesená",J273,0)</f>
        <v>0</v>
      </c>
      <c r="BI273" s="163">
        <f>IF(N273="nulová",J273,0)</f>
        <v>0</v>
      </c>
      <c r="BJ273" s="18" t="s">
        <v>24</v>
      </c>
      <c r="BK273" s="163">
        <f>ROUND(I273*H273,2)</f>
        <v>0</v>
      </c>
      <c r="BL273" s="18" t="s">
        <v>192</v>
      </c>
      <c r="BM273" s="162" t="s">
        <v>1589</v>
      </c>
    </row>
    <row r="274" spans="1:65" s="15" customFormat="1">
      <c r="B274" s="194"/>
      <c r="D274" s="165" t="s">
        <v>194</v>
      </c>
      <c r="E274" s="195" t="s">
        <v>1</v>
      </c>
      <c r="F274" s="196" t="s">
        <v>1590</v>
      </c>
      <c r="H274" s="195" t="s">
        <v>1</v>
      </c>
      <c r="I274" s="197"/>
      <c r="L274" s="194"/>
      <c r="M274" s="198"/>
      <c r="N274" s="199"/>
      <c r="O274" s="199"/>
      <c r="P274" s="199"/>
      <c r="Q274" s="199"/>
      <c r="R274" s="199"/>
      <c r="S274" s="199"/>
      <c r="T274" s="200"/>
      <c r="AT274" s="195" t="s">
        <v>194</v>
      </c>
      <c r="AU274" s="195" t="s">
        <v>88</v>
      </c>
      <c r="AV274" s="15" t="s">
        <v>24</v>
      </c>
      <c r="AW274" s="15" t="s">
        <v>35</v>
      </c>
      <c r="AX274" s="15" t="s">
        <v>80</v>
      </c>
      <c r="AY274" s="195" t="s">
        <v>185</v>
      </c>
    </row>
    <row r="275" spans="1:65" s="13" customFormat="1">
      <c r="B275" s="164"/>
      <c r="D275" s="165" t="s">
        <v>194</v>
      </c>
      <c r="E275" s="166" t="s">
        <v>1</v>
      </c>
      <c r="F275" s="167" t="s">
        <v>1591</v>
      </c>
      <c r="H275" s="168">
        <v>1.0069999999999999</v>
      </c>
      <c r="I275" s="169"/>
      <c r="L275" s="164"/>
      <c r="M275" s="170"/>
      <c r="N275" s="171"/>
      <c r="O275" s="171"/>
      <c r="P275" s="171"/>
      <c r="Q275" s="171"/>
      <c r="R275" s="171"/>
      <c r="S275" s="171"/>
      <c r="T275" s="172"/>
      <c r="AT275" s="166" t="s">
        <v>194</v>
      </c>
      <c r="AU275" s="166" t="s">
        <v>88</v>
      </c>
      <c r="AV275" s="13" t="s">
        <v>88</v>
      </c>
      <c r="AW275" s="13" t="s">
        <v>35</v>
      </c>
      <c r="AX275" s="13" t="s">
        <v>24</v>
      </c>
      <c r="AY275" s="166" t="s">
        <v>185</v>
      </c>
    </row>
    <row r="276" spans="1:65" s="2" customFormat="1" ht="16.5" customHeight="1">
      <c r="A276" s="33"/>
      <c r="B276" s="150"/>
      <c r="C276" s="151" t="s">
        <v>140</v>
      </c>
      <c r="D276" s="151" t="s">
        <v>187</v>
      </c>
      <c r="E276" s="152" t="s">
        <v>1592</v>
      </c>
      <c r="F276" s="153" t="s">
        <v>1593</v>
      </c>
      <c r="G276" s="154" t="s">
        <v>228</v>
      </c>
      <c r="H276" s="155">
        <v>40.567999999999998</v>
      </c>
      <c r="I276" s="156"/>
      <c r="J276" s="157">
        <f>ROUND(I276*H276,2)</f>
        <v>0</v>
      </c>
      <c r="K276" s="153" t="s">
        <v>191</v>
      </c>
      <c r="L276" s="34"/>
      <c r="M276" s="158" t="s">
        <v>1</v>
      </c>
      <c r="N276" s="159" t="s">
        <v>45</v>
      </c>
      <c r="O276" s="59"/>
      <c r="P276" s="160">
        <f>O276*H276</f>
        <v>0</v>
      </c>
      <c r="Q276" s="160">
        <v>0</v>
      </c>
      <c r="R276" s="160">
        <f>Q276*H276</f>
        <v>0</v>
      </c>
      <c r="S276" s="160">
        <v>2.2000000000000002</v>
      </c>
      <c r="T276" s="161">
        <f>S276*H276</f>
        <v>89.249600000000001</v>
      </c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R276" s="162" t="s">
        <v>192</v>
      </c>
      <c r="AT276" s="162" t="s">
        <v>187</v>
      </c>
      <c r="AU276" s="162" t="s">
        <v>88</v>
      </c>
      <c r="AY276" s="18" t="s">
        <v>185</v>
      </c>
      <c r="BE276" s="163">
        <f>IF(N276="základní",J276,0)</f>
        <v>0</v>
      </c>
      <c r="BF276" s="163">
        <f>IF(N276="snížená",J276,0)</f>
        <v>0</v>
      </c>
      <c r="BG276" s="163">
        <f>IF(N276="zákl. přenesená",J276,0)</f>
        <v>0</v>
      </c>
      <c r="BH276" s="163">
        <f>IF(N276="sníž. přenesená",J276,0)</f>
        <v>0</v>
      </c>
      <c r="BI276" s="163">
        <f>IF(N276="nulová",J276,0)</f>
        <v>0</v>
      </c>
      <c r="BJ276" s="18" t="s">
        <v>24</v>
      </c>
      <c r="BK276" s="163">
        <f>ROUND(I276*H276,2)</f>
        <v>0</v>
      </c>
      <c r="BL276" s="18" t="s">
        <v>192</v>
      </c>
      <c r="BM276" s="162" t="s">
        <v>1594</v>
      </c>
    </row>
    <row r="277" spans="1:65" s="15" customFormat="1">
      <c r="B277" s="194"/>
      <c r="D277" s="165" t="s">
        <v>194</v>
      </c>
      <c r="E277" s="195" t="s">
        <v>1</v>
      </c>
      <c r="F277" s="196" t="s">
        <v>1595</v>
      </c>
      <c r="H277" s="195" t="s">
        <v>1</v>
      </c>
      <c r="I277" s="197"/>
      <c r="L277" s="194"/>
      <c r="M277" s="198"/>
      <c r="N277" s="199"/>
      <c r="O277" s="199"/>
      <c r="P277" s="199"/>
      <c r="Q277" s="199"/>
      <c r="R277" s="199"/>
      <c r="S277" s="199"/>
      <c r="T277" s="200"/>
      <c r="AT277" s="195" t="s">
        <v>194</v>
      </c>
      <c r="AU277" s="195" t="s">
        <v>88</v>
      </c>
      <c r="AV277" s="15" t="s">
        <v>24</v>
      </c>
      <c r="AW277" s="15" t="s">
        <v>35</v>
      </c>
      <c r="AX277" s="15" t="s">
        <v>80</v>
      </c>
      <c r="AY277" s="195" t="s">
        <v>185</v>
      </c>
    </row>
    <row r="278" spans="1:65" s="13" customFormat="1">
      <c r="B278" s="164"/>
      <c r="D278" s="165" t="s">
        <v>194</v>
      </c>
      <c r="E278" s="166" t="s">
        <v>1</v>
      </c>
      <c r="F278" s="167" t="s">
        <v>1596</v>
      </c>
      <c r="H278" s="168">
        <v>40.567999999999998</v>
      </c>
      <c r="I278" s="169"/>
      <c r="L278" s="164"/>
      <c r="M278" s="170"/>
      <c r="N278" s="171"/>
      <c r="O278" s="171"/>
      <c r="P278" s="171"/>
      <c r="Q278" s="171"/>
      <c r="R278" s="171"/>
      <c r="S278" s="171"/>
      <c r="T278" s="172"/>
      <c r="AT278" s="166" t="s">
        <v>194</v>
      </c>
      <c r="AU278" s="166" t="s">
        <v>88</v>
      </c>
      <c r="AV278" s="13" t="s">
        <v>88</v>
      </c>
      <c r="AW278" s="13" t="s">
        <v>35</v>
      </c>
      <c r="AX278" s="13" t="s">
        <v>24</v>
      </c>
      <c r="AY278" s="166" t="s">
        <v>185</v>
      </c>
    </row>
    <row r="279" spans="1:65" s="2" customFormat="1" ht="16.5" customHeight="1">
      <c r="A279" s="33"/>
      <c r="B279" s="150"/>
      <c r="C279" s="151" t="s">
        <v>143</v>
      </c>
      <c r="D279" s="151" t="s">
        <v>187</v>
      </c>
      <c r="E279" s="152" t="s">
        <v>1597</v>
      </c>
      <c r="F279" s="153" t="s">
        <v>1598</v>
      </c>
      <c r="G279" s="154" t="s">
        <v>234</v>
      </c>
      <c r="H279" s="155">
        <v>89.25</v>
      </c>
      <c r="I279" s="156"/>
      <c r="J279" s="157">
        <f>ROUND(I279*H279,2)</f>
        <v>0</v>
      </c>
      <c r="K279" s="153" t="s">
        <v>191</v>
      </c>
      <c r="L279" s="34"/>
      <c r="M279" s="158" t="s">
        <v>1</v>
      </c>
      <c r="N279" s="159" t="s">
        <v>45</v>
      </c>
      <c r="O279" s="59"/>
      <c r="P279" s="160">
        <f>O279*H279</f>
        <v>0</v>
      </c>
      <c r="Q279" s="160">
        <v>0</v>
      </c>
      <c r="R279" s="160">
        <f>Q279*H279</f>
        <v>0</v>
      </c>
      <c r="S279" s="160">
        <v>0</v>
      </c>
      <c r="T279" s="161">
        <f>S279*H279</f>
        <v>0</v>
      </c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R279" s="162" t="s">
        <v>192</v>
      </c>
      <c r="AT279" s="162" t="s">
        <v>187</v>
      </c>
      <c r="AU279" s="162" t="s">
        <v>88</v>
      </c>
      <c r="AY279" s="18" t="s">
        <v>185</v>
      </c>
      <c r="BE279" s="163">
        <f>IF(N279="základní",J279,0)</f>
        <v>0</v>
      </c>
      <c r="BF279" s="163">
        <f>IF(N279="snížená",J279,0)</f>
        <v>0</v>
      </c>
      <c r="BG279" s="163">
        <f>IF(N279="zákl. přenesená",J279,0)</f>
        <v>0</v>
      </c>
      <c r="BH279" s="163">
        <f>IF(N279="sníž. přenesená",J279,0)</f>
        <v>0</v>
      </c>
      <c r="BI279" s="163">
        <f>IF(N279="nulová",J279,0)</f>
        <v>0</v>
      </c>
      <c r="BJ279" s="18" t="s">
        <v>24</v>
      </c>
      <c r="BK279" s="163">
        <f>ROUND(I279*H279,2)</f>
        <v>0</v>
      </c>
      <c r="BL279" s="18" t="s">
        <v>192</v>
      </c>
      <c r="BM279" s="162" t="s">
        <v>1599</v>
      </c>
    </row>
    <row r="280" spans="1:65" s="2" customFormat="1" ht="16.5" customHeight="1">
      <c r="A280" s="33"/>
      <c r="B280" s="150"/>
      <c r="C280" s="151" t="s">
        <v>554</v>
      </c>
      <c r="D280" s="151" t="s">
        <v>187</v>
      </c>
      <c r="E280" s="152" t="s">
        <v>1600</v>
      </c>
      <c r="F280" s="153" t="s">
        <v>1601</v>
      </c>
      <c r="G280" s="154" t="s">
        <v>234</v>
      </c>
      <c r="H280" s="155">
        <v>89.25</v>
      </c>
      <c r="I280" s="156"/>
      <c r="J280" s="157">
        <f>ROUND(I280*H280,2)</f>
        <v>0</v>
      </c>
      <c r="K280" s="153" t="s">
        <v>191</v>
      </c>
      <c r="L280" s="34"/>
      <c r="M280" s="158" t="s">
        <v>1</v>
      </c>
      <c r="N280" s="159" t="s">
        <v>45</v>
      </c>
      <c r="O280" s="59"/>
      <c r="P280" s="160">
        <f>O280*H280</f>
        <v>0</v>
      </c>
      <c r="Q280" s="160">
        <v>0</v>
      </c>
      <c r="R280" s="160">
        <f>Q280*H280</f>
        <v>0</v>
      </c>
      <c r="S280" s="160">
        <v>0</v>
      </c>
      <c r="T280" s="161">
        <f>S280*H280</f>
        <v>0</v>
      </c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R280" s="162" t="s">
        <v>192</v>
      </c>
      <c r="AT280" s="162" t="s">
        <v>187</v>
      </c>
      <c r="AU280" s="162" t="s">
        <v>88</v>
      </c>
      <c r="AY280" s="18" t="s">
        <v>185</v>
      </c>
      <c r="BE280" s="163">
        <f>IF(N280="základní",J280,0)</f>
        <v>0</v>
      </c>
      <c r="BF280" s="163">
        <f>IF(N280="snížená",J280,0)</f>
        <v>0</v>
      </c>
      <c r="BG280" s="163">
        <f>IF(N280="zákl. přenesená",J280,0)</f>
        <v>0</v>
      </c>
      <c r="BH280" s="163">
        <f>IF(N280="sníž. přenesená",J280,0)</f>
        <v>0</v>
      </c>
      <c r="BI280" s="163">
        <f>IF(N280="nulová",J280,0)</f>
        <v>0</v>
      </c>
      <c r="BJ280" s="18" t="s">
        <v>24</v>
      </c>
      <c r="BK280" s="163">
        <f>ROUND(I280*H280,2)</f>
        <v>0</v>
      </c>
      <c r="BL280" s="18" t="s">
        <v>192</v>
      </c>
      <c r="BM280" s="162" t="s">
        <v>1602</v>
      </c>
    </row>
    <row r="281" spans="1:65" s="2" customFormat="1" ht="16.5" customHeight="1">
      <c r="A281" s="33"/>
      <c r="B281" s="150"/>
      <c r="C281" s="151" t="s">
        <v>556</v>
      </c>
      <c r="D281" s="151" t="s">
        <v>187</v>
      </c>
      <c r="E281" s="152" t="s">
        <v>1603</v>
      </c>
      <c r="F281" s="153" t="s">
        <v>1604</v>
      </c>
      <c r="G281" s="154" t="s">
        <v>234</v>
      </c>
      <c r="H281" s="155">
        <v>535.5</v>
      </c>
      <c r="I281" s="156"/>
      <c r="J281" s="157">
        <f>ROUND(I281*H281,2)</f>
        <v>0</v>
      </c>
      <c r="K281" s="153" t="s">
        <v>191</v>
      </c>
      <c r="L281" s="34"/>
      <c r="M281" s="158" t="s">
        <v>1</v>
      </c>
      <c r="N281" s="159" t="s">
        <v>45</v>
      </c>
      <c r="O281" s="59"/>
      <c r="P281" s="160">
        <f>O281*H281</f>
        <v>0</v>
      </c>
      <c r="Q281" s="160">
        <v>0</v>
      </c>
      <c r="R281" s="160">
        <f>Q281*H281</f>
        <v>0</v>
      </c>
      <c r="S281" s="160">
        <v>0</v>
      </c>
      <c r="T281" s="161">
        <f>S281*H281</f>
        <v>0</v>
      </c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R281" s="162" t="s">
        <v>192</v>
      </c>
      <c r="AT281" s="162" t="s">
        <v>187</v>
      </c>
      <c r="AU281" s="162" t="s">
        <v>88</v>
      </c>
      <c r="AY281" s="18" t="s">
        <v>185</v>
      </c>
      <c r="BE281" s="163">
        <f>IF(N281="základní",J281,0)</f>
        <v>0</v>
      </c>
      <c r="BF281" s="163">
        <f>IF(N281="snížená",J281,0)</f>
        <v>0</v>
      </c>
      <c r="BG281" s="163">
        <f>IF(N281="zákl. přenesená",J281,0)</f>
        <v>0</v>
      </c>
      <c r="BH281" s="163">
        <f>IF(N281="sníž. přenesená",J281,0)</f>
        <v>0</v>
      </c>
      <c r="BI281" s="163">
        <f>IF(N281="nulová",J281,0)</f>
        <v>0</v>
      </c>
      <c r="BJ281" s="18" t="s">
        <v>24</v>
      </c>
      <c r="BK281" s="163">
        <f>ROUND(I281*H281,2)</f>
        <v>0</v>
      </c>
      <c r="BL281" s="18" t="s">
        <v>192</v>
      </c>
      <c r="BM281" s="162" t="s">
        <v>1605</v>
      </c>
    </row>
    <row r="282" spans="1:65" s="13" customFormat="1">
      <c r="B282" s="164"/>
      <c r="D282" s="165" t="s">
        <v>194</v>
      </c>
      <c r="E282" s="166" t="s">
        <v>1</v>
      </c>
      <c r="F282" s="167" t="s">
        <v>1606</v>
      </c>
      <c r="H282" s="168">
        <v>535.5</v>
      </c>
      <c r="I282" s="169"/>
      <c r="L282" s="164"/>
      <c r="M282" s="170"/>
      <c r="N282" s="171"/>
      <c r="O282" s="171"/>
      <c r="P282" s="171"/>
      <c r="Q282" s="171"/>
      <c r="R282" s="171"/>
      <c r="S282" s="171"/>
      <c r="T282" s="172"/>
      <c r="AT282" s="166" t="s">
        <v>194</v>
      </c>
      <c r="AU282" s="166" t="s">
        <v>88</v>
      </c>
      <c r="AV282" s="13" t="s">
        <v>88</v>
      </c>
      <c r="AW282" s="13" t="s">
        <v>35</v>
      </c>
      <c r="AX282" s="13" t="s">
        <v>24</v>
      </c>
      <c r="AY282" s="166" t="s">
        <v>185</v>
      </c>
    </row>
    <row r="283" spans="1:65" s="2" customFormat="1" ht="16.5" customHeight="1">
      <c r="A283" s="33"/>
      <c r="B283" s="150"/>
      <c r="C283" s="151" t="s">
        <v>560</v>
      </c>
      <c r="D283" s="151" t="s">
        <v>187</v>
      </c>
      <c r="E283" s="152" t="s">
        <v>1607</v>
      </c>
      <c r="F283" s="153" t="s">
        <v>1608</v>
      </c>
      <c r="G283" s="154" t="s">
        <v>234</v>
      </c>
      <c r="H283" s="155">
        <v>89.25</v>
      </c>
      <c r="I283" s="156"/>
      <c r="J283" s="157">
        <f>ROUND(I283*H283,2)</f>
        <v>0</v>
      </c>
      <c r="K283" s="153" t="s">
        <v>224</v>
      </c>
      <c r="L283" s="34"/>
      <c r="M283" s="158" t="s">
        <v>1</v>
      </c>
      <c r="N283" s="159" t="s">
        <v>45</v>
      </c>
      <c r="O283" s="59"/>
      <c r="P283" s="160">
        <f>O283*H283</f>
        <v>0</v>
      </c>
      <c r="Q283" s="160">
        <v>0</v>
      </c>
      <c r="R283" s="160">
        <f>Q283*H283</f>
        <v>0</v>
      </c>
      <c r="S283" s="160">
        <v>0</v>
      </c>
      <c r="T283" s="161">
        <f>S283*H283</f>
        <v>0</v>
      </c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R283" s="162" t="s">
        <v>192</v>
      </c>
      <c r="AT283" s="162" t="s">
        <v>187</v>
      </c>
      <c r="AU283" s="162" t="s">
        <v>88</v>
      </c>
      <c r="AY283" s="18" t="s">
        <v>185</v>
      </c>
      <c r="BE283" s="163">
        <f>IF(N283="základní",J283,0)</f>
        <v>0</v>
      </c>
      <c r="BF283" s="163">
        <f>IF(N283="snížená",J283,0)</f>
        <v>0</v>
      </c>
      <c r="BG283" s="163">
        <f>IF(N283="zákl. přenesená",J283,0)</f>
        <v>0</v>
      </c>
      <c r="BH283" s="163">
        <f>IF(N283="sníž. přenesená",J283,0)</f>
        <v>0</v>
      </c>
      <c r="BI283" s="163">
        <f>IF(N283="nulová",J283,0)</f>
        <v>0</v>
      </c>
      <c r="BJ283" s="18" t="s">
        <v>24</v>
      </c>
      <c r="BK283" s="163">
        <f>ROUND(I283*H283,2)</f>
        <v>0</v>
      </c>
      <c r="BL283" s="18" t="s">
        <v>192</v>
      </c>
      <c r="BM283" s="162" t="s">
        <v>1609</v>
      </c>
    </row>
    <row r="284" spans="1:65" s="12" customFormat="1" ht="22.9" customHeight="1">
      <c r="B284" s="137"/>
      <c r="D284" s="138" t="s">
        <v>79</v>
      </c>
      <c r="E284" s="148" t="s">
        <v>192</v>
      </c>
      <c r="F284" s="148" t="s">
        <v>1610</v>
      </c>
      <c r="I284" s="140"/>
      <c r="J284" s="149">
        <f>BK284</f>
        <v>0</v>
      </c>
      <c r="L284" s="137"/>
      <c r="M284" s="142"/>
      <c r="N284" s="143"/>
      <c r="O284" s="143"/>
      <c r="P284" s="144">
        <f>SUM(P285:P299)</f>
        <v>0</v>
      </c>
      <c r="Q284" s="143"/>
      <c r="R284" s="144">
        <f>SUM(R285:R299)</f>
        <v>36.945767239999995</v>
      </c>
      <c r="S284" s="143"/>
      <c r="T284" s="145">
        <f>SUM(T285:T299)</f>
        <v>0</v>
      </c>
      <c r="AR284" s="138" t="s">
        <v>24</v>
      </c>
      <c r="AT284" s="146" t="s">
        <v>79</v>
      </c>
      <c r="AU284" s="146" t="s">
        <v>24</v>
      </c>
      <c r="AY284" s="138" t="s">
        <v>185</v>
      </c>
      <c r="BK284" s="147">
        <f>SUM(BK285:BK299)</f>
        <v>0</v>
      </c>
    </row>
    <row r="285" spans="1:65" s="2" customFormat="1" ht="16.5" customHeight="1">
      <c r="A285" s="33"/>
      <c r="B285" s="150"/>
      <c r="C285" s="151" t="s">
        <v>563</v>
      </c>
      <c r="D285" s="151" t="s">
        <v>187</v>
      </c>
      <c r="E285" s="152" t="s">
        <v>1611</v>
      </c>
      <c r="F285" s="153" t="s">
        <v>1612</v>
      </c>
      <c r="G285" s="154" t="s">
        <v>228</v>
      </c>
      <c r="H285" s="155">
        <v>45.942</v>
      </c>
      <c r="I285" s="156"/>
      <c r="J285" s="157">
        <f>ROUND(I285*H285,2)</f>
        <v>0</v>
      </c>
      <c r="K285" s="153" t="s">
        <v>191</v>
      </c>
      <c r="L285" s="34"/>
      <c r="M285" s="158" t="s">
        <v>1</v>
      </c>
      <c r="N285" s="159" t="s">
        <v>45</v>
      </c>
      <c r="O285" s="59"/>
      <c r="P285" s="160">
        <f>O285*H285</f>
        <v>0</v>
      </c>
      <c r="Q285" s="160">
        <v>0</v>
      </c>
      <c r="R285" s="160">
        <f>Q285*H285</f>
        <v>0</v>
      </c>
      <c r="S285" s="160">
        <v>0</v>
      </c>
      <c r="T285" s="161">
        <f>S285*H285</f>
        <v>0</v>
      </c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R285" s="162" t="s">
        <v>192</v>
      </c>
      <c r="AT285" s="162" t="s">
        <v>187</v>
      </c>
      <c r="AU285" s="162" t="s">
        <v>88</v>
      </c>
      <c r="AY285" s="18" t="s">
        <v>185</v>
      </c>
      <c r="BE285" s="163">
        <f>IF(N285="základní",J285,0)</f>
        <v>0</v>
      </c>
      <c r="BF285" s="163">
        <f>IF(N285="snížená",J285,0)</f>
        <v>0</v>
      </c>
      <c r="BG285" s="163">
        <f>IF(N285="zákl. přenesená",J285,0)</f>
        <v>0</v>
      </c>
      <c r="BH285" s="163">
        <f>IF(N285="sníž. přenesená",J285,0)</f>
        <v>0</v>
      </c>
      <c r="BI285" s="163">
        <f>IF(N285="nulová",J285,0)</f>
        <v>0</v>
      </c>
      <c r="BJ285" s="18" t="s">
        <v>24</v>
      </c>
      <c r="BK285" s="163">
        <f>ROUND(I285*H285,2)</f>
        <v>0</v>
      </c>
      <c r="BL285" s="18" t="s">
        <v>192</v>
      </c>
      <c r="BM285" s="162" t="s">
        <v>1613</v>
      </c>
    </row>
    <row r="286" spans="1:65" s="13" customFormat="1">
      <c r="B286" s="164"/>
      <c r="D286" s="165" t="s">
        <v>194</v>
      </c>
      <c r="E286" s="166" t="s">
        <v>1500</v>
      </c>
      <c r="F286" s="167" t="s">
        <v>1614</v>
      </c>
      <c r="H286" s="168">
        <v>45.942</v>
      </c>
      <c r="I286" s="169"/>
      <c r="L286" s="164"/>
      <c r="M286" s="170"/>
      <c r="N286" s="171"/>
      <c r="O286" s="171"/>
      <c r="P286" s="171"/>
      <c r="Q286" s="171"/>
      <c r="R286" s="171"/>
      <c r="S286" s="171"/>
      <c r="T286" s="172"/>
      <c r="AT286" s="166" t="s">
        <v>194</v>
      </c>
      <c r="AU286" s="166" t="s">
        <v>88</v>
      </c>
      <c r="AV286" s="13" t="s">
        <v>88</v>
      </c>
      <c r="AW286" s="13" t="s">
        <v>35</v>
      </c>
      <c r="AX286" s="13" t="s">
        <v>24</v>
      </c>
      <c r="AY286" s="166" t="s">
        <v>185</v>
      </c>
    </row>
    <row r="287" spans="1:65" s="2" customFormat="1" ht="16.5" customHeight="1">
      <c r="A287" s="33"/>
      <c r="B287" s="150"/>
      <c r="C287" s="151" t="s">
        <v>565</v>
      </c>
      <c r="D287" s="151" t="s">
        <v>187</v>
      </c>
      <c r="E287" s="152" t="s">
        <v>348</v>
      </c>
      <c r="F287" s="153" t="s">
        <v>349</v>
      </c>
      <c r="G287" s="154" t="s">
        <v>228</v>
      </c>
      <c r="H287" s="155">
        <v>45.942</v>
      </c>
      <c r="I287" s="156"/>
      <c r="J287" s="157">
        <f>ROUND(I287*H287,2)</f>
        <v>0</v>
      </c>
      <c r="K287" s="153" t="s">
        <v>191</v>
      </c>
      <c r="L287" s="34"/>
      <c r="M287" s="158" t="s">
        <v>1</v>
      </c>
      <c r="N287" s="159" t="s">
        <v>45</v>
      </c>
      <c r="O287" s="59"/>
      <c r="P287" s="160">
        <f>O287*H287</f>
        <v>0</v>
      </c>
      <c r="Q287" s="160">
        <v>0</v>
      </c>
      <c r="R287" s="160">
        <f>Q287*H287</f>
        <v>0</v>
      </c>
      <c r="S287" s="160">
        <v>0</v>
      </c>
      <c r="T287" s="161">
        <f>S287*H287</f>
        <v>0</v>
      </c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R287" s="162" t="s">
        <v>192</v>
      </c>
      <c r="AT287" s="162" t="s">
        <v>187</v>
      </c>
      <c r="AU287" s="162" t="s">
        <v>88</v>
      </c>
      <c r="AY287" s="18" t="s">
        <v>185</v>
      </c>
      <c r="BE287" s="163">
        <f>IF(N287="základní",J287,0)</f>
        <v>0</v>
      </c>
      <c r="BF287" s="163">
        <f>IF(N287="snížená",J287,0)</f>
        <v>0</v>
      </c>
      <c r="BG287" s="163">
        <f>IF(N287="zákl. přenesená",J287,0)</f>
        <v>0</v>
      </c>
      <c r="BH287" s="163">
        <f>IF(N287="sníž. přenesená",J287,0)</f>
        <v>0</v>
      </c>
      <c r="BI287" s="163">
        <f>IF(N287="nulová",J287,0)</f>
        <v>0</v>
      </c>
      <c r="BJ287" s="18" t="s">
        <v>24</v>
      </c>
      <c r="BK287" s="163">
        <f>ROUND(I287*H287,2)</f>
        <v>0</v>
      </c>
      <c r="BL287" s="18" t="s">
        <v>192</v>
      </c>
      <c r="BM287" s="162" t="s">
        <v>1615</v>
      </c>
    </row>
    <row r="288" spans="1:65" s="13" customFormat="1">
      <c r="B288" s="164"/>
      <c r="D288" s="165" t="s">
        <v>194</v>
      </c>
      <c r="E288" s="166" t="s">
        <v>1</v>
      </c>
      <c r="F288" s="167" t="s">
        <v>1616</v>
      </c>
      <c r="H288" s="168">
        <v>45.942</v>
      </c>
      <c r="I288" s="169"/>
      <c r="L288" s="164"/>
      <c r="M288" s="170"/>
      <c r="N288" s="171"/>
      <c r="O288" s="171"/>
      <c r="P288" s="171"/>
      <c r="Q288" s="171"/>
      <c r="R288" s="171"/>
      <c r="S288" s="171"/>
      <c r="T288" s="172"/>
      <c r="AT288" s="166" t="s">
        <v>194</v>
      </c>
      <c r="AU288" s="166" t="s">
        <v>88</v>
      </c>
      <c r="AV288" s="13" t="s">
        <v>88</v>
      </c>
      <c r="AW288" s="13" t="s">
        <v>35</v>
      </c>
      <c r="AX288" s="13" t="s">
        <v>24</v>
      </c>
      <c r="AY288" s="166" t="s">
        <v>185</v>
      </c>
    </row>
    <row r="289" spans="1:65" s="2" customFormat="1" ht="21.75" customHeight="1">
      <c r="A289" s="33"/>
      <c r="B289" s="150"/>
      <c r="C289" s="151" t="s">
        <v>572</v>
      </c>
      <c r="D289" s="151" t="s">
        <v>187</v>
      </c>
      <c r="E289" s="152" t="s">
        <v>353</v>
      </c>
      <c r="F289" s="153" t="s">
        <v>354</v>
      </c>
      <c r="G289" s="154" t="s">
        <v>228</v>
      </c>
      <c r="H289" s="155">
        <v>45.942</v>
      </c>
      <c r="I289" s="156"/>
      <c r="J289" s="157">
        <f>ROUND(I289*H289,2)</f>
        <v>0</v>
      </c>
      <c r="K289" s="153" t="s">
        <v>191</v>
      </c>
      <c r="L289" s="34"/>
      <c r="M289" s="158" t="s">
        <v>1</v>
      </c>
      <c r="N289" s="159" t="s">
        <v>45</v>
      </c>
      <c r="O289" s="59"/>
      <c r="P289" s="160">
        <f>O289*H289</f>
        <v>0</v>
      </c>
      <c r="Q289" s="160">
        <v>0</v>
      </c>
      <c r="R289" s="160">
        <f>Q289*H289</f>
        <v>0</v>
      </c>
      <c r="S289" s="160">
        <v>0</v>
      </c>
      <c r="T289" s="161">
        <f>S289*H289</f>
        <v>0</v>
      </c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R289" s="162" t="s">
        <v>192</v>
      </c>
      <c r="AT289" s="162" t="s">
        <v>187</v>
      </c>
      <c r="AU289" s="162" t="s">
        <v>88</v>
      </c>
      <c r="AY289" s="18" t="s">
        <v>185</v>
      </c>
      <c r="BE289" s="163">
        <f>IF(N289="základní",J289,0)</f>
        <v>0</v>
      </c>
      <c r="BF289" s="163">
        <f>IF(N289="snížená",J289,0)</f>
        <v>0</v>
      </c>
      <c r="BG289" s="163">
        <f>IF(N289="zákl. přenesená",J289,0)</f>
        <v>0</v>
      </c>
      <c r="BH289" s="163">
        <f>IF(N289="sníž. přenesená",J289,0)</f>
        <v>0</v>
      </c>
      <c r="BI289" s="163">
        <f>IF(N289="nulová",J289,0)</f>
        <v>0</v>
      </c>
      <c r="BJ289" s="18" t="s">
        <v>24</v>
      </c>
      <c r="BK289" s="163">
        <f>ROUND(I289*H289,2)</f>
        <v>0</v>
      </c>
      <c r="BL289" s="18" t="s">
        <v>192</v>
      </c>
      <c r="BM289" s="162" t="s">
        <v>1617</v>
      </c>
    </row>
    <row r="290" spans="1:65" s="2" customFormat="1" ht="16.5" customHeight="1">
      <c r="A290" s="33"/>
      <c r="B290" s="150"/>
      <c r="C290" s="151" t="s">
        <v>576</v>
      </c>
      <c r="D290" s="151" t="s">
        <v>187</v>
      </c>
      <c r="E290" s="152" t="s">
        <v>1618</v>
      </c>
      <c r="F290" s="153" t="s">
        <v>1619</v>
      </c>
      <c r="G290" s="154" t="s">
        <v>190</v>
      </c>
      <c r="H290" s="155">
        <v>58</v>
      </c>
      <c r="I290" s="156"/>
      <c r="J290" s="157">
        <f>ROUND(I290*H290,2)</f>
        <v>0</v>
      </c>
      <c r="K290" s="153" t="s">
        <v>191</v>
      </c>
      <c r="L290" s="34"/>
      <c r="M290" s="158" t="s">
        <v>1</v>
      </c>
      <c r="N290" s="159" t="s">
        <v>45</v>
      </c>
      <c r="O290" s="59"/>
      <c r="P290" s="160">
        <f>O290*H290</f>
        <v>0</v>
      </c>
      <c r="Q290" s="160">
        <v>1.65E-3</v>
      </c>
      <c r="R290" s="160">
        <f>Q290*H290</f>
        <v>9.5699999999999993E-2</v>
      </c>
      <c r="S290" s="160">
        <v>0</v>
      </c>
      <c r="T290" s="161">
        <f>S290*H290</f>
        <v>0</v>
      </c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R290" s="162" t="s">
        <v>192</v>
      </c>
      <c r="AT290" s="162" t="s">
        <v>187</v>
      </c>
      <c r="AU290" s="162" t="s">
        <v>88</v>
      </c>
      <c r="AY290" s="18" t="s">
        <v>185</v>
      </c>
      <c r="BE290" s="163">
        <f>IF(N290="základní",J290,0)</f>
        <v>0</v>
      </c>
      <c r="BF290" s="163">
        <f>IF(N290="snížená",J290,0)</f>
        <v>0</v>
      </c>
      <c r="BG290" s="163">
        <f>IF(N290="zákl. přenesená",J290,0)</f>
        <v>0</v>
      </c>
      <c r="BH290" s="163">
        <f>IF(N290="sníž. přenesená",J290,0)</f>
        <v>0</v>
      </c>
      <c r="BI290" s="163">
        <f>IF(N290="nulová",J290,0)</f>
        <v>0</v>
      </c>
      <c r="BJ290" s="18" t="s">
        <v>24</v>
      </c>
      <c r="BK290" s="163">
        <f>ROUND(I290*H290,2)</f>
        <v>0</v>
      </c>
      <c r="BL290" s="18" t="s">
        <v>192</v>
      </c>
      <c r="BM290" s="162" t="s">
        <v>1620</v>
      </c>
    </row>
    <row r="291" spans="1:65" s="13" customFormat="1">
      <c r="B291" s="164"/>
      <c r="D291" s="165" t="s">
        <v>194</v>
      </c>
      <c r="E291" s="166" t="s">
        <v>1</v>
      </c>
      <c r="F291" s="167" t="s">
        <v>1621</v>
      </c>
      <c r="H291" s="168">
        <v>58</v>
      </c>
      <c r="I291" s="169"/>
      <c r="L291" s="164"/>
      <c r="M291" s="170"/>
      <c r="N291" s="171"/>
      <c r="O291" s="171"/>
      <c r="P291" s="171"/>
      <c r="Q291" s="171"/>
      <c r="R291" s="171"/>
      <c r="S291" s="171"/>
      <c r="T291" s="172"/>
      <c r="AT291" s="166" t="s">
        <v>194</v>
      </c>
      <c r="AU291" s="166" t="s">
        <v>88</v>
      </c>
      <c r="AV291" s="13" t="s">
        <v>88</v>
      </c>
      <c r="AW291" s="13" t="s">
        <v>35</v>
      </c>
      <c r="AX291" s="13" t="s">
        <v>24</v>
      </c>
      <c r="AY291" s="166" t="s">
        <v>185</v>
      </c>
    </row>
    <row r="292" spans="1:65" s="2" customFormat="1" ht="16.5" customHeight="1">
      <c r="A292" s="33"/>
      <c r="B292" s="150"/>
      <c r="C292" s="181" t="s">
        <v>578</v>
      </c>
      <c r="D292" s="181" t="s">
        <v>231</v>
      </c>
      <c r="E292" s="182" t="s">
        <v>1622</v>
      </c>
      <c r="F292" s="183" t="s">
        <v>1623</v>
      </c>
      <c r="G292" s="184" t="s">
        <v>190</v>
      </c>
      <c r="H292" s="185">
        <v>58.58</v>
      </c>
      <c r="I292" s="186"/>
      <c r="J292" s="187">
        <f>ROUND(I292*H292,2)</f>
        <v>0</v>
      </c>
      <c r="K292" s="183" t="s">
        <v>224</v>
      </c>
      <c r="L292" s="188"/>
      <c r="M292" s="189" t="s">
        <v>1</v>
      </c>
      <c r="N292" s="190" t="s">
        <v>45</v>
      </c>
      <c r="O292" s="59"/>
      <c r="P292" s="160">
        <f>O292*H292</f>
        <v>0</v>
      </c>
      <c r="Q292" s="160">
        <v>9.6000000000000002E-2</v>
      </c>
      <c r="R292" s="160">
        <f>Q292*H292</f>
        <v>5.6236800000000002</v>
      </c>
      <c r="S292" s="160">
        <v>0</v>
      </c>
      <c r="T292" s="161">
        <f>S292*H292</f>
        <v>0</v>
      </c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R292" s="162" t="s">
        <v>217</v>
      </c>
      <c r="AT292" s="162" t="s">
        <v>231</v>
      </c>
      <c r="AU292" s="162" t="s">
        <v>88</v>
      </c>
      <c r="AY292" s="18" t="s">
        <v>185</v>
      </c>
      <c r="BE292" s="163">
        <f>IF(N292="základní",J292,0)</f>
        <v>0</v>
      </c>
      <c r="BF292" s="163">
        <f>IF(N292="snížená",J292,0)</f>
        <v>0</v>
      </c>
      <c r="BG292" s="163">
        <f>IF(N292="zákl. přenesená",J292,0)</f>
        <v>0</v>
      </c>
      <c r="BH292" s="163">
        <f>IF(N292="sníž. přenesená",J292,0)</f>
        <v>0</v>
      </c>
      <c r="BI292" s="163">
        <f>IF(N292="nulová",J292,0)</f>
        <v>0</v>
      </c>
      <c r="BJ292" s="18" t="s">
        <v>24</v>
      </c>
      <c r="BK292" s="163">
        <f>ROUND(I292*H292,2)</f>
        <v>0</v>
      </c>
      <c r="BL292" s="18" t="s">
        <v>192</v>
      </c>
      <c r="BM292" s="162" t="s">
        <v>1624</v>
      </c>
    </row>
    <row r="293" spans="1:65" s="13" customFormat="1">
      <c r="B293" s="164"/>
      <c r="D293" s="165" t="s">
        <v>194</v>
      </c>
      <c r="E293" s="166" t="s">
        <v>1</v>
      </c>
      <c r="F293" s="167" t="s">
        <v>1625</v>
      </c>
      <c r="H293" s="168">
        <v>58.58</v>
      </c>
      <c r="I293" s="169"/>
      <c r="L293" s="164"/>
      <c r="M293" s="170"/>
      <c r="N293" s="171"/>
      <c r="O293" s="171"/>
      <c r="P293" s="171"/>
      <c r="Q293" s="171"/>
      <c r="R293" s="171"/>
      <c r="S293" s="171"/>
      <c r="T293" s="172"/>
      <c r="AT293" s="166" t="s">
        <v>194</v>
      </c>
      <c r="AU293" s="166" t="s">
        <v>88</v>
      </c>
      <c r="AV293" s="13" t="s">
        <v>88</v>
      </c>
      <c r="AW293" s="13" t="s">
        <v>35</v>
      </c>
      <c r="AX293" s="13" t="s">
        <v>24</v>
      </c>
      <c r="AY293" s="166" t="s">
        <v>185</v>
      </c>
    </row>
    <row r="294" spans="1:65" s="2" customFormat="1" ht="16.5" customHeight="1">
      <c r="A294" s="33"/>
      <c r="B294" s="150"/>
      <c r="C294" s="151" t="s">
        <v>583</v>
      </c>
      <c r="D294" s="151" t="s">
        <v>187</v>
      </c>
      <c r="E294" s="152" t="s">
        <v>1626</v>
      </c>
      <c r="F294" s="153" t="s">
        <v>1627</v>
      </c>
      <c r="G294" s="154" t="s">
        <v>190</v>
      </c>
      <c r="H294" s="155">
        <v>12</v>
      </c>
      <c r="I294" s="156"/>
      <c r="J294" s="157">
        <f>ROUND(I294*H294,2)</f>
        <v>0</v>
      </c>
      <c r="K294" s="153" t="s">
        <v>191</v>
      </c>
      <c r="L294" s="34"/>
      <c r="M294" s="158" t="s">
        <v>1</v>
      </c>
      <c r="N294" s="159" t="s">
        <v>45</v>
      </c>
      <c r="O294" s="59"/>
      <c r="P294" s="160">
        <f>O294*H294</f>
        <v>0</v>
      </c>
      <c r="Q294" s="160">
        <v>0.22394</v>
      </c>
      <c r="R294" s="160">
        <f>Q294*H294</f>
        <v>2.6872799999999999</v>
      </c>
      <c r="S294" s="160">
        <v>0</v>
      </c>
      <c r="T294" s="161">
        <f>S294*H294</f>
        <v>0</v>
      </c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R294" s="162" t="s">
        <v>192</v>
      </c>
      <c r="AT294" s="162" t="s">
        <v>187</v>
      </c>
      <c r="AU294" s="162" t="s">
        <v>88</v>
      </c>
      <c r="AY294" s="18" t="s">
        <v>185</v>
      </c>
      <c r="BE294" s="163">
        <f>IF(N294="základní",J294,0)</f>
        <v>0</v>
      </c>
      <c r="BF294" s="163">
        <f>IF(N294="snížená",J294,0)</f>
        <v>0</v>
      </c>
      <c r="BG294" s="163">
        <f>IF(N294="zákl. přenesená",J294,0)</f>
        <v>0</v>
      </c>
      <c r="BH294" s="163">
        <f>IF(N294="sníž. přenesená",J294,0)</f>
        <v>0</v>
      </c>
      <c r="BI294" s="163">
        <f>IF(N294="nulová",J294,0)</f>
        <v>0</v>
      </c>
      <c r="BJ294" s="18" t="s">
        <v>24</v>
      </c>
      <c r="BK294" s="163">
        <f>ROUND(I294*H294,2)</f>
        <v>0</v>
      </c>
      <c r="BL294" s="18" t="s">
        <v>192</v>
      </c>
      <c r="BM294" s="162" t="s">
        <v>1628</v>
      </c>
    </row>
    <row r="295" spans="1:65" s="13" customFormat="1">
      <c r="B295" s="164"/>
      <c r="D295" s="165" t="s">
        <v>194</v>
      </c>
      <c r="E295" s="166" t="s">
        <v>1</v>
      </c>
      <c r="F295" s="167" t="s">
        <v>1629</v>
      </c>
      <c r="H295" s="168">
        <v>12</v>
      </c>
      <c r="I295" s="169"/>
      <c r="L295" s="164"/>
      <c r="M295" s="170"/>
      <c r="N295" s="171"/>
      <c r="O295" s="171"/>
      <c r="P295" s="171"/>
      <c r="Q295" s="171"/>
      <c r="R295" s="171"/>
      <c r="S295" s="171"/>
      <c r="T295" s="172"/>
      <c r="AT295" s="166" t="s">
        <v>194</v>
      </c>
      <c r="AU295" s="166" t="s">
        <v>88</v>
      </c>
      <c r="AV295" s="13" t="s">
        <v>88</v>
      </c>
      <c r="AW295" s="13" t="s">
        <v>35</v>
      </c>
      <c r="AX295" s="13" t="s">
        <v>24</v>
      </c>
      <c r="AY295" s="166" t="s">
        <v>185</v>
      </c>
    </row>
    <row r="296" spans="1:65" s="2" customFormat="1" ht="16.5" customHeight="1">
      <c r="A296" s="33"/>
      <c r="B296" s="150"/>
      <c r="C296" s="181" t="s">
        <v>585</v>
      </c>
      <c r="D296" s="181" t="s">
        <v>231</v>
      </c>
      <c r="E296" s="182" t="s">
        <v>1630</v>
      </c>
      <c r="F296" s="183" t="s">
        <v>1631</v>
      </c>
      <c r="G296" s="184" t="s">
        <v>190</v>
      </c>
      <c r="H296" s="185">
        <v>12</v>
      </c>
      <c r="I296" s="186"/>
      <c r="J296" s="187">
        <f>ROUND(I296*H296,2)</f>
        <v>0</v>
      </c>
      <c r="K296" s="183" t="s">
        <v>224</v>
      </c>
      <c r="L296" s="188"/>
      <c r="M296" s="189" t="s">
        <v>1</v>
      </c>
      <c r="N296" s="190" t="s">
        <v>45</v>
      </c>
      <c r="O296" s="59"/>
      <c r="P296" s="160">
        <f>O296*H296</f>
        <v>0</v>
      </c>
      <c r="Q296" s="160">
        <v>2.7E-2</v>
      </c>
      <c r="R296" s="160">
        <f>Q296*H296</f>
        <v>0.32400000000000001</v>
      </c>
      <c r="S296" s="160">
        <v>0</v>
      </c>
      <c r="T296" s="161">
        <f>S296*H296</f>
        <v>0</v>
      </c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R296" s="162" t="s">
        <v>217</v>
      </c>
      <c r="AT296" s="162" t="s">
        <v>231</v>
      </c>
      <c r="AU296" s="162" t="s">
        <v>88</v>
      </c>
      <c r="AY296" s="18" t="s">
        <v>185</v>
      </c>
      <c r="BE296" s="163">
        <f>IF(N296="základní",J296,0)</f>
        <v>0</v>
      </c>
      <c r="BF296" s="163">
        <f>IF(N296="snížená",J296,0)</f>
        <v>0</v>
      </c>
      <c r="BG296" s="163">
        <f>IF(N296="zákl. přenesená",J296,0)</f>
        <v>0</v>
      </c>
      <c r="BH296" s="163">
        <f>IF(N296="sníž. přenesená",J296,0)</f>
        <v>0</v>
      </c>
      <c r="BI296" s="163">
        <f>IF(N296="nulová",J296,0)</f>
        <v>0</v>
      </c>
      <c r="BJ296" s="18" t="s">
        <v>24</v>
      </c>
      <c r="BK296" s="163">
        <f>ROUND(I296*H296,2)</f>
        <v>0</v>
      </c>
      <c r="BL296" s="18" t="s">
        <v>192</v>
      </c>
      <c r="BM296" s="162" t="s">
        <v>1632</v>
      </c>
    </row>
    <row r="297" spans="1:65" s="2" customFormat="1" ht="16.5" customHeight="1">
      <c r="A297" s="33"/>
      <c r="B297" s="150"/>
      <c r="C297" s="151" t="s">
        <v>588</v>
      </c>
      <c r="D297" s="151" t="s">
        <v>187</v>
      </c>
      <c r="E297" s="152" t="s">
        <v>1633</v>
      </c>
      <c r="F297" s="153" t="s">
        <v>1634</v>
      </c>
      <c r="G297" s="154" t="s">
        <v>228</v>
      </c>
      <c r="H297" s="155">
        <v>12.262</v>
      </c>
      <c r="I297" s="156"/>
      <c r="J297" s="157">
        <f>ROUND(I297*H297,2)</f>
        <v>0</v>
      </c>
      <c r="K297" s="153" t="s">
        <v>191</v>
      </c>
      <c r="L297" s="34"/>
      <c r="M297" s="158" t="s">
        <v>1</v>
      </c>
      <c r="N297" s="159" t="s">
        <v>45</v>
      </c>
      <c r="O297" s="59"/>
      <c r="P297" s="160">
        <f>O297*H297</f>
        <v>0</v>
      </c>
      <c r="Q297" s="160">
        <v>2.3010199999999998</v>
      </c>
      <c r="R297" s="160">
        <f>Q297*H297</f>
        <v>28.215107239999998</v>
      </c>
      <c r="S297" s="160">
        <v>0</v>
      </c>
      <c r="T297" s="161">
        <f>S297*H297</f>
        <v>0</v>
      </c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R297" s="162" t="s">
        <v>192</v>
      </c>
      <c r="AT297" s="162" t="s">
        <v>187</v>
      </c>
      <c r="AU297" s="162" t="s">
        <v>88</v>
      </c>
      <c r="AY297" s="18" t="s">
        <v>185</v>
      </c>
      <c r="BE297" s="163">
        <f>IF(N297="základní",J297,0)</f>
        <v>0</v>
      </c>
      <c r="BF297" s="163">
        <f>IF(N297="snížená",J297,0)</f>
        <v>0</v>
      </c>
      <c r="BG297" s="163">
        <f>IF(N297="zákl. přenesená",J297,0)</f>
        <v>0</v>
      </c>
      <c r="BH297" s="163">
        <f>IF(N297="sníž. přenesená",J297,0)</f>
        <v>0</v>
      </c>
      <c r="BI297" s="163">
        <f>IF(N297="nulová",J297,0)</f>
        <v>0</v>
      </c>
      <c r="BJ297" s="18" t="s">
        <v>24</v>
      </c>
      <c r="BK297" s="163">
        <f>ROUND(I297*H297,2)</f>
        <v>0</v>
      </c>
      <c r="BL297" s="18" t="s">
        <v>192</v>
      </c>
      <c r="BM297" s="162" t="s">
        <v>1635</v>
      </c>
    </row>
    <row r="298" spans="1:65" s="15" customFormat="1">
      <c r="B298" s="194"/>
      <c r="D298" s="165" t="s">
        <v>194</v>
      </c>
      <c r="E298" s="195" t="s">
        <v>1</v>
      </c>
      <c r="F298" s="196" t="s">
        <v>1636</v>
      </c>
      <c r="H298" s="195" t="s">
        <v>1</v>
      </c>
      <c r="I298" s="197"/>
      <c r="L298" s="194"/>
      <c r="M298" s="198"/>
      <c r="N298" s="199"/>
      <c r="O298" s="199"/>
      <c r="P298" s="199"/>
      <c r="Q298" s="199"/>
      <c r="R298" s="199"/>
      <c r="S298" s="199"/>
      <c r="T298" s="200"/>
      <c r="AT298" s="195" t="s">
        <v>194</v>
      </c>
      <c r="AU298" s="195" t="s">
        <v>88</v>
      </c>
      <c r="AV298" s="15" t="s">
        <v>24</v>
      </c>
      <c r="AW298" s="15" t="s">
        <v>35</v>
      </c>
      <c r="AX298" s="15" t="s">
        <v>80</v>
      </c>
      <c r="AY298" s="195" t="s">
        <v>185</v>
      </c>
    </row>
    <row r="299" spans="1:65" s="13" customFormat="1">
      <c r="B299" s="164"/>
      <c r="D299" s="165" t="s">
        <v>194</v>
      </c>
      <c r="E299" s="166" t="s">
        <v>1</v>
      </c>
      <c r="F299" s="167" t="s">
        <v>1637</v>
      </c>
      <c r="H299" s="168">
        <v>12.262</v>
      </c>
      <c r="I299" s="169"/>
      <c r="L299" s="164"/>
      <c r="M299" s="170"/>
      <c r="N299" s="171"/>
      <c r="O299" s="171"/>
      <c r="P299" s="171"/>
      <c r="Q299" s="171"/>
      <c r="R299" s="171"/>
      <c r="S299" s="171"/>
      <c r="T299" s="172"/>
      <c r="AT299" s="166" t="s">
        <v>194</v>
      </c>
      <c r="AU299" s="166" t="s">
        <v>88</v>
      </c>
      <c r="AV299" s="13" t="s">
        <v>88</v>
      </c>
      <c r="AW299" s="13" t="s">
        <v>35</v>
      </c>
      <c r="AX299" s="13" t="s">
        <v>24</v>
      </c>
      <c r="AY299" s="166" t="s">
        <v>185</v>
      </c>
    </row>
    <row r="300" spans="1:65" s="12" customFormat="1" ht="22.9" customHeight="1">
      <c r="B300" s="137"/>
      <c r="D300" s="138" t="s">
        <v>79</v>
      </c>
      <c r="E300" s="148" t="s">
        <v>157</v>
      </c>
      <c r="F300" s="148" t="s">
        <v>388</v>
      </c>
      <c r="I300" s="140"/>
      <c r="J300" s="149">
        <f>BK300</f>
        <v>0</v>
      </c>
      <c r="L300" s="137"/>
      <c r="M300" s="142"/>
      <c r="N300" s="143"/>
      <c r="O300" s="143"/>
      <c r="P300" s="144">
        <f>SUM(P301:P315)</f>
        <v>0</v>
      </c>
      <c r="Q300" s="143"/>
      <c r="R300" s="144">
        <f>SUM(R301:R315)</f>
        <v>8.293722000000002E-2</v>
      </c>
      <c r="S300" s="143"/>
      <c r="T300" s="145">
        <f>SUM(T301:T315)</f>
        <v>0</v>
      </c>
      <c r="AR300" s="138" t="s">
        <v>24</v>
      </c>
      <c r="AT300" s="146" t="s">
        <v>79</v>
      </c>
      <c r="AU300" s="146" t="s">
        <v>24</v>
      </c>
      <c r="AY300" s="138" t="s">
        <v>185</v>
      </c>
      <c r="BK300" s="147">
        <f>SUM(BK301:BK315)</f>
        <v>0</v>
      </c>
    </row>
    <row r="301" spans="1:65" s="2" customFormat="1" ht="16.5" customHeight="1">
      <c r="A301" s="33"/>
      <c r="B301" s="150"/>
      <c r="C301" s="151" t="s">
        <v>889</v>
      </c>
      <c r="D301" s="151" t="s">
        <v>187</v>
      </c>
      <c r="E301" s="152" t="s">
        <v>557</v>
      </c>
      <c r="F301" s="153" t="s">
        <v>558</v>
      </c>
      <c r="G301" s="154" t="s">
        <v>288</v>
      </c>
      <c r="H301" s="155">
        <v>81.311000000000007</v>
      </c>
      <c r="I301" s="156"/>
      <c r="J301" s="157">
        <f>ROUND(I301*H301,2)</f>
        <v>0</v>
      </c>
      <c r="K301" s="153" t="s">
        <v>191</v>
      </c>
      <c r="L301" s="34"/>
      <c r="M301" s="158" t="s">
        <v>1</v>
      </c>
      <c r="N301" s="159" t="s">
        <v>45</v>
      </c>
      <c r="O301" s="59"/>
      <c r="P301" s="160">
        <f>O301*H301</f>
        <v>0</v>
      </c>
      <c r="Q301" s="160">
        <v>0</v>
      </c>
      <c r="R301" s="160">
        <f>Q301*H301</f>
        <v>0</v>
      </c>
      <c r="S301" s="160">
        <v>0</v>
      </c>
      <c r="T301" s="161">
        <f>S301*H301</f>
        <v>0</v>
      </c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R301" s="162" t="s">
        <v>192</v>
      </c>
      <c r="AT301" s="162" t="s">
        <v>187</v>
      </c>
      <c r="AU301" s="162" t="s">
        <v>88</v>
      </c>
      <c r="AY301" s="18" t="s">
        <v>185</v>
      </c>
      <c r="BE301" s="163">
        <f>IF(N301="základní",J301,0)</f>
        <v>0</v>
      </c>
      <c r="BF301" s="163">
        <f>IF(N301="snížená",J301,0)</f>
        <v>0</v>
      </c>
      <c r="BG301" s="163">
        <f>IF(N301="zákl. přenesená",J301,0)</f>
        <v>0</v>
      </c>
      <c r="BH301" s="163">
        <f>IF(N301="sníž. přenesená",J301,0)</f>
        <v>0</v>
      </c>
      <c r="BI301" s="163">
        <f>IF(N301="nulová",J301,0)</f>
        <v>0</v>
      </c>
      <c r="BJ301" s="18" t="s">
        <v>24</v>
      </c>
      <c r="BK301" s="163">
        <f>ROUND(I301*H301,2)</f>
        <v>0</v>
      </c>
      <c r="BL301" s="18" t="s">
        <v>192</v>
      </c>
      <c r="BM301" s="162" t="s">
        <v>1638</v>
      </c>
    </row>
    <row r="302" spans="1:65" s="15" customFormat="1">
      <c r="B302" s="194"/>
      <c r="D302" s="165" t="s">
        <v>194</v>
      </c>
      <c r="E302" s="195" t="s">
        <v>1</v>
      </c>
      <c r="F302" s="196" t="s">
        <v>1639</v>
      </c>
      <c r="H302" s="195" t="s">
        <v>1</v>
      </c>
      <c r="I302" s="197"/>
      <c r="L302" s="194"/>
      <c r="M302" s="198"/>
      <c r="N302" s="199"/>
      <c r="O302" s="199"/>
      <c r="P302" s="199"/>
      <c r="Q302" s="199"/>
      <c r="R302" s="199"/>
      <c r="S302" s="199"/>
      <c r="T302" s="200"/>
      <c r="AT302" s="195" t="s">
        <v>194</v>
      </c>
      <c r="AU302" s="195" t="s">
        <v>88</v>
      </c>
      <c r="AV302" s="15" t="s">
        <v>24</v>
      </c>
      <c r="AW302" s="15" t="s">
        <v>35</v>
      </c>
      <c r="AX302" s="15" t="s">
        <v>80</v>
      </c>
      <c r="AY302" s="195" t="s">
        <v>185</v>
      </c>
    </row>
    <row r="303" spans="1:65" s="15" customFormat="1">
      <c r="B303" s="194"/>
      <c r="D303" s="165" t="s">
        <v>194</v>
      </c>
      <c r="E303" s="195" t="s">
        <v>1</v>
      </c>
      <c r="F303" s="196" t="s">
        <v>1640</v>
      </c>
      <c r="H303" s="195" t="s">
        <v>1</v>
      </c>
      <c r="I303" s="197"/>
      <c r="L303" s="194"/>
      <c r="M303" s="198"/>
      <c r="N303" s="199"/>
      <c r="O303" s="199"/>
      <c r="P303" s="199"/>
      <c r="Q303" s="199"/>
      <c r="R303" s="199"/>
      <c r="S303" s="199"/>
      <c r="T303" s="200"/>
      <c r="AT303" s="195" t="s">
        <v>194</v>
      </c>
      <c r="AU303" s="195" t="s">
        <v>88</v>
      </c>
      <c r="AV303" s="15" t="s">
        <v>24</v>
      </c>
      <c r="AW303" s="15" t="s">
        <v>35</v>
      </c>
      <c r="AX303" s="15" t="s">
        <v>80</v>
      </c>
      <c r="AY303" s="195" t="s">
        <v>185</v>
      </c>
    </row>
    <row r="304" spans="1:65" s="13" customFormat="1">
      <c r="B304" s="164"/>
      <c r="D304" s="165" t="s">
        <v>194</v>
      </c>
      <c r="E304" s="166" t="s">
        <v>1</v>
      </c>
      <c r="F304" s="167" t="s">
        <v>1641</v>
      </c>
      <c r="H304" s="168">
        <v>28.21</v>
      </c>
      <c r="I304" s="169"/>
      <c r="L304" s="164"/>
      <c r="M304" s="170"/>
      <c r="N304" s="171"/>
      <c r="O304" s="171"/>
      <c r="P304" s="171"/>
      <c r="Q304" s="171"/>
      <c r="R304" s="171"/>
      <c r="S304" s="171"/>
      <c r="T304" s="172"/>
      <c r="AT304" s="166" t="s">
        <v>194</v>
      </c>
      <c r="AU304" s="166" t="s">
        <v>88</v>
      </c>
      <c r="AV304" s="13" t="s">
        <v>88</v>
      </c>
      <c r="AW304" s="13" t="s">
        <v>35</v>
      </c>
      <c r="AX304" s="13" t="s">
        <v>80</v>
      </c>
      <c r="AY304" s="166" t="s">
        <v>185</v>
      </c>
    </row>
    <row r="305" spans="1:65" s="13" customFormat="1">
      <c r="B305" s="164"/>
      <c r="D305" s="165" t="s">
        <v>194</v>
      </c>
      <c r="E305" s="166" t="s">
        <v>1</v>
      </c>
      <c r="F305" s="167" t="s">
        <v>1642</v>
      </c>
      <c r="H305" s="168">
        <v>29.84</v>
      </c>
      <c r="I305" s="169"/>
      <c r="L305" s="164"/>
      <c r="M305" s="170"/>
      <c r="N305" s="171"/>
      <c r="O305" s="171"/>
      <c r="P305" s="171"/>
      <c r="Q305" s="171"/>
      <c r="R305" s="171"/>
      <c r="S305" s="171"/>
      <c r="T305" s="172"/>
      <c r="AT305" s="166" t="s">
        <v>194</v>
      </c>
      <c r="AU305" s="166" t="s">
        <v>88</v>
      </c>
      <c r="AV305" s="13" t="s">
        <v>88</v>
      </c>
      <c r="AW305" s="13" t="s">
        <v>35</v>
      </c>
      <c r="AX305" s="13" t="s">
        <v>80</v>
      </c>
      <c r="AY305" s="166" t="s">
        <v>185</v>
      </c>
    </row>
    <row r="306" spans="1:65" s="13" customFormat="1">
      <c r="B306" s="164"/>
      <c r="D306" s="165" t="s">
        <v>194</v>
      </c>
      <c r="E306" s="166" t="s">
        <v>1</v>
      </c>
      <c r="F306" s="167" t="s">
        <v>1643</v>
      </c>
      <c r="H306" s="168">
        <v>23.260999999999999</v>
      </c>
      <c r="I306" s="169"/>
      <c r="L306" s="164"/>
      <c r="M306" s="170"/>
      <c r="N306" s="171"/>
      <c r="O306" s="171"/>
      <c r="P306" s="171"/>
      <c r="Q306" s="171"/>
      <c r="R306" s="171"/>
      <c r="S306" s="171"/>
      <c r="T306" s="172"/>
      <c r="AT306" s="166" t="s">
        <v>194</v>
      </c>
      <c r="AU306" s="166" t="s">
        <v>88</v>
      </c>
      <c r="AV306" s="13" t="s">
        <v>88</v>
      </c>
      <c r="AW306" s="13" t="s">
        <v>35</v>
      </c>
      <c r="AX306" s="13" t="s">
        <v>80</v>
      </c>
      <c r="AY306" s="166" t="s">
        <v>185</v>
      </c>
    </row>
    <row r="307" spans="1:65" s="14" customFormat="1">
      <c r="B307" s="173"/>
      <c r="D307" s="165" t="s">
        <v>194</v>
      </c>
      <c r="E307" s="174" t="s">
        <v>1487</v>
      </c>
      <c r="F307" s="175" t="s">
        <v>195</v>
      </c>
      <c r="H307" s="176">
        <v>81.311000000000007</v>
      </c>
      <c r="I307" s="177"/>
      <c r="L307" s="173"/>
      <c r="M307" s="178"/>
      <c r="N307" s="179"/>
      <c r="O307" s="179"/>
      <c r="P307" s="179"/>
      <c r="Q307" s="179"/>
      <c r="R307" s="179"/>
      <c r="S307" s="179"/>
      <c r="T307" s="180"/>
      <c r="AT307" s="174" t="s">
        <v>194</v>
      </c>
      <c r="AU307" s="174" t="s">
        <v>88</v>
      </c>
      <c r="AV307" s="14" t="s">
        <v>192</v>
      </c>
      <c r="AW307" s="14" t="s">
        <v>35</v>
      </c>
      <c r="AX307" s="14" t="s">
        <v>24</v>
      </c>
      <c r="AY307" s="174" t="s">
        <v>185</v>
      </c>
    </row>
    <row r="308" spans="1:65" s="2" customFormat="1" ht="16.5" customHeight="1">
      <c r="A308" s="33"/>
      <c r="B308" s="150"/>
      <c r="C308" s="151" t="s">
        <v>892</v>
      </c>
      <c r="D308" s="151" t="s">
        <v>187</v>
      </c>
      <c r="E308" s="152" t="s">
        <v>348</v>
      </c>
      <c r="F308" s="153" t="s">
        <v>349</v>
      </c>
      <c r="G308" s="154" t="s">
        <v>228</v>
      </c>
      <c r="H308" s="155">
        <v>16.262</v>
      </c>
      <c r="I308" s="156"/>
      <c r="J308" s="157">
        <f>ROUND(I308*H308,2)</f>
        <v>0</v>
      </c>
      <c r="K308" s="153" t="s">
        <v>191</v>
      </c>
      <c r="L308" s="34"/>
      <c r="M308" s="158" t="s">
        <v>1</v>
      </c>
      <c r="N308" s="159" t="s">
        <v>45</v>
      </c>
      <c r="O308" s="59"/>
      <c r="P308" s="160">
        <f>O308*H308</f>
        <v>0</v>
      </c>
      <c r="Q308" s="160">
        <v>0</v>
      </c>
      <c r="R308" s="160">
        <f>Q308*H308</f>
        <v>0</v>
      </c>
      <c r="S308" s="160">
        <v>0</v>
      </c>
      <c r="T308" s="161">
        <f>S308*H308</f>
        <v>0</v>
      </c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R308" s="162" t="s">
        <v>192</v>
      </c>
      <c r="AT308" s="162" t="s">
        <v>187</v>
      </c>
      <c r="AU308" s="162" t="s">
        <v>88</v>
      </c>
      <c r="AY308" s="18" t="s">
        <v>185</v>
      </c>
      <c r="BE308" s="163">
        <f>IF(N308="základní",J308,0)</f>
        <v>0</v>
      </c>
      <c r="BF308" s="163">
        <f>IF(N308="snížená",J308,0)</f>
        <v>0</v>
      </c>
      <c r="BG308" s="163">
        <f>IF(N308="zákl. přenesená",J308,0)</f>
        <v>0</v>
      </c>
      <c r="BH308" s="163">
        <f>IF(N308="sníž. přenesená",J308,0)</f>
        <v>0</v>
      </c>
      <c r="BI308" s="163">
        <f>IF(N308="nulová",J308,0)</f>
        <v>0</v>
      </c>
      <c r="BJ308" s="18" t="s">
        <v>24</v>
      </c>
      <c r="BK308" s="163">
        <f>ROUND(I308*H308,2)</f>
        <v>0</v>
      </c>
      <c r="BL308" s="18" t="s">
        <v>192</v>
      </c>
      <c r="BM308" s="162" t="s">
        <v>1644</v>
      </c>
    </row>
    <row r="309" spans="1:65" s="13" customFormat="1">
      <c r="B309" s="164"/>
      <c r="D309" s="165" t="s">
        <v>194</v>
      </c>
      <c r="E309" s="166" t="s">
        <v>1</v>
      </c>
      <c r="F309" s="167" t="s">
        <v>1645</v>
      </c>
      <c r="H309" s="168">
        <v>16.262</v>
      </c>
      <c r="I309" s="169"/>
      <c r="L309" s="164"/>
      <c r="M309" s="170"/>
      <c r="N309" s="171"/>
      <c r="O309" s="171"/>
      <c r="P309" s="171"/>
      <c r="Q309" s="171"/>
      <c r="R309" s="171"/>
      <c r="S309" s="171"/>
      <c r="T309" s="172"/>
      <c r="AT309" s="166" t="s">
        <v>194</v>
      </c>
      <c r="AU309" s="166" t="s">
        <v>88</v>
      </c>
      <c r="AV309" s="13" t="s">
        <v>88</v>
      </c>
      <c r="AW309" s="13" t="s">
        <v>35</v>
      </c>
      <c r="AX309" s="13" t="s">
        <v>24</v>
      </c>
      <c r="AY309" s="166" t="s">
        <v>185</v>
      </c>
    </row>
    <row r="310" spans="1:65" s="2" customFormat="1" ht="21.75" customHeight="1">
      <c r="A310" s="33"/>
      <c r="B310" s="150"/>
      <c r="C310" s="151" t="s">
        <v>894</v>
      </c>
      <c r="D310" s="151" t="s">
        <v>187</v>
      </c>
      <c r="E310" s="152" t="s">
        <v>353</v>
      </c>
      <c r="F310" s="153" t="s">
        <v>354</v>
      </c>
      <c r="G310" s="154" t="s">
        <v>228</v>
      </c>
      <c r="H310" s="155">
        <v>16.262</v>
      </c>
      <c r="I310" s="156"/>
      <c r="J310" s="157">
        <f>ROUND(I310*H310,2)</f>
        <v>0</v>
      </c>
      <c r="K310" s="153" t="s">
        <v>191</v>
      </c>
      <c r="L310" s="34"/>
      <c r="M310" s="158" t="s">
        <v>1</v>
      </c>
      <c r="N310" s="159" t="s">
        <v>45</v>
      </c>
      <c r="O310" s="59"/>
      <c r="P310" s="160">
        <f>O310*H310</f>
        <v>0</v>
      </c>
      <c r="Q310" s="160">
        <v>0</v>
      </c>
      <c r="R310" s="160">
        <f>Q310*H310</f>
        <v>0</v>
      </c>
      <c r="S310" s="160">
        <v>0</v>
      </c>
      <c r="T310" s="161">
        <f>S310*H310</f>
        <v>0</v>
      </c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R310" s="162" t="s">
        <v>192</v>
      </c>
      <c r="AT310" s="162" t="s">
        <v>187</v>
      </c>
      <c r="AU310" s="162" t="s">
        <v>88</v>
      </c>
      <c r="AY310" s="18" t="s">
        <v>185</v>
      </c>
      <c r="BE310" s="163">
        <f>IF(N310="základní",J310,0)</f>
        <v>0</v>
      </c>
      <c r="BF310" s="163">
        <f>IF(N310="snížená",J310,0)</f>
        <v>0</v>
      </c>
      <c r="BG310" s="163">
        <f>IF(N310="zákl. přenesená",J310,0)</f>
        <v>0</v>
      </c>
      <c r="BH310" s="163">
        <f>IF(N310="sníž. přenesená",J310,0)</f>
        <v>0</v>
      </c>
      <c r="BI310" s="163">
        <f>IF(N310="nulová",J310,0)</f>
        <v>0</v>
      </c>
      <c r="BJ310" s="18" t="s">
        <v>24</v>
      </c>
      <c r="BK310" s="163">
        <f>ROUND(I310*H310,2)</f>
        <v>0</v>
      </c>
      <c r="BL310" s="18" t="s">
        <v>192</v>
      </c>
      <c r="BM310" s="162" t="s">
        <v>1646</v>
      </c>
    </row>
    <row r="311" spans="1:65" s="2" customFormat="1" ht="16.5" customHeight="1">
      <c r="A311" s="33"/>
      <c r="B311" s="150"/>
      <c r="C311" s="151" t="s">
        <v>897</v>
      </c>
      <c r="D311" s="151" t="s">
        <v>187</v>
      </c>
      <c r="E311" s="152" t="s">
        <v>1647</v>
      </c>
      <c r="F311" s="153" t="s">
        <v>1648</v>
      </c>
      <c r="G311" s="154" t="s">
        <v>288</v>
      </c>
      <c r="H311" s="155">
        <v>162.62200000000001</v>
      </c>
      <c r="I311" s="156"/>
      <c r="J311" s="157">
        <f>ROUND(I311*H311,2)</f>
        <v>0</v>
      </c>
      <c r="K311" s="153" t="s">
        <v>191</v>
      </c>
      <c r="L311" s="34"/>
      <c r="M311" s="158" t="s">
        <v>1</v>
      </c>
      <c r="N311" s="159" t="s">
        <v>45</v>
      </c>
      <c r="O311" s="59"/>
      <c r="P311" s="160">
        <f>O311*H311</f>
        <v>0</v>
      </c>
      <c r="Q311" s="160">
        <v>0</v>
      </c>
      <c r="R311" s="160">
        <f>Q311*H311</f>
        <v>0</v>
      </c>
      <c r="S311" s="160">
        <v>0</v>
      </c>
      <c r="T311" s="161">
        <f>S311*H311</f>
        <v>0</v>
      </c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R311" s="162" t="s">
        <v>192</v>
      </c>
      <c r="AT311" s="162" t="s">
        <v>187</v>
      </c>
      <c r="AU311" s="162" t="s">
        <v>88</v>
      </c>
      <c r="AY311" s="18" t="s">
        <v>185</v>
      </c>
      <c r="BE311" s="163">
        <f>IF(N311="základní",J311,0)</f>
        <v>0</v>
      </c>
      <c r="BF311" s="163">
        <f>IF(N311="snížená",J311,0)</f>
        <v>0</v>
      </c>
      <c r="BG311" s="163">
        <f>IF(N311="zákl. přenesená",J311,0)</f>
        <v>0</v>
      </c>
      <c r="BH311" s="163">
        <f>IF(N311="sníž. přenesená",J311,0)</f>
        <v>0</v>
      </c>
      <c r="BI311" s="163">
        <f>IF(N311="nulová",J311,0)</f>
        <v>0</v>
      </c>
      <c r="BJ311" s="18" t="s">
        <v>24</v>
      </c>
      <c r="BK311" s="163">
        <f>ROUND(I311*H311,2)</f>
        <v>0</v>
      </c>
      <c r="BL311" s="18" t="s">
        <v>192</v>
      </c>
      <c r="BM311" s="162" t="s">
        <v>1649</v>
      </c>
    </row>
    <row r="312" spans="1:65" s="15" customFormat="1">
      <c r="B312" s="194"/>
      <c r="D312" s="165" t="s">
        <v>194</v>
      </c>
      <c r="E312" s="195" t="s">
        <v>1</v>
      </c>
      <c r="F312" s="196" t="s">
        <v>1639</v>
      </c>
      <c r="H312" s="195" t="s">
        <v>1</v>
      </c>
      <c r="I312" s="197"/>
      <c r="L312" s="194"/>
      <c r="M312" s="198"/>
      <c r="N312" s="199"/>
      <c r="O312" s="199"/>
      <c r="P312" s="199"/>
      <c r="Q312" s="199"/>
      <c r="R312" s="199"/>
      <c r="S312" s="199"/>
      <c r="T312" s="200"/>
      <c r="AT312" s="195" t="s">
        <v>194</v>
      </c>
      <c r="AU312" s="195" t="s">
        <v>88</v>
      </c>
      <c r="AV312" s="15" t="s">
        <v>24</v>
      </c>
      <c r="AW312" s="15" t="s">
        <v>35</v>
      </c>
      <c r="AX312" s="15" t="s">
        <v>80</v>
      </c>
      <c r="AY312" s="195" t="s">
        <v>185</v>
      </c>
    </row>
    <row r="313" spans="1:65" s="15" customFormat="1">
      <c r="B313" s="194"/>
      <c r="D313" s="165" t="s">
        <v>194</v>
      </c>
      <c r="E313" s="195" t="s">
        <v>1</v>
      </c>
      <c r="F313" s="196" t="s">
        <v>1650</v>
      </c>
      <c r="H313" s="195" t="s">
        <v>1</v>
      </c>
      <c r="I313" s="197"/>
      <c r="L313" s="194"/>
      <c r="M313" s="198"/>
      <c r="N313" s="199"/>
      <c r="O313" s="199"/>
      <c r="P313" s="199"/>
      <c r="Q313" s="199"/>
      <c r="R313" s="199"/>
      <c r="S313" s="199"/>
      <c r="T313" s="200"/>
      <c r="AT313" s="195" t="s">
        <v>194</v>
      </c>
      <c r="AU313" s="195" t="s">
        <v>88</v>
      </c>
      <c r="AV313" s="15" t="s">
        <v>24</v>
      </c>
      <c r="AW313" s="15" t="s">
        <v>35</v>
      </c>
      <c r="AX313" s="15" t="s">
        <v>80</v>
      </c>
      <c r="AY313" s="195" t="s">
        <v>185</v>
      </c>
    </row>
    <row r="314" spans="1:65" s="13" customFormat="1">
      <c r="B314" s="164"/>
      <c r="D314" s="165" t="s">
        <v>194</v>
      </c>
      <c r="E314" s="166" t="s">
        <v>1</v>
      </c>
      <c r="F314" s="167" t="s">
        <v>1651</v>
      </c>
      <c r="H314" s="168">
        <v>162.62200000000001</v>
      </c>
      <c r="I314" s="169"/>
      <c r="L314" s="164"/>
      <c r="M314" s="170"/>
      <c r="N314" s="171"/>
      <c r="O314" s="171"/>
      <c r="P314" s="171"/>
      <c r="Q314" s="171"/>
      <c r="R314" s="171"/>
      <c r="S314" s="171"/>
      <c r="T314" s="172"/>
      <c r="AT314" s="166" t="s">
        <v>194</v>
      </c>
      <c r="AU314" s="166" t="s">
        <v>88</v>
      </c>
      <c r="AV314" s="13" t="s">
        <v>88</v>
      </c>
      <c r="AW314" s="13" t="s">
        <v>35</v>
      </c>
      <c r="AX314" s="13" t="s">
        <v>24</v>
      </c>
      <c r="AY314" s="166" t="s">
        <v>185</v>
      </c>
    </row>
    <row r="315" spans="1:65" s="2" customFormat="1" ht="16.5" customHeight="1">
      <c r="A315" s="33"/>
      <c r="B315" s="150"/>
      <c r="C315" s="151" t="s">
        <v>900</v>
      </c>
      <c r="D315" s="151" t="s">
        <v>187</v>
      </c>
      <c r="E315" s="152" t="s">
        <v>573</v>
      </c>
      <c r="F315" s="153" t="s">
        <v>574</v>
      </c>
      <c r="G315" s="154" t="s">
        <v>288</v>
      </c>
      <c r="H315" s="155">
        <v>162.62200000000001</v>
      </c>
      <c r="I315" s="156"/>
      <c r="J315" s="157">
        <f>ROUND(I315*H315,2)</f>
        <v>0</v>
      </c>
      <c r="K315" s="153" t="s">
        <v>191</v>
      </c>
      <c r="L315" s="34"/>
      <c r="M315" s="158" t="s">
        <v>1</v>
      </c>
      <c r="N315" s="159" t="s">
        <v>45</v>
      </c>
      <c r="O315" s="59"/>
      <c r="P315" s="160">
        <f>O315*H315</f>
        <v>0</v>
      </c>
      <c r="Q315" s="160">
        <v>5.1000000000000004E-4</v>
      </c>
      <c r="R315" s="160">
        <f>Q315*H315</f>
        <v>8.293722000000002E-2</v>
      </c>
      <c r="S315" s="160">
        <v>0</v>
      </c>
      <c r="T315" s="161">
        <f>S315*H315</f>
        <v>0</v>
      </c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R315" s="162" t="s">
        <v>192</v>
      </c>
      <c r="AT315" s="162" t="s">
        <v>187</v>
      </c>
      <c r="AU315" s="162" t="s">
        <v>88</v>
      </c>
      <c r="AY315" s="18" t="s">
        <v>185</v>
      </c>
      <c r="BE315" s="163">
        <f>IF(N315="základní",J315,0)</f>
        <v>0</v>
      </c>
      <c r="BF315" s="163">
        <f>IF(N315="snížená",J315,0)</f>
        <v>0</v>
      </c>
      <c r="BG315" s="163">
        <f>IF(N315="zákl. přenesená",J315,0)</f>
        <v>0</v>
      </c>
      <c r="BH315" s="163">
        <f>IF(N315="sníž. přenesená",J315,0)</f>
        <v>0</v>
      </c>
      <c r="BI315" s="163">
        <f>IF(N315="nulová",J315,0)</f>
        <v>0</v>
      </c>
      <c r="BJ315" s="18" t="s">
        <v>24</v>
      </c>
      <c r="BK315" s="163">
        <f>ROUND(I315*H315,2)</f>
        <v>0</v>
      </c>
      <c r="BL315" s="18" t="s">
        <v>192</v>
      </c>
      <c r="BM315" s="162" t="s">
        <v>1652</v>
      </c>
    </row>
    <row r="316" spans="1:65" s="12" customFormat="1" ht="22.9" customHeight="1">
      <c r="B316" s="137"/>
      <c r="D316" s="138" t="s">
        <v>79</v>
      </c>
      <c r="E316" s="148" t="s">
        <v>217</v>
      </c>
      <c r="F316" s="148" t="s">
        <v>1653</v>
      </c>
      <c r="I316" s="140"/>
      <c r="J316" s="149">
        <f>BK316</f>
        <v>0</v>
      </c>
      <c r="L316" s="137"/>
      <c r="M316" s="142"/>
      <c r="N316" s="143"/>
      <c r="O316" s="143"/>
      <c r="P316" s="144">
        <f>SUM(P317:P367)</f>
        <v>0</v>
      </c>
      <c r="Q316" s="143"/>
      <c r="R316" s="144">
        <f>SUM(R317:R367)</f>
        <v>119.11744354000001</v>
      </c>
      <c r="S316" s="143"/>
      <c r="T316" s="145">
        <f>SUM(T317:T367)</f>
        <v>0.60000000000000009</v>
      </c>
      <c r="AR316" s="138" t="s">
        <v>24</v>
      </c>
      <c r="AT316" s="146" t="s">
        <v>79</v>
      </c>
      <c r="AU316" s="146" t="s">
        <v>24</v>
      </c>
      <c r="AY316" s="138" t="s">
        <v>185</v>
      </c>
      <c r="BK316" s="147">
        <f>SUM(BK317:BK367)</f>
        <v>0</v>
      </c>
    </row>
    <row r="317" spans="1:65" s="2" customFormat="1" ht="21.75" customHeight="1">
      <c r="A317" s="33"/>
      <c r="B317" s="150"/>
      <c r="C317" s="151" t="s">
        <v>906</v>
      </c>
      <c r="D317" s="151" t="s">
        <v>187</v>
      </c>
      <c r="E317" s="152" t="s">
        <v>1654</v>
      </c>
      <c r="F317" s="153" t="s">
        <v>1655</v>
      </c>
      <c r="G317" s="154" t="s">
        <v>280</v>
      </c>
      <c r="H317" s="155">
        <v>114.8</v>
      </c>
      <c r="I317" s="156"/>
      <c r="J317" s="157">
        <f>ROUND(I317*H317,2)</f>
        <v>0</v>
      </c>
      <c r="K317" s="153" t="s">
        <v>191</v>
      </c>
      <c r="L317" s="34"/>
      <c r="M317" s="158" t="s">
        <v>1</v>
      </c>
      <c r="N317" s="159" t="s">
        <v>45</v>
      </c>
      <c r="O317" s="59"/>
      <c r="P317" s="160">
        <f>O317*H317</f>
        <v>0</v>
      </c>
      <c r="Q317" s="160">
        <v>3.0000000000000001E-5</v>
      </c>
      <c r="R317" s="160">
        <f>Q317*H317</f>
        <v>3.444E-3</v>
      </c>
      <c r="S317" s="160">
        <v>0</v>
      </c>
      <c r="T317" s="161">
        <f>S317*H317</f>
        <v>0</v>
      </c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R317" s="162" t="s">
        <v>192</v>
      </c>
      <c r="AT317" s="162" t="s">
        <v>187</v>
      </c>
      <c r="AU317" s="162" t="s">
        <v>88</v>
      </c>
      <c r="AY317" s="18" t="s">
        <v>185</v>
      </c>
      <c r="BE317" s="163">
        <f>IF(N317="základní",J317,0)</f>
        <v>0</v>
      </c>
      <c r="BF317" s="163">
        <f>IF(N317="snížená",J317,0)</f>
        <v>0</v>
      </c>
      <c r="BG317" s="163">
        <f>IF(N317="zákl. přenesená",J317,0)</f>
        <v>0</v>
      </c>
      <c r="BH317" s="163">
        <f>IF(N317="sníž. přenesená",J317,0)</f>
        <v>0</v>
      </c>
      <c r="BI317" s="163">
        <f>IF(N317="nulová",J317,0)</f>
        <v>0</v>
      </c>
      <c r="BJ317" s="18" t="s">
        <v>24</v>
      </c>
      <c r="BK317" s="163">
        <f>ROUND(I317*H317,2)</f>
        <v>0</v>
      </c>
      <c r="BL317" s="18" t="s">
        <v>192</v>
      </c>
      <c r="BM317" s="162" t="s">
        <v>1656</v>
      </c>
    </row>
    <row r="318" spans="1:65" s="13" customFormat="1">
      <c r="B318" s="164"/>
      <c r="D318" s="165" t="s">
        <v>194</v>
      </c>
      <c r="E318" s="166" t="s">
        <v>1</v>
      </c>
      <c r="F318" s="167" t="s">
        <v>1657</v>
      </c>
      <c r="H318" s="168">
        <v>114.8</v>
      </c>
      <c r="I318" s="169"/>
      <c r="L318" s="164"/>
      <c r="M318" s="170"/>
      <c r="N318" s="171"/>
      <c r="O318" s="171"/>
      <c r="P318" s="171"/>
      <c r="Q318" s="171"/>
      <c r="R318" s="171"/>
      <c r="S318" s="171"/>
      <c r="T318" s="172"/>
      <c r="AT318" s="166" t="s">
        <v>194</v>
      </c>
      <c r="AU318" s="166" t="s">
        <v>88</v>
      </c>
      <c r="AV318" s="13" t="s">
        <v>88</v>
      </c>
      <c r="AW318" s="13" t="s">
        <v>35</v>
      </c>
      <c r="AX318" s="13" t="s">
        <v>80</v>
      </c>
      <c r="AY318" s="166" t="s">
        <v>185</v>
      </c>
    </row>
    <row r="319" spans="1:65" s="14" customFormat="1">
      <c r="B319" s="173"/>
      <c r="D319" s="165" t="s">
        <v>194</v>
      </c>
      <c r="E319" s="174" t="s">
        <v>1498</v>
      </c>
      <c r="F319" s="175" t="s">
        <v>195</v>
      </c>
      <c r="H319" s="176">
        <v>114.8</v>
      </c>
      <c r="I319" s="177"/>
      <c r="L319" s="173"/>
      <c r="M319" s="178"/>
      <c r="N319" s="179"/>
      <c r="O319" s="179"/>
      <c r="P319" s="179"/>
      <c r="Q319" s="179"/>
      <c r="R319" s="179"/>
      <c r="S319" s="179"/>
      <c r="T319" s="180"/>
      <c r="AT319" s="174" t="s">
        <v>194</v>
      </c>
      <c r="AU319" s="174" t="s">
        <v>88</v>
      </c>
      <c r="AV319" s="14" t="s">
        <v>192</v>
      </c>
      <c r="AW319" s="14" t="s">
        <v>35</v>
      </c>
      <c r="AX319" s="14" t="s">
        <v>24</v>
      </c>
      <c r="AY319" s="174" t="s">
        <v>185</v>
      </c>
    </row>
    <row r="320" spans="1:65" s="2" customFormat="1" ht="16.5" customHeight="1">
      <c r="A320" s="33"/>
      <c r="B320" s="150"/>
      <c r="C320" s="181" t="s">
        <v>911</v>
      </c>
      <c r="D320" s="181" t="s">
        <v>231</v>
      </c>
      <c r="E320" s="182" t="s">
        <v>1658</v>
      </c>
      <c r="F320" s="183" t="s">
        <v>1659</v>
      </c>
      <c r="G320" s="184" t="s">
        <v>280</v>
      </c>
      <c r="H320" s="185">
        <v>116.52200000000001</v>
      </c>
      <c r="I320" s="186"/>
      <c r="J320" s="187">
        <f>ROUND(I320*H320,2)</f>
        <v>0</v>
      </c>
      <c r="K320" s="183" t="s">
        <v>191</v>
      </c>
      <c r="L320" s="188"/>
      <c r="M320" s="189" t="s">
        <v>1</v>
      </c>
      <c r="N320" s="190" t="s">
        <v>45</v>
      </c>
      <c r="O320" s="59"/>
      <c r="P320" s="160">
        <f>O320*H320</f>
        <v>0</v>
      </c>
      <c r="Q320" s="160">
        <v>2.4E-2</v>
      </c>
      <c r="R320" s="160">
        <f>Q320*H320</f>
        <v>2.7965280000000003</v>
      </c>
      <c r="S320" s="160">
        <v>0</v>
      </c>
      <c r="T320" s="161">
        <f>S320*H320</f>
        <v>0</v>
      </c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R320" s="162" t="s">
        <v>217</v>
      </c>
      <c r="AT320" s="162" t="s">
        <v>231</v>
      </c>
      <c r="AU320" s="162" t="s">
        <v>88</v>
      </c>
      <c r="AY320" s="18" t="s">
        <v>185</v>
      </c>
      <c r="BE320" s="163">
        <f>IF(N320="základní",J320,0)</f>
        <v>0</v>
      </c>
      <c r="BF320" s="163">
        <f>IF(N320="snížená",J320,0)</f>
        <v>0</v>
      </c>
      <c r="BG320" s="163">
        <f>IF(N320="zákl. přenesená",J320,0)</f>
        <v>0</v>
      </c>
      <c r="BH320" s="163">
        <f>IF(N320="sníž. přenesená",J320,0)</f>
        <v>0</v>
      </c>
      <c r="BI320" s="163">
        <f>IF(N320="nulová",J320,0)</f>
        <v>0</v>
      </c>
      <c r="BJ320" s="18" t="s">
        <v>24</v>
      </c>
      <c r="BK320" s="163">
        <f>ROUND(I320*H320,2)</f>
        <v>0</v>
      </c>
      <c r="BL320" s="18" t="s">
        <v>192</v>
      </c>
      <c r="BM320" s="162" t="s">
        <v>1660</v>
      </c>
    </row>
    <row r="321" spans="1:65" s="13" customFormat="1">
      <c r="B321" s="164"/>
      <c r="D321" s="165" t="s">
        <v>194</v>
      </c>
      <c r="E321" s="166" t="s">
        <v>1</v>
      </c>
      <c r="F321" s="167" t="s">
        <v>1661</v>
      </c>
      <c r="H321" s="168">
        <v>116.52200000000001</v>
      </c>
      <c r="I321" s="169"/>
      <c r="L321" s="164"/>
      <c r="M321" s="170"/>
      <c r="N321" s="171"/>
      <c r="O321" s="171"/>
      <c r="P321" s="171"/>
      <c r="Q321" s="171"/>
      <c r="R321" s="171"/>
      <c r="S321" s="171"/>
      <c r="T321" s="172"/>
      <c r="AT321" s="166" t="s">
        <v>194</v>
      </c>
      <c r="AU321" s="166" t="s">
        <v>88</v>
      </c>
      <c r="AV321" s="13" t="s">
        <v>88</v>
      </c>
      <c r="AW321" s="13" t="s">
        <v>35</v>
      </c>
      <c r="AX321" s="13" t="s">
        <v>24</v>
      </c>
      <c r="AY321" s="166" t="s">
        <v>185</v>
      </c>
    </row>
    <row r="322" spans="1:65" s="2" customFormat="1" ht="21.75" customHeight="1">
      <c r="A322" s="33"/>
      <c r="B322" s="150"/>
      <c r="C322" s="151" t="s">
        <v>920</v>
      </c>
      <c r="D322" s="151" t="s">
        <v>187</v>
      </c>
      <c r="E322" s="152" t="s">
        <v>1662</v>
      </c>
      <c r="F322" s="153" t="s">
        <v>1663</v>
      </c>
      <c r="G322" s="154" t="s">
        <v>280</v>
      </c>
      <c r="H322" s="155">
        <v>114.8</v>
      </c>
      <c r="I322" s="156"/>
      <c r="J322" s="157">
        <f>ROUND(I322*H322,2)</f>
        <v>0</v>
      </c>
      <c r="K322" s="153" t="s">
        <v>191</v>
      </c>
      <c r="L322" s="34"/>
      <c r="M322" s="158" t="s">
        <v>1</v>
      </c>
      <c r="N322" s="159" t="s">
        <v>45</v>
      </c>
      <c r="O322" s="59"/>
      <c r="P322" s="160">
        <f>O322*H322</f>
        <v>0</v>
      </c>
      <c r="Q322" s="160">
        <v>0</v>
      </c>
      <c r="R322" s="160">
        <f>Q322*H322</f>
        <v>0</v>
      </c>
      <c r="S322" s="160">
        <v>0</v>
      </c>
      <c r="T322" s="161">
        <f>S322*H322</f>
        <v>0</v>
      </c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R322" s="162" t="s">
        <v>192</v>
      </c>
      <c r="AT322" s="162" t="s">
        <v>187</v>
      </c>
      <c r="AU322" s="162" t="s">
        <v>88</v>
      </c>
      <c r="AY322" s="18" t="s">
        <v>185</v>
      </c>
      <c r="BE322" s="163">
        <f>IF(N322="základní",J322,0)</f>
        <v>0</v>
      </c>
      <c r="BF322" s="163">
        <f>IF(N322="snížená",J322,0)</f>
        <v>0</v>
      </c>
      <c r="BG322" s="163">
        <f>IF(N322="zákl. přenesená",J322,0)</f>
        <v>0</v>
      </c>
      <c r="BH322" s="163">
        <f>IF(N322="sníž. přenesená",J322,0)</f>
        <v>0</v>
      </c>
      <c r="BI322" s="163">
        <f>IF(N322="nulová",J322,0)</f>
        <v>0</v>
      </c>
      <c r="BJ322" s="18" t="s">
        <v>24</v>
      </c>
      <c r="BK322" s="163">
        <f>ROUND(I322*H322,2)</f>
        <v>0</v>
      </c>
      <c r="BL322" s="18" t="s">
        <v>192</v>
      </c>
      <c r="BM322" s="162" t="s">
        <v>1664</v>
      </c>
    </row>
    <row r="323" spans="1:65" s="13" customFormat="1">
      <c r="B323" s="164"/>
      <c r="D323" s="165" t="s">
        <v>194</v>
      </c>
      <c r="E323" s="166" t="s">
        <v>1</v>
      </c>
      <c r="F323" s="167" t="s">
        <v>1665</v>
      </c>
      <c r="H323" s="168">
        <v>114.8</v>
      </c>
      <c r="I323" s="169"/>
      <c r="L323" s="164"/>
      <c r="M323" s="170"/>
      <c r="N323" s="171"/>
      <c r="O323" s="171"/>
      <c r="P323" s="171"/>
      <c r="Q323" s="171"/>
      <c r="R323" s="171"/>
      <c r="S323" s="171"/>
      <c r="T323" s="172"/>
      <c r="AT323" s="166" t="s">
        <v>194</v>
      </c>
      <c r="AU323" s="166" t="s">
        <v>88</v>
      </c>
      <c r="AV323" s="13" t="s">
        <v>88</v>
      </c>
      <c r="AW323" s="13" t="s">
        <v>35</v>
      </c>
      <c r="AX323" s="13" t="s">
        <v>24</v>
      </c>
      <c r="AY323" s="166" t="s">
        <v>185</v>
      </c>
    </row>
    <row r="324" spans="1:65" s="2" customFormat="1" ht="21.75" customHeight="1">
      <c r="A324" s="33"/>
      <c r="B324" s="150"/>
      <c r="C324" s="151" t="s">
        <v>925</v>
      </c>
      <c r="D324" s="151" t="s">
        <v>187</v>
      </c>
      <c r="E324" s="152" t="s">
        <v>1666</v>
      </c>
      <c r="F324" s="153" t="s">
        <v>1667</v>
      </c>
      <c r="G324" s="154" t="s">
        <v>190</v>
      </c>
      <c r="H324" s="155">
        <v>11</v>
      </c>
      <c r="I324" s="156"/>
      <c r="J324" s="157">
        <f>ROUND(I324*H324,2)</f>
        <v>0</v>
      </c>
      <c r="K324" s="153" t="s">
        <v>191</v>
      </c>
      <c r="L324" s="34"/>
      <c r="M324" s="158" t="s">
        <v>1</v>
      </c>
      <c r="N324" s="159" t="s">
        <v>45</v>
      </c>
      <c r="O324" s="59"/>
      <c r="P324" s="160">
        <f>O324*H324</f>
        <v>0</v>
      </c>
      <c r="Q324" s="160">
        <v>8.4999999999999995E-4</v>
      </c>
      <c r="R324" s="160">
        <f>Q324*H324</f>
        <v>9.3499999999999989E-3</v>
      </c>
      <c r="S324" s="160">
        <v>0</v>
      </c>
      <c r="T324" s="161">
        <f>S324*H324</f>
        <v>0</v>
      </c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R324" s="162" t="s">
        <v>192</v>
      </c>
      <c r="AT324" s="162" t="s">
        <v>187</v>
      </c>
      <c r="AU324" s="162" t="s">
        <v>88</v>
      </c>
      <c r="AY324" s="18" t="s">
        <v>185</v>
      </c>
      <c r="BE324" s="163">
        <f>IF(N324="základní",J324,0)</f>
        <v>0</v>
      </c>
      <c r="BF324" s="163">
        <f>IF(N324="snížená",J324,0)</f>
        <v>0</v>
      </c>
      <c r="BG324" s="163">
        <f>IF(N324="zákl. přenesená",J324,0)</f>
        <v>0</v>
      </c>
      <c r="BH324" s="163">
        <f>IF(N324="sníž. přenesená",J324,0)</f>
        <v>0</v>
      </c>
      <c r="BI324" s="163">
        <f>IF(N324="nulová",J324,0)</f>
        <v>0</v>
      </c>
      <c r="BJ324" s="18" t="s">
        <v>24</v>
      </c>
      <c r="BK324" s="163">
        <f>ROUND(I324*H324,2)</f>
        <v>0</v>
      </c>
      <c r="BL324" s="18" t="s">
        <v>192</v>
      </c>
      <c r="BM324" s="162" t="s">
        <v>1668</v>
      </c>
    </row>
    <row r="325" spans="1:65" s="13" customFormat="1">
      <c r="B325" s="164"/>
      <c r="D325" s="165" t="s">
        <v>194</v>
      </c>
      <c r="E325" s="166" t="s">
        <v>1</v>
      </c>
      <c r="F325" s="167" t="s">
        <v>1669</v>
      </c>
      <c r="H325" s="168">
        <v>11</v>
      </c>
      <c r="I325" s="169"/>
      <c r="L325" s="164"/>
      <c r="M325" s="170"/>
      <c r="N325" s="171"/>
      <c r="O325" s="171"/>
      <c r="P325" s="171"/>
      <c r="Q325" s="171"/>
      <c r="R325" s="171"/>
      <c r="S325" s="171"/>
      <c r="T325" s="172"/>
      <c r="AT325" s="166" t="s">
        <v>194</v>
      </c>
      <c r="AU325" s="166" t="s">
        <v>88</v>
      </c>
      <c r="AV325" s="13" t="s">
        <v>88</v>
      </c>
      <c r="AW325" s="13" t="s">
        <v>35</v>
      </c>
      <c r="AX325" s="13" t="s">
        <v>24</v>
      </c>
      <c r="AY325" s="166" t="s">
        <v>185</v>
      </c>
    </row>
    <row r="326" spans="1:65" s="2" customFormat="1" ht="16.5" customHeight="1">
      <c r="A326" s="33"/>
      <c r="B326" s="150"/>
      <c r="C326" s="151" t="s">
        <v>930</v>
      </c>
      <c r="D326" s="151" t="s">
        <v>187</v>
      </c>
      <c r="E326" s="152" t="s">
        <v>1670</v>
      </c>
      <c r="F326" s="153" t="s">
        <v>1671</v>
      </c>
      <c r="G326" s="154" t="s">
        <v>190</v>
      </c>
      <c r="H326" s="155">
        <v>5</v>
      </c>
      <c r="I326" s="156"/>
      <c r="J326" s="157">
        <f>ROUND(I326*H326,2)</f>
        <v>0</v>
      </c>
      <c r="K326" s="153" t="s">
        <v>191</v>
      </c>
      <c r="L326" s="34"/>
      <c r="M326" s="158" t="s">
        <v>1</v>
      </c>
      <c r="N326" s="159" t="s">
        <v>45</v>
      </c>
      <c r="O326" s="59"/>
      <c r="P326" s="160">
        <f>O326*H326</f>
        <v>0</v>
      </c>
      <c r="Q326" s="160">
        <v>1.2999999999999999E-4</v>
      </c>
      <c r="R326" s="160">
        <f>Q326*H326</f>
        <v>6.4999999999999997E-4</v>
      </c>
      <c r="S326" s="160">
        <v>0</v>
      </c>
      <c r="T326" s="161">
        <f>S326*H326</f>
        <v>0</v>
      </c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R326" s="162" t="s">
        <v>192</v>
      </c>
      <c r="AT326" s="162" t="s">
        <v>187</v>
      </c>
      <c r="AU326" s="162" t="s">
        <v>88</v>
      </c>
      <c r="AY326" s="18" t="s">
        <v>185</v>
      </c>
      <c r="BE326" s="163">
        <f>IF(N326="základní",J326,0)</f>
        <v>0</v>
      </c>
      <c r="BF326" s="163">
        <f>IF(N326="snížená",J326,0)</f>
        <v>0</v>
      </c>
      <c r="BG326" s="163">
        <f>IF(N326="zákl. přenesená",J326,0)</f>
        <v>0</v>
      </c>
      <c r="BH326" s="163">
        <f>IF(N326="sníž. přenesená",J326,0)</f>
        <v>0</v>
      </c>
      <c r="BI326" s="163">
        <f>IF(N326="nulová",J326,0)</f>
        <v>0</v>
      </c>
      <c r="BJ326" s="18" t="s">
        <v>24</v>
      </c>
      <c r="BK326" s="163">
        <f>ROUND(I326*H326,2)</f>
        <v>0</v>
      </c>
      <c r="BL326" s="18" t="s">
        <v>192</v>
      </c>
      <c r="BM326" s="162" t="s">
        <v>1672</v>
      </c>
    </row>
    <row r="327" spans="1:65" s="13" customFormat="1">
      <c r="B327" s="164"/>
      <c r="D327" s="165" t="s">
        <v>194</v>
      </c>
      <c r="E327" s="166" t="s">
        <v>1</v>
      </c>
      <c r="F327" s="167" t="s">
        <v>1673</v>
      </c>
      <c r="H327" s="168">
        <v>5</v>
      </c>
      <c r="I327" s="169"/>
      <c r="L327" s="164"/>
      <c r="M327" s="170"/>
      <c r="N327" s="171"/>
      <c r="O327" s="171"/>
      <c r="P327" s="171"/>
      <c r="Q327" s="171"/>
      <c r="R327" s="171"/>
      <c r="S327" s="171"/>
      <c r="T327" s="172"/>
      <c r="AT327" s="166" t="s">
        <v>194</v>
      </c>
      <c r="AU327" s="166" t="s">
        <v>88</v>
      </c>
      <c r="AV327" s="13" t="s">
        <v>88</v>
      </c>
      <c r="AW327" s="13" t="s">
        <v>35</v>
      </c>
      <c r="AX327" s="13" t="s">
        <v>24</v>
      </c>
      <c r="AY327" s="166" t="s">
        <v>185</v>
      </c>
    </row>
    <row r="328" spans="1:65" s="2" customFormat="1" ht="24.2" customHeight="1">
      <c r="A328" s="33"/>
      <c r="B328" s="150"/>
      <c r="C328" s="181" t="s">
        <v>933</v>
      </c>
      <c r="D328" s="181" t="s">
        <v>231</v>
      </c>
      <c r="E328" s="182" t="s">
        <v>1674</v>
      </c>
      <c r="F328" s="183" t="s">
        <v>1675</v>
      </c>
      <c r="G328" s="184" t="s">
        <v>190</v>
      </c>
      <c r="H328" s="185">
        <v>5.0750000000000002</v>
      </c>
      <c r="I328" s="186"/>
      <c r="J328" s="187">
        <f>ROUND(I328*H328,2)</f>
        <v>0</v>
      </c>
      <c r="K328" s="183" t="s">
        <v>191</v>
      </c>
      <c r="L328" s="188"/>
      <c r="M328" s="189" t="s">
        <v>1</v>
      </c>
      <c r="N328" s="190" t="s">
        <v>45</v>
      </c>
      <c r="O328" s="59"/>
      <c r="P328" s="160">
        <f>O328*H328</f>
        <v>0</v>
      </c>
      <c r="Q328" s="160">
        <v>1.6E-2</v>
      </c>
      <c r="R328" s="160">
        <f>Q328*H328</f>
        <v>8.1200000000000008E-2</v>
      </c>
      <c r="S328" s="160">
        <v>0</v>
      </c>
      <c r="T328" s="161">
        <f>S328*H328</f>
        <v>0</v>
      </c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R328" s="162" t="s">
        <v>217</v>
      </c>
      <c r="AT328" s="162" t="s">
        <v>231</v>
      </c>
      <c r="AU328" s="162" t="s">
        <v>88</v>
      </c>
      <c r="AY328" s="18" t="s">
        <v>185</v>
      </c>
      <c r="BE328" s="163">
        <f>IF(N328="základní",J328,0)</f>
        <v>0</v>
      </c>
      <c r="BF328" s="163">
        <f>IF(N328="snížená",J328,0)</f>
        <v>0</v>
      </c>
      <c r="BG328" s="163">
        <f>IF(N328="zákl. přenesená",J328,0)</f>
        <v>0</v>
      </c>
      <c r="BH328" s="163">
        <f>IF(N328="sníž. přenesená",J328,0)</f>
        <v>0</v>
      </c>
      <c r="BI328" s="163">
        <f>IF(N328="nulová",J328,0)</f>
        <v>0</v>
      </c>
      <c r="BJ328" s="18" t="s">
        <v>24</v>
      </c>
      <c r="BK328" s="163">
        <f>ROUND(I328*H328,2)</f>
        <v>0</v>
      </c>
      <c r="BL328" s="18" t="s">
        <v>192</v>
      </c>
      <c r="BM328" s="162" t="s">
        <v>1676</v>
      </c>
    </row>
    <row r="329" spans="1:65" s="13" customFormat="1">
      <c r="B329" s="164"/>
      <c r="D329" s="165" t="s">
        <v>194</v>
      </c>
      <c r="E329" s="166" t="s">
        <v>1</v>
      </c>
      <c r="F329" s="167" t="s">
        <v>1677</v>
      </c>
      <c r="H329" s="168">
        <v>5.0750000000000002</v>
      </c>
      <c r="I329" s="169"/>
      <c r="L329" s="164"/>
      <c r="M329" s="170"/>
      <c r="N329" s="171"/>
      <c r="O329" s="171"/>
      <c r="P329" s="171"/>
      <c r="Q329" s="171"/>
      <c r="R329" s="171"/>
      <c r="S329" s="171"/>
      <c r="T329" s="172"/>
      <c r="AT329" s="166" t="s">
        <v>194</v>
      </c>
      <c r="AU329" s="166" t="s">
        <v>88</v>
      </c>
      <c r="AV329" s="13" t="s">
        <v>88</v>
      </c>
      <c r="AW329" s="13" t="s">
        <v>35</v>
      </c>
      <c r="AX329" s="13" t="s">
        <v>24</v>
      </c>
      <c r="AY329" s="166" t="s">
        <v>185</v>
      </c>
    </row>
    <row r="330" spans="1:65" s="2" customFormat="1" ht="16.5" customHeight="1">
      <c r="A330" s="33"/>
      <c r="B330" s="150"/>
      <c r="C330" s="151" t="s">
        <v>937</v>
      </c>
      <c r="D330" s="151" t="s">
        <v>187</v>
      </c>
      <c r="E330" s="152" t="s">
        <v>1678</v>
      </c>
      <c r="F330" s="153" t="s">
        <v>1679</v>
      </c>
      <c r="G330" s="154" t="s">
        <v>190</v>
      </c>
      <c r="H330" s="155">
        <v>48</v>
      </c>
      <c r="I330" s="156"/>
      <c r="J330" s="157">
        <f>ROUND(I330*H330,2)</f>
        <v>0</v>
      </c>
      <c r="K330" s="153" t="s">
        <v>191</v>
      </c>
      <c r="L330" s="34"/>
      <c r="M330" s="158" t="s">
        <v>1</v>
      </c>
      <c r="N330" s="159" t="s">
        <v>45</v>
      </c>
      <c r="O330" s="59"/>
      <c r="P330" s="160">
        <f>O330*H330</f>
        <v>0</v>
      </c>
      <c r="Q330" s="160">
        <v>6.9999999999999994E-5</v>
      </c>
      <c r="R330" s="160">
        <f>Q330*H330</f>
        <v>3.3599999999999997E-3</v>
      </c>
      <c r="S330" s="160">
        <v>0</v>
      </c>
      <c r="T330" s="161">
        <f>S330*H330</f>
        <v>0</v>
      </c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R330" s="162" t="s">
        <v>192</v>
      </c>
      <c r="AT330" s="162" t="s">
        <v>187</v>
      </c>
      <c r="AU330" s="162" t="s">
        <v>88</v>
      </c>
      <c r="AY330" s="18" t="s">
        <v>185</v>
      </c>
      <c r="BE330" s="163">
        <f>IF(N330="základní",J330,0)</f>
        <v>0</v>
      </c>
      <c r="BF330" s="163">
        <f>IF(N330="snížená",J330,0)</f>
        <v>0</v>
      </c>
      <c r="BG330" s="163">
        <f>IF(N330="zákl. přenesená",J330,0)</f>
        <v>0</v>
      </c>
      <c r="BH330" s="163">
        <f>IF(N330="sníž. přenesená",J330,0)</f>
        <v>0</v>
      </c>
      <c r="BI330" s="163">
        <f>IF(N330="nulová",J330,0)</f>
        <v>0</v>
      </c>
      <c r="BJ330" s="18" t="s">
        <v>24</v>
      </c>
      <c r="BK330" s="163">
        <f>ROUND(I330*H330,2)</f>
        <v>0</v>
      </c>
      <c r="BL330" s="18" t="s">
        <v>192</v>
      </c>
      <c r="BM330" s="162" t="s">
        <v>1680</v>
      </c>
    </row>
    <row r="331" spans="1:65" s="13" customFormat="1">
      <c r="B331" s="164"/>
      <c r="D331" s="165" t="s">
        <v>194</v>
      </c>
      <c r="E331" s="166" t="s">
        <v>1</v>
      </c>
      <c r="F331" s="167" t="s">
        <v>1681</v>
      </c>
      <c r="H331" s="168">
        <v>48</v>
      </c>
      <c r="I331" s="169"/>
      <c r="L331" s="164"/>
      <c r="M331" s="170"/>
      <c r="N331" s="171"/>
      <c r="O331" s="171"/>
      <c r="P331" s="171"/>
      <c r="Q331" s="171"/>
      <c r="R331" s="171"/>
      <c r="S331" s="171"/>
      <c r="T331" s="172"/>
      <c r="AT331" s="166" t="s">
        <v>194</v>
      </c>
      <c r="AU331" s="166" t="s">
        <v>88</v>
      </c>
      <c r="AV331" s="13" t="s">
        <v>88</v>
      </c>
      <c r="AW331" s="13" t="s">
        <v>35</v>
      </c>
      <c r="AX331" s="13" t="s">
        <v>24</v>
      </c>
      <c r="AY331" s="166" t="s">
        <v>185</v>
      </c>
    </row>
    <row r="332" spans="1:65" s="2" customFormat="1" ht="16.5" customHeight="1">
      <c r="A332" s="33"/>
      <c r="B332" s="150"/>
      <c r="C332" s="181" t="s">
        <v>943</v>
      </c>
      <c r="D332" s="181" t="s">
        <v>231</v>
      </c>
      <c r="E332" s="182" t="s">
        <v>1682</v>
      </c>
      <c r="F332" s="183" t="s">
        <v>1683</v>
      </c>
      <c r="G332" s="184" t="s">
        <v>190</v>
      </c>
      <c r="H332" s="185">
        <v>12.18</v>
      </c>
      <c r="I332" s="186"/>
      <c r="J332" s="187">
        <f>ROUND(I332*H332,2)</f>
        <v>0</v>
      </c>
      <c r="K332" s="183" t="s">
        <v>191</v>
      </c>
      <c r="L332" s="188"/>
      <c r="M332" s="189" t="s">
        <v>1</v>
      </c>
      <c r="N332" s="190" t="s">
        <v>45</v>
      </c>
      <c r="O332" s="59"/>
      <c r="P332" s="160">
        <f>O332*H332</f>
        <v>0</v>
      </c>
      <c r="Q332" s="160">
        <v>0.01</v>
      </c>
      <c r="R332" s="160">
        <f>Q332*H332</f>
        <v>0.12180000000000001</v>
      </c>
      <c r="S332" s="160">
        <v>0</v>
      </c>
      <c r="T332" s="161">
        <f>S332*H332</f>
        <v>0</v>
      </c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R332" s="162" t="s">
        <v>217</v>
      </c>
      <c r="AT332" s="162" t="s">
        <v>231</v>
      </c>
      <c r="AU332" s="162" t="s">
        <v>88</v>
      </c>
      <c r="AY332" s="18" t="s">
        <v>185</v>
      </c>
      <c r="BE332" s="163">
        <f>IF(N332="základní",J332,0)</f>
        <v>0</v>
      </c>
      <c r="BF332" s="163">
        <f>IF(N332="snížená",J332,0)</f>
        <v>0</v>
      </c>
      <c r="BG332" s="163">
        <f>IF(N332="zákl. přenesená",J332,0)</f>
        <v>0</v>
      </c>
      <c r="BH332" s="163">
        <f>IF(N332="sníž. přenesená",J332,0)</f>
        <v>0</v>
      </c>
      <c r="BI332" s="163">
        <f>IF(N332="nulová",J332,0)</f>
        <v>0</v>
      </c>
      <c r="BJ332" s="18" t="s">
        <v>24</v>
      </c>
      <c r="BK332" s="163">
        <f>ROUND(I332*H332,2)</f>
        <v>0</v>
      </c>
      <c r="BL332" s="18" t="s">
        <v>192</v>
      </c>
      <c r="BM332" s="162" t="s">
        <v>1684</v>
      </c>
    </row>
    <row r="333" spans="1:65" s="13" customFormat="1">
      <c r="B333" s="164"/>
      <c r="D333" s="165" t="s">
        <v>194</v>
      </c>
      <c r="E333" s="166" t="s">
        <v>1</v>
      </c>
      <c r="F333" s="167" t="s">
        <v>1685</v>
      </c>
      <c r="H333" s="168">
        <v>12.18</v>
      </c>
      <c r="I333" s="169"/>
      <c r="L333" s="164"/>
      <c r="M333" s="170"/>
      <c r="N333" s="171"/>
      <c r="O333" s="171"/>
      <c r="P333" s="171"/>
      <c r="Q333" s="171"/>
      <c r="R333" s="171"/>
      <c r="S333" s="171"/>
      <c r="T333" s="172"/>
      <c r="AT333" s="166" t="s">
        <v>194</v>
      </c>
      <c r="AU333" s="166" t="s">
        <v>88</v>
      </c>
      <c r="AV333" s="13" t="s">
        <v>88</v>
      </c>
      <c r="AW333" s="13" t="s">
        <v>35</v>
      </c>
      <c r="AX333" s="13" t="s">
        <v>24</v>
      </c>
      <c r="AY333" s="166" t="s">
        <v>185</v>
      </c>
    </row>
    <row r="334" spans="1:65" s="2" customFormat="1" ht="16.5" customHeight="1">
      <c r="A334" s="33"/>
      <c r="B334" s="150"/>
      <c r="C334" s="181" t="s">
        <v>947</v>
      </c>
      <c r="D334" s="181" t="s">
        <v>231</v>
      </c>
      <c r="E334" s="182" t="s">
        <v>1686</v>
      </c>
      <c r="F334" s="183" t="s">
        <v>1687</v>
      </c>
      <c r="G334" s="184" t="s">
        <v>190</v>
      </c>
      <c r="H334" s="185">
        <v>36.54</v>
      </c>
      <c r="I334" s="186"/>
      <c r="J334" s="187">
        <f>ROUND(I334*H334,2)</f>
        <v>0</v>
      </c>
      <c r="K334" s="183" t="s">
        <v>191</v>
      </c>
      <c r="L334" s="188"/>
      <c r="M334" s="189" t="s">
        <v>1</v>
      </c>
      <c r="N334" s="190" t="s">
        <v>45</v>
      </c>
      <c r="O334" s="59"/>
      <c r="P334" s="160">
        <f>O334*H334</f>
        <v>0</v>
      </c>
      <c r="Q334" s="160">
        <v>0.01</v>
      </c>
      <c r="R334" s="160">
        <f>Q334*H334</f>
        <v>0.3654</v>
      </c>
      <c r="S334" s="160">
        <v>0</v>
      </c>
      <c r="T334" s="161">
        <f>S334*H334</f>
        <v>0</v>
      </c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R334" s="162" t="s">
        <v>217</v>
      </c>
      <c r="AT334" s="162" t="s">
        <v>231</v>
      </c>
      <c r="AU334" s="162" t="s">
        <v>88</v>
      </c>
      <c r="AY334" s="18" t="s">
        <v>185</v>
      </c>
      <c r="BE334" s="163">
        <f>IF(N334="základní",J334,0)</f>
        <v>0</v>
      </c>
      <c r="BF334" s="163">
        <f>IF(N334="snížená",J334,0)</f>
        <v>0</v>
      </c>
      <c r="BG334" s="163">
        <f>IF(N334="zákl. přenesená",J334,0)</f>
        <v>0</v>
      </c>
      <c r="BH334" s="163">
        <f>IF(N334="sníž. přenesená",J334,0)</f>
        <v>0</v>
      </c>
      <c r="BI334" s="163">
        <f>IF(N334="nulová",J334,0)</f>
        <v>0</v>
      </c>
      <c r="BJ334" s="18" t="s">
        <v>24</v>
      </c>
      <c r="BK334" s="163">
        <f>ROUND(I334*H334,2)</f>
        <v>0</v>
      </c>
      <c r="BL334" s="18" t="s">
        <v>192</v>
      </c>
      <c r="BM334" s="162" t="s">
        <v>1688</v>
      </c>
    </row>
    <row r="335" spans="1:65" s="13" customFormat="1">
      <c r="B335" s="164"/>
      <c r="D335" s="165" t="s">
        <v>194</v>
      </c>
      <c r="E335" s="166" t="s">
        <v>1</v>
      </c>
      <c r="F335" s="167" t="s">
        <v>1689</v>
      </c>
      <c r="H335" s="168">
        <v>36.54</v>
      </c>
      <c r="I335" s="169"/>
      <c r="L335" s="164"/>
      <c r="M335" s="170"/>
      <c r="N335" s="171"/>
      <c r="O335" s="171"/>
      <c r="P335" s="171"/>
      <c r="Q335" s="171"/>
      <c r="R335" s="171"/>
      <c r="S335" s="171"/>
      <c r="T335" s="172"/>
      <c r="AT335" s="166" t="s">
        <v>194</v>
      </c>
      <c r="AU335" s="166" t="s">
        <v>88</v>
      </c>
      <c r="AV335" s="13" t="s">
        <v>88</v>
      </c>
      <c r="AW335" s="13" t="s">
        <v>35</v>
      </c>
      <c r="AX335" s="13" t="s">
        <v>24</v>
      </c>
      <c r="AY335" s="166" t="s">
        <v>185</v>
      </c>
    </row>
    <row r="336" spans="1:65" s="2" customFormat="1" ht="16.5" customHeight="1">
      <c r="A336" s="33"/>
      <c r="B336" s="150"/>
      <c r="C336" s="151" t="s">
        <v>953</v>
      </c>
      <c r="D336" s="151" t="s">
        <v>187</v>
      </c>
      <c r="E336" s="152" t="s">
        <v>1690</v>
      </c>
      <c r="F336" s="153" t="s">
        <v>1691</v>
      </c>
      <c r="G336" s="154" t="s">
        <v>190</v>
      </c>
      <c r="H336" s="155">
        <v>12</v>
      </c>
      <c r="I336" s="156"/>
      <c r="J336" s="157">
        <f>ROUND(I336*H336,2)</f>
        <v>0</v>
      </c>
      <c r="K336" s="153" t="s">
        <v>191</v>
      </c>
      <c r="L336" s="34"/>
      <c r="M336" s="158" t="s">
        <v>1</v>
      </c>
      <c r="N336" s="159" t="s">
        <v>45</v>
      </c>
      <c r="O336" s="59"/>
      <c r="P336" s="160">
        <f>O336*H336</f>
        <v>0</v>
      </c>
      <c r="Q336" s="160">
        <v>0.12526000000000001</v>
      </c>
      <c r="R336" s="160">
        <f>Q336*H336</f>
        <v>1.50312</v>
      </c>
      <c r="S336" s="160">
        <v>0</v>
      </c>
      <c r="T336" s="161">
        <f>S336*H336</f>
        <v>0</v>
      </c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R336" s="162" t="s">
        <v>192</v>
      </c>
      <c r="AT336" s="162" t="s">
        <v>187</v>
      </c>
      <c r="AU336" s="162" t="s">
        <v>88</v>
      </c>
      <c r="AY336" s="18" t="s">
        <v>185</v>
      </c>
      <c r="BE336" s="163">
        <f>IF(N336="základní",J336,0)</f>
        <v>0</v>
      </c>
      <c r="BF336" s="163">
        <f>IF(N336="snížená",J336,0)</f>
        <v>0</v>
      </c>
      <c r="BG336" s="163">
        <f>IF(N336="zákl. přenesená",J336,0)</f>
        <v>0</v>
      </c>
      <c r="BH336" s="163">
        <f>IF(N336="sníž. přenesená",J336,0)</f>
        <v>0</v>
      </c>
      <c r="BI336" s="163">
        <f>IF(N336="nulová",J336,0)</f>
        <v>0</v>
      </c>
      <c r="BJ336" s="18" t="s">
        <v>24</v>
      </c>
      <c r="BK336" s="163">
        <f>ROUND(I336*H336,2)</f>
        <v>0</v>
      </c>
      <c r="BL336" s="18" t="s">
        <v>192</v>
      </c>
      <c r="BM336" s="162" t="s">
        <v>1692</v>
      </c>
    </row>
    <row r="337" spans="1:65" s="13" customFormat="1">
      <c r="B337" s="164"/>
      <c r="D337" s="165" t="s">
        <v>194</v>
      </c>
      <c r="E337" s="166" t="s">
        <v>1</v>
      </c>
      <c r="F337" s="167" t="s">
        <v>1693</v>
      </c>
      <c r="H337" s="168">
        <v>12</v>
      </c>
      <c r="I337" s="169"/>
      <c r="L337" s="164"/>
      <c r="M337" s="170"/>
      <c r="N337" s="171"/>
      <c r="O337" s="171"/>
      <c r="P337" s="171"/>
      <c r="Q337" s="171"/>
      <c r="R337" s="171"/>
      <c r="S337" s="171"/>
      <c r="T337" s="172"/>
      <c r="AT337" s="166" t="s">
        <v>194</v>
      </c>
      <c r="AU337" s="166" t="s">
        <v>88</v>
      </c>
      <c r="AV337" s="13" t="s">
        <v>88</v>
      </c>
      <c r="AW337" s="13" t="s">
        <v>35</v>
      </c>
      <c r="AX337" s="13" t="s">
        <v>80</v>
      </c>
      <c r="AY337" s="166" t="s">
        <v>185</v>
      </c>
    </row>
    <row r="338" spans="1:65" s="16" customFormat="1">
      <c r="B338" s="206"/>
      <c r="D338" s="165" t="s">
        <v>194</v>
      </c>
      <c r="E338" s="207" t="s">
        <v>1504</v>
      </c>
      <c r="F338" s="208" t="s">
        <v>510</v>
      </c>
      <c r="H338" s="209">
        <v>12</v>
      </c>
      <c r="I338" s="210"/>
      <c r="L338" s="206"/>
      <c r="M338" s="211"/>
      <c r="N338" s="212"/>
      <c r="O338" s="212"/>
      <c r="P338" s="212"/>
      <c r="Q338" s="212"/>
      <c r="R338" s="212"/>
      <c r="S338" s="212"/>
      <c r="T338" s="213"/>
      <c r="AT338" s="207" t="s">
        <v>194</v>
      </c>
      <c r="AU338" s="207" t="s">
        <v>88</v>
      </c>
      <c r="AV338" s="16" t="s">
        <v>117</v>
      </c>
      <c r="AW338" s="16" t="s">
        <v>35</v>
      </c>
      <c r="AX338" s="16" t="s">
        <v>24</v>
      </c>
      <c r="AY338" s="207" t="s">
        <v>185</v>
      </c>
    </row>
    <row r="339" spans="1:65" s="2" customFormat="1" ht="16.5" customHeight="1">
      <c r="A339" s="33"/>
      <c r="B339" s="150"/>
      <c r="C339" s="181" t="s">
        <v>955</v>
      </c>
      <c r="D339" s="181" t="s">
        <v>231</v>
      </c>
      <c r="E339" s="182" t="s">
        <v>1694</v>
      </c>
      <c r="F339" s="183" t="s">
        <v>1695</v>
      </c>
      <c r="G339" s="184" t="s">
        <v>190</v>
      </c>
      <c r="H339" s="185">
        <v>12.12</v>
      </c>
      <c r="I339" s="186"/>
      <c r="J339" s="187">
        <f>ROUND(I339*H339,2)</f>
        <v>0</v>
      </c>
      <c r="K339" s="183" t="s">
        <v>224</v>
      </c>
      <c r="L339" s="188"/>
      <c r="M339" s="189" t="s">
        <v>1</v>
      </c>
      <c r="N339" s="190" t="s">
        <v>45</v>
      </c>
      <c r="O339" s="59"/>
      <c r="P339" s="160">
        <f>O339*H339</f>
        <v>0</v>
      </c>
      <c r="Q339" s="160">
        <v>0.28000000000000003</v>
      </c>
      <c r="R339" s="160">
        <f>Q339*H339</f>
        <v>3.3936000000000002</v>
      </c>
      <c r="S339" s="160">
        <v>0</v>
      </c>
      <c r="T339" s="161">
        <f>S339*H339</f>
        <v>0</v>
      </c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R339" s="162" t="s">
        <v>217</v>
      </c>
      <c r="AT339" s="162" t="s">
        <v>231</v>
      </c>
      <c r="AU339" s="162" t="s">
        <v>88</v>
      </c>
      <c r="AY339" s="18" t="s">
        <v>185</v>
      </c>
      <c r="BE339" s="163">
        <f>IF(N339="základní",J339,0)</f>
        <v>0</v>
      </c>
      <c r="BF339" s="163">
        <f>IF(N339="snížená",J339,0)</f>
        <v>0</v>
      </c>
      <c r="BG339" s="163">
        <f>IF(N339="zákl. přenesená",J339,0)</f>
        <v>0</v>
      </c>
      <c r="BH339" s="163">
        <f>IF(N339="sníž. přenesená",J339,0)</f>
        <v>0</v>
      </c>
      <c r="BI339" s="163">
        <f>IF(N339="nulová",J339,0)</f>
        <v>0</v>
      </c>
      <c r="BJ339" s="18" t="s">
        <v>24</v>
      </c>
      <c r="BK339" s="163">
        <f>ROUND(I339*H339,2)</f>
        <v>0</v>
      </c>
      <c r="BL339" s="18" t="s">
        <v>192</v>
      </c>
      <c r="BM339" s="162" t="s">
        <v>1696</v>
      </c>
    </row>
    <row r="340" spans="1:65" s="13" customFormat="1">
      <c r="B340" s="164"/>
      <c r="D340" s="165" t="s">
        <v>194</v>
      </c>
      <c r="E340" s="166" t="s">
        <v>1</v>
      </c>
      <c r="F340" s="167" t="s">
        <v>1697</v>
      </c>
      <c r="H340" s="168">
        <v>12.12</v>
      </c>
      <c r="I340" s="169"/>
      <c r="L340" s="164"/>
      <c r="M340" s="170"/>
      <c r="N340" s="171"/>
      <c r="O340" s="171"/>
      <c r="P340" s="171"/>
      <c r="Q340" s="171"/>
      <c r="R340" s="171"/>
      <c r="S340" s="171"/>
      <c r="T340" s="172"/>
      <c r="AT340" s="166" t="s">
        <v>194</v>
      </c>
      <c r="AU340" s="166" t="s">
        <v>88</v>
      </c>
      <c r="AV340" s="13" t="s">
        <v>88</v>
      </c>
      <c r="AW340" s="13" t="s">
        <v>35</v>
      </c>
      <c r="AX340" s="13" t="s">
        <v>24</v>
      </c>
      <c r="AY340" s="166" t="s">
        <v>185</v>
      </c>
    </row>
    <row r="341" spans="1:65" s="2" customFormat="1" ht="16.5" customHeight="1">
      <c r="A341" s="33"/>
      <c r="B341" s="150"/>
      <c r="C341" s="151" t="s">
        <v>960</v>
      </c>
      <c r="D341" s="151" t="s">
        <v>187</v>
      </c>
      <c r="E341" s="152" t="s">
        <v>1698</v>
      </c>
      <c r="F341" s="153" t="s">
        <v>1699</v>
      </c>
      <c r="G341" s="154" t="s">
        <v>190</v>
      </c>
      <c r="H341" s="155">
        <v>12</v>
      </c>
      <c r="I341" s="156"/>
      <c r="J341" s="157">
        <f>ROUND(I341*H341,2)</f>
        <v>0</v>
      </c>
      <c r="K341" s="153" t="s">
        <v>191</v>
      </c>
      <c r="L341" s="34"/>
      <c r="M341" s="158" t="s">
        <v>1</v>
      </c>
      <c r="N341" s="159" t="s">
        <v>45</v>
      </c>
      <c r="O341" s="59"/>
      <c r="P341" s="160">
        <f>O341*H341</f>
        <v>0</v>
      </c>
      <c r="Q341" s="160">
        <v>3.0759999999999999E-2</v>
      </c>
      <c r="R341" s="160">
        <f>Q341*H341</f>
        <v>0.36912</v>
      </c>
      <c r="S341" s="160">
        <v>0</v>
      </c>
      <c r="T341" s="161">
        <f>S341*H341</f>
        <v>0</v>
      </c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R341" s="162" t="s">
        <v>192</v>
      </c>
      <c r="AT341" s="162" t="s">
        <v>187</v>
      </c>
      <c r="AU341" s="162" t="s">
        <v>88</v>
      </c>
      <c r="AY341" s="18" t="s">
        <v>185</v>
      </c>
      <c r="BE341" s="163">
        <f>IF(N341="základní",J341,0)</f>
        <v>0</v>
      </c>
      <c r="BF341" s="163">
        <f>IF(N341="snížená",J341,0)</f>
        <v>0</v>
      </c>
      <c r="BG341" s="163">
        <f>IF(N341="zákl. přenesená",J341,0)</f>
        <v>0</v>
      </c>
      <c r="BH341" s="163">
        <f>IF(N341="sníž. přenesená",J341,0)</f>
        <v>0</v>
      </c>
      <c r="BI341" s="163">
        <f>IF(N341="nulová",J341,0)</f>
        <v>0</v>
      </c>
      <c r="BJ341" s="18" t="s">
        <v>24</v>
      </c>
      <c r="BK341" s="163">
        <f>ROUND(I341*H341,2)</f>
        <v>0</v>
      </c>
      <c r="BL341" s="18" t="s">
        <v>192</v>
      </c>
      <c r="BM341" s="162" t="s">
        <v>1700</v>
      </c>
    </row>
    <row r="342" spans="1:65" s="2" customFormat="1" ht="16.5" customHeight="1">
      <c r="A342" s="33"/>
      <c r="B342" s="150"/>
      <c r="C342" s="181" t="s">
        <v>258</v>
      </c>
      <c r="D342" s="181" t="s">
        <v>231</v>
      </c>
      <c r="E342" s="182" t="s">
        <v>1701</v>
      </c>
      <c r="F342" s="183" t="s">
        <v>1702</v>
      </c>
      <c r="G342" s="184" t="s">
        <v>190</v>
      </c>
      <c r="H342" s="185">
        <v>12.12</v>
      </c>
      <c r="I342" s="186"/>
      <c r="J342" s="187">
        <f>ROUND(I342*H342,2)</f>
        <v>0</v>
      </c>
      <c r="K342" s="183" t="s">
        <v>224</v>
      </c>
      <c r="L342" s="188"/>
      <c r="M342" s="189" t="s">
        <v>1</v>
      </c>
      <c r="N342" s="190" t="s">
        <v>45</v>
      </c>
      <c r="O342" s="59"/>
      <c r="P342" s="160">
        <f>O342*H342</f>
        <v>0</v>
      </c>
      <c r="Q342" s="160">
        <v>7.0000000000000007E-2</v>
      </c>
      <c r="R342" s="160">
        <f>Q342*H342</f>
        <v>0.84840000000000004</v>
      </c>
      <c r="S342" s="160">
        <v>0</v>
      </c>
      <c r="T342" s="161">
        <f>S342*H342</f>
        <v>0</v>
      </c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R342" s="162" t="s">
        <v>217</v>
      </c>
      <c r="AT342" s="162" t="s">
        <v>231</v>
      </c>
      <c r="AU342" s="162" t="s">
        <v>88</v>
      </c>
      <c r="AY342" s="18" t="s">
        <v>185</v>
      </c>
      <c r="BE342" s="163">
        <f>IF(N342="základní",J342,0)</f>
        <v>0</v>
      </c>
      <c r="BF342" s="163">
        <f>IF(N342="snížená",J342,0)</f>
        <v>0</v>
      </c>
      <c r="BG342" s="163">
        <f>IF(N342="zákl. přenesená",J342,0)</f>
        <v>0</v>
      </c>
      <c r="BH342" s="163">
        <f>IF(N342="sníž. přenesená",J342,0)</f>
        <v>0</v>
      </c>
      <c r="BI342" s="163">
        <f>IF(N342="nulová",J342,0)</f>
        <v>0</v>
      </c>
      <c r="BJ342" s="18" t="s">
        <v>24</v>
      </c>
      <c r="BK342" s="163">
        <f>ROUND(I342*H342,2)</f>
        <v>0</v>
      </c>
      <c r="BL342" s="18" t="s">
        <v>192</v>
      </c>
      <c r="BM342" s="162" t="s">
        <v>1703</v>
      </c>
    </row>
    <row r="343" spans="1:65" s="13" customFormat="1">
      <c r="B343" s="164"/>
      <c r="D343" s="165" t="s">
        <v>194</v>
      </c>
      <c r="E343" s="166" t="s">
        <v>1</v>
      </c>
      <c r="F343" s="167" t="s">
        <v>1697</v>
      </c>
      <c r="H343" s="168">
        <v>12.12</v>
      </c>
      <c r="I343" s="169"/>
      <c r="L343" s="164"/>
      <c r="M343" s="170"/>
      <c r="N343" s="171"/>
      <c r="O343" s="171"/>
      <c r="P343" s="171"/>
      <c r="Q343" s="171"/>
      <c r="R343" s="171"/>
      <c r="S343" s="171"/>
      <c r="T343" s="172"/>
      <c r="AT343" s="166" t="s">
        <v>194</v>
      </c>
      <c r="AU343" s="166" t="s">
        <v>88</v>
      </c>
      <c r="AV343" s="13" t="s">
        <v>88</v>
      </c>
      <c r="AW343" s="13" t="s">
        <v>35</v>
      </c>
      <c r="AX343" s="13" t="s">
        <v>24</v>
      </c>
      <c r="AY343" s="166" t="s">
        <v>185</v>
      </c>
    </row>
    <row r="344" spans="1:65" s="2" customFormat="1" ht="16.5" customHeight="1">
      <c r="A344" s="33"/>
      <c r="B344" s="150"/>
      <c r="C344" s="151" t="s">
        <v>970</v>
      </c>
      <c r="D344" s="151" t="s">
        <v>187</v>
      </c>
      <c r="E344" s="152" t="s">
        <v>1704</v>
      </c>
      <c r="F344" s="153" t="s">
        <v>1705</v>
      </c>
      <c r="G344" s="154" t="s">
        <v>190</v>
      </c>
      <c r="H344" s="155">
        <v>12</v>
      </c>
      <c r="I344" s="156"/>
      <c r="J344" s="157">
        <f>ROUND(I344*H344,2)</f>
        <v>0</v>
      </c>
      <c r="K344" s="153" t="s">
        <v>191</v>
      </c>
      <c r="L344" s="34"/>
      <c r="M344" s="158" t="s">
        <v>1</v>
      </c>
      <c r="N344" s="159" t="s">
        <v>45</v>
      </c>
      <c r="O344" s="59"/>
      <c r="P344" s="160">
        <f>O344*H344</f>
        <v>0</v>
      </c>
      <c r="Q344" s="160">
        <v>3.0759999999999999E-2</v>
      </c>
      <c r="R344" s="160">
        <f>Q344*H344</f>
        <v>0.36912</v>
      </c>
      <c r="S344" s="160">
        <v>0</v>
      </c>
      <c r="T344" s="161">
        <f>S344*H344</f>
        <v>0</v>
      </c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R344" s="162" t="s">
        <v>192</v>
      </c>
      <c r="AT344" s="162" t="s">
        <v>187</v>
      </c>
      <c r="AU344" s="162" t="s">
        <v>88</v>
      </c>
      <c r="AY344" s="18" t="s">
        <v>185</v>
      </c>
      <c r="BE344" s="163">
        <f>IF(N344="základní",J344,0)</f>
        <v>0</v>
      </c>
      <c r="BF344" s="163">
        <f>IF(N344="snížená",J344,0)</f>
        <v>0</v>
      </c>
      <c r="BG344" s="163">
        <f>IF(N344="zákl. přenesená",J344,0)</f>
        <v>0</v>
      </c>
      <c r="BH344" s="163">
        <f>IF(N344="sníž. přenesená",J344,0)</f>
        <v>0</v>
      </c>
      <c r="BI344" s="163">
        <f>IF(N344="nulová",J344,0)</f>
        <v>0</v>
      </c>
      <c r="BJ344" s="18" t="s">
        <v>24</v>
      </c>
      <c r="BK344" s="163">
        <f>ROUND(I344*H344,2)</f>
        <v>0</v>
      </c>
      <c r="BL344" s="18" t="s">
        <v>192</v>
      </c>
      <c r="BM344" s="162" t="s">
        <v>1706</v>
      </c>
    </row>
    <row r="345" spans="1:65" s="2" customFormat="1" ht="16.5" customHeight="1">
      <c r="A345" s="33"/>
      <c r="B345" s="150"/>
      <c r="C345" s="181" t="s">
        <v>975</v>
      </c>
      <c r="D345" s="181" t="s">
        <v>231</v>
      </c>
      <c r="E345" s="182" t="s">
        <v>1707</v>
      </c>
      <c r="F345" s="183" t="s">
        <v>1708</v>
      </c>
      <c r="G345" s="184" t="s">
        <v>190</v>
      </c>
      <c r="H345" s="185">
        <v>12.12</v>
      </c>
      <c r="I345" s="186"/>
      <c r="J345" s="187">
        <f>ROUND(I345*H345,2)</f>
        <v>0</v>
      </c>
      <c r="K345" s="183" t="s">
        <v>224</v>
      </c>
      <c r="L345" s="188"/>
      <c r="M345" s="189" t="s">
        <v>1</v>
      </c>
      <c r="N345" s="190" t="s">
        <v>45</v>
      </c>
      <c r="O345" s="59"/>
      <c r="P345" s="160">
        <f>O345*H345</f>
        <v>0</v>
      </c>
      <c r="Q345" s="160">
        <v>0.15</v>
      </c>
      <c r="R345" s="160">
        <f>Q345*H345</f>
        <v>1.8179999999999998</v>
      </c>
      <c r="S345" s="160">
        <v>0</v>
      </c>
      <c r="T345" s="161">
        <f>S345*H345</f>
        <v>0</v>
      </c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R345" s="162" t="s">
        <v>217</v>
      </c>
      <c r="AT345" s="162" t="s">
        <v>231</v>
      </c>
      <c r="AU345" s="162" t="s">
        <v>88</v>
      </c>
      <c r="AY345" s="18" t="s">
        <v>185</v>
      </c>
      <c r="BE345" s="163">
        <f>IF(N345="základní",J345,0)</f>
        <v>0</v>
      </c>
      <c r="BF345" s="163">
        <f>IF(N345="snížená",J345,0)</f>
        <v>0</v>
      </c>
      <c r="BG345" s="163">
        <f>IF(N345="zákl. přenesená",J345,0)</f>
        <v>0</v>
      </c>
      <c r="BH345" s="163">
        <f>IF(N345="sníž. přenesená",J345,0)</f>
        <v>0</v>
      </c>
      <c r="BI345" s="163">
        <f>IF(N345="nulová",J345,0)</f>
        <v>0</v>
      </c>
      <c r="BJ345" s="18" t="s">
        <v>24</v>
      </c>
      <c r="BK345" s="163">
        <f>ROUND(I345*H345,2)</f>
        <v>0</v>
      </c>
      <c r="BL345" s="18" t="s">
        <v>192</v>
      </c>
      <c r="BM345" s="162" t="s">
        <v>1709</v>
      </c>
    </row>
    <row r="346" spans="1:65" s="13" customFormat="1">
      <c r="B346" s="164"/>
      <c r="D346" s="165" t="s">
        <v>194</v>
      </c>
      <c r="E346" s="166" t="s">
        <v>1</v>
      </c>
      <c r="F346" s="167" t="s">
        <v>1697</v>
      </c>
      <c r="H346" s="168">
        <v>12.12</v>
      </c>
      <c r="I346" s="169"/>
      <c r="L346" s="164"/>
      <c r="M346" s="170"/>
      <c r="N346" s="171"/>
      <c r="O346" s="171"/>
      <c r="P346" s="171"/>
      <c r="Q346" s="171"/>
      <c r="R346" s="171"/>
      <c r="S346" s="171"/>
      <c r="T346" s="172"/>
      <c r="AT346" s="166" t="s">
        <v>194</v>
      </c>
      <c r="AU346" s="166" t="s">
        <v>88</v>
      </c>
      <c r="AV346" s="13" t="s">
        <v>88</v>
      </c>
      <c r="AW346" s="13" t="s">
        <v>35</v>
      </c>
      <c r="AX346" s="13" t="s">
        <v>24</v>
      </c>
      <c r="AY346" s="166" t="s">
        <v>185</v>
      </c>
    </row>
    <row r="347" spans="1:65" s="2" customFormat="1" ht="16.5" customHeight="1">
      <c r="A347" s="33"/>
      <c r="B347" s="150"/>
      <c r="C347" s="151" t="s">
        <v>272</v>
      </c>
      <c r="D347" s="151" t="s">
        <v>187</v>
      </c>
      <c r="E347" s="152" t="s">
        <v>1710</v>
      </c>
      <c r="F347" s="153" t="s">
        <v>1711</v>
      </c>
      <c r="G347" s="154" t="s">
        <v>190</v>
      </c>
      <c r="H347" s="155">
        <v>22</v>
      </c>
      <c r="I347" s="156"/>
      <c r="J347" s="157">
        <f>ROUND(I347*H347,2)</f>
        <v>0</v>
      </c>
      <c r="K347" s="153" t="s">
        <v>191</v>
      </c>
      <c r="L347" s="34"/>
      <c r="M347" s="158" t="s">
        <v>1</v>
      </c>
      <c r="N347" s="159" t="s">
        <v>45</v>
      </c>
      <c r="O347" s="59"/>
      <c r="P347" s="160">
        <f>O347*H347</f>
        <v>0</v>
      </c>
      <c r="Q347" s="160">
        <v>3.0759999999999999E-2</v>
      </c>
      <c r="R347" s="160">
        <f>Q347*H347</f>
        <v>0.67671999999999999</v>
      </c>
      <c r="S347" s="160">
        <v>0</v>
      </c>
      <c r="T347" s="161">
        <f>S347*H347</f>
        <v>0</v>
      </c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R347" s="162" t="s">
        <v>192</v>
      </c>
      <c r="AT347" s="162" t="s">
        <v>187</v>
      </c>
      <c r="AU347" s="162" t="s">
        <v>88</v>
      </c>
      <c r="AY347" s="18" t="s">
        <v>185</v>
      </c>
      <c r="BE347" s="163">
        <f>IF(N347="základní",J347,0)</f>
        <v>0</v>
      </c>
      <c r="BF347" s="163">
        <f>IF(N347="snížená",J347,0)</f>
        <v>0</v>
      </c>
      <c r="BG347" s="163">
        <f>IF(N347="zákl. přenesená",J347,0)</f>
        <v>0</v>
      </c>
      <c r="BH347" s="163">
        <f>IF(N347="sníž. přenesená",J347,0)</f>
        <v>0</v>
      </c>
      <c r="BI347" s="163">
        <f>IF(N347="nulová",J347,0)</f>
        <v>0</v>
      </c>
      <c r="BJ347" s="18" t="s">
        <v>24</v>
      </c>
      <c r="BK347" s="163">
        <f>ROUND(I347*H347,2)</f>
        <v>0</v>
      </c>
      <c r="BL347" s="18" t="s">
        <v>192</v>
      </c>
      <c r="BM347" s="162" t="s">
        <v>1712</v>
      </c>
    </row>
    <row r="348" spans="1:65" s="2" customFormat="1" ht="16.5" customHeight="1">
      <c r="A348" s="33"/>
      <c r="B348" s="150"/>
      <c r="C348" s="181" t="s">
        <v>989</v>
      </c>
      <c r="D348" s="181" t="s">
        <v>231</v>
      </c>
      <c r="E348" s="182" t="s">
        <v>1713</v>
      </c>
      <c r="F348" s="183" t="s">
        <v>1714</v>
      </c>
      <c r="G348" s="184" t="s">
        <v>190</v>
      </c>
      <c r="H348" s="185">
        <v>22</v>
      </c>
      <c r="I348" s="186"/>
      <c r="J348" s="187">
        <f>ROUND(I348*H348,2)</f>
        <v>0</v>
      </c>
      <c r="K348" s="183" t="s">
        <v>224</v>
      </c>
      <c r="L348" s="188"/>
      <c r="M348" s="189" t="s">
        <v>1</v>
      </c>
      <c r="N348" s="190" t="s">
        <v>45</v>
      </c>
      <c r="O348" s="59"/>
      <c r="P348" s="160">
        <f>O348*H348</f>
        <v>0</v>
      </c>
      <c r="Q348" s="160">
        <v>7.5999999999999998E-2</v>
      </c>
      <c r="R348" s="160">
        <f>Q348*H348</f>
        <v>1.6719999999999999</v>
      </c>
      <c r="S348" s="160">
        <v>0</v>
      </c>
      <c r="T348" s="161">
        <f>S348*H348</f>
        <v>0</v>
      </c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R348" s="162" t="s">
        <v>217</v>
      </c>
      <c r="AT348" s="162" t="s">
        <v>231</v>
      </c>
      <c r="AU348" s="162" t="s">
        <v>88</v>
      </c>
      <c r="AY348" s="18" t="s">
        <v>185</v>
      </c>
      <c r="BE348" s="163">
        <f>IF(N348="základní",J348,0)</f>
        <v>0</v>
      </c>
      <c r="BF348" s="163">
        <f>IF(N348="snížená",J348,0)</f>
        <v>0</v>
      </c>
      <c r="BG348" s="163">
        <f>IF(N348="zákl. přenesená",J348,0)</f>
        <v>0</v>
      </c>
      <c r="BH348" s="163">
        <f>IF(N348="sníž. přenesená",J348,0)</f>
        <v>0</v>
      </c>
      <c r="BI348" s="163">
        <f>IF(N348="nulová",J348,0)</f>
        <v>0</v>
      </c>
      <c r="BJ348" s="18" t="s">
        <v>24</v>
      </c>
      <c r="BK348" s="163">
        <f>ROUND(I348*H348,2)</f>
        <v>0</v>
      </c>
      <c r="BL348" s="18" t="s">
        <v>192</v>
      </c>
      <c r="BM348" s="162" t="s">
        <v>1715</v>
      </c>
    </row>
    <row r="349" spans="1:65" s="2" customFormat="1" ht="16.5" customHeight="1">
      <c r="A349" s="33"/>
      <c r="B349" s="150"/>
      <c r="C349" s="151" t="s">
        <v>995</v>
      </c>
      <c r="D349" s="151" t="s">
        <v>187</v>
      </c>
      <c r="E349" s="152" t="s">
        <v>1716</v>
      </c>
      <c r="F349" s="153" t="s">
        <v>1717</v>
      </c>
      <c r="G349" s="154" t="s">
        <v>190</v>
      </c>
      <c r="H349" s="155">
        <v>24</v>
      </c>
      <c r="I349" s="156"/>
      <c r="J349" s="157">
        <f>ROUND(I349*H349,2)</f>
        <v>0</v>
      </c>
      <c r="K349" s="153" t="s">
        <v>191</v>
      </c>
      <c r="L349" s="34"/>
      <c r="M349" s="158" t="s">
        <v>1</v>
      </c>
      <c r="N349" s="159" t="s">
        <v>45</v>
      </c>
      <c r="O349" s="59"/>
      <c r="P349" s="160">
        <f>O349*H349</f>
        <v>0</v>
      </c>
      <c r="Q349" s="160">
        <v>3.0759999999999999E-2</v>
      </c>
      <c r="R349" s="160">
        <f>Q349*H349</f>
        <v>0.73824000000000001</v>
      </c>
      <c r="S349" s="160">
        <v>0</v>
      </c>
      <c r="T349" s="161">
        <f>S349*H349</f>
        <v>0</v>
      </c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R349" s="162" t="s">
        <v>192</v>
      </c>
      <c r="AT349" s="162" t="s">
        <v>187</v>
      </c>
      <c r="AU349" s="162" t="s">
        <v>88</v>
      </c>
      <c r="AY349" s="18" t="s">
        <v>185</v>
      </c>
      <c r="BE349" s="163">
        <f>IF(N349="základní",J349,0)</f>
        <v>0</v>
      </c>
      <c r="BF349" s="163">
        <f>IF(N349="snížená",J349,0)</f>
        <v>0</v>
      </c>
      <c r="BG349" s="163">
        <f>IF(N349="zákl. přenesená",J349,0)</f>
        <v>0</v>
      </c>
      <c r="BH349" s="163">
        <f>IF(N349="sníž. přenesená",J349,0)</f>
        <v>0</v>
      </c>
      <c r="BI349" s="163">
        <f>IF(N349="nulová",J349,0)</f>
        <v>0</v>
      </c>
      <c r="BJ349" s="18" t="s">
        <v>24</v>
      </c>
      <c r="BK349" s="163">
        <f>ROUND(I349*H349,2)</f>
        <v>0</v>
      </c>
      <c r="BL349" s="18" t="s">
        <v>192</v>
      </c>
      <c r="BM349" s="162" t="s">
        <v>1718</v>
      </c>
    </row>
    <row r="350" spans="1:65" s="2" customFormat="1" ht="16.5" customHeight="1">
      <c r="A350" s="33"/>
      <c r="B350" s="150"/>
      <c r="C350" s="181" t="s">
        <v>1000</v>
      </c>
      <c r="D350" s="181" t="s">
        <v>231</v>
      </c>
      <c r="E350" s="182" t="s">
        <v>1719</v>
      </c>
      <c r="F350" s="183" t="s">
        <v>1720</v>
      </c>
      <c r="G350" s="184" t="s">
        <v>190</v>
      </c>
      <c r="H350" s="185">
        <v>24.24</v>
      </c>
      <c r="I350" s="186"/>
      <c r="J350" s="187">
        <f>ROUND(I350*H350,2)</f>
        <v>0</v>
      </c>
      <c r="K350" s="183" t="s">
        <v>224</v>
      </c>
      <c r="L350" s="188"/>
      <c r="M350" s="189" t="s">
        <v>1</v>
      </c>
      <c r="N350" s="190" t="s">
        <v>45</v>
      </c>
      <c r="O350" s="59"/>
      <c r="P350" s="160">
        <f>O350*H350</f>
        <v>0</v>
      </c>
      <c r="Q350" s="160">
        <v>0.155</v>
      </c>
      <c r="R350" s="160">
        <f>Q350*H350</f>
        <v>3.7571999999999997</v>
      </c>
      <c r="S350" s="160">
        <v>0</v>
      </c>
      <c r="T350" s="161">
        <f>S350*H350</f>
        <v>0</v>
      </c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R350" s="162" t="s">
        <v>217</v>
      </c>
      <c r="AT350" s="162" t="s">
        <v>231</v>
      </c>
      <c r="AU350" s="162" t="s">
        <v>88</v>
      </c>
      <c r="AY350" s="18" t="s">
        <v>185</v>
      </c>
      <c r="BE350" s="163">
        <f>IF(N350="základní",J350,0)</f>
        <v>0</v>
      </c>
      <c r="BF350" s="163">
        <f>IF(N350="snížená",J350,0)</f>
        <v>0</v>
      </c>
      <c r="BG350" s="163">
        <f>IF(N350="zákl. přenesená",J350,0)</f>
        <v>0</v>
      </c>
      <c r="BH350" s="163">
        <f>IF(N350="sníž. přenesená",J350,0)</f>
        <v>0</v>
      </c>
      <c r="BI350" s="163">
        <f>IF(N350="nulová",J350,0)</f>
        <v>0</v>
      </c>
      <c r="BJ350" s="18" t="s">
        <v>24</v>
      </c>
      <c r="BK350" s="163">
        <f>ROUND(I350*H350,2)</f>
        <v>0</v>
      </c>
      <c r="BL350" s="18" t="s">
        <v>192</v>
      </c>
      <c r="BM350" s="162" t="s">
        <v>1721</v>
      </c>
    </row>
    <row r="351" spans="1:65" s="13" customFormat="1">
      <c r="B351" s="164"/>
      <c r="D351" s="165" t="s">
        <v>194</v>
      </c>
      <c r="E351" s="166" t="s">
        <v>1</v>
      </c>
      <c r="F351" s="167" t="s">
        <v>1722</v>
      </c>
      <c r="H351" s="168">
        <v>24.24</v>
      </c>
      <c r="I351" s="169"/>
      <c r="L351" s="164"/>
      <c r="M351" s="170"/>
      <c r="N351" s="171"/>
      <c r="O351" s="171"/>
      <c r="P351" s="171"/>
      <c r="Q351" s="171"/>
      <c r="R351" s="171"/>
      <c r="S351" s="171"/>
      <c r="T351" s="172"/>
      <c r="AT351" s="166" t="s">
        <v>194</v>
      </c>
      <c r="AU351" s="166" t="s">
        <v>88</v>
      </c>
      <c r="AV351" s="13" t="s">
        <v>88</v>
      </c>
      <c r="AW351" s="13" t="s">
        <v>35</v>
      </c>
      <c r="AX351" s="13" t="s">
        <v>24</v>
      </c>
      <c r="AY351" s="166" t="s">
        <v>185</v>
      </c>
    </row>
    <row r="352" spans="1:65" s="2" customFormat="1" ht="16.5" customHeight="1">
      <c r="A352" s="33"/>
      <c r="B352" s="150"/>
      <c r="C352" s="151" t="s">
        <v>1005</v>
      </c>
      <c r="D352" s="151" t="s">
        <v>187</v>
      </c>
      <c r="E352" s="152" t="s">
        <v>1723</v>
      </c>
      <c r="F352" s="153" t="s">
        <v>1724</v>
      </c>
      <c r="G352" s="154" t="s">
        <v>190</v>
      </c>
      <c r="H352" s="155">
        <v>12</v>
      </c>
      <c r="I352" s="156"/>
      <c r="J352" s="157">
        <f>ROUND(I352*H352,2)</f>
        <v>0</v>
      </c>
      <c r="K352" s="153" t="s">
        <v>191</v>
      </c>
      <c r="L352" s="34"/>
      <c r="M352" s="158" t="s">
        <v>1</v>
      </c>
      <c r="N352" s="159" t="s">
        <v>45</v>
      </c>
      <c r="O352" s="59"/>
      <c r="P352" s="160">
        <f>O352*H352</f>
        <v>0</v>
      </c>
      <c r="Q352" s="160">
        <v>0.21734000000000001</v>
      </c>
      <c r="R352" s="160">
        <f>Q352*H352</f>
        <v>2.6080800000000002</v>
      </c>
      <c r="S352" s="160">
        <v>0</v>
      </c>
      <c r="T352" s="161">
        <f>S352*H352</f>
        <v>0</v>
      </c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R352" s="162" t="s">
        <v>192</v>
      </c>
      <c r="AT352" s="162" t="s">
        <v>187</v>
      </c>
      <c r="AU352" s="162" t="s">
        <v>88</v>
      </c>
      <c r="AY352" s="18" t="s">
        <v>185</v>
      </c>
      <c r="BE352" s="163">
        <f>IF(N352="základní",J352,0)</f>
        <v>0</v>
      </c>
      <c r="BF352" s="163">
        <f>IF(N352="snížená",J352,0)</f>
        <v>0</v>
      </c>
      <c r="BG352" s="163">
        <f>IF(N352="zákl. přenesená",J352,0)</f>
        <v>0</v>
      </c>
      <c r="BH352" s="163">
        <f>IF(N352="sníž. přenesená",J352,0)</f>
        <v>0</v>
      </c>
      <c r="BI352" s="163">
        <f>IF(N352="nulová",J352,0)</f>
        <v>0</v>
      </c>
      <c r="BJ352" s="18" t="s">
        <v>24</v>
      </c>
      <c r="BK352" s="163">
        <f>ROUND(I352*H352,2)</f>
        <v>0</v>
      </c>
      <c r="BL352" s="18" t="s">
        <v>192</v>
      </c>
      <c r="BM352" s="162" t="s">
        <v>1725</v>
      </c>
    </row>
    <row r="353" spans="1:65" s="2" customFormat="1" ht="16.5" customHeight="1">
      <c r="A353" s="33"/>
      <c r="B353" s="150"/>
      <c r="C353" s="181" t="s">
        <v>1010</v>
      </c>
      <c r="D353" s="181" t="s">
        <v>231</v>
      </c>
      <c r="E353" s="182" t="s">
        <v>1726</v>
      </c>
      <c r="F353" s="183" t="s">
        <v>1727</v>
      </c>
      <c r="G353" s="184" t="s">
        <v>190</v>
      </c>
      <c r="H353" s="185">
        <v>12</v>
      </c>
      <c r="I353" s="186"/>
      <c r="J353" s="187">
        <f>ROUND(I353*H353,2)</f>
        <v>0</v>
      </c>
      <c r="K353" s="183" t="s">
        <v>224</v>
      </c>
      <c r="L353" s="188"/>
      <c r="M353" s="189" t="s">
        <v>1</v>
      </c>
      <c r="N353" s="190" t="s">
        <v>45</v>
      </c>
      <c r="O353" s="59"/>
      <c r="P353" s="160">
        <f>O353*H353</f>
        <v>0</v>
      </c>
      <c r="Q353" s="160">
        <v>0.06</v>
      </c>
      <c r="R353" s="160">
        <f>Q353*H353</f>
        <v>0.72</v>
      </c>
      <c r="S353" s="160">
        <v>0</v>
      </c>
      <c r="T353" s="161">
        <f>S353*H353</f>
        <v>0</v>
      </c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R353" s="162" t="s">
        <v>217</v>
      </c>
      <c r="AT353" s="162" t="s">
        <v>231</v>
      </c>
      <c r="AU353" s="162" t="s">
        <v>88</v>
      </c>
      <c r="AY353" s="18" t="s">
        <v>185</v>
      </c>
      <c r="BE353" s="163">
        <f>IF(N353="základní",J353,0)</f>
        <v>0</v>
      </c>
      <c r="BF353" s="163">
        <f>IF(N353="snížená",J353,0)</f>
        <v>0</v>
      </c>
      <c r="BG353" s="163">
        <f>IF(N353="zákl. přenesená",J353,0)</f>
        <v>0</v>
      </c>
      <c r="BH353" s="163">
        <f>IF(N353="sníž. přenesená",J353,0)</f>
        <v>0</v>
      </c>
      <c r="BI353" s="163">
        <f>IF(N353="nulová",J353,0)</f>
        <v>0</v>
      </c>
      <c r="BJ353" s="18" t="s">
        <v>24</v>
      </c>
      <c r="BK353" s="163">
        <f>ROUND(I353*H353,2)</f>
        <v>0</v>
      </c>
      <c r="BL353" s="18" t="s">
        <v>192</v>
      </c>
      <c r="BM353" s="162" t="s">
        <v>1728</v>
      </c>
    </row>
    <row r="354" spans="1:65" s="2" customFormat="1" ht="16.5" customHeight="1">
      <c r="A354" s="33"/>
      <c r="B354" s="150"/>
      <c r="C354" s="151" t="s">
        <v>1015</v>
      </c>
      <c r="D354" s="151" t="s">
        <v>187</v>
      </c>
      <c r="E354" s="152" t="s">
        <v>1729</v>
      </c>
      <c r="F354" s="153" t="s">
        <v>1730</v>
      </c>
      <c r="G354" s="154" t="s">
        <v>190</v>
      </c>
      <c r="H354" s="155">
        <v>22</v>
      </c>
      <c r="I354" s="156"/>
      <c r="J354" s="157">
        <f>ROUND(I354*H354,2)</f>
        <v>0</v>
      </c>
      <c r="K354" s="153" t="s">
        <v>224</v>
      </c>
      <c r="L354" s="34"/>
      <c r="M354" s="158" t="s">
        <v>1</v>
      </c>
      <c r="N354" s="159" t="s">
        <v>45</v>
      </c>
      <c r="O354" s="59"/>
      <c r="P354" s="160">
        <f>O354*H354</f>
        <v>0</v>
      </c>
      <c r="Q354" s="160">
        <v>0</v>
      </c>
      <c r="R354" s="160">
        <f>Q354*H354</f>
        <v>0</v>
      </c>
      <c r="S354" s="160">
        <v>0</v>
      </c>
      <c r="T354" s="161">
        <f>S354*H354</f>
        <v>0</v>
      </c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R354" s="162" t="s">
        <v>192</v>
      </c>
      <c r="AT354" s="162" t="s">
        <v>187</v>
      </c>
      <c r="AU354" s="162" t="s">
        <v>88</v>
      </c>
      <c r="AY354" s="18" t="s">
        <v>185</v>
      </c>
      <c r="BE354" s="163">
        <f>IF(N354="základní",J354,0)</f>
        <v>0</v>
      </c>
      <c r="BF354" s="163">
        <f>IF(N354="snížená",J354,0)</f>
        <v>0</v>
      </c>
      <c r="BG354" s="163">
        <f>IF(N354="zákl. přenesená",J354,0)</f>
        <v>0</v>
      </c>
      <c r="BH354" s="163">
        <f>IF(N354="sníž. přenesená",J354,0)</f>
        <v>0</v>
      </c>
      <c r="BI354" s="163">
        <f>IF(N354="nulová",J354,0)</f>
        <v>0</v>
      </c>
      <c r="BJ354" s="18" t="s">
        <v>24</v>
      </c>
      <c r="BK354" s="163">
        <f>ROUND(I354*H354,2)</f>
        <v>0</v>
      </c>
      <c r="BL354" s="18" t="s">
        <v>192</v>
      </c>
      <c r="BM354" s="162" t="s">
        <v>1731</v>
      </c>
    </row>
    <row r="355" spans="1:65" s="13" customFormat="1">
      <c r="B355" s="164"/>
      <c r="D355" s="165" t="s">
        <v>194</v>
      </c>
      <c r="E355" s="166" t="s">
        <v>1</v>
      </c>
      <c r="F355" s="167" t="s">
        <v>1732</v>
      </c>
      <c r="H355" s="168">
        <v>22</v>
      </c>
      <c r="I355" s="169"/>
      <c r="L355" s="164"/>
      <c r="M355" s="170"/>
      <c r="N355" s="171"/>
      <c r="O355" s="171"/>
      <c r="P355" s="171"/>
      <c r="Q355" s="171"/>
      <c r="R355" s="171"/>
      <c r="S355" s="171"/>
      <c r="T355" s="172"/>
      <c r="AT355" s="166" t="s">
        <v>194</v>
      </c>
      <c r="AU355" s="166" t="s">
        <v>88</v>
      </c>
      <c r="AV355" s="13" t="s">
        <v>88</v>
      </c>
      <c r="AW355" s="13" t="s">
        <v>35</v>
      </c>
      <c r="AX355" s="13" t="s">
        <v>24</v>
      </c>
      <c r="AY355" s="166" t="s">
        <v>185</v>
      </c>
    </row>
    <row r="356" spans="1:65" s="2" customFormat="1" ht="16.5" customHeight="1">
      <c r="A356" s="33"/>
      <c r="B356" s="150"/>
      <c r="C356" s="151" t="s">
        <v>1021</v>
      </c>
      <c r="D356" s="151" t="s">
        <v>187</v>
      </c>
      <c r="E356" s="152" t="s">
        <v>1733</v>
      </c>
      <c r="F356" s="153" t="s">
        <v>1734</v>
      </c>
      <c r="G356" s="154" t="s">
        <v>228</v>
      </c>
      <c r="H356" s="155">
        <v>24.222999999999999</v>
      </c>
      <c r="I356" s="156"/>
      <c r="J356" s="157">
        <f>ROUND(I356*H356,2)</f>
        <v>0</v>
      </c>
      <c r="K356" s="153" t="s">
        <v>191</v>
      </c>
      <c r="L356" s="34"/>
      <c r="M356" s="158" t="s">
        <v>1</v>
      </c>
      <c r="N356" s="159" t="s">
        <v>45</v>
      </c>
      <c r="O356" s="59"/>
      <c r="P356" s="160">
        <f>O356*H356</f>
        <v>0</v>
      </c>
      <c r="Q356" s="160">
        <v>2.3010199999999998</v>
      </c>
      <c r="R356" s="160">
        <f>Q356*H356</f>
        <v>55.737607459999992</v>
      </c>
      <c r="S356" s="160">
        <v>0</v>
      </c>
      <c r="T356" s="161">
        <f>S356*H356</f>
        <v>0</v>
      </c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R356" s="162" t="s">
        <v>192</v>
      </c>
      <c r="AT356" s="162" t="s">
        <v>187</v>
      </c>
      <c r="AU356" s="162" t="s">
        <v>88</v>
      </c>
      <c r="AY356" s="18" t="s">
        <v>185</v>
      </c>
      <c r="BE356" s="163">
        <f>IF(N356="základní",J356,0)</f>
        <v>0</v>
      </c>
      <c r="BF356" s="163">
        <f>IF(N356="snížená",J356,0)</f>
        <v>0</v>
      </c>
      <c r="BG356" s="163">
        <f>IF(N356="zákl. přenesená",J356,0)</f>
        <v>0</v>
      </c>
      <c r="BH356" s="163">
        <f>IF(N356="sníž. přenesená",J356,0)</f>
        <v>0</v>
      </c>
      <c r="BI356" s="163">
        <f>IF(N356="nulová",J356,0)</f>
        <v>0</v>
      </c>
      <c r="BJ356" s="18" t="s">
        <v>24</v>
      </c>
      <c r="BK356" s="163">
        <f>ROUND(I356*H356,2)</f>
        <v>0</v>
      </c>
      <c r="BL356" s="18" t="s">
        <v>192</v>
      </c>
      <c r="BM356" s="162" t="s">
        <v>1735</v>
      </c>
    </row>
    <row r="357" spans="1:65" s="15" customFormat="1">
      <c r="B357" s="194"/>
      <c r="D357" s="165" t="s">
        <v>194</v>
      </c>
      <c r="E357" s="195" t="s">
        <v>1</v>
      </c>
      <c r="F357" s="196" t="s">
        <v>1736</v>
      </c>
      <c r="H357" s="195" t="s">
        <v>1</v>
      </c>
      <c r="I357" s="197"/>
      <c r="L357" s="194"/>
      <c r="M357" s="198"/>
      <c r="N357" s="199"/>
      <c r="O357" s="199"/>
      <c r="P357" s="199"/>
      <c r="Q357" s="199"/>
      <c r="R357" s="199"/>
      <c r="S357" s="199"/>
      <c r="T357" s="200"/>
      <c r="AT357" s="195" t="s">
        <v>194</v>
      </c>
      <c r="AU357" s="195" t="s">
        <v>88</v>
      </c>
      <c r="AV357" s="15" t="s">
        <v>24</v>
      </c>
      <c r="AW357" s="15" t="s">
        <v>35</v>
      </c>
      <c r="AX357" s="15" t="s">
        <v>80</v>
      </c>
      <c r="AY357" s="195" t="s">
        <v>185</v>
      </c>
    </row>
    <row r="358" spans="1:65" s="13" customFormat="1">
      <c r="B358" s="164"/>
      <c r="D358" s="165" t="s">
        <v>194</v>
      </c>
      <c r="E358" s="166" t="s">
        <v>1</v>
      </c>
      <c r="F358" s="167" t="s">
        <v>1737</v>
      </c>
      <c r="H358" s="168">
        <v>24.222999999999999</v>
      </c>
      <c r="I358" s="169"/>
      <c r="L358" s="164"/>
      <c r="M358" s="170"/>
      <c r="N358" s="171"/>
      <c r="O358" s="171"/>
      <c r="P358" s="171"/>
      <c r="Q358" s="171"/>
      <c r="R358" s="171"/>
      <c r="S358" s="171"/>
      <c r="T358" s="172"/>
      <c r="AT358" s="166" t="s">
        <v>194</v>
      </c>
      <c r="AU358" s="166" t="s">
        <v>88</v>
      </c>
      <c r="AV358" s="13" t="s">
        <v>88</v>
      </c>
      <c r="AW358" s="13" t="s">
        <v>35</v>
      </c>
      <c r="AX358" s="13" t="s">
        <v>24</v>
      </c>
      <c r="AY358" s="166" t="s">
        <v>185</v>
      </c>
    </row>
    <row r="359" spans="1:65" s="2" customFormat="1" ht="16.5" customHeight="1">
      <c r="A359" s="33"/>
      <c r="B359" s="150"/>
      <c r="C359" s="151" t="s">
        <v>1026</v>
      </c>
      <c r="D359" s="151" t="s">
        <v>187</v>
      </c>
      <c r="E359" s="152" t="s">
        <v>1738</v>
      </c>
      <c r="F359" s="153" t="s">
        <v>1739</v>
      </c>
      <c r="G359" s="154" t="s">
        <v>228</v>
      </c>
      <c r="H359" s="155">
        <v>18</v>
      </c>
      <c r="I359" s="156"/>
      <c r="J359" s="157">
        <f>ROUND(I359*H359,2)</f>
        <v>0</v>
      </c>
      <c r="K359" s="153" t="s">
        <v>191</v>
      </c>
      <c r="L359" s="34"/>
      <c r="M359" s="158" t="s">
        <v>1</v>
      </c>
      <c r="N359" s="159" t="s">
        <v>45</v>
      </c>
      <c r="O359" s="59"/>
      <c r="P359" s="160">
        <f>O359*H359</f>
        <v>0</v>
      </c>
      <c r="Q359" s="160">
        <v>2.3010199999999998</v>
      </c>
      <c r="R359" s="160">
        <f>Q359*H359</f>
        <v>41.41836</v>
      </c>
      <c r="S359" s="160">
        <v>0</v>
      </c>
      <c r="T359" s="161">
        <f>S359*H359</f>
        <v>0</v>
      </c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R359" s="162" t="s">
        <v>192</v>
      </c>
      <c r="AT359" s="162" t="s">
        <v>187</v>
      </c>
      <c r="AU359" s="162" t="s">
        <v>88</v>
      </c>
      <c r="AY359" s="18" t="s">
        <v>185</v>
      </c>
      <c r="BE359" s="163">
        <f>IF(N359="základní",J359,0)</f>
        <v>0</v>
      </c>
      <c r="BF359" s="163">
        <f>IF(N359="snížená",J359,0)</f>
        <v>0</v>
      </c>
      <c r="BG359" s="163">
        <f>IF(N359="zákl. přenesená",J359,0)</f>
        <v>0</v>
      </c>
      <c r="BH359" s="163">
        <f>IF(N359="sníž. přenesená",J359,0)</f>
        <v>0</v>
      </c>
      <c r="BI359" s="163">
        <f>IF(N359="nulová",J359,0)</f>
        <v>0</v>
      </c>
      <c r="BJ359" s="18" t="s">
        <v>24</v>
      </c>
      <c r="BK359" s="163">
        <f>ROUND(I359*H359,2)</f>
        <v>0</v>
      </c>
      <c r="BL359" s="18" t="s">
        <v>192</v>
      </c>
      <c r="BM359" s="162" t="s">
        <v>1740</v>
      </c>
    </row>
    <row r="360" spans="1:65" s="13" customFormat="1">
      <c r="B360" s="164"/>
      <c r="D360" s="165" t="s">
        <v>194</v>
      </c>
      <c r="E360" s="166" t="s">
        <v>1</v>
      </c>
      <c r="F360" s="167" t="s">
        <v>1741</v>
      </c>
      <c r="H360" s="168">
        <v>18</v>
      </c>
      <c r="I360" s="169"/>
      <c r="L360" s="164"/>
      <c r="M360" s="170"/>
      <c r="N360" s="171"/>
      <c r="O360" s="171"/>
      <c r="P360" s="171"/>
      <c r="Q360" s="171"/>
      <c r="R360" s="171"/>
      <c r="S360" s="171"/>
      <c r="T360" s="172"/>
      <c r="AT360" s="166" t="s">
        <v>194</v>
      </c>
      <c r="AU360" s="166" t="s">
        <v>88</v>
      </c>
      <c r="AV360" s="13" t="s">
        <v>88</v>
      </c>
      <c r="AW360" s="13" t="s">
        <v>35</v>
      </c>
      <c r="AX360" s="13" t="s">
        <v>24</v>
      </c>
      <c r="AY360" s="166" t="s">
        <v>185</v>
      </c>
    </row>
    <row r="361" spans="1:65" s="2" customFormat="1" ht="16.5" customHeight="1">
      <c r="A361" s="33"/>
      <c r="B361" s="150"/>
      <c r="C361" s="151" t="s">
        <v>1032</v>
      </c>
      <c r="D361" s="151" t="s">
        <v>187</v>
      </c>
      <c r="E361" s="152" t="s">
        <v>1742</v>
      </c>
      <c r="F361" s="153" t="s">
        <v>1743</v>
      </c>
      <c r="G361" s="154" t="s">
        <v>288</v>
      </c>
      <c r="H361" s="155">
        <v>26.404</v>
      </c>
      <c r="I361" s="156"/>
      <c r="J361" s="157">
        <f>ROUND(I361*H361,2)</f>
        <v>0</v>
      </c>
      <c r="K361" s="153" t="s">
        <v>191</v>
      </c>
      <c r="L361" s="34"/>
      <c r="M361" s="158" t="s">
        <v>1</v>
      </c>
      <c r="N361" s="159" t="s">
        <v>45</v>
      </c>
      <c r="O361" s="59"/>
      <c r="P361" s="160">
        <f>O361*H361</f>
        <v>0</v>
      </c>
      <c r="Q361" s="160">
        <v>4.0200000000000001E-3</v>
      </c>
      <c r="R361" s="160">
        <f>Q361*H361</f>
        <v>0.10614408</v>
      </c>
      <c r="S361" s="160">
        <v>0</v>
      </c>
      <c r="T361" s="161">
        <f>S361*H361</f>
        <v>0</v>
      </c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R361" s="162" t="s">
        <v>192</v>
      </c>
      <c r="AT361" s="162" t="s">
        <v>187</v>
      </c>
      <c r="AU361" s="162" t="s">
        <v>88</v>
      </c>
      <c r="AY361" s="18" t="s">
        <v>185</v>
      </c>
      <c r="BE361" s="163">
        <f>IF(N361="základní",J361,0)</f>
        <v>0</v>
      </c>
      <c r="BF361" s="163">
        <f>IF(N361="snížená",J361,0)</f>
        <v>0</v>
      </c>
      <c r="BG361" s="163">
        <f>IF(N361="zákl. přenesená",J361,0)</f>
        <v>0</v>
      </c>
      <c r="BH361" s="163">
        <f>IF(N361="sníž. přenesená",J361,0)</f>
        <v>0</v>
      </c>
      <c r="BI361" s="163">
        <f>IF(N361="nulová",J361,0)</f>
        <v>0</v>
      </c>
      <c r="BJ361" s="18" t="s">
        <v>24</v>
      </c>
      <c r="BK361" s="163">
        <f>ROUND(I361*H361,2)</f>
        <v>0</v>
      </c>
      <c r="BL361" s="18" t="s">
        <v>192</v>
      </c>
      <c r="BM361" s="162" t="s">
        <v>1744</v>
      </c>
    </row>
    <row r="362" spans="1:65" s="13" customFormat="1">
      <c r="B362" s="164"/>
      <c r="D362" s="165" t="s">
        <v>194</v>
      </c>
      <c r="E362" s="166" t="s">
        <v>1</v>
      </c>
      <c r="F362" s="167" t="s">
        <v>1745</v>
      </c>
      <c r="H362" s="168">
        <v>26.404</v>
      </c>
      <c r="I362" s="169"/>
      <c r="L362" s="164"/>
      <c r="M362" s="170"/>
      <c r="N362" s="171"/>
      <c r="O362" s="171"/>
      <c r="P362" s="171"/>
      <c r="Q362" s="171"/>
      <c r="R362" s="171"/>
      <c r="S362" s="171"/>
      <c r="T362" s="172"/>
      <c r="AT362" s="166" t="s">
        <v>194</v>
      </c>
      <c r="AU362" s="166" t="s">
        <v>88</v>
      </c>
      <c r="AV362" s="13" t="s">
        <v>88</v>
      </c>
      <c r="AW362" s="13" t="s">
        <v>35</v>
      </c>
      <c r="AX362" s="13" t="s">
        <v>24</v>
      </c>
      <c r="AY362" s="166" t="s">
        <v>185</v>
      </c>
    </row>
    <row r="363" spans="1:65" s="2" customFormat="1" ht="16.5" customHeight="1">
      <c r="A363" s="33"/>
      <c r="B363" s="150"/>
      <c r="C363" s="151" t="s">
        <v>1039</v>
      </c>
      <c r="D363" s="151" t="s">
        <v>187</v>
      </c>
      <c r="E363" s="152" t="s">
        <v>1746</v>
      </c>
      <c r="F363" s="153" t="s">
        <v>1747</v>
      </c>
      <c r="G363" s="154" t="s">
        <v>190</v>
      </c>
      <c r="H363" s="155">
        <v>12</v>
      </c>
      <c r="I363" s="156"/>
      <c r="J363" s="157">
        <f>ROUND(I363*H363,2)</f>
        <v>0</v>
      </c>
      <c r="K363" s="153" t="s">
        <v>191</v>
      </c>
      <c r="L363" s="34"/>
      <c r="M363" s="158" t="s">
        <v>1</v>
      </c>
      <c r="N363" s="159" t="s">
        <v>45</v>
      </c>
      <c r="O363" s="59"/>
      <c r="P363" s="160">
        <f>O363*H363</f>
        <v>0</v>
      </c>
      <c r="Q363" s="160">
        <v>0</v>
      </c>
      <c r="R363" s="160">
        <f>Q363*H363</f>
        <v>0</v>
      </c>
      <c r="S363" s="160">
        <v>0.05</v>
      </c>
      <c r="T363" s="161">
        <f>S363*H363</f>
        <v>0.60000000000000009</v>
      </c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R363" s="162" t="s">
        <v>192</v>
      </c>
      <c r="AT363" s="162" t="s">
        <v>187</v>
      </c>
      <c r="AU363" s="162" t="s">
        <v>88</v>
      </c>
      <c r="AY363" s="18" t="s">
        <v>185</v>
      </c>
      <c r="BE363" s="163">
        <f>IF(N363="základní",J363,0)</f>
        <v>0</v>
      </c>
      <c r="BF363" s="163">
        <f>IF(N363="snížená",J363,0)</f>
        <v>0</v>
      </c>
      <c r="BG363" s="163">
        <f>IF(N363="zákl. přenesená",J363,0)</f>
        <v>0</v>
      </c>
      <c r="BH363" s="163">
        <f>IF(N363="sníž. přenesená",J363,0)</f>
        <v>0</v>
      </c>
      <c r="BI363" s="163">
        <f>IF(N363="nulová",J363,0)</f>
        <v>0</v>
      </c>
      <c r="BJ363" s="18" t="s">
        <v>24</v>
      </c>
      <c r="BK363" s="163">
        <f>ROUND(I363*H363,2)</f>
        <v>0</v>
      </c>
      <c r="BL363" s="18" t="s">
        <v>192</v>
      </c>
      <c r="BM363" s="162" t="s">
        <v>1748</v>
      </c>
    </row>
    <row r="364" spans="1:65" s="13" customFormat="1">
      <c r="B364" s="164"/>
      <c r="D364" s="165" t="s">
        <v>194</v>
      </c>
      <c r="E364" s="166" t="s">
        <v>1</v>
      </c>
      <c r="F364" s="167" t="s">
        <v>1749</v>
      </c>
      <c r="H364" s="168">
        <v>12</v>
      </c>
      <c r="I364" s="169"/>
      <c r="L364" s="164"/>
      <c r="M364" s="170"/>
      <c r="N364" s="171"/>
      <c r="O364" s="171"/>
      <c r="P364" s="171"/>
      <c r="Q364" s="171"/>
      <c r="R364" s="171"/>
      <c r="S364" s="171"/>
      <c r="T364" s="172"/>
      <c r="AT364" s="166" t="s">
        <v>194</v>
      </c>
      <c r="AU364" s="166" t="s">
        <v>88</v>
      </c>
      <c r="AV364" s="13" t="s">
        <v>88</v>
      </c>
      <c r="AW364" s="13" t="s">
        <v>35</v>
      </c>
      <c r="AX364" s="13" t="s">
        <v>24</v>
      </c>
      <c r="AY364" s="166" t="s">
        <v>185</v>
      </c>
    </row>
    <row r="365" spans="1:65" s="2" customFormat="1" ht="16.5" customHeight="1">
      <c r="A365" s="33"/>
      <c r="B365" s="150"/>
      <c r="C365" s="151" t="s">
        <v>1044</v>
      </c>
      <c r="D365" s="151" t="s">
        <v>187</v>
      </c>
      <c r="E365" s="152" t="s">
        <v>1600</v>
      </c>
      <c r="F365" s="153" t="s">
        <v>1601</v>
      </c>
      <c r="G365" s="154" t="s">
        <v>234</v>
      </c>
      <c r="H365" s="155">
        <v>0.6</v>
      </c>
      <c r="I365" s="156"/>
      <c r="J365" s="157">
        <f>ROUND(I365*H365,2)</f>
        <v>0</v>
      </c>
      <c r="K365" s="153" t="s">
        <v>191</v>
      </c>
      <c r="L365" s="34"/>
      <c r="M365" s="158" t="s">
        <v>1</v>
      </c>
      <c r="N365" s="159" t="s">
        <v>45</v>
      </c>
      <c r="O365" s="59"/>
      <c r="P365" s="160">
        <f>O365*H365</f>
        <v>0</v>
      </c>
      <c r="Q365" s="160">
        <v>0</v>
      </c>
      <c r="R365" s="160">
        <f>Q365*H365</f>
        <v>0</v>
      </c>
      <c r="S365" s="160">
        <v>0</v>
      </c>
      <c r="T365" s="161">
        <f>S365*H365</f>
        <v>0</v>
      </c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R365" s="162" t="s">
        <v>192</v>
      </c>
      <c r="AT365" s="162" t="s">
        <v>187</v>
      </c>
      <c r="AU365" s="162" t="s">
        <v>88</v>
      </c>
      <c r="AY365" s="18" t="s">
        <v>185</v>
      </c>
      <c r="BE365" s="163">
        <f>IF(N365="základní",J365,0)</f>
        <v>0</v>
      </c>
      <c r="BF365" s="163">
        <f>IF(N365="snížená",J365,0)</f>
        <v>0</v>
      </c>
      <c r="BG365" s="163">
        <f>IF(N365="zákl. přenesená",J365,0)</f>
        <v>0</v>
      </c>
      <c r="BH365" s="163">
        <f>IF(N365="sníž. přenesená",J365,0)</f>
        <v>0</v>
      </c>
      <c r="BI365" s="163">
        <f>IF(N365="nulová",J365,0)</f>
        <v>0</v>
      </c>
      <c r="BJ365" s="18" t="s">
        <v>24</v>
      </c>
      <c r="BK365" s="163">
        <f>ROUND(I365*H365,2)</f>
        <v>0</v>
      </c>
      <c r="BL365" s="18" t="s">
        <v>192</v>
      </c>
      <c r="BM365" s="162" t="s">
        <v>1750</v>
      </c>
    </row>
    <row r="366" spans="1:65" s="2" customFormat="1" ht="16.5" customHeight="1">
      <c r="A366" s="33"/>
      <c r="B366" s="150"/>
      <c r="C366" s="151" t="s">
        <v>1049</v>
      </c>
      <c r="D366" s="151" t="s">
        <v>187</v>
      </c>
      <c r="E366" s="152" t="s">
        <v>1751</v>
      </c>
      <c r="F366" s="153" t="s">
        <v>1752</v>
      </c>
      <c r="G366" s="154" t="s">
        <v>234</v>
      </c>
      <c r="H366" s="155">
        <v>4.8</v>
      </c>
      <c r="I366" s="156"/>
      <c r="J366" s="157">
        <f>ROUND(I366*H366,2)</f>
        <v>0</v>
      </c>
      <c r="K366" s="153" t="s">
        <v>224</v>
      </c>
      <c r="L366" s="34"/>
      <c r="M366" s="158" t="s">
        <v>1</v>
      </c>
      <c r="N366" s="159" t="s">
        <v>45</v>
      </c>
      <c r="O366" s="59"/>
      <c r="P366" s="160">
        <f>O366*H366</f>
        <v>0</v>
      </c>
      <c r="Q366" s="160">
        <v>0</v>
      </c>
      <c r="R366" s="160">
        <f>Q366*H366</f>
        <v>0</v>
      </c>
      <c r="S366" s="160">
        <v>0</v>
      </c>
      <c r="T366" s="161">
        <f>S366*H366</f>
        <v>0</v>
      </c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R366" s="162" t="s">
        <v>192</v>
      </c>
      <c r="AT366" s="162" t="s">
        <v>187</v>
      </c>
      <c r="AU366" s="162" t="s">
        <v>88</v>
      </c>
      <c r="AY366" s="18" t="s">
        <v>185</v>
      </c>
      <c r="BE366" s="163">
        <f>IF(N366="základní",J366,0)</f>
        <v>0</v>
      </c>
      <c r="BF366" s="163">
        <f>IF(N366="snížená",J366,0)</f>
        <v>0</v>
      </c>
      <c r="BG366" s="163">
        <f>IF(N366="zákl. přenesená",J366,0)</f>
        <v>0</v>
      </c>
      <c r="BH366" s="163">
        <f>IF(N366="sníž. přenesená",J366,0)</f>
        <v>0</v>
      </c>
      <c r="BI366" s="163">
        <f>IF(N366="nulová",J366,0)</f>
        <v>0</v>
      </c>
      <c r="BJ366" s="18" t="s">
        <v>24</v>
      </c>
      <c r="BK366" s="163">
        <f>ROUND(I366*H366,2)</f>
        <v>0</v>
      </c>
      <c r="BL366" s="18" t="s">
        <v>192</v>
      </c>
      <c r="BM366" s="162" t="s">
        <v>1753</v>
      </c>
    </row>
    <row r="367" spans="1:65" s="13" customFormat="1">
      <c r="B367" s="164"/>
      <c r="D367" s="165" t="s">
        <v>194</v>
      </c>
      <c r="E367" s="166" t="s">
        <v>1</v>
      </c>
      <c r="F367" s="167" t="s">
        <v>1754</v>
      </c>
      <c r="H367" s="168">
        <v>4.8</v>
      </c>
      <c r="I367" s="169"/>
      <c r="L367" s="164"/>
      <c r="M367" s="170"/>
      <c r="N367" s="171"/>
      <c r="O367" s="171"/>
      <c r="P367" s="171"/>
      <c r="Q367" s="171"/>
      <c r="R367" s="171"/>
      <c r="S367" s="171"/>
      <c r="T367" s="172"/>
      <c r="AT367" s="166" t="s">
        <v>194</v>
      </c>
      <c r="AU367" s="166" t="s">
        <v>88</v>
      </c>
      <c r="AV367" s="13" t="s">
        <v>88</v>
      </c>
      <c r="AW367" s="13" t="s">
        <v>35</v>
      </c>
      <c r="AX367" s="13" t="s">
        <v>24</v>
      </c>
      <c r="AY367" s="166" t="s">
        <v>185</v>
      </c>
    </row>
    <row r="368" spans="1:65" s="12" customFormat="1" ht="22.9" customHeight="1">
      <c r="B368" s="137"/>
      <c r="D368" s="138" t="s">
        <v>79</v>
      </c>
      <c r="E368" s="148" t="s">
        <v>418</v>
      </c>
      <c r="F368" s="148" t="s">
        <v>419</v>
      </c>
      <c r="I368" s="140"/>
      <c r="J368" s="149">
        <f>BK368</f>
        <v>0</v>
      </c>
      <c r="L368" s="137"/>
      <c r="M368" s="142"/>
      <c r="N368" s="143"/>
      <c r="O368" s="143"/>
      <c r="P368" s="144">
        <f>P369</f>
        <v>0</v>
      </c>
      <c r="Q368" s="143"/>
      <c r="R368" s="144">
        <f>R369</f>
        <v>0</v>
      </c>
      <c r="S368" s="143"/>
      <c r="T368" s="145">
        <f>T369</f>
        <v>0</v>
      </c>
      <c r="AR368" s="138" t="s">
        <v>24</v>
      </c>
      <c r="AT368" s="146" t="s">
        <v>79</v>
      </c>
      <c r="AU368" s="146" t="s">
        <v>24</v>
      </c>
      <c r="AY368" s="138" t="s">
        <v>185</v>
      </c>
      <c r="BK368" s="147">
        <f>BK369</f>
        <v>0</v>
      </c>
    </row>
    <row r="369" spans="1:65" s="2" customFormat="1" ht="16.5" customHeight="1">
      <c r="A369" s="33"/>
      <c r="B369" s="150"/>
      <c r="C369" s="151" t="s">
        <v>146</v>
      </c>
      <c r="D369" s="151" t="s">
        <v>187</v>
      </c>
      <c r="E369" s="152" t="s">
        <v>1755</v>
      </c>
      <c r="F369" s="153" t="s">
        <v>1756</v>
      </c>
      <c r="G369" s="154" t="s">
        <v>234</v>
      </c>
      <c r="H369" s="155">
        <v>156.88399999999999</v>
      </c>
      <c r="I369" s="156"/>
      <c r="J369" s="157">
        <f>ROUND(I369*H369,2)</f>
        <v>0</v>
      </c>
      <c r="K369" s="153" t="s">
        <v>191</v>
      </c>
      <c r="L369" s="34"/>
      <c r="M369" s="201" t="s">
        <v>1</v>
      </c>
      <c r="N369" s="202" t="s">
        <v>45</v>
      </c>
      <c r="O369" s="203"/>
      <c r="P369" s="204">
        <f>O369*H369</f>
        <v>0</v>
      </c>
      <c r="Q369" s="204">
        <v>0</v>
      </c>
      <c r="R369" s="204">
        <f>Q369*H369</f>
        <v>0</v>
      </c>
      <c r="S369" s="204">
        <v>0</v>
      </c>
      <c r="T369" s="205">
        <f>S369*H369</f>
        <v>0</v>
      </c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R369" s="162" t="s">
        <v>192</v>
      </c>
      <c r="AT369" s="162" t="s">
        <v>187</v>
      </c>
      <c r="AU369" s="162" t="s">
        <v>88</v>
      </c>
      <c r="AY369" s="18" t="s">
        <v>185</v>
      </c>
      <c r="BE369" s="163">
        <f>IF(N369="základní",J369,0)</f>
        <v>0</v>
      </c>
      <c r="BF369" s="163">
        <f>IF(N369="snížená",J369,0)</f>
        <v>0</v>
      </c>
      <c r="BG369" s="163">
        <f>IF(N369="zákl. přenesená",J369,0)</f>
        <v>0</v>
      </c>
      <c r="BH369" s="163">
        <f>IF(N369="sníž. přenesená",J369,0)</f>
        <v>0</v>
      </c>
      <c r="BI369" s="163">
        <f>IF(N369="nulová",J369,0)</f>
        <v>0</v>
      </c>
      <c r="BJ369" s="18" t="s">
        <v>24</v>
      </c>
      <c r="BK369" s="163">
        <f>ROUND(I369*H369,2)</f>
        <v>0</v>
      </c>
      <c r="BL369" s="18" t="s">
        <v>192</v>
      </c>
      <c r="BM369" s="162" t="s">
        <v>1757</v>
      </c>
    </row>
    <row r="370" spans="1:65" s="2" customFormat="1" ht="6.95" customHeight="1">
      <c r="A370" s="33"/>
      <c r="B370" s="48"/>
      <c r="C370" s="49"/>
      <c r="D370" s="49"/>
      <c r="E370" s="49"/>
      <c r="F370" s="49"/>
      <c r="G370" s="49"/>
      <c r="H370" s="49"/>
      <c r="I370" s="49"/>
      <c r="J370" s="49"/>
      <c r="K370" s="49"/>
      <c r="L370" s="34"/>
      <c r="M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</row>
  </sheetData>
  <autoFilter ref="C127:K369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43"/>
  <sheetViews>
    <sheetView showGridLines="0" workbookViewId="0">
      <selection activeCell="J14" sqref="J14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52" t="s">
        <v>5</v>
      </c>
      <c r="M2" s="237"/>
      <c r="N2" s="237"/>
      <c r="O2" s="237"/>
      <c r="P2" s="237"/>
      <c r="Q2" s="237"/>
      <c r="R2" s="237"/>
      <c r="S2" s="237"/>
      <c r="T2" s="237"/>
      <c r="U2" s="237"/>
      <c r="V2" s="237"/>
      <c r="AT2" s="18" t="s">
        <v>132</v>
      </c>
      <c r="AZ2" s="99" t="s">
        <v>1487</v>
      </c>
      <c r="BA2" s="99" t="s">
        <v>1</v>
      </c>
      <c r="BB2" s="99" t="s">
        <v>1</v>
      </c>
      <c r="BC2" s="99" t="s">
        <v>1758</v>
      </c>
      <c r="BD2" s="99" t="s">
        <v>88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88</v>
      </c>
      <c r="AZ3" s="99" t="s">
        <v>1759</v>
      </c>
      <c r="BA3" s="99" t="s">
        <v>1</v>
      </c>
      <c r="BB3" s="99" t="s">
        <v>1</v>
      </c>
      <c r="BC3" s="99" t="s">
        <v>1760</v>
      </c>
      <c r="BD3" s="99" t="s">
        <v>88</v>
      </c>
    </row>
    <row r="4" spans="1:56" s="1" customFormat="1" ht="24.95" customHeight="1">
      <c r="B4" s="21"/>
      <c r="D4" s="22" t="s">
        <v>158</v>
      </c>
      <c r="L4" s="21"/>
      <c r="M4" s="100" t="s">
        <v>10</v>
      </c>
      <c r="AT4" s="18" t="s">
        <v>3</v>
      </c>
      <c r="AZ4" s="99" t="s">
        <v>1761</v>
      </c>
      <c r="BA4" s="99" t="s">
        <v>1</v>
      </c>
      <c r="BB4" s="99" t="s">
        <v>1</v>
      </c>
      <c r="BC4" s="99" t="s">
        <v>1762</v>
      </c>
      <c r="BD4" s="99" t="s">
        <v>88</v>
      </c>
    </row>
    <row r="5" spans="1:56" s="1" customFormat="1" ht="6.95" customHeight="1">
      <c r="B5" s="21"/>
      <c r="L5" s="21"/>
      <c r="AZ5" s="99" t="s">
        <v>638</v>
      </c>
      <c r="BA5" s="99" t="s">
        <v>1</v>
      </c>
      <c r="BB5" s="99" t="s">
        <v>1</v>
      </c>
      <c r="BC5" s="99" t="s">
        <v>1501</v>
      </c>
      <c r="BD5" s="99" t="s">
        <v>88</v>
      </c>
    </row>
    <row r="6" spans="1:56" s="1" customFormat="1" ht="12" customHeight="1">
      <c r="B6" s="21"/>
      <c r="D6" s="28" t="s">
        <v>16</v>
      </c>
      <c r="L6" s="21"/>
      <c r="AZ6" s="99" t="s">
        <v>1763</v>
      </c>
      <c r="BA6" s="99" t="s">
        <v>1</v>
      </c>
      <c r="BB6" s="99" t="s">
        <v>1</v>
      </c>
      <c r="BC6" s="99" t="s">
        <v>1764</v>
      </c>
      <c r="BD6" s="99" t="s">
        <v>88</v>
      </c>
    </row>
    <row r="7" spans="1:56" s="1" customFormat="1" ht="16.5" customHeight="1">
      <c r="B7" s="21"/>
      <c r="E7" s="268" t="str">
        <f>'Rekapitulace stavby'!K6</f>
        <v>BRNO, GAJDOŠOVA II - REKONSTRUKCE KANALIZACE A VODOVODU (Bubeníčkova– Mikšíčkova)</v>
      </c>
      <c r="F7" s="269"/>
      <c r="G7" s="269"/>
      <c r="H7" s="269"/>
      <c r="L7" s="21"/>
      <c r="AZ7" s="99" t="s">
        <v>640</v>
      </c>
      <c r="BA7" s="99" t="s">
        <v>1</v>
      </c>
      <c r="BB7" s="99" t="s">
        <v>1</v>
      </c>
      <c r="BC7" s="99" t="s">
        <v>1765</v>
      </c>
      <c r="BD7" s="99" t="s">
        <v>88</v>
      </c>
    </row>
    <row r="8" spans="1:56" s="1" customFormat="1" ht="12" customHeight="1">
      <c r="B8" s="21"/>
      <c r="D8" s="28" t="s">
        <v>159</v>
      </c>
      <c r="L8" s="21"/>
      <c r="AZ8" s="99" t="s">
        <v>642</v>
      </c>
      <c r="BA8" s="99" t="s">
        <v>1</v>
      </c>
      <c r="BB8" s="99" t="s">
        <v>1</v>
      </c>
      <c r="BC8" s="99" t="s">
        <v>1766</v>
      </c>
      <c r="BD8" s="99" t="s">
        <v>88</v>
      </c>
    </row>
    <row r="9" spans="1:56" s="2" customFormat="1" ht="16.5" customHeight="1">
      <c r="A9" s="33"/>
      <c r="B9" s="34"/>
      <c r="C9" s="33"/>
      <c r="D9" s="33"/>
      <c r="E9" s="268" t="s">
        <v>1767</v>
      </c>
      <c r="F9" s="267"/>
      <c r="G9" s="267"/>
      <c r="H9" s="267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Z9" s="99" t="s">
        <v>1768</v>
      </c>
      <c r="BA9" s="99" t="s">
        <v>1</v>
      </c>
      <c r="BB9" s="99" t="s">
        <v>1</v>
      </c>
      <c r="BC9" s="99" t="s">
        <v>1769</v>
      </c>
      <c r="BD9" s="99" t="s">
        <v>88</v>
      </c>
    </row>
    <row r="10" spans="1:56" s="2" customFormat="1" ht="12" customHeight="1">
      <c r="A10" s="33"/>
      <c r="B10" s="34"/>
      <c r="C10" s="33"/>
      <c r="D10" s="28" t="s">
        <v>161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Z10" s="99" t="s">
        <v>644</v>
      </c>
      <c r="BA10" s="99" t="s">
        <v>1</v>
      </c>
      <c r="BB10" s="99" t="s">
        <v>1</v>
      </c>
      <c r="BC10" s="99" t="s">
        <v>1770</v>
      </c>
      <c r="BD10" s="99" t="s">
        <v>88</v>
      </c>
    </row>
    <row r="11" spans="1:56" s="2" customFormat="1" ht="16.5" customHeight="1">
      <c r="A11" s="33"/>
      <c r="B11" s="34"/>
      <c r="C11" s="33"/>
      <c r="D11" s="33"/>
      <c r="E11" s="261" t="s">
        <v>1771</v>
      </c>
      <c r="F11" s="267"/>
      <c r="G11" s="267"/>
      <c r="H11" s="267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Z11" s="99" t="s">
        <v>1772</v>
      </c>
      <c r="BA11" s="99" t="s">
        <v>1</v>
      </c>
      <c r="BB11" s="99" t="s">
        <v>1</v>
      </c>
      <c r="BC11" s="99" t="s">
        <v>1769</v>
      </c>
      <c r="BD11" s="99" t="s">
        <v>88</v>
      </c>
    </row>
    <row r="12" spans="1:5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Z12" s="99" t="s">
        <v>646</v>
      </c>
      <c r="BA12" s="99" t="s">
        <v>1</v>
      </c>
      <c r="BB12" s="99" t="s">
        <v>1</v>
      </c>
      <c r="BC12" s="99" t="s">
        <v>1773</v>
      </c>
      <c r="BD12" s="99" t="s">
        <v>88</v>
      </c>
    </row>
    <row r="13" spans="1:56" s="2" customFormat="1" ht="12" customHeight="1">
      <c r="A13" s="33"/>
      <c r="B13" s="34"/>
      <c r="C13" s="33"/>
      <c r="D13" s="28" t="s">
        <v>19</v>
      </c>
      <c r="E13" s="33"/>
      <c r="F13" s="26" t="s">
        <v>126</v>
      </c>
      <c r="G13" s="33"/>
      <c r="H13" s="33"/>
      <c r="I13" s="28" t="s">
        <v>20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Z13" s="99" t="s">
        <v>648</v>
      </c>
      <c r="BA13" s="99" t="s">
        <v>1</v>
      </c>
      <c r="BB13" s="99" t="s">
        <v>1</v>
      </c>
      <c r="BC13" s="99" t="s">
        <v>1774</v>
      </c>
      <c r="BD13" s="99" t="s">
        <v>88</v>
      </c>
    </row>
    <row r="14" spans="1:56" s="2" customFormat="1" ht="12" customHeight="1">
      <c r="A14" s="33"/>
      <c r="B14" s="34"/>
      <c r="C14" s="33"/>
      <c r="D14" s="28" t="s">
        <v>21</v>
      </c>
      <c r="E14" s="33"/>
      <c r="F14" s="26" t="s">
        <v>22</v>
      </c>
      <c r="G14" s="33"/>
      <c r="H14" s="33"/>
      <c r="I14" s="28" t="s">
        <v>23</v>
      </c>
      <c r="J14" s="56"/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Z14" s="99" t="s">
        <v>1775</v>
      </c>
      <c r="BA14" s="99" t="s">
        <v>1</v>
      </c>
      <c r="BB14" s="99" t="s">
        <v>1</v>
      </c>
      <c r="BC14" s="99" t="s">
        <v>1776</v>
      </c>
      <c r="BD14" s="99" t="s">
        <v>88</v>
      </c>
    </row>
    <row r="15" spans="1:5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Z15" s="99" t="s">
        <v>1777</v>
      </c>
      <c r="BA15" s="99" t="s">
        <v>1</v>
      </c>
      <c r="BB15" s="99" t="s">
        <v>1</v>
      </c>
      <c r="BC15" s="99" t="s">
        <v>1769</v>
      </c>
      <c r="BD15" s="99" t="s">
        <v>88</v>
      </c>
    </row>
    <row r="16" spans="1:56" s="2" customFormat="1" ht="12" customHeight="1">
      <c r="A16" s="33"/>
      <c r="B16" s="34"/>
      <c r="C16" s="33"/>
      <c r="D16" s="28" t="s">
        <v>25</v>
      </c>
      <c r="E16" s="33"/>
      <c r="F16" s="33"/>
      <c r="G16" s="33"/>
      <c r="H16" s="33"/>
      <c r="I16" s="28" t="s">
        <v>26</v>
      </c>
      <c r="J16" s="26" t="s">
        <v>27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Z16" s="99" t="s">
        <v>650</v>
      </c>
      <c r="BA16" s="99" t="s">
        <v>1</v>
      </c>
      <c r="BB16" s="99" t="s">
        <v>1</v>
      </c>
      <c r="BC16" s="99" t="s">
        <v>1778</v>
      </c>
      <c r="BD16" s="99" t="s">
        <v>88</v>
      </c>
    </row>
    <row r="17" spans="1:56" s="2" customFormat="1" ht="18" customHeight="1">
      <c r="A17" s="33"/>
      <c r="B17" s="34"/>
      <c r="C17" s="33"/>
      <c r="D17" s="33"/>
      <c r="E17" s="26" t="s">
        <v>28</v>
      </c>
      <c r="F17" s="33"/>
      <c r="G17" s="33"/>
      <c r="H17" s="33"/>
      <c r="I17" s="28" t="s">
        <v>29</v>
      </c>
      <c r="J17" s="26" t="s">
        <v>30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Z17" s="99" t="s">
        <v>1779</v>
      </c>
      <c r="BA17" s="99" t="s">
        <v>1</v>
      </c>
      <c r="BB17" s="99" t="s">
        <v>1</v>
      </c>
      <c r="BC17" s="99" t="s">
        <v>1780</v>
      </c>
      <c r="BD17" s="99" t="s">
        <v>88</v>
      </c>
    </row>
    <row r="18" spans="1:56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Z18" s="99" t="s">
        <v>653</v>
      </c>
      <c r="BA18" s="99" t="s">
        <v>1</v>
      </c>
      <c r="BB18" s="99" t="s">
        <v>1</v>
      </c>
      <c r="BC18" s="99" t="s">
        <v>1781</v>
      </c>
      <c r="BD18" s="99" t="s">
        <v>88</v>
      </c>
    </row>
    <row r="19" spans="1:56" s="2" customFormat="1" ht="12" customHeight="1">
      <c r="A19" s="33"/>
      <c r="B19" s="34"/>
      <c r="C19" s="33"/>
      <c r="D19" s="28" t="s">
        <v>31</v>
      </c>
      <c r="E19" s="33"/>
      <c r="F19" s="33"/>
      <c r="G19" s="33"/>
      <c r="H19" s="33"/>
      <c r="I19" s="28" t="s">
        <v>26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Z19" s="99" t="s">
        <v>1782</v>
      </c>
      <c r="BA19" s="99" t="s">
        <v>1</v>
      </c>
      <c r="BB19" s="99" t="s">
        <v>1</v>
      </c>
      <c r="BC19" s="99" t="s">
        <v>1783</v>
      </c>
      <c r="BD19" s="99" t="s">
        <v>88</v>
      </c>
    </row>
    <row r="20" spans="1:56" s="2" customFormat="1" ht="18" customHeight="1">
      <c r="A20" s="33"/>
      <c r="B20" s="34"/>
      <c r="C20" s="33"/>
      <c r="D20" s="33"/>
      <c r="E20" s="270" t="str">
        <f>'Rekapitulace stavby'!E14</f>
        <v>Vyplň údaj</v>
      </c>
      <c r="F20" s="236"/>
      <c r="G20" s="236"/>
      <c r="H20" s="236"/>
      <c r="I20" s="28" t="s">
        <v>29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Z20" s="99" t="s">
        <v>1784</v>
      </c>
      <c r="BA20" s="99" t="s">
        <v>1</v>
      </c>
      <c r="BB20" s="99" t="s">
        <v>1</v>
      </c>
      <c r="BC20" s="99" t="s">
        <v>1785</v>
      </c>
      <c r="BD20" s="99" t="s">
        <v>88</v>
      </c>
    </row>
    <row r="21" spans="1:56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Z21" s="99" t="s">
        <v>1786</v>
      </c>
      <c r="BA21" s="99" t="s">
        <v>1</v>
      </c>
      <c r="BB21" s="99" t="s">
        <v>1</v>
      </c>
      <c r="BC21" s="99" t="s">
        <v>117</v>
      </c>
      <c r="BD21" s="99" t="s">
        <v>88</v>
      </c>
    </row>
    <row r="22" spans="1:56" s="2" customFormat="1" ht="12" customHeight="1">
      <c r="A22" s="33"/>
      <c r="B22" s="34"/>
      <c r="C22" s="33"/>
      <c r="D22" s="28" t="s">
        <v>33</v>
      </c>
      <c r="E22" s="33"/>
      <c r="F22" s="33"/>
      <c r="G22" s="33"/>
      <c r="H22" s="33"/>
      <c r="I22" s="28" t="s">
        <v>26</v>
      </c>
      <c r="J22" s="26" t="s">
        <v>1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Z22" s="99" t="s">
        <v>1787</v>
      </c>
      <c r="BA22" s="99" t="s">
        <v>1</v>
      </c>
      <c r="BB22" s="99" t="s">
        <v>1</v>
      </c>
      <c r="BC22" s="99" t="s">
        <v>1788</v>
      </c>
      <c r="BD22" s="99" t="s">
        <v>88</v>
      </c>
    </row>
    <row r="23" spans="1:56" s="2" customFormat="1" ht="18" customHeight="1">
      <c r="A23" s="33"/>
      <c r="B23" s="34"/>
      <c r="C23" s="33"/>
      <c r="D23" s="33"/>
      <c r="E23" s="26" t="s">
        <v>34</v>
      </c>
      <c r="F23" s="33"/>
      <c r="G23" s="33"/>
      <c r="H23" s="33"/>
      <c r="I23" s="28" t="s">
        <v>29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Z23" s="99" t="s">
        <v>1789</v>
      </c>
      <c r="BA23" s="99" t="s">
        <v>1</v>
      </c>
      <c r="BB23" s="99" t="s">
        <v>1</v>
      </c>
      <c r="BC23" s="99" t="s">
        <v>1790</v>
      </c>
      <c r="BD23" s="99" t="s">
        <v>88</v>
      </c>
    </row>
    <row r="24" spans="1:56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Z24" s="99" t="s">
        <v>1791</v>
      </c>
      <c r="BA24" s="99" t="s">
        <v>1</v>
      </c>
      <c r="BB24" s="99" t="s">
        <v>1</v>
      </c>
      <c r="BC24" s="99" t="s">
        <v>1792</v>
      </c>
      <c r="BD24" s="99" t="s">
        <v>88</v>
      </c>
    </row>
    <row r="25" spans="1:56" s="2" customFormat="1" ht="12" customHeight="1">
      <c r="A25" s="33"/>
      <c r="B25" s="34"/>
      <c r="C25" s="33"/>
      <c r="D25" s="28" t="s">
        <v>36</v>
      </c>
      <c r="E25" s="33"/>
      <c r="F25" s="33"/>
      <c r="G25" s="33"/>
      <c r="H25" s="33"/>
      <c r="I25" s="28" t="s">
        <v>26</v>
      </c>
      <c r="J25" s="26" t="str">
        <f>IF('Rekapitulace stavby'!AN19="","",'Rekapitulace stavby'!AN19)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Z25" s="99" t="s">
        <v>1793</v>
      </c>
      <c r="BA25" s="99" t="s">
        <v>1</v>
      </c>
      <c r="BB25" s="99" t="s">
        <v>1</v>
      </c>
      <c r="BC25" s="99" t="s">
        <v>1794</v>
      </c>
      <c r="BD25" s="99" t="s">
        <v>88</v>
      </c>
    </row>
    <row r="26" spans="1:56" s="2" customFormat="1" ht="18" customHeight="1">
      <c r="A26" s="33"/>
      <c r="B26" s="34"/>
      <c r="C26" s="33"/>
      <c r="D26" s="33"/>
      <c r="E26" s="26" t="str">
        <f>IF('Rekapitulace stavby'!E20="","",'Rekapitulace stavby'!E20)</f>
        <v xml:space="preserve"> </v>
      </c>
      <c r="F26" s="33"/>
      <c r="G26" s="33"/>
      <c r="H26" s="33"/>
      <c r="I26" s="28" t="s">
        <v>29</v>
      </c>
      <c r="J26" s="26" t="str">
        <f>IF('Rekapitulace stavby'!AN20="","",'Rekapitulace stavby'!AN20)</f>
        <v/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Z26" s="99" t="s">
        <v>1795</v>
      </c>
      <c r="BA26" s="99" t="s">
        <v>1</v>
      </c>
      <c r="BB26" s="99" t="s">
        <v>1</v>
      </c>
      <c r="BC26" s="99" t="s">
        <v>1796</v>
      </c>
      <c r="BD26" s="99" t="s">
        <v>88</v>
      </c>
    </row>
    <row r="27" spans="1:56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Z27" s="99" t="s">
        <v>1797</v>
      </c>
      <c r="BA27" s="99" t="s">
        <v>1</v>
      </c>
      <c r="BB27" s="99" t="s">
        <v>1</v>
      </c>
      <c r="BC27" s="99" t="s">
        <v>1798</v>
      </c>
      <c r="BD27" s="99" t="s">
        <v>88</v>
      </c>
    </row>
    <row r="28" spans="1:56" s="2" customFormat="1" ht="12" customHeight="1">
      <c r="A28" s="33"/>
      <c r="B28" s="34"/>
      <c r="C28" s="33"/>
      <c r="D28" s="28" t="s">
        <v>38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Z28" s="99" t="s">
        <v>1799</v>
      </c>
      <c r="BA28" s="99" t="s">
        <v>1</v>
      </c>
      <c r="BB28" s="99" t="s">
        <v>1</v>
      </c>
      <c r="BC28" s="99" t="s">
        <v>1800</v>
      </c>
      <c r="BD28" s="99" t="s">
        <v>88</v>
      </c>
    </row>
    <row r="29" spans="1:56" s="8" customFormat="1" ht="16.5" customHeight="1">
      <c r="A29" s="101"/>
      <c r="B29" s="102"/>
      <c r="C29" s="101"/>
      <c r="D29" s="101"/>
      <c r="E29" s="241" t="s">
        <v>1</v>
      </c>
      <c r="F29" s="241"/>
      <c r="G29" s="241"/>
      <c r="H29" s="241"/>
      <c r="I29" s="101"/>
      <c r="J29" s="101"/>
      <c r="K29" s="101"/>
      <c r="L29" s="103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Z29" s="214" t="s">
        <v>1801</v>
      </c>
      <c r="BA29" s="214" t="s">
        <v>1</v>
      </c>
      <c r="BB29" s="214" t="s">
        <v>1</v>
      </c>
      <c r="BC29" s="214" t="s">
        <v>1802</v>
      </c>
      <c r="BD29" s="214" t="s">
        <v>88</v>
      </c>
    </row>
    <row r="30" spans="1:56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Z30" s="99" t="s">
        <v>658</v>
      </c>
      <c r="BA30" s="99" t="s">
        <v>1</v>
      </c>
      <c r="BB30" s="99" t="s">
        <v>1</v>
      </c>
      <c r="BC30" s="99" t="s">
        <v>1803</v>
      </c>
      <c r="BD30" s="99" t="s">
        <v>88</v>
      </c>
    </row>
    <row r="31" spans="1:56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Z31" s="99" t="s">
        <v>1804</v>
      </c>
      <c r="BA31" s="99" t="s">
        <v>1</v>
      </c>
      <c r="BB31" s="99" t="s">
        <v>1</v>
      </c>
      <c r="BC31" s="99" t="s">
        <v>1805</v>
      </c>
      <c r="BD31" s="99" t="s">
        <v>88</v>
      </c>
    </row>
    <row r="32" spans="1:56" s="2" customFormat="1" ht="25.35" customHeight="1">
      <c r="A32" s="33"/>
      <c r="B32" s="34"/>
      <c r="C32" s="33"/>
      <c r="D32" s="104" t="s">
        <v>40</v>
      </c>
      <c r="E32" s="33"/>
      <c r="F32" s="33"/>
      <c r="G32" s="33"/>
      <c r="H32" s="33"/>
      <c r="I32" s="33"/>
      <c r="J32" s="72">
        <f>ROUND(J135, 0)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Z32" s="99" t="s">
        <v>1806</v>
      </c>
      <c r="BA32" s="99" t="s">
        <v>1</v>
      </c>
      <c r="BB32" s="99" t="s">
        <v>1</v>
      </c>
      <c r="BC32" s="99" t="s">
        <v>1807</v>
      </c>
      <c r="BD32" s="99" t="s">
        <v>88</v>
      </c>
    </row>
    <row r="33" spans="1:56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Z33" s="99" t="s">
        <v>1808</v>
      </c>
      <c r="BA33" s="99" t="s">
        <v>1</v>
      </c>
      <c r="BB33" s="99" t="s">
        <v>1</v>
      </c>
      <c r="BC33" s="99" t="s">
        <v>1809</v>
      </c>
      <c r="BD33" s="99" t="s">
        <v>88</v>
      </c>
    </row>
    <row r="34" spans="1:56" s="2" customFormat="1" ht="14.45" customHeight="1">
      <c r="A34" s="33"/>
      <c r="B34" s="34"/>
      <c r="C34" s="33"/>
      <c r="D34" s="33"/>
      <c r="E34" s="33"/>
      <c r="F34" s="37" t="s">
        <v>42</v>
      </c>
      <c r="G34" s="33"/>
      <c r="H34" s="33"/>
      <c r="I34" s="37" t="s">
        <v>41</v>
      </c>
      <c r="J34" s="37" t="s">
        <v>43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Z34" s="99" t="s">
        <v>1810</v>
      </c>
      <c r="BA34" s="99" t="s">
        <v>1</v>
      </c>
      <c r="BB34" s="99" t="s">
        <v>1</v>
      </c>
      <c r="BC34" s="99" t="s">
        <v>1811</v>
      </c>
      <c r="BD34" s="99" t="s">
        <v>88</v>
      </c>
    </row>
    <row r="35" spans="1:56" s="2" customFormat="1" ht="14.45" customHeight="1">
      <c r="A35" s="33"/>
      <c r="B35" s="34"/>
      <c r="C35" s="33"/>
      <c r="D35" s="105" t="s">
        <v>44</v>
      </c>
      <c r="E35" s="28" t="s">
        <v>45</v>
      </c>
      <c r="F35" s="106">
        <f>ROUND((SUM(BE135:BE1442)),  0)</f>
        <v>0</v>
      </c>
      <c r="G35" s="33"/>
      <c r="H35" s="33"/>
      <c r="I35" s="107">
        <v>0.21</v>
      </c>
      <c r="J35" s="106">
        <f>ROUND(((SUM(BE135:BE1442))*I35),  0)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Z35" s="99" t="s">
        <v>1812</v>
      </c>
      <c r="BA35" s="99" t="s">
        <v>1</v>
      </c>
      <c r="BB35" s="99" t="s">
        <v>1</v>
      </c>
      <c r="BC35" s="99" t="s">
        <v>1813</v>
      </c>
      <c r="BD35" s="99" t="s">
        <v>88</v>
      </c>
    </row>
    <row r="36" spans="1:56" s="2" customFormat="1" ht="14.45" customHeight="1">
      <c r="A36" s="33"/>
      <c r="B36" s="34"/>
      <c r="C36" s="33"/>
      <c r="D36" s="33"/>
      <c r="E36" s="28" t="s">
        <v>46</v>
      </c>
      <c r="F36" s="106">
        <f>ROUND((SUM(BF135:BF1442)),  0)</f>
        <v>0</v>
      </c>
      <c r="G36" s="33"/>
      <c r="H36" s="33"/>
      <c r="I36" s="107">
        <v>0.15</v>
      </c>
      <c r="J36" s="106">
        <f>ROUND(((SUM(BF135:BF1442))*I36),  0)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Z36" s="99" t="s">
        <v>1814</v>
      </c>
      <c r="BA36" s="99" t="s">
        <v>1</v>
      </c>
      <c r="BB36" s="99" t="s">
        <v>1</v>
      </c>
      <c r="BC36" s="99" t="s">
        <v>1815</v>
      </c>
      <c r="BD36" s="99" t="s">
        <v>88</v>
      </c>
    </row>
    <row r="37" spans="1:56" s="2" customFormat="1" ht="14.45" hidden="1" customHeight="1">
      <c r="A37" s="33"/>
      <c r="B37" s="34"/>
      <c r="C37" s="33"/>
      <c r="D37" s="33"/>
      <c r="E37" s="28" t="s">
        <v>47</v>
      </c>
      <c r="F37" s="106">
        <f>ROUND((SUM(BG135:BG1442)),  0)</f>
        <v>0</v>
      </c>
      <c r="G37" s="33"/>
      <c r="H37" s="33"/>
      <c r="I37" s="107">
        <v>0.21</v>
      </c>
      <c r="J37" s="106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Z37" s="99" t="s">
        <v>1502</v>
      </c>
      <c r="BA37" s="99" t="s">
        <v>1</v>
      </c>
      <c r="BB37" s="99" t="s">
        <v>1</v>
      </c>
      <c r="BC37" s="99" t="s">
        <v>1816</v>
      </c>
      <c r="BD37" s="99" t="s">
        <v>88</v>
      </c>
    </row>
    <row r="38" spans="1:56" s="2" customFormat="1" ht="14.45" hidden="1" customHeight="1">
      <c r="A38" s="33"/>
      <c r="B38" s="34"/>
      <c r="C38" s="33"/>
      <c r="D38" s="33"/>
      <c r="E38" s="28" t="s">
        <v>48</v>
      </c>
      <c r="F38" s="106">
        <f>ROUND((SUM(BH135:BH1442)),  0)</f>
        <v>0</v>
      </c>
      <c r="G38" s="33"/>
      <c r="H38" s="33"/>
      <c r="I38" s="107">
        <v>0.15</v>
      </c>
      <c r="J38" s="106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Z38" s="99" t="s">
        <v>267</v>
      </c>
      <c r="BA38" s="99" t="s">
        <v>1</v>
      </c>
      <c r="BB38" s="99" t="s">
        <v>1</v>
      </c>
      <c r="BC38" s="99" t="s">
        <v>1817</v>
      </c>
      <c r="BD38" s="99" t="s">
        <v>88</v>
      </c>
    </row>
    <row r="39" spans="1:56" s="2" customFormat="1" ht="14.45" hidden="1" customHeight="1">
      <c r="A39" s="33"/>
      <c r="B39" s="34"/>
      <c r="C39" s="33"/>
      <c r="D39" s="33"/>
      <c r="E39" s="28" t="s">
        <v>49</v>
      </c>
      <c r="F39" s="106">
        <f>ROUND((SUM(BI135:BI1442)),  0)</f>
        <v>0</v>
      </c>
      <c r="G39" s="33"/>
      <c r="H39" s="33"/>
      <c r="I39" s="107">
        <v>0</v>
      </c>
      <c r="J39" s="106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Z39" s="99" t="s">
        <v>1818</v>
      </c>
      <c r="BA39" s="99" t="s">
        <v>1</v>
      </c>
      <c r="BB39" s="99" t="s">
        <v>1</v>
      </c>
      <c r="BC39" s="99" t="s">
        <v>1819</v>
      </c>
      <c r="BD39" s="99" t="s">
        <v>88</v>
      </c>
    </row>
    <row r="40" spans="1:56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Z40" s="99" t="s">
        <v>1820</v>
      </c>
      <c r="BA40" s="99" t="s">
        <v>1</v>
      </c>
      <c r="BB40" s="99" t="s">
        <v>1</v>
      </c>
      <c r="BC40" s="99" t="s">
        <v>1821</v>
      </c>
      <c r="BD40" s="99" t="s">
        <v>88</v>
      </c>
    </row>
    <row r="41" spans="1:56" s="2" customFormat="1" ht="25.35" customHeight="1">
      <c r="A41" s="33"/>
      <c r="B41" s="34"/>
      <c r="C41" s="108"/>
      <c r="D41" s="109" t="s">
        <v>50</v>
      </c>
      <c r="E41" s="61"/>
      <c r="F41" s="61"/>
      <c r="G41" s="110" t="s">
        <v>51</v>
      </c>
      <c r="H41" s="111" t="s">
        <v>52</v>
      </c>
      <c r="I41" s="61"/>
      <c r="J41" s="112">
        <f>SUM(J32:J39)</f>
        <v>0</v>
      </c>
      <c r="K41" s="113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Z41" s="99" t="s">
        <v>1822</v>
      </c>
      <c r="BA41" s="99" t="s">
        <v>1</v>
      </c>
      <c r="BB41" s="99" t="s">
        <v>1</v>
      </c>
      <c r="BC41" s="99" t="s">
        <v>1823</v>
      </c>
      <c r="BD41" s="99" t="s">
        <v>88</v>
      </c>
    </row>
    <row r="42" spans="1:56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Z42" s="99" t="s">
        <v>1824</v>
      </c>
      <c r="BA42" s="99" t="s">
        <v>1</v>
      </c>
      <c r="BB42" s="99" t="s">
        <v>1</v>
      </c>
      <c r="BC42" s="99" t="s">
        <v>1825</v>
      </c>
      <c r="BD42" s="99" t="s">
        <v>88</v>
      </c>
    </row>
    <row r="43" spans="1:56" s="1" customFormat="1" ht="14.45" customHeight="1">
      <c r="B43" s="21"/>
      <c r="L43" s="21"/>
      <c r="AZ43" s="99" t="s">
        <v>1826</v>
      </c>
      <c r="BA43" s="99" t="s">
        <v>1</v>
      </c>
      <c r="BB43" s="99" t="s">
        <v>1</v>
      </c>
      <c r="BC43" s="99" t="s">
        <v>1827</v>
      </c>
      <c r="BD43" s="99" t="s">
        <v>88</v>
      </c>
    </row>
    <row r="44" spans="1:56" s="1" customFormat="1" ht="14.45" customHeight="1">
      <c r="B44" s="21"/>
      <c r="L44" s="21"/>
      <c r="AZ44" s="99" t="s">
        <v>1828</v>
      </c>
      <c r="BA44" s="99" t="s">
        <v>1829</v>
      </c>
      <c r="BB44" s="99" t="s">
        <v>1</v>
      </c>
      <c r="BC44" s="99" t="s">
        <v>1830</v>
      </c>
      <c r="BD44" s="99" t="s">
        <v>88</v>
      </c>
    </row>
    <row r="45" spans="1:56" s="1" customFormat="1" ht="14.45" customHeight="1">
      <c r="B45" s="21"/>
      <c r="L45" s="21"/>
      <c r="AZ45" s="99" t="s">
        <v>1831</v>
      </c>
      <c r="BA45" s="99" t="s">
        <v>1832</v>
      </c>
      <c r="BB45" s="99" t="s">
        <v>1</v>
      </c>
      <c r="BC45" s="99" t="s">
        <v>1833</v>
      </c>
      <c r="BD45" s="99" t="s">
        <v>88</v>
      </c>
    </row>
    <row r="46" spans="1:56" s="1" customFormat="1" ht="14.45" customHeight="1">
      <c r="B46" s="21"/>
      <c r="L46" s="21"/>
      <c r="AZ46" s="99" t="s">
        <v>1834</v>
      </c>
      <c r="BA46" s="99" t="s">
        <v>1</v>
      </c>
      <c r="BB46" s="99" t="s">
        <v>1</v>
      </c>
      <c r="BC46" s="99" t="s">
        <v>1835</v>
      </c>
      <c r="BD46" s="99" t="s">
        <v>88</v>
      </c>
    </row>
    <row r="47" spans="1:56" s="1" customFormat="1" ht="14.45" customHeight="1">
      <c r="B47" s="21"/>
      <c r="L47" s="21"/>
      <c r="AZ47" s="99" t="s">
        <v>1836</v>
      </c>
      <c r="BA47" s="99" t="s">
        <v>1</v>
      </c>
      <c r="BB47" s="99" t="s">
        <v>1</v>
      </c>
      <c r="BC47" s="99" t="s">
        <v>1837</v>
      </c>
      <c r="BD47" s="99" t="s">
        <v>88</v>
      </c>
    </row>
    <row r="48" spans="1:56" s="1" customFormat="1" ht="14.45" customHeight="1">
      <c r="B48" s="21"/>
      <c r="L48" s="21"/>
      <c r="AZ48" s="99" t="s">
        <v>1838</v>
      </c>
      <c r="BA48" s="99" t="s">
        <v>1</v>
      </c>
      <c r="BB48" s="99" t="s">
        <v>1</v>
      </c>
      <c r="BC48" s="99" t="s">
        <v>1839</v>
      </c>
      <c r="BD48" s="99" t="s">
        <v>88</v>
      </c>
    </row>
    <row r="49" spans="1:56" s="1" customFormat="1" ht="14.45" customHeight="1">
      <c r="B49" s="21"/>
      <c r="L49" s="21"/>
      <c r="AZ49" s="99" t="s">
        <v>1840</v>
      </c>
      <c r="BA49" s="99" t="s">
        <v>1</v>
      </c>
      <c r="BB49" s="99" t="s">
        <v>1</v>
      </c>
      <c r="BC49" s="99" t="s">
        <v>1841</v>
      </c>
      <c r="BD49" s="99" t="s">
        <v>88</v>
      </c>
    </row>
    <row r="50" spans="1:56" s="2" customFormat="1" ht="14.45" customHeight="1">
      <c r="B50" s="43"/>
      <c r="D50" s="44" t="s">
        <v>53</v>
      </c>
      <c r="E50" s="45"/>
      <c r="F50" s="45"/>
      <c r="G50" s="44" t="s">
        <v>54</v>
      </c>
      <c r="H50" s="45"/>
      <c r="I50" s="45"/>
      <c r="J50" s="45"/>
      <c r="K50" s="45"/>
      <c r="L50" s="43"/>
      <c r="AZ50" s="99" t="s">
        <v>1842</v>
      </c>
      <c r="BA50" s="99" t="s">
        <v>1843</v>
      </c>
      <c r="BB50" s="99" t="s">
        <v>1</v>
      </c>
      <c r="BC50" s="99" t="s">
        <v>1844</v>
      </c>
      <c r="BD50" s="99" t="s">
        <v>88</v>
      </c>
    </row>
    <row r="51" spans="1:56">
      <c r="B51" s="21"/>
      <c r="L51" s="21"/>
      <c r="AZ51" s="99" t="s">
        <v>1845</v>
      </c>
      <c r="BA51" s="99" t="s">
        <v>1</v>
      </c>
      <c r="BB51" s="99" t="s">
        <v>1</v>
      </c>
      <c r="BC51" s="99" t="s">
        <v>1846</v>
      </c>
      <c r="BD51" s="99" t="s">
        <v>88</v>
      </c>
    </row>
    <row r="52" spans="1:56">
      <c r="B52" s="21"/>
      <c r="L52" s="21"/>
      <c r="AZ52" s="99" t="s">
        <v>1847</v>
      </c>
      <c r="BA52" s="99" t="s">
        <v>1</v>
      </c>
      <c r="BB52" s="99" t="s">
        <v>1</v>
      </c>
      <c r="BC52" s="99" t="s">
        <v>1848</v>
      </c>
      <c r="BD52" s="99" t="s">
        <v>88</v>
      </c>
    </row>
    <row r="53" spans="1:56">
      <c r="B53" s="21"/>
      <c r="L53" s="21"/>
      <c r="AZ53" s="99" t="s">
        <v>1849</v>
      </c>
      <c r="BA53" s="99" t="s">
        <v>1</v>
      </c>
      <c r="BB53" s="99" t="s">
        <v>1</v>
      </c>
      <c r="BC53" s="99" t="s">
        <v>1850</v>
      </c>
      <c r="BD53" s="99" t="s">
        <v>88</v>
      </c>
    </row>
    <row r="54" spans="1:56">
      <c r="B54" s="21"/>
      <c r="L54" s="21"/>
      <c r="AZ54" s="99" t="s">
        <v>269</v>
      </c>
      <c r="BA54" s="99" t="s">
        <v>1</v>
      </c>
      <c r="BB54" s="99" t="s">
        <v>1</v>
      </c>
      <c r="BC54" s="99" t="s">
        <v>1851</v>
      </c>
      <c r="BD54" s="99" t="s">
        <v>88</v>
      </c>
    </row>
    <row r="55" spans="1:56">
      <c r="B55" s="21"/>
      <c r="L55" s="21"/>
      <c r="AZ55" s="99" t="s">
        <v>1852</v>
      </c>
      <c r="BA55" s="99" t="s">
        <v>1</v>
      </c>
      <c r="BB55" s="99" t="s">
        <v>1</v>
      </c>
      <c r="BC55" s="99" t="s">
        <v>1853</v>
      </c>
      <c r="BD55" s="99" t="s">
        <v>88</v>
      </c>
    </row>
    <row r="56" spans="1:56">
      <c r="B56" s="21"/>
      <c r="L56" s="21"/>
      <c r="AZ56" s="99" t="s">
        <v>1854</v>
      </c>
      <c r="BA56" s="99" t="s">
        <v>1</v>
      </c>
      <c r="BB56" s="99" t="s">
        <v>1</v>
      </c>
      <c r="BC56" s="99" t="s">
        <v>109</v>
      </c>
      <c r="BD56" s="99" t="s">
        <v>88</v>
      </c>
    </row>
    <row r="57" spans="1:56">
      <c r="B57" s="21"/>
      <c r="L57" s="21"/>
      <c r="AZ57" s="99" t="s">
        <v>458</v>
      </c>
      <c r="BA57" s="99" t="s">
        <v>1</v>
      </c>
      <c r="BB57" s="99" t="s">
        <v>1</v>
      </c>
      <c r="BC57" s="99" t="s">
        <v>1855</v>
      </c>
      <c r="BD57" s="99" t="s">
        <v>88</v>
      </c>
    </row>
    <row r="58" spans="1:56">
      <c r="B58" s="21"/>
      <c r="L58" s="21"/>
      <c r="AZ58" s="99" t="s">
        <v>1856</v>
      </c>
      <c r="BA58" s="99" t="s">
        <v>1</v>
      </c>
      <c r="BB58" s="99" t="s">
        <v>1</v>
      </c>
      <c r="BC58" s="99" t="s">
        <v>1857</v>
      </c>
      <c r="BD58" s="99" t="s">
        <v>88</v>
      </c>
    </row>
    <row r="59" spans="1:56">
      <c r="B59" s="21"/>
      <c r="L59" s="21"/>
      <c r="AZ59" s="99" t="s">
        <v>1858</v>
      </c>
      <c r="BA59" s="99" t="s">
        <v>1</v>
      </c>
      <c r="BB59" s="99" t="s">
        <v>1</v>
      </c>
      <c r="BC59" s="99" t="s">
        <v>1859</v>
      </c>
      <c r="BD59" s="99" t="s">
        <v>88</v>
      </c>
    </row>
    <row r="60" spans="1:56">
      <c r="B60" s="21"/>
      <c r="L60" s="21"/>
      <c r="AZ60" s="99" t="s">
        <v>1860</v>
      </c>
      <c r="BA60" s="99" t="s">
        <v>1</v>
      </c>
      <c r="BB60" s="99" t="s">
        <v>1</v>
      </c>
      <c r="BC60" s="99" t="s">
        <v>1861</v>
      </c>
      <c r="BD60" s="99" t="s">
        <v>88</v>
      </c>
    </row>
    <row r="61" spans="1:56" s="2" customFormat="1" ht="12.75">
      <c r="A61" s="33"/>
      <c r="B61" s="34"/>
      <c r="C61" s="33"/>
      <c r="D61" s="46" t="s">
        <v>55</v>
      </c>
      <c r="E61" s="36"/>
      <c r="F61" s="114" t="s">
        <v>56</v>
      </c>
      <c r="G61" s="46" t="s">
        <v>55</v>
      </c>
      <c r="H61" s="36"/>
      <c r="I61" s="36"/>
      <c r="J61" s="115" t="s">
        <v>56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Z61" s="99" t="s">
        <v>1862</v>
      </c>
      <c r="BA61" s="99" t="s">
        <v>1</v>
      </c>
      <c r="BB61" s="99" t="s">
        <v>1</v>
      </c>
      <c r="BC61" s="99" t="s">
        <v>1863</v>
      </c>
      <c r="BD61" s="99" t="s">
        <v>88</v>
      </c>
    </row>
    <row r="62" spans="1:56">
      <c r="B62" s="21"/>
      <c r="L62" s="21"/>
      <c r="AZ62" s="99" t="s">
        <v>1864</v>
      </c>
      <c r="BA62" s="99" t="s">
        <v>1</v>
      </c>
      <c r="BB62" s="99" t="s">
        <v>1</v>
      </c>
      <c r="BC62" s="99" t="s">
        <v>1865</v>
      </c>
      <c r="BD62" s="99" t="s">
        <v>88</v>
      </c>
    </row>
    <row r="63" spans="1:56">
      <c r="B63" s="21"/>
      <c r="L63" s="21"/>
      <c r="AZ63" s="99" t="s">
        <v>1866</v>
      </c>
      <c r="BA63" s="99" t="s">
        <v>1</v>
      </c>
      <c r="BB63" s="99" t="s">
        <v>1</v>
      </c>
      <c r="BC63" s="99" t="s">
        <v>1867</v>
      </c>
      <c r="BD63" s="99" t="s">
        <v>88</v>
      </c>
    </row>
    <row r="64" spans="1:56">
      <c r="B64" s="21"/>
      <c r="L64" s="21"/>
      <c r="AZ64" s="99" t="s">
        <v>1868</v>
      </c>
      <c r="BA64" s="99" t="s">
        <v>1</v>
      </c>
      <c r="BB64" s="99" t="s">
        <v>1</v>
      </c>
      <c r="BC64" s="99" t="s">
        <v>1869</v>
      </c>
      <c r="BD64" s="99" t="s">
        <v>88</v>
      </c>
    </row>
    <row r="65" spans="1:56" s="2" customFormat="1" ht="12.75">
      <c r="A65" s="33"/>
      <c r="B65" s="34"/>
      <c r="C65" s="33"/>
      <c r="D65" s="44" t="s">
        <v>57</v>
      </c>
      <c r="E65" s="47"/>
      <c r="F65" s="47"/>
      <c r="G65" s="44" t="s">
        <v>58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Z65" s="99" t="s">
        <v>1870</v>
      </c>
      <c r="BA65" s="99" t="s">
        <v>510</v>
      </c>
      <c r="BB65" s="99" t="s">
        <v>1</v>
      </c>
      <c r="BC65" s="99" t="s">
        <v>1869</v>
      </c>
      <c r="BD65" s="99" t="s">
        <v>88</v>
      </c>
    </row>
    <row r="66" spans="1:56">
      <c r="B66" s="21"/>
      <c r="L66" s="21"/>
      <c r="AZ66" s="99" t="s">
        <v>1871</v>
      </c>
      <c r="BA66" s="99" t="s">
        <v>1</v>
      </c>
      <c r="BB66" s="99" t="s">
        <v>1</v>
      </c>
      <c r="BC66" s="99" t="s">
        <v>1872</v>
      </c>
      <c r="BD66" s="99" t="s">
        <v>88</v>
      </c>
    </row>
    <row r="67" spans="1:56">
      <c r="B67" s="21"/>
      <c r="L67" s="21"/>
      <c r="AZ67" s="99" t="s">
        <v>1873</v>
      </c>
      <c r="BA67" s="99" t="s">
        <v>1</v>
      </c>
      <c r="BB67" s="99" t="s">
        <v>1</v>
      </c>
      <c r="BC67" s="99" t="s">
        <v>1874</v>
      </c>
      <c r="BD67" s="99" t="s">
        <v>88</v>
      </c>
    </row>
    <row r="68" spans="1:56">
      <c r="B68" s="21"/>
      <c r="L68" s="21"/>
      <c r="AZ68" s="99" t="s">
        <v>1875</v>
      </c>
      <c r="BA68" s="99" t="s">
        <v>1</v>
      </c>
      <c r="BB68" s="99" t="s">
        <v>1</v>
      </c>
      <c r="BC68" s="99" t="s">
        <v>1876</v>
      </c>
      <c r="BD68" s="99" t="s">
        <v>88</v>
      </c>
    </row>
    <row r="69" spans="1:56">
      <c r="B69" s="21"/>
      <c r="L69" s="21"/>
      <c r="AZ69" s="99" t="s">
        <v>1877</v>
      </c>
      <c r="BA69" s="99" t="s">
        <v>1</v>
      </c>
      <c r="BB69" s="99" t="s">
        <v>1</v>
      </c>
      <c r="BC69" s="99" t="s">
        <v>1878</v>
      </c>
      <c r="BD69" s="99" t="s">
        <v>88</v>
      </c>
    </row>
    <row r="70" spans="1:56">
      <c r="B70" s="21"/>
      <c r="L70" s="21"/>
    </row>
    <row r="71" spans="1:56">
      <c r="B71" s="21"/>
      <c r="L71" s="21"/>
    </row>
    <row r="72" spans="1:56">
      <c r="B72" s="21"/>
      <c r="L72" s="21"/>
    </row>
    <row r="73" spans="1:56">
      <c r="B73" s="21"/>
      <c r="L73" s="21"/>
    </row>
    <row r="74" spans="1:56">
      <c r="B74" s="21"/>
      <c r="L74" s="21"/>
    </row>
    <row r="75" spans="1:56">
      <c r="B75" s="21"/>
      <c r="L75" s="21"/>
    </row>
    <row r="76" spans="1:56" s="2" customFormat="1" ht="12.75">
      <c r="A76" s="33"/>
      <c r="B76" s="34"/>
      <c r="C76" s="33"/>
      <c r="D76" s="46" t="s">
        <v>55</v>
      </c>
      <c r="E76" s="36"/>
      <c r="F76" s="114" t="s">
        <v>56</v>
      </c>
      <c r="G76" s="46" t="s">
        <v>55</v>
      </c>
      <c r="H76" s="36"/>
      <c r="I76" s="36"/>
      <c r="J76" s="115" t="s">
        <v>56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56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163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68" t="str">
        <f>E7</f>
        <v>BRNO, GAJDOŠOVA II - REKONSTRUKCE KANALIZACE A VODOVODU (Bubeníčkova– Mikšíčkova)</v>
      </c>
      <c r="F85" s="269"/>
      <c r="G85" s="269"/>
      <c r="H85" s="269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159</v>
      </c>
      <c r="L86" s="21"/>
    </row>
    <row r="87" spans="1:31" s="2" customFormat="1" ht="16.5" customHeight="1">
      <c r="A87" s="33"/>
      <c r="B87" s="34"/>
      <c r="C87" s="33"/>
      <c r="D87" s="33"/>
      <c r="E87" s="268" t="s">
        <v>1767</v>
      </c>
      <c r="F87" s="267"/>
      <c r="G87" s="267"/>
      <c r="H87" s="267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161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61" t="str">
        <f>E11</f>
        <v>31 - SO 310 - KANALIZACE</v>
      </c>
      <c r="F89" s="267"/>
      <c r="G89" s="267"/>
      <c r="H89" s="267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21</v>
      </c>
      <c r="D91" s="33"/>
      <c r="E91" s="33"/>
      <c r="F91" s="26" t="str">
        <f>F14</f>
        <v>BRNO</v>
      </c>
      <c r="G91" s="33"/>
      <c r="H91" s="33"/>
      <c r="I91" s="28" t="s">
        <v>23</v>
      </c>
      <c r="J91" s="56" t="str">
        <f>IF(J14="","",J14)</f>
        <v/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25.7" customHeight="1">
      <c r="A93" s="33"/>
      <c r="B93" s="34"/>
      <c r="C93" s="28" t="s">
        <v>25</v>
      </c>
      <c r="D93" s="33"/>
      <c r="E93" s="33"/>
      <c r="F93" s="26" t="str">
        <f>E17</f>
        <v>Statutární město Brno</v>
      </c>
      <c r="G93" s="33"/>
      <c r="H93" s="33"/>
      <c r="I93" s="28" t="s">
        <v>33</v>
      </c>
      <c r="J93" s="31" t="str">
        <f>E23</f>
        <v>JV PROJEKT V.H. s.r.o.   Brno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31</v>
      </c>
      <c r="D94" s="33"/>
      <c r="E94" s="33"/>
      <c r="F94" s="26" t="str">
        <f>IF(E20="","",E20)</f>
        <v>Vyplň údaj</v>
      </c>
      <c r="G94" s="33"/>
      <c r="H94" s="33"/>
      <c r="I94" s="28" t="s">
        <v>36</v>
      </c>
      <c r="J94" s="31" t="str">
        <f>E26</f>
        <v xml:space="preserve"> 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6" t="s">
        <v>164</v>
      </c>
      <c r="D96" s="108"/>
      <c r="E96" s="108"/>
      <c r="F96" s="108"/>
      <c r="G96" s="108"/>
      <c r="H96" s="108"/>
      <c r="I96" s="108"/>
      <c r="J96" s="117" t="s">
        <v>165</v>
      </c>
      <c r="K96" s="108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18" t="s">
        <v>166</v>
      </c>
      <c r="D98" s="33"/>
      <c r="E98" s="33"/>
      <c r="F98" s="33"/>
      <c r="G98" s="33"/>
      <c r="H98" s="33"/>
      <c r="I98" s="33"/>
      <c r="J98" s="72">
        <f>J135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167</v>
      </c>
    </row>
    <row r="99" spans="1:47" s="9" customFormat="1" ht="24.95" customHeight="1">
      <c r="B99" s="119"/>
      <c r="D99" s="120" t="s">
        <v>168</v>
      </c>
      <c r="E99" s="121"/>
      <c r="F99" s="121"/>
      <c r="G99" s="121"/>
      <c r="H99" s="121"/>
      <c r="I99" s="121"/>
      <c r="J99" s="122">
        <f>J136</f>
        <v>0</v>
      </c>
      <c r="L99" s="119"/>
    </row>
    <row r="100" spans="1:47" s="10" customFormat="1" ht="19.899999999999999" customHeight="1">
      <c r="B100" s="123"/>
      <c r="D100" s="124" t="s">
        <v>682</v>
      </c>
      <c r="E100" s="125"/>
      <c r="F100" s="125"/>
      <c r="G100" s="125"/>
      <c r="H100" s="125"/>
      <c r="I100" s="125"/>
      <c r="J100" s="126">
        <f>J137</f>
        <v>0</v>
      </c>
      <c r="L100" s="123"/>
    </row>
    <row r="101" spans="1:47" s="10" customFormat="1" ht="19.899999999999999" customHeight="1">
      <c r="B101" s="123"/>
      <c r="D101" s="124" t="s">
        <v>1505</v>
      </c>
      <c r="E101" s="125"/>
      <c r="F101" s="125"/>
      <c r="G101" s="125"/>
      <c r="H101" s="125"/>
      <c r="I101" s="125"/>
      <c r="J101" s="126">
        <f>J275</f>
        <v>0</v>
      </c>
      <c r="L101" s="123"/>
    </row>
    <row r="102" spans="1:47" s="10" customFormat="1" ht="19.899999999999999" customHeight="1">
      <c r="B102" s="123"/>
      <c r="D102" s="124" t="s">
        <v>1879</v>
      </c>
      <c r="E102" s="125"/>
      <c r="F102" s="125"/>
      <c r="G102" s="125"/>
      <c r="H102" s="125"/>
      <c r="I102" s="125"/>
      <c r="J102" s="126">
        <f>J622</f>
        <v>0</v>
      </c>
      <c r="L102" s="123"/>
    </row>
    <row r="103" spans="1:47" s="10" customFormat="1" ht="19.899999999999999" customHeight="1">
      <c r="B103" s="123"/>
      <c r="D103" s="124" t="s">
        <v>274</v>
      </c>
      <c r="E103" s="125"/>
      <c r="F103" s="125"/>
      <c r="G103" s="125"/>
      <c r="H103" s="125"/>
      <c r="I103" s="125"/>
      <c r="J103" s="126">
        <f>J771</f>
        <v>0</v>
      </c>
      <c r="L103" s="123"/>
    </row>
    <row r="104" spans="1:47" s="10" customFormat="1" ht="19.899999999999999" customHeight="1">
      <c r="B104" s="123"/>
      <c r="D104" s="124" t="s">
        <v>426</v>
      </c>
      <c r="E104" s="125"/>
      <c r="F104" s="125"/>
      <c r="G104" s="125"/>
      <c r="H104" s="125"/>
      <c r="I104" s="125"/>
      <c r="J104" s="126">
        <f>J800</f>
        <v>0</v>
      </c>
      <c r="L104" s="123"/>
    </row>
    <row r="105" spans="1:47" s="10" customFormat="1" ht="19.899999999999999" customHeight="1">
      <c r="B105" s="123"/>
      <c r="D105" s="124" t="s">
        <v>1506</v>
      </c>
      <c r="E105" s="125"/>
      <c r="F105" s="125"/>
      <c r="G105" s="125"/>
      <c r="H105" s="125"/>
      <c r="I105" s="125"/>
      <c r="J105" s="126">
        <f>J1012</f>
        <v>0</v>
      </c>
      <c r="L105" s="123"/>
    </row>
    <row r="106" spans="1:47" s="10" customFormat="1" ht="19.899999999999999" customHeight="1">
      <c r="B106" s="123"/>
      <c r="D106" s="124" t="s">
        <v>275</v>
      </c>
      <c r="E106" s="125"/>
      <c r="F106" s="125"/>
      <c r="G106" s="125"/>
      <c r="H106" s="125"/>
      <c r="I106" s="125"/>
      <c r="J106" s="126">
        <f>J1091</f>
        <v>0</v>
      </c>
      <c r="L106" s="123"/>
    </row>
    <row r="107" spans="1:47" s="10" customFormat="1" ht="19.899999999999999" customHeight="1">
      <c r="B107" s="123"/>
      <c r="D107" s="124" t="s">
        <v>1880</v>
      </c>
      <c r="E107" s="125"/>
      <c r="F107" s="125"/>
      <c r="G107" s="125"/>
      <c r="H107" s="125"/>
      <c r="I107" s="125"/>
      <c r="J107" s="126">
        <f>J1104</f>
        <v>0</v>
      </c>
      <c r="L107" s="123"/>
    </row>
    <row r="108" spans="1:47" s="10" customFormat="1" ht="19.899999999999999" customHeight="1">
      <c r="B108" s="123"/>
      <c r="D108" s="124" t="s">
        <v>1507</v>
      </c>
      <c r="E108" s="125"/>
      <c r="F108" s="125"/>
      <c r="G108" s="125"/>
      <c r="H108" s="125"/>
      <c r="I108" s="125"/>
      <c r="J108" s="126">
        <f>J1131</f>
        <v>0</v>
      </c>
      <c r="L108" s="123"/>
    </row>
    <row r="109" spans="1:47" s="10" customFormat="1" ht="19.899999999999999" customHeight="1">
      <c r="B109" s="123"/>
      <c r="D109" s="124" t="s">
        <v>1881</v>
      </c>
      <c r="E109" s="125"/>
      <c r="F109" s="125"/>
      <c r="G109" s="125"/>
      <c r="H109" s="125"/>
      <c r="I109" s="125"/>
      <c r="J109" s="126">
        <f>J1425</f>
        <v>0</v>
      </c>
      <c r="L109" s="123"/>
    </row>
    <row r="110" spans="1:47" s="10" customFormat="1" ht="19.899999999999999" customHeight="1">
      <c r="B110" s="123"/>
      <c r="D110" s="124" t="s">
        <v>277</v>
      </c>
      <c r="E110" s="125"/>
      <c r="F110" s="125"/>
      <c r="G110" s="125"/>
      <c r="H110" s="125"/>
      <c r="I110" s="125"/>
      <c r="J110" s="126">
        <f>J1433</f>
        <v>0</v>
      </c>
      <c r="L110" s="123"/>
    </row>
    <row r="111" spans="1:47" s="9" customFormat="1" ht="24.95" customHeight="1">
      <c r="B111" s="119"/>
      <c r="D111" s="120" t="s">
        <v>251</v>
      </c>
      <c r="E111" s="121"/>
      <c r="F111" s="121"/>
      <c r="G111" s="121"/>
      <c r="H111" s="121"/>
      <c r="I111" s="121"/>
      <c r="J111" s="122">
        <f>J1435</f>
        <v>0</v>
      </c>
      <c r="L111" s="119"/>
    </row>
    <row r="112" spans="1:47" s="10" customFormat="1" ht="19.899999999999999" customHeight="1">
      <c r="B112" s="123"/>
      <c r="D112" s="124" t="s">
        <v>1882</v>
      </c>
      <c r="E112" s="125"/>
      <c r="F112" s="125"/>
      <c r="G112" s="125"/>
      <c r="H112" s="125"/>
      <c r="I112" s="125"/>
      <c r="J112" s="126">
        <f>J1436</f>
        <v>0</v>
      </c>
      <c r="L112" s="123"/>
    </row>
    <row r="113" spans="1:31" s="10" customFormat="1" ht="19.899999999999999" customHeight="1">
      <c r="B113" s="123"/>
      <c r="D113" s="124" t="s">
        <v>1883</v>
      </c>
      <c r="E113" s="125"/>
      <c r="F113" s="125"/>
      <c r="G113" s="125"/>
      <c r="H113" s="125"/>
      <c r="I113" s="125"/>
      <c r="J113" s="126">
        <f>J1438</f>
        <v>0</v>
      </c>
      <c r="L113" s="123"/>
    </row>
    <row r="114" spans="1:31" s="2" customFormat="1" ht="21.75" customHeight="1">
      <c r="A114" s="33"/>
      <c r="B114" s="34"/>
      <c r="C114" s="33"/>
      <c r="D114" s="33"/>
      <c r="E114" s="33"/>
      <c r="F114" s="33"/>
      <c r="G114" s="33"/>
      <c r="H114" s="33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31" s="2" customFormat="1" ht="6.95" customHeight="1">
      <c r="A115" s="33"/>
      <c r="B115" s="48"/>
      <c r="C115" s="49"/>
      <c r="D115" s="49"/>
      <c r="E115" s="49"/>
      <c r="F115" s="49"/>
      <c r="G115" s="49"/>
      <c r="H115" s="49"/>
      <c r="I115" s="49"/>
      <c r="J115" s="49"/>
      <c r="K115" s="49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9" spans="1:31" s="2" customFormat="1" ht="6.95" customHeight="1">
      <c r="A119" s="33"/>
      <c r="B119" s="50"/>
      <c r="C119" s="51"/>
      <c r="D119" s="51"/>
      <c r="E119" s="51"/>
      <c r="F119" s="51"/>
      <c r="G119" s="51"/>
      <c r="H119" s="51"/>
      <c r="I119" s="51"/>
      <c r="J119" s="51"/>
      <c r="K119" s="51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24.95" customHeight="1">
      <c r="A120" s="33"/>
      <c r="B120" s="34"/>
      <c r="C120" s="22" t="s">
        <v>170</v>
      </c>
      <c r="D120" s="33"/>
      <c r="E120" s="33"/>
      <c r="F120" s="33"/>
      <c r="G120" s="33"/>
      <c r="H120" s="33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6.95" customHeight="1">
      <c r="A121" s="33"/>
      <c r="B121" s="34"/>
      <c r="C121" s="33"/>
      <c r="D121" s="33"/>
      <c r="E121" s="33"/>
      <c r="F121" s="33"/>
      <c r="G121" s="33"/>
      <c r="H121" s="33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12" customHeight="1">
      <c r="A122" s="33"/>
      <c r="B122" s="34"/>
      <c r="C122" s="28" t="s">
        <v>16</v>
      </c>
      <c r="D122" s="33"/>
      <c r="E122" s="33"/>
      <c r="F122" s="33"/>
      <c r="G122" s="33"/>
      <c r="H122" s="33"/>
      <c r="I122" s="3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6.5" customHeight="1">
      <c r="A123" s="33"/>
      <c r="B123" s="34"/>
      <c r="C123" s="33"/>
      <c r="D123" s="33"/>
      <c r="E123" s="268" t="str">
        <f>E7</f>
        <v>BRNO, GAJDOŠOVA II - REKONSTRUKCE KANALIZACE A VODOVODU (Bubeníčkova– Mikšíčkova)</v>
      </c>
      <c r="F123" s="269"/>
      <c r="G123" s="269"/>
      <c r="H123" s="269"/>
      <c r="I123" s="33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1" customFormat="1" ht="12" customHeight="1">
      <c r="B124" s="21"/>
      <c r="C124" s="28" t="s">
        <v>159</v>
      </c>
      <c r="L124" s="21"/>
    </row>
    <row r="125" spans="1:31" s="2" customFormat="1" ht="16.5" customHeight="1">
      <c r="A125" s="33"/>
      <c r="B125" s="34"/>
      <c r="C125" s="33"/>
      <c r="D125" s="33"/>
      <c r="E125" s="268" t="s">
        <v>1767</v>
      </c>
      <c r="F125" s="267"/>
      <c r="G125" s="267"/>
      <c r="H125" s="267"/>
      <c r="I125" s="33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2" customHeight="1">
      <c r="A126" s="33"/>
      <c r="B126" s="34"/>
      <c r="C126" s="28" t="s">
        <v>161</v>
      </c>
      <c r="D126" s="33"/>
      <c r="E126" s="33"/>
      <c r="F126" s="33"/>
      <c r="G126" s="33"/>
      <c r="H126" s="33"/>
      <c r="I126" s="33"/>
      <c r="J126" s="33"/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6.5" customHeight="1">
      <c r="A127" s="33"/>
      <c r="B127" s="34"/>
      <c r="C127" s="33"/>
      <c r="D127" s="33"/>
      <c r="E127" s="261" t="str">
        <f>E11</f>
        <v>31 - SO 310 - KANALIZACE</v>
      </c>
      <c r="F127" s="267"/>
      <c r="G127" s="267"/>
      <c r="H127" s="267"/>
      <c r="I127" s="33"/>
      <c r="J127" s="33"/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6.95" customHeight="1">
      <c r="A128" s="33"/>
      <c r="B128" s="34"/>
      <c r="C128" s="33"/>
      <c r="D128" s="33"/>
      <c r="E128" s="33"/>
      <c r="F128" s="33"/>
      <c r="G128" s="33"/>
      <c r="H128" s="33"/>
      <c r="I128" s="33"/>
      <c r="J128" s="33"/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12" customHeight="1">
      <c r="A129" s="33"/>
      <c r="B129" s="34"/>
      <c r="C129" s="28" t="s">
        <v>21</v>
      </c>
      <c r="D129" s="33"/>
      <c r="E129" s="33"/>
      <c r="F129" s="26" t="str">
        <f>F14</f>
        <v>BRNO</v>
      </c>
      <c r="G129" s="33"/>
      <c r="H129" s="33"/>
      <c r="I129" s="28" t="s">
        <v>23</v>
      </c>
      <c r="J129" s="56" t="str">
        <f>IF(J14="","",J14)</f>
        <v/>
      </c>
      <c r="K129" s="33"/>
      <c r="L129" s="4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6.95" customHeight="1">
      <c r="A130" s="33"/>
      <c r="B130" s="34"/>
      <c r="C130" s="33"/>
      <c r="D130" s="33"/>
      <c r="E130" s="33"/>
      <c r="F130" s="33"/>
      <c r="G130" s="33"/>
      <c r="H130" s="33"/>
      <c r="I130" s="33"/>
      <c r="J130" s="33"/>
      <c r="K130" s="33"/>
      <c r="L130" s="4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25.7" customHeight="1">
      <c r="A131" s="33"/>
      <c r="B131" s="34"/>
      <c r="C131" s="28" t="s">
        <v>25</v>
      </c>
      <c r="D131" s="33"/>
      <c r="E131" s="33"/>
      <c r="F131" s="26" t="str">
        <f>E17</f>
        <v>Statutární město Brno</v>
      </c>
      <c r="G131" s="33"/>
      <c r="H131" s="33"/>
      <c r="I131" s="28" t="s">
        <v>33</v>
      </c>
      <c r="J131" s="31" t="str">
        <f>E23</f>
        <v>JV PROJEKT V.H. s.r.o.   Brno</v>
      </c>
      <c r="K131" s="33"/>
      <c r="L131" s="4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2" customFormat="1" ht="15.2" customHeight="1">
      <c r="A132" s="33"/>
      <c r="B132" s="34"/>
      <c r="C132" s="28" t="s">
        <v>31</v>
      </c>
      <c r="D132" s="33"/>
      <c r="E132" s="33"/>
      <c r="F132" s="26" t="str">
        <f>IF(E20="","",E20)</f>
        <v>Vyplň údaj</v>
      </c>
      <c r="G132" s="33"/>
      <c r="H132" s="33"/>
      <c r="I132" s="28" t="s">
        <v>36</v>
      </c>
      <c r="J132" s="31" t="str">
        <f>E26</f>
        <v xml:space="preserve"> </v>
      </c>
      <c r="K132" s="33"/>
      <c r="L132" s="4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pans="1:65" s="2" customFormat="1" ht="10.35" customHeight="1">
      <c r="A133" s="33"/>
      <c r="B133" s="34"/>
      <c r="C133" s="33"/>
      <c r="D133" s="33"/>
      <c r="E133" s="33"/>
      <c r="F133" s="33"/>
      <c r="G133" s="33"/>
      <c r="H133" s="33"/>
      <c r="I133" s="33"/>
      <c r="J133" s="33"/>
      <c r="K133" s="33"/>
      <c r="L133" s="4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  <row r="134" spans="1:65" s="11" customFormat="1" ht="29.25" customHeight="1">
      <c r="A134" s="127"/>
      <c r="B134" s="128"/>
      <c r="C134" s="129" t="s">
        <v>171</v>
      </c>
      <c r="D134" s="130" t="s">
        <v>65</v>
      </c>
      <c r="E134" s="130" t="s">
        <v>61</v>
      </c>
      <c r="F134" s="130" t="s">
        <v>62</v>
      </c>
      <c r="G134" s="130" t="s">
        <v>172</v>
      </c>
      <c r="H134" s="130" t="s">
        <v>173</v>
      </c>
      <c r="I134" s="130" t="s">
        <v>174</v>
      </c>
      <c r="J134" s="130" t="s">
        <v>165</v>
      </c>
      <c r="K134" s="131" t="s">
        <v>175</v>
      </c>
      <c r="L134" s="132"/>
      <c r="M134" s="63" t="s">
        <v>1</v>
      </c>
      <c r="N134" s="64" t="s">
        <v>44</v>
      </c>
      <c r="O134" s="64" t="s">
        <v>176</v>
      </c>
      <c r="P134" s="64" t="s">
        <v>177</v>
      </c>
      <c r="Q134" s="64" t="s">
        <v>178</v>
      </c>
      <c r="R134" s="64" t="s">
        <v>179</v>
      </c>
      <c r="S134" s="64" t="s">
        <v>180</v>
      </c>
      <c r="T134" s="65" t="s">
        <v>181</v>
      </c>
      <c r="U134" s="127"/>
      <c r="V134" s="127"/>
      <c r="W134" s="127"/>
      <c r="X134" s="127"/>
      <c r="Y134" s="127"/>
      <c r="Z134" s="127"/>
      <c r="AA134" s="127"/>
      <c r="AB134" s="127"/>
      <c r="AC134" s="127"/>
      <c r="AD134" s="127"/>
      <c r="AE134" s="127"/>
    </row>
    <row r="135" spans="1:65" s="2" customFormat="1" ht="22.9" customHeight="1">
      <c r="A135" s="33"/>
      <c r="B135" s="34"/>
      <c r="C135" s="70" t="s">
        <v>182</v>
      </c>
      <c r="D135" s="33"/>
      <c r="E135" s="33"/>
      <c r="F135" s="33"/>
      <c r="G135" s="33"/>
      <c r="H135" s="33"/>
      <c r="I135" s="33"/>
      <c r="J135" s="133">
        <f>BK135</f>
        <v>0</v>
      </c>
      <c r="K135" s="33"/>
      <c r="L135" s="34"/>
      <c r="M135" s="66"/>
      <c r="N135" s="57"/>
      <c r="O135" s="67"/>
      <c r="P135" s="134">
        <f>P136+P1435</f>
        <v>0</v>
      </c>
      <c r="Q135" s="67"/>
      <c r="R135" s="134">
        <f>R136+R1435</f>
        <v>1258.8917114799995</v>
      </c>
      <c r="S135" s="67"/>
      <c r="T135" s="135">
        <f>T136+T1435</f>
        <v>1444.4184419999999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T135" s="18" t="s">
        <v>79</v>
      </c>
      <c r="AU135" s="18" t="s">
        <v>167</v>
      </c>
      <c r="BK135" s="136">
        <f>BK136+BK1435</f>
        <v>0</v>
      </c>
    </row>
    <row r="136" spans="1:65" s="12" customFormat="1" ht="25.9" customHeight="1">
      <c r="B136" s="137"/>
      <c r="D136" s="138" t="s">
        <v>79</v>
      </c>
      <c r="E136" s="139" t="s">
        <v>183</v>
      </c>
      <c r="F136" s="139" t="s">
        <v>184</v>
      </c>
      <c r="I136" s="140"/>
      <c r="J136" s="141">
        <f>BK136</f>
        <v>0</v>
      </c>
      <c r="L136" s="137"/>
      <c r="M136" s="142"/>
      <c r="N136" s="143"/>
      <c r="O136" s="143"/>
      <c r="P136" s="144">
        <f>P137+P275+P622+P771+P800+P1012+P1091+P1104+P1131+P1425+P1433</f>
        <v>0</v>
      </c>
      <c r="Q136" s="143"/>
      <c r="R136" s="144">
        <f>R137+R275+R622+R771+R800+R1012+R1091+R1104+R1131+R1425+R1433</f>
        <v>1256.7388284799995</v>
      </c>
      <c r="S136" s="143"/>
      <c r="T136" s="145">
        <f>T137+T275+T622+T771+T800+T1012+T1091+T1104+T1131+T1425+T1433</f>
        <v>1444.4184419999999</v>
      </c>
      <c r="AR136" s="138" t="s">
        <v>24</v>
      </c>
      <c r="AT136" s="146" t="s">
        <v>79</v>
      </c>
      <c r="AU136" s="146" t="s">
        <v>80</v>
      </c>
      <c r="AY136" s="138" t="s">
        <v>185</v>
      </c>
      <c r="BK136" s="147">
        <f>BK137+BK275+BK622+BK771+BK800+BK1012+BK1091+BK1104+BK1131+BK1425+BK1433</f>
        <v>0</v>
      </c>
    </row>
    <row r="137" spans="1:65" s="12" customFormat="1" ht="22.9" customHeight="1">
      <c r="B137" s="137"/>
      <c r="D137" s="138" t="s">
        <v>79</v>
      </c>
      <c r="E137" s="148" t="s">
        <v>112</v>
      </c>
      <c r="F137" s="148" t="s">
        <v>688</v>
      </c>
      <c r="I137" s="140"/>
      <c r="J137" s="149">
        <f>BK137</f>
        <v>0</v>
      </c>
      <c r="L137" s="137"/>
      <c r="M137" s="142"/>
      <c r="N137" s="143"/>
      <c r="O137" s="143"/>
      <c r="P137" s="144">
        <f>SUM(P138:P274)</f>
        <v>0</v>
      </c>
      <c r="Q137" s="143"/>
      <c r="R137" s="144">
        <f>SUM(R138:R274)</f>
        <v>6.2870000000000009E-3</v>
      </c>
      <c r="S137" s="143"/>
      <c r="T137" s="145">
        <f>SUM(T138:T274)</f>
        <v>1241.3100419999998</v>
      </c>
      <c r="AR137" s="138" t="s">
        <v>24</v>
      </c>
      <c r="AT137" s="146" t="s">
        <v>79</v>
      </c>
      <c r="AU137" s="146" t="s">
        <v>24</v>
      </c>
      <c r="AY137" s="138" t="s">
        <v>185</v>
      </c>
      <c r="BK137" s="147">
        <f>SUM(BK138:BK274)</f>
        <v>0</v>
      </c>
    </row>
    <row r="138" spans="1:65" s="2" customFormat="1" ht="16.5" customHeight="1">
      <c r="A138" s="33"/>
      <c r="B138" s="150"/>
      <c r="C138" s="151" t="s">
        <v>24</v>
      </c>
      <c r="D138" s="151" t="s">
        <v>187</v>
      </c>
      <c r="E138" s="152" t="s">
        <v>1884</v>
      </c>
      <c r="F138" s="153" t="s">
        <v>1885</v>
      </c>
      <c r="G138" s="154" t="s">
        <v>288</v>
      </c>
      <c r="H138" s="155">
        <v>203.131</v>
      </c>
      <c r="I138" s="156"/>
      <c r="J138" s="157">
        <f>ROUND(I138*H138,2)</f>
        <v>0</v>
      </c>
      <c r="K138" s="153" t="s">
        <v>191</v>
      </c>
      <c r="L138" s="34"/>
      <c r="M138" s="158" t="s">
        <v>1</v>
      </c>
      <c r="N138" s="159" t="s">
        <v>45</v>
      </c>
      <c r="O138" s="59"/>
      <c r="P138" s="160">
        <f>O138*H138</f>
        <v>0</v>
      </c>
      <c r="Q138" s="160">
        <v>0</v>
      </c>
      <c r="R138" s="160">
        <f>Q138*H138</f>
        <v>0</v>
      </c>
      <c r="S138" s="160">
        <v>0.18</v>
      </c>
      <c r="T138" s="161">
        <f>S138*H138</f>
        <v>36.563580000000002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2" t="s">
        <v>192</v>
      </c>
      <c r="AT138" s="162" t="s">
        <v>187</v>
      </c>
      <c r="AU138" s="162" t="s">
        <v>88</v>
      </c>
      <c r="AY138" s="18" t="s">
        <v>185</v>
      </c>
      <c r="BE138" s="163">
        <f>IF(N138="základní",J138,0)</f>
        <v>0</v>
      </c>
      <c r="BF138" s="163">
        <f>IF(N138="snížená",J138,0)</f>
        <v>0</v>
      </c>
      <c r="BG138" s="163">
        <f>IF(N138="zákl. přenesená",J138,0)</f>
        <v>0</v>
      </c>
      <c r="BH138" s="163">
        <f>IF(N138="sníž. přenesená",J138,0)</f>
        <v>0</v>
      </c>
      <c r="BI138" s="163">
        <f>IF(N138="nulová",J138,0)</f>
        <v>0</v>
      </c>
      <c r="BJ138" s="18" t="s">
        <v>24</v>
      </c>
      <c r="BK138" s="163">
        <f>ROUND(I138*H138,2)</f>
        <v>0</v>
      </c>
      <c r="BL138" s="18" t="s">
        <v>192</v>
      </c>
      <c r="BM138" s="162" t="s">
        <v>1886</v>
      </c>
    </row>
    <row r="139" spans="1:65" s="13" customFormat="1">
      <c r="B139" s="164"/>
      <c r="D139" s="165" t="s">
        <v>194</v>
      </c>
      <c r="E139" s="166" t="s">
        <v>1</v>
      </c>
      <c r="F139" s="167" t="s">
        <v>714</v>
      </c>
      <c r="H139" s="168">
        <v>95.48</v>
      </c>
      <c r="I139" s="169"/>
      <c r="L139" s="164"/>
      <c r="M139" s="170"/>
      <c r="N139" s="171"/>
      <c r="O139" s="171"/>
      <c r="P139" s="171"/>
      <c r="Q139" s="171"/>
      <c r="R139" s="171"/>
      <c r="S139" s="171"/>
      <c r="T139" s="172"/>
      <c r="AT139" s="166" t="s">
        <v>194</v>
      </c>
      <c r="AU139" s="166" t="s">
        <v>88</v>
      </c>
      <c r="AV139" s="13" t="s">
        <v>88</v>
      </c>
      <c r="AW139" s="13" t="s">
        <v>35</v>
      </c>
      <c r="AX139" s="13" t="s">
        <v>80</v>
      </c>
      <c r="AY139" s="166" t="s">
        <v>185</v>
      </c>
    </row>
    <row r="140" spans="1:65" s="13" customFormat="1">
      <c r="B140" s="164"/>
      <c r="D140" s="165" t="s">
        <v>194</v>
      </c>
      <c r="E140" s="166" t="s">
        <v>1</v>
      </c>
      <c r="F140" s="167" t="s">
        <v>715</v>
      </c>
      <c r="H140" s="168">
        <v>107.651</v>
      </c>
      <c r="I140" s="169"/>
      <c r="L140" s="164"/>
      <c r="M140" s="170"/>
      <c r="N140" s="171"/>
      <c r="O140" s="171"/>
      <c r="P140" s="171"/>
      <c r="Q140" s="171"/>
      <c r="R140" s="171"/>
      <c r="S140" s="171"/>
      <c r="T140" s="172"/>
      <c r="AT140" s="166" t="s">
        <v>194</v>
      </c>
      <c r="AU140" s="166" t="s">
        <v>88</v>
      </c>
      <c r="AV140" s="13" t="s">
        <v>88</v>
      </c>
      <c r="AW140" s="13" t="s">
        <v>35</v>
      </c>
      <c r="AX140" s="13" t="s">
        <v>80</v>
      </c>
      <c r="AY140" s="166" t="s">
        <v>185</v>
      </c>
    </row>
    <row r="141" spans="1:65" s="14" customFormat="1">
      <c r="B141" s="173"/>
      <c r="D141" s="165" t="s">
        <v>194</v>
      </c>
      <c r="E141" s="174" t="s">
        <v>1</v>
      </c>
      <c r="F141" s="175" t="s">
        <v>195</v>
      </c>
      <c r="H141" s="176">
        <v>203.131</v>
      </c>
      <c r="I141" s="177"/>
      <c r="L141" s="173"/>
      <c r="M141" s="178"/>
      <c r="N141" s="179"/>
      <c r="O141" s="179"/>
      <c r="P141" s="179"/>
      <c r="Q141" s="179"/>
      <c r="R141" s="179"/>
      <c r="S141" s="179"/>
      <c r="T141" s="180"/>
      <c r="AT141" s="174" t="s">
        <v>194</v>
      </c>
      <c r="AU141" s="174" t="s">
        <v>88</v>
      </c>
      <c r="AV141" s="14" t="s">
        <v>192</v>
      </c>
      <c r="AW141" s="14" t="s">
        <v>35</v>
      </c>
      <c r="AX141" s="14" t="s">
        <v>24</v>
      </c>
      <c r="AY141" s="174" t="s">
        <v>185</v>
      </c>
    </row>
    <row r="142" spans="1:65" s="2" customFormat="1" ht="21.75" customHeight="1">
      <c r="A142" s="33"/>
      <c r="B142" s="150"/>
      <c r="C142" s="151" t="s">
        <v>88</v>
      </c>
      <c r="D142" s="151" t="s">
        <v>187</v>
      </c>
      <c r="E142" s="152" t="s">
        <v>1887</v>
      </c>
      <c r="F142" s="153" t="s">
        <v>1888</v>
      </c>
      <c r="G142" s="154" t="s">
        <v>288</v>
      </c>
      <c r="H142" s="155">
        <v>108.854</v>
      </c>
      <c r="I142" s="156"/>
      <c r="J142" s="157">
        <f>ROUND(I142*H142,2)</f>
        <v>0</v>
      </c>
      <c r="K142" s="153" t="s">
        <v>191</v>
      </c>
      <c r="L142" s="34"/>
      <c r="M142" s="158" t="s">
        <v>1</v>
      </c>
      <c r="N142" s="159" t="s">
        <v>45</v>
      </c>
      <c r="O142" s="59"/>
      <c r="P142" s="160">
        <f>O142*H142</f>
        <v>0</v>
      </c>
      <c r="Q142" s="160">
        <v>0</v>
      </c>
      <c r="R142" s="160">
        <f>Q142*H142</f>
        <v>0</v>
      </c>
      <c r="S142" s="160">
        <v>0.3</v>
      </c>
      <c r="T142" s="161">
        <f>S142*H142</f>
        <v>32.656199999999998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2" t="s">
        <v>192</v>
      </c>
      <c r="AT142" s="162" t="s">
        <v>187</v>
      </c>
      <c r="AU142" s="162" t="s">
        <v>88</v>
      </c>
      <c r="AY142" s="18" t="s">
        <v>185</v>
      </c>
      <c r="BE142" s="163">
        <f>IF(N142="základní",J142,0)</f>
        <v>0</v>
      </c>
      <c r="BF142" s="163">
        <f>IF(N142="snížená",J142,0)</f>
        <v>0</v>
      </c>
      <c r="BG142" s="163">
        <f>IF(N142="zákl. přenesená",J142,0)</f>
        <v>0</v>
      </c>
      <c r="BH142" s="163">
        <f>IF(N142="sníž. přenesená",J142,0)</f>
        <v>0</v>
      </c>
      <c r="BI142" s="163">
        <f>IF(N142="nulová",J142,0)</f>
        <v>0</v>
      </c>
      <c r="BJ142" s="18" t="s">
        <v>24</v>
      </c>
      <c r="BK142" s="163">
        <f>ROUND(I142*H142,2)</f>
        <v>0</v>
      </c>
      <c r="BL142" s="18" t="s">
        <v>192</v>
      </c>
      <c r="BM142" s="162" t="s">
        <v>1889</v>
      </c>
    </row>
    <row r="143" spans="1:65" s="13" customFormat="1">
      <c r="B143" s="164"/>
      <c r="D143" s="165" t="s">
        <v>194</v>
      </c>
      <c r="E143" s="166" t="s">
        <v>1</v>
      </c>
      <c r="F143" s="167" t="s">
        <v>717</v>
      </c>
      <c r="H143" s="168">
        <v>108.854</v>
      </c>
      <c r="I143" s="169"/>
      <c r="L143" s="164"/>
      <c r="M143" s="170"/>
      <c r="N143" s="171"/>
      <c r="O143" s="171"/>
      <c r="P143" s="171"/>
      <c r="Q143" s="171"/>
      <c r="R143" s="171"/>
      <c r="S143" s="171"/>
      <c r="T143" s="172"/>
      <c r="AT143" s="166" t="s">
        <v>194</v>
      </c>
      <c r="AU143" s="166" t="s">
        <v>88</v>
      </c>
      <c r="AV143" s="13" t="s">
        <v>88</v>
      </c>
      <c r="AW143" s="13" t="s">
        <v>35</v>
      </c>
      <c r="AX143" s="13" t="s">
        <v>24</v>
      </c>
      <c r="AY143" s="166" t="s">
        <v>185</v>
      </c>
    </row>
    <row r="144" spans="1:65" s="2" customFormat="1" ht="21.75" customHeight="1">
      <c r="A144" s="33"/>
      <c r="B144" s="150"/>
      <c r="C144" s="151" t="s">
        <v>117</v>
      </c>
      <c r="D144" s="151" t="s">
        <v>187</v>
      </c>
      <c r="E144" s="152" t="s">
        <v>1890</v>
      </c>
      <c r="F144" s="153" t="s">
        <v>1891</v>
      </c>
      <c r="G144" s="154" t="s">
        <v>288</v>
      </c>
      <c r="H144" s="155">
        <v>153.59299999999999</v>
      </c>
      <c r="I144" s="156"/>
      <c r="J144" s="157">
        <f>ROUND(I144*H144,2)</f>
        <v>0</v>
      </c>
      <c r="K144" s="153" t="s">
        <v>191</v>
      </c>
      <c r="L144" s="34"/>
      <c r="M144" s="158" t="s">
        <v>1</v>
      </c>
      <c r="N144" s="159" t="s">
        <v>45</v>
      </c>
      <c r="O144" s="59"/>
      <c r="P144" s="160">
        <f>O144*H144</f>
        <v>0</v>
      </c>
      <c r="Q144" s="160">
        <v>0</v>
      </c>
      <c r="R144" s="160">
        <f>Q144*H144</f>
        <v>0</v>
      </c>
      <c r="S144" s="160">
        <v>0.5</v>
      </c>
      <c r="T144" s="161">
        <f>S144*H144</f>
        <v>76.796499999999995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2" t="s">
        <v>192</v>
      </c>
      <c r="AT144" s="162" t="s">
        <v>187</v>
      </c>
      <c r="AU144" s="162" t="s">
        <v>88</v>
      </c>
      <c r="AY144" s="18" t="s">
        <v>185</v>
      </c>
      <c r="BE144" s="163">
        <f>IF(N144="základní",J144,0)</f>
        <v>0</v>
      </c>
      <c r="BF144" s="163">
        <f>IF(N144="snížená",J144,0)</f>
        <v>0</v>
      </c>
      <c r="BG144" s="163">
        <f>IF(N144="zákl. přenesená",J144,0)</f>
        <v>0</v>
      </c>
      <c r="BH144" s="163">
        <f>IF(N144="sníž. přenesená",J144,0)</f>
        <v>0</v>
      </c>
      <c r="BI144" s="163">
        <f>IF(N144="nulová",J144,0)</f>
        <v>0</v>
      </c>
      <c r="BJ144" s="18" t="s">
        <v>24</v>
      </c>
      <c r="BK144" s="163">
        <f>ROUND(I144*H144,2)</f>
        <v>0</v>
      </c>
      <c r="BL144" s="18" t="s">
        <v>192</v>
      </c>
      <c r="BM144" s="162" t="s">
        <v>1892</v>
      </c>
    </row>
    <row r="145" spans="1:65" s="13" customFormat="1">
      <c r="B145" s="164"/>
      <c r="D145" s="165" t="s">
        <v>194</v>
      </c>
      <c r="E145" s="166" t="s">
        <v>1</v>
      </c>
      <c r="F145" s="167" t="s">
        <v>722</v>
      </c>
      <c r="H145" s="168">
        <v>45.942</v>
      </c>
      <c r="I145" s="169"/>
      <c r="L145" s="164"/>
      <c r="M145" s="170"/>
      <c r="N145" s="171"/>
      <c r="O145" s="171"/>
      <c r="P145" s="171"/>
      <c r="Q145" s="171"/>
      <c r="R145" s="171"/>
      <c r="S145" s="171"/>
      <c r="T145" s="172"/>
      <c r="AT145" s="166" t="s">
        <v>194</v>
      </c>
      <c r="AU145" s="166" t="s">
        <v>88</v>
      </c>
      <c r="AV145" s="13" t="s">
        <v>88</v>
      </c>
      <c r="AW145" s="13" t="s">
        <v>35</v>
      </c>
      <c r="AX145" s="13" t="s">
        <v>80</v>
      </c>
      <c r="AY145" s="166" t="s">
        <v>185</v>
      </c>
    </row>
    <row r="146" spans="1:65" s="13" customFormat="1">
      <c r="B146" s="164"/>
      <c r="D146" s="165" t="s">
        <v>194</v>
      </c>
      <c r="E146" s="166" t="s">
        <v>1</v>
      </c>
      <c r="F146" s="167" t="s">
        <v>715</v>
      </c>
      <c r="H146" s="168">
        <v>107.651</v>
      </c>
      <c r="I146" s="169"/>
      <c r="L146" s="164"/>
      <c r="M146" s="170"/>
      <c r="N146" s="171"/>
      <c r="O146" s="171"/>
      <c r="P146" s="171"/>
      <c r="Q146" s="171"/>
      <c r="R146" s="171"/>
      <c r="S146" s="171"/>
      <c r="T146" s="172"/>
      <c r="AT146" s="166" t="s">
        <v>194</v>
      </c>
      <c r="AU146" s="166" t="s">
        <v>88</v>
      </c>
      <c r="AV146" s="13" t="s">
        <v>88</v>
      </c>
      <c r="AW146" s="13" t="s">
        <v>35</v>
      </c>
      <c r="AX146" s="13" t="s">
        <v>80</v>
      </c>
      <c r="AY146" s="166" t="s">
        <v>185</v>
      </c>
    </row>
    <row r="147" spans="1:65" s="14" customFormat="1">
      <c r="B147" s="173"/>
      <c r="D147" s="165" t="s">
        <v>194</v>
      </c>
      <c r="E147" s="174" t="s">
        <v>1</v>
      </c>
      <c r="F147" s="175" t="s">
        <v>195</v>
      </c>
      <c r="H147" s="176">
        <v>153.59299999999999</v>
      </c>
      <c r="I147" s="177"/>
      <c r="L147" s="173"/>
      <c r="M147" s="178"/>
      <c r="N147" s="179"/>
      <c r="O147" s="179"/>
      <c r="P147" s="179"/>
      <c r="Q147" s="179"/>
      <c r="R147" s="179"/>
      <c r="S147" s="179"/>
      <c r="T147" s="180"/>
      <c r="AT147" s="174" t="s">
        <v>194</v>
      </c>
      <c r="AU147" s="174" t="s">
        <v>88</v>
      </c>
      <c r="AV147" s="14" t="s">
        <v>192</v>
      </c>
      <c r="AW147" s="14" t="s">
        <v>35</v>
      </c>
      <c r="AX147" s="14" t="s">
        <v>24</v>
      </c>
      <c r="AY147" s="174" t="s">
        <v>185</v>
      </c>
    </row>
    <row r="148" spans="1:65" s="2" customFormat="1" ht="21.75" customHeight="1">
      <c r="A148" s="33"/>
      <c r="B148" s="150"/>
      <c r="C148" s="151" t="s">
        <v>192</v>
      </c>
      <c r="D148" s="151" t="s">
        <v>187</v>
      </c>
      <c r="E148" s="152" t="s">
        <v>1893</v>
      </c>
      <c r="F148" s="153" t="s">
        <v>1894</v>
      </c>
      <c r="G148" s="154" t="s">
        <v>288</v>
      </c>
      <c r="H148" s="155">
        <v>207.5</v>
      </c>
      <c r="I148" s="156"/>
      <c r="J148" s="157">
        <f>ROUND(I148*H148,2)</f>
        <v>0</v>
      </c>
      <c r="K148" s="153" t="s">
        <v>191</v>
      </c>
      <c r="L148" s="34"/>
      <c r="M148" s="158" t="s">
        <v>1</v>
      </c>
      <c r="N148" s="159" t="s">
        <v>45</v>
      </c>
      <c r="O148" s="59"/>
      <c r="P148" s="160">
        <f>O148*H148</f>
        <v>0</v>
      </c>
      <c r="Q148" s="160">
        <v>0</v>
      </c>
      <c r="R148" s="160">
        <f>Q148*H148</f>
        <v>0</v>
      </c>
      <c r="S148" s="160">
        <v>0.28999999999999998</v>
      </c>
      <c r="T148" s="161">
        <f>S148*H148</f>
        <v>60.174999999999997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62" t="s">
        <v>192</v>
      </c>
      <c r="AT148" s="162" t="s">
        <v>187</v>
      </c>
      <c r="AU148" s="162" t="s">
        <v>88</v>
      </c>
      <c r="AY148" s="18" t="s">
        <v>185</v>
      </c>
      <c r="BE148" s="163">
        <f>IF(N148="základní",J148,0)</f>
        <v>0</v>
      </c>
      <c r="BF148" s="163">
        <f>IF(N148="snížená",J148,0)</f>
        <v>0</v>
      </c>
      <c r="BG148" s="163">
        <f>IF(N148="zákl. přenesená",J148,0)</f>
        <v>0</v>
      </c>
      <c r="BH148" s="163">
        <f>IF(N148="sníž. přenesená",J148,0)</f>
        <v>0</v>
      </c>
      <c r="BI148" s="163">
        <f>IF(N148="nulová",J148,0)</f>
        <v>0</v>
      </c>
      <c r="BJ148" s="18" t="s">
        <v>24</v>
      </c>
      <c r="BK148" s="163">
        <f>ROUND(I148*H148,2)</f>
        <v>0</v>
      </c>
      <c r="BL148" s="18" t="s">
        <v>192</v>
      </c>
      <c r="BM148" s="162" t="s">
        <v>1895</v>
      </c>
    </row>
    <row r="149" spans="1:65" s="13" customFormat="1">
      <c r="B149" s="164"/>
      <c r="D149" s="165" t="s">
        <v>194</v>
      </c>
      <c r="E149" s="166" t="s">
        <v>1</v>
      </c>
      <c r="F149" s="167" t="s">
        <v>724</v>
      </c>
      <c r="H149" s="168">
        <v>99.849000000000004</v>
      </c>
      <c r="I149" s="169"/>
      <c r="L149" s="164"/>
      <c r="M149" s="170"/>
      <c r="N149" s="171"/>
      <c r="O149" s="171"/>
      <c r="P149" s="171"/>
      <c r="Q149" s="171"/>
      <c r="R149" s="171"/>
      <c r="S149" s="171"/>
      <c r="T149" s="172"/>
      <c r="AT149" s="166" t="s">
        <v>194</v>
      </c>
      <c r="AU149" s="166" t="s">
        <v>88</v>
      </c>
      <c r="AV149" s="13" t="s">
        <v>88</v>
      </c>
      <c r="AW149" s="13" t="s">
        <v>35</v>
      </c>
      <c r="AX149" s="13" t="s">
        <v>80</v>
      </c>
      <c r="AY149" s="166" t="s">
        <v>185</v>
      </c>
    </row>
    <row r="150" spans="1:65" s="13" customFormat="1">
      <c r="B150" s="164"/>
      <c r="D150" s="165" t="s">
        <v>194</v>
      </c>
      <c r="E150" s="166" t="s">
        <v>1</v>
      </c>
      <c r="F150" s="167" t="s">
        <v>725</v>
      </c>
      <c r="H150" s="168">
        <v>107.651</v>
      </c>
      <c r="I150" s="169"/>
      <c r="L150" s="164"/>
      <c r="M150" s="170"/>
      <c r="N150" s="171"/>
      <c r="O150" s="171"/>
      <c r="P150" s="171"/>
      <c r="Q150" s="171"/>
      <c r="R150" s="171"/>
      <c r="S150" s="171"/>
      <c r="T150" s="172"/>
      <c r="AT150" s="166" t="s">
        <v>194</v>
      </c>
      <c r="AU150" s="166" t="s">
        <v>88</v>
      </c>
      <c r="AV150" s="13" t="s">
        <v>88</v>
      </c>
      <c r="AW150" s="13" t="s">
        <v>35</v>
      </c>
      <c r="AX150" s="13" t="s">
        <v>80</v>
      </c>
      <c r="AY150" s="166" t="s">
        <v>185</v>
      </c>
    </row>
    <row r="151" spans="1:65" s="14" customFormat="1">
      <c r="B151" s="173"/>
      <c r="D151" s="165" t="s">
        <v>194</v>
      </c>
      <c r="E151" s="174" t="s">
        <v>1</v>
      </c>
      <c r="F151" s="175" t="s">
        <v>195</v>
      </c>
      <c r="H151" s="176">
        <v>207.5</v>
      </c>
      <c r="I151" s="177"/>
      <c r="L151" s="173"/>
      <c r="M151" s="178"/>
      <c r="N151" s="179"/>
      <c r="O151" s="179"/>
      <c r="P151" s="179"/>
      <c r="Q151" s="179"/>
      <c r="R151" s="179"/>
      <c r="S151" s="179"/>
      <c r="T151" s="180"/>
      <c r="AT151" s="174" t="s">
        <v>194</v>
      </c>
      <c r="AU151" s="174" t="s">
        <v>88</v>
      </c>
      <c r="AV151" s="14" t="s">
        <v>192</v>
      </c>
      <c r="AW151" s="14" t="s">
        <v>35</v>
      </c>
      <c r="AX151" s="14" t="s">
        <v>24</v>
      </c>
      <c r="AY151" s="174" t="s">
        <v>185</v>
      </c>
    </row>
    <row r="152" spans="1:65" s="2" customFormat="1" ht="21.75" customHeight="1">
      <c r="A152" s="33"/>
      <c r="B152" s="150"/>
      <c r="C152" s="151" t="s">
        <v>157</v>
      </c>
      <c r="D152" s="151" t="s">
        <v>187</v>
      </c>
      <c r="E152" s="152" t="s">
        <v>1896</v>
      </c>
      <c r="F152" s="153" t="s">
        <v>1897</v>
      </c>
      <c r="G152" s="154" t="s">
        <v>288</v>
      </c>
      <c r="H152" s="155">
        <v>434.78199999999998</v>
      </c>
      <c r="I152" s="156"/>
      <c r="J152" s="157">
        <f>ROUND(I152*H152,2)</f>
        <v>0</v>
      </c>
      <c r="K152" s="153" t="s">
        <v>191</v>
      </c>
      <c r="L152" s="34"/>
      <c r="M152" s="158" t="s">
        <v>1</v>
      </c>
      <c r="N152" s="159" t="s">
        <v>45</v>
      </c>
      <c r="O152" s="59"/>
      <c r="P152" s="160">
        <f>O152*H152</f>
        <v>0</v>
      </c>
      <c r="Q152" s="160">
        <v>0</v>
      </c>
      <c r="R152" s="160">
        <f>Q152*H152</f>
        <v>0</v>
      </c>
      <c r="S152" s="160">
        <v>0.44</v>
      </c>
      <c r="T152" s="161">
        <f>S152*H152</f>
        <v>191.30408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62" t="s">
        <v>192</v>
      </c>
      <c r="AT152" s="162" t="s">
        <v>187</v>
      </c>
      <c r="AU152" s="162" t="s">
        <v>88</v>
      </c>
      <c r="AY152" s="18" t="s">
        <v>185</v>
      </c>
      <c r="BE152" s="163">
        <f>IF(N152="základní",J152,0)</f>
        <v>0</v>
      </c>
      <c r="BF152" s="163">
        <f>IF(N152="snížená",J152,0)</f>
        <v>0</v>
      </c>
      <c r="BG152" s="163">
        <f>IF(N152="zákl. přenesená",J152,0)</f>
        <v>0</v>
      </c>
      <c r="BH152" s="163">
        <f>IF(N152="sníž. přenesená",J152,0)</f>
        <v>0</v>
      </c>
      <c r="BI152" s="163">
        <f>IF(N152="nulová",J152,0)</f>
        <v>0</v>
      </c>
      <c r="BJ152" s="18" t="s">
        <v>24</v>
      </c>
      <c r="BK152" s="163">
        <f>ROUND(I152*H152,2)</f>
        <v>0</v>
      </c>
      <c r="BL152" s="18" t="s">
        <v>192</v>
      </c>
      <c r="BM152" s="162" t="s">
        <v>1898</v>
      </c>
    </row>
    <row r="153" spans="1:65" s="13" customFormat="1">
      <c r="B153" s="164"/>
      <c r="D153" s="165" t="s">
        <v>194</v>
      </c>
      <c r="E153" s="166" t="s">
        <v>1</v>
      </c>
      <c r="F153" s="167" t="s">
        <v>730</v>
      </c>
      <c r="H153" s="168">
        <v>45.942</v>
      </c>
      <c r="I153" s="169"/>
      <c r="L153" s="164"/>
      <c r="M153" s="170"/>
      <c r="N153" s="171"/>
      <c r="O153" s="171"/>
      <c r="P153" s="171"/>
      <c r="Q153" s="171"/>
      <c r="R153" s="171"/>
      <c r="S153" s="171"/>
      <c r="T153" s="172"/>
      <c r="AT153" s="166" t="s">
        <v>194</v>
      </c>
      <c r="AU153" s="166" t="s">
        <v>88</v>
      </c>
      <c r="AV153" s="13" t="s">
        <v>88</v>
      </c>
      <c r="AW153" s="13" t="s">
        <v>35</v>
      </c>
      <c r="AX153" s="13" t="s">
        <v>80</v>
      </c>
      <c r="AY153" s="166" t="s">
        <v>185</v>
      </c>
    </row>
    <row r="154" spans="1:65" s="13" customFormat="1">
      <c r="B154" s="164"/>
      <c r="D154" s="165" t="s">
        <v>194</v>
      </c>
      <c r="E154" s="166" t="s">
        <v>1</v>
      </c>
      <c r="F154" s="167" t="s">
        <v>731</v>
      </c>
      <c r="H154" s="168">
        <v>95.48</v>
      </c>
      <c r="I154" s="169"/>
      <c r="L154" s="164"/>
      <c r="M154" s="170"/>
      <c r="N154" s="171"/>
      <c r="O154" s="171"/>
      <c r="P154" s="171"/>
      <c r="Q154" s="171"/>
      <c r="R154" s="171"/>
      <c r="S154" s="171"/>
      <c r="T154" s="172"/>
      <c r="AT154" s="166" t="s">
        <v>194</v>
      </c>
      <c r="AU154" s="166" t="s">
        <v>88</v>
      </c>
      <c r="AV154" s="13" t="s">
        <v>88</v>
      </c>
      <c r="AW154" s="13" t="s">
        <v>35</v>
      </c>
      <c r="AX154" s="13" t="s">
        <v>80</v>
      </c>
      <c r="AY154" s="166" t="s">
        <v>185</v>
      </c>
    </row>
    <row r="155" spans="1:65" s="13" customFormat="1">
      <c r="B155" s="164"/>
      <c r="D155" s="165" t="s">
        <v>194</v>
      </c>
      <c r="E155" s="166" t="s">
        <v>1</v>
      </c>
      <c r="F155" s="167" t="s">
        <v>732</v>
      </c>
      <c r="H155" s="168">
        <v>93.584000000000003</v>
      </c>
      <c r="I155" s="169"/>
      <c r="L155" s="164"/>
      <c r="M155" s="170"/>
      <c r="N155" s="171"/>
      <c r="O155" s="171"/>
      <c r="P155" s="171"/>
      <c r="Q155" s="171"/>
      <c r="R155" s="171"/>
      <c r="S155" s="171"/>
      <c r="T155" s="172"/>
      <c r="AT155" s="166" t="s">
        <v>194</v>
      </c>
      <c r="AU155" s="166" t="s">
        <v>88</v>
      </c>
      <c r="AV155" s="13" t="s">
        <v>88</v>
      </c>
      <c r="AW155" s="13" t="s">
        <v>35</v>
      </c>
      <c r="AX155" s="13" t="s">
        <v>80</v>
      </c>
      <c r="AY155" s="166" t="s">
        <v>185</v>
      </c>
    </row>
    <row r="156" spans="1:65" s="13" customFormat="1">
      <c r="B156" s="164"/>
      <c r="D156" s="165" t="s">
        <v>194</v>
      </c>
      <c r="E156" s="166" t="s">
        <v>1</v>
      </c>
      <c r="F156" s="167" t="s">
        <v>733</v>
      </c>
      <c r="H156" s="168">
        <v>90.921999999999997</v>
      </c>
      <c r="I156" s="169"/>
      <c r="L156" s="164"/>
      <c r="M156" s="170"/>
      <c r="N156" s="171"/>
      <c r="O156" s="171"/>
      <c r="P156" s="171"/>
      <c r="Q156" s="171"/>
      <c r="R156" s="171"/>
      <c r="S156" s="171"/>
      <c r="T156" s="172"/>
      <c r="AT156" s="166" t="s">
        <v>194</v>
      </c>
      <c r="AU156" s="166" t="s">
        <v>88</v>
      </c>
      <c r="AV156" s="13" t="s">
        <v>88</v>
      </c>
      <c r="AW156" s="13" t="s">
        <v>35</v>
      </c>
      <c r="AX156" s="13" t="s">
        <v>80</v>
      </c>
      <c r="AY156" s="166" t="s">
        <v>185</v>
      </c>
    </row>
    <row r="157" spans="1:65" s="13" customFormat="1">
      <c r="B157" s="164"/>
      <c r="D157" s="165" t="s">
        <v>194</v>
      </c>
      <c r="E157" s="166" t="s">
        <v>1</v>
      </c>
      <c r="F157" s="167" t="s">
        <v>734</v>
      </c>
      <c r="H157" s="168">
        <v>108.854</v>
      </c>
      <c r="I157" s="169"/>
      <c r="L157" s="164"/>
      <c r="M157" s="170"/>
      <c r="N157" s="171"/>
      <c r="O157" s="171"/>
      <c r="P157" s="171"/>
      <c r="Q157" s="171"/>
      <c r="R157" s="171"/>
      <c r="S157" s="171"/>
      <c r="T157" s="172"/>
      <c r="AT157" s="166" t="s">
        <v>194</v>
      </c>
      <c r="AU157" s="166" t="s">
        <v>88</v>
      </c>
      <c r="AV157" s="13" t="s">
        <v>88</v>
      </c>
      <c r="AW157" s="13" t="s">
        <v>35</v>
      </c>
      <c r="AX157" s="13" t="s">
        <v>80</v>
      </c>
      <c r="AY157" s="166" t="s">
        <v>185</v>
      </c>
    </row>
    <row r="158" spans="1:65" s="14" customFormat="1">
      <c r="B158" s="173"/>
      <c r="D158" s="165" t="s">
        <v>194</v>
      </c>
      <c r="E158" s="174" t="s">
        <v>1</v>
      </c>
      <c r="F158" s="175" t="s">
        <v>195</v>
      </c>
      <c r="H158" s="176">
        <v>434.78199999999998</v>
      </c>
      <c r="I158" s="177"/>
      <c r="L158" s="173"/>
      <c r="M158" s="178"/>
      <c r="N158" s="179"/>
      <c r="O158" s="179"/>
      <c r="P158" s="179"/>
      <c r="Q158" s="179"/>
      <c r="R158" s="179"/>
      <c r="S158" s="179"/>
      <c r="T158" s="180"/>
      <c r="AT158" s="174" t="s">
        <v>194</v>
      </c>
      <c r="AU158" s="174" t="s">
        <v>88</v>
      </c>
      <c r="AV158" s="14" t="s">
        <v>192</v>
      </c>
      <c r="AW158" s="14" t="s">
        <v>35</v>
      </c>
      <c r="AX158" s="14" t="s">
        <v>24</v>
      </c>
      <c r="AY158" s="174" t="s">
        <v>185</v>
      </c>
    </row>
    <row r="159" spans="1:65" s="2" customFormat="1" ht="21.75" customHeight="1">
      <c r="A159" s="33"/>
      <c r="B159" s="150"/>
      <c r="C159" s="151" t="s">
        <v>208</v>
      </c>
      <c r="D159" s="151" t="s">
        <v>187</v>
      </c>
      <c r="E159" s="152" t="s">
        <v>1899</v>
      </c>
      <c r="F159" s="153" t="s">
        <v>1900</v>
      </c>
      <c r="G159" s="154" t="s">
        <v>288</v>
      </c>
      <c r="H159" s="155">
        <v>109.345</v>
      </c>
      <c r="I159" s="156"/>
      <c r="J159" s="157">
        <f>ROUND(I159*H159,2)</f>
        <v>0</v>
      </c>
      <c r="K159" s="153" t="s">
        <v>191</v>
      </c>
      <c r="L159" s="34"/>
      <c r="M159" s="158" t="s">
        <v>1</v>
      </c>
      <c r="N159" s="159" t="s">
        <v>45</v>
      </c>
      <c r="O159" s="59"/>
      <c r="P159" s="160">
        <f>O159*H159</f>
        <v>0</v>
      </c>
      <c r="Q159" s="160">
        <v>0</v>
      </c>
      <c r="R159" s="160">
        <f>Q159*H159</f>
        <v>0</v>
      </c>
      <c r="S159" s="160">
        <v>0.57999999999999996</v>
      </c>
      <c r="T159" s="161">
        <f>S159*H159</f>
        <v>63.420099999999998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62" t="s">
        <v>192</v>
      </c>
      <c r="AT159" s="162" t="s">
        <v>187</v>
      </c>
      <c r="AU159" s="162" t="s">
        <v>88</v>
      </c>
      <c r="AY159" s="18" t="s">
        <v>185</v>
      </c>
      <c r="BE159" s="163">
        <f>IF(N159="základní",J159,0)</f>
        <v>0</v>
      </c>
      <c r="BF159" s="163">
        <f>IF(N159="snížená",J159,0)</f>
        <v>0</v>
      </c>
      <c r="BG159" s="163">
        <f>IF(N159="zákl. přenesená",J159,0)</f>
        <v>0</v>
      </c>
      <c r="BH159" s="163">
        <f>IF(N159="sníž. přenesená",J159,0)</f>
        <v>0</v>
      </c>
      <c r="BI159" s="163">
        <f>IF(N159="nulová",J159,0)</f>
        <v>0</v>
      </c>
      <c r="BJ159" s="18" t="s">
        <v>24</v>
      </c>
      <c r="BK159" s="163">
        <f>ROUND(I159*H159,2)</f>
        <v>0</v>
      </c>
      <c r="BL159" s="18" t="s">
        <v>192</v>
      </c>
      <c r="BM159" s="162" t="s">
        <v>1901</v>
      </c>
    </row>
    <row r="160" spans="1:65" s="13" customFormat="1">
      <c r="B160" s="164"/>
      <c r="D160" s="165" t="s">
        <v>194</v>
      </c>
      <c r="E160" s="166" t="s">
        <v>1</v>
      </c>
      <c r="F160" s="167" t="s">
        <v>738</v>
      </c>
      <c r="H160" s="168">
        <v>109.345</v>
      </c>
      <c r="I160" s="169"/>
      <c r="L160" s="164"/>
      <c r="M160" s="170"/>
      <c r="N160" s="171"/>
      <c r="O160" s="171"/>
      <c r="P160" s="171"/>
      <c r="Q160" s="171"/>
      <c r="R160" s="171"/>
      <c r="S160" s="171"/>
      <c r="T160" s="172"/>
      <c r="AT160" s="166" t="s">
        <v>194</v>
      </c>
      <c r="AU160" s="166" t="s">
        <v>88</v>
      </c>
      <c r="AV160" s="13" t="s">
        <v>88</v>
      </c>
      <c r="AW160" s="13" t="s">
        <v>35</v>
      </c>
      <c r="AX160" s="13" t="s">
        <v>24</v>
      </c>
      <c r="AY160" s="166" t="s">
        <v>185</v>
      </c>
    </row>
    <row r="161" spans="1:65" s="2" customFormat="1" ht="16.5" customHeight="1">
      <c r="A161" s="33"/>
      <c r="B161" s="150"/>
      <c r="C161" s="151" t="s">
        <v>213</v>
      </c>
      <c r="D161" s="151" t="s">
        <v>187</v>
      </c>
      <c r="E161" s="152" t="s">
        <v>302</v>
      </c>
      <c r="F161" s="153" t="s">
        <v>303</v>
      </c>
      <c r="G161" s="154" t="s">
        <v>234</v>
      </c>
      <c r="H161" s="155">
        <v>460.91500000000002</v>
      </c>
      <c r="I161" s="156"/>
      <c r="J161" s="157">
        <f>ROUND(I161*H161,2)</f>
        <v>0</v>
      </c>
      <c r="K161" s="153" t="s">
        <v>191</v>
      </c>
      <c r="L161" s="34"/>
      <c r="M161" s="158" t="s">
        <v>1</v>
      </c>
      <c r="N161" s="159" t="s">
        <v>45</v>
      </c>
      <c r="O161" s="59"/>
      <c r="P161" s="160">
        <f>O161*H161</f>
        <v>0</v>
      </c>
      <c r="Q161" s="160">
        <v>0</v>
      </c>
      <c r="R161" s="160">
        <f>Q161*H161</f>
        <v>0</v>
      </c>
      <c r="S161" s="160">
        <v>0</v>
      </c>
      <c r="T161" s="161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62" t="s">
        <v>192</v>
      </c>
      <c r="AT161" s="162" t="s">
        <v>187</v>
      </c>
      <c r="AU161" s="162" t="s">
        <v>88</v>
      </c>
      <c r="AY161" s="18" t="s">
        <v>185</v>
      </c>
      <c r="BE161" s="163">
        <f>IF(N161="základní",J161,0)</f>
        <v>0</v>
      </c>
      <c r="BF161" s="163">
        <f>IF(N161="snížená",J161,0)</f>
        <v>0</v>
      </c>
      <c r="BG161" s="163">
        <f>IF(N161="zákl. přenesená",J161,0)</f>
        <v>0</v>
      </c>
      <c r="BH161" s="163">
        <f>IF(N161="sníž. přenesená",J161,0)</f>
        <v>0</v>
      </c>
      <c r="BI161" s="163">
        <f>IF(N161="nulová",J161,0)</f>
        <v>0</v>
      </c>
      <c r="BJ161" s="18" t="s">
        <v>24</v>
      </c>
      <c r="BK161" s="163">
        <f>ROUND(I161*H161,2)</f>
        <v>0</v>
      </c>
      <c r="BL161" s="18" t="s">
        <v>192</v>
      </c>
      <c r="BM161" s="162" t="s">
        <v>1902</v>
      </c>
    </row>
    <row r="162" spans="1:65" s="2" customFormat="1" ht="16.5" customHeight="1">
      <c r="A162" s="33"/>
      <c r="B162" s="150"/>
      <c r="C162" s="151" t="s">
        <v>217</v>
      </c>
      <c r="D162" s="151" t="s">
        <v>187</v>
      </c>
      <c r="E162" s="152" t="s">
        <v>305</v>
      </c>
      <c r="F162" s="153" t="s">
        <v>306</v>
      </c>
      <c r="G162" s="154" t="s">
        <v>234</v>
      </c>
      <c r="H162" s="155">
        <v>2765.49</v>
      </c>
      <c r="I162" s="156"/>
      <c r="J162" s="157">
        <f>ROUND(I162*H162,2)</f>
        <v>0</v>
      </c>
      <c r="K162" s="153" t="s">
        <v>191</v>
      </c>
      <c r="L162" s="34"/>
      <c r="M162" s="158" t="s">
        <v>1</v>
      </c>
      <c r="N162" s="159" t="s">
        <v>45</v>
      </c>
      <c r="O162" s="59"/>
      <c r="P162" s="160">
        <f>O162*H162</f>
        <v>0</v>
      </c>
      <c r="Q162" s="160">
        <v>0</v>
      </c>
      <c r="R162" s="160">
        <f>Q162*H162</f>
        <v>0</v>
      </c>
      <c r="S162" s="160">
        <v>0</v>
      </c>
      <c r="T162" s="161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62" t="s">
        <v>192</v>
      </c>
      <c r="AT162" s="162" t="s">
        <v>187</v>
      </c>
      <c r="AU162" s="162" t="s">
        <v>88</v>
      </c>
      <c r="AY162" s="18" t="s">
        <v>185</v>
      </c>
      <c r="BE162" s="163">
        <f>IF(N162="základní",J162,0)</f>
        <v>0</v>
      </c>
      <c r="BF162" s="163">
        <f>IF(N162="snížená",J162,0)</f>
        <v>0</v>
      </c>
      <c r="BG162" s="163">
        <f>IF(N162="zákl. přenesená",J162,0)</f>
        <v>0</v>
      </c>
      <c r="BH162" s="163">
        <f>IF(N162="sníž. přenesená",J162,0)</f>
        <v>0</v>
      </c>
      <c r="BI162" s="163">
        <f>IF(N162="nulová",J162,0)</f>
        <v>0</v>
      </c>
      <c r="BJ162" s="18" t="s">
        <v>24</v>
      </c>
      <c r="BK162" s="163">
        <f>ROUND(I162*H162,2)</f>
        <v>0</v>
      </c>
      <c r="BL162" s="18" t="s">
        <v>192</v>
      </c>
      <c r="BM162" s="162" t="s">
        <v>1903</v>
      </c>
    </row>
    <row r="163" spans="1:65" s="13" customFormat="1">
      <c r="B163" s="164"/>
      <c r="D163" s="165" t="s">
        <v>194</v>
      </c>
      <c r="F163" s="167" t="s">
        <v>1904</v>
      </c>
      <c r="H163" s="168">
        <v>2765.49</v>
      </c>
      <c r="I163" s="169"/>
      <c r="L163" s="164"/>
      <c r="M163" s="170"/>
      <c r="N163" s="171"/>
      <c r="O163" s="171"/>
      <c r="P163" s="171"/>
      <c r="Q163" s="171"/>
      <c r="R163" s="171"/>
      <c r="S163" s="171"/>
      <c r="T163" s="172"/>
      <c r="AT163" s="166" t="s">
        <v>194</v>
      </c>
      <c r="AU163" s="166" t="s">
        <v>88</v>
      </c>
      <c r="AV163" s="13" t="s">
        <v>88</v>
      </c>
      <c r="AW163" s="13" t="s">
        <v>3</v>
      </c>
      <c r="AX163" s="13" t="s">
        <v>24</v>
      </c>
      <c r="AY163" s="166" t="s">
        <v>185</v>
      </c>
    </row>
    <row r="164" spans="1:65" s="2" customFormat="1" ht="16.5" customHeight="1">
      <c r="A164" s="33"/>
      <c r="B164" s="150"/>
      <c r="C164" s="151" t="s">
        <v>221</v>
      </c>
      <c r="D164" s="151" t="s">
        <v>187</v>
      </c>
      <c r="E164" s="152" t="s">
        <v>309</v>
      </c>
      <c r="F164" s="153" t="s">
        <v>310</v>
      </c>
      <c r="G164" s="154" t="s">
        <v>234</v>
      </c>
      <c r="H164" s="155">
        <v>460.91500000000002</v>
      </c>
      <c r="I164" s="156"/>
      <c r="J164" s="157">
        <f>ROUND(I164*H164,2)</f>
        <v>0</v>
      </c>
      <c r="K164" s="153" t="s">
        <v>224</v>
      </c>
      <c r="L164" s="34"/>
      <c r="M164" s="158" t="s">
        <v>1</v>
      </c>
      <c r="N164" s="159" t="s">
        <v>45</v>
      </c>
      <c r="O164" s="59"/>
      <c r="P164" s="160">
        <f>O164*H164</f>
        <v>0</v>
      </c>
      <c r="Q164" s="160">
        <v>0</v>
      </c>
      <c r="R164" s="160">
        <f>Q164*H164</f>
        <v>0</v>
      </c>
      <c r="S164" s="160">
        <v>0</v>
      </c>
      <c r="T164" s="161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62" t="s">
        <v>192</v>
      </c>
      <c r="AT164" s="162" t="s">
        <v>187</v>
      </c>
      <c r="AU164" s="162" t="s">
        <v>88</v>
      </c>
      <c r="AY164" s="18" t="s">
        <v>185</v>
      </c>
      <c r="BE164" s="163">
        <f>IF(N164="základní",J164,0)</f>
        <v>0</v>
      </c>
      <c r="BF164" s="163">
        <f>IF(N164="snížená",J164,0)</f>
        <v>0</v>
      </c>
      <c r="BG164" s="163">
        <f>IF(N164="zákl. přenesená",J164,0)</f>
        <v>0</v>
      </c>
      <c r="BH164" s="163">
        <f>IF(N164="sníž. přenesená",J164,0)</f>
        <v>0</v>
      </c>
      <c r="BI164" s="163">
        <f>IF(N164="nulová",J164,0)</f>
        <v>0</v>
      </c>
      <c r="BJ164" s="18" t="s">
        <v>24</v>
      </c>
      <c r="BK164" s="163">
        <f>ROUND(I164*H164,2)</f>
        <v>0</v>
      </c>
      <c r="BL164" s="18" t="s">
        <v>192</v>
      </c>
      <c r="BM164" s="162" t="s">
        <v>1905</v>
      </c>
    </row>
    <row r="165" spans="1:65" s="2" customFormat="1" ht="16.5" customHeight="1">
      <c r="A165" s="33"/>
      <c r="B165" s="150"/>
      <c r="C165" s="151" t="s">
        <v>109</v>
      </c>
      <c r="D165" s="151" t="s">
        <v>187</v>
      </c>
      <c r="E165" s="152" t="s">
        <v>1906</v>
      </c>
      <c r="F165" s="153" t="s">
        <v>1907</v>
      </c>
      <c r="G165" s="154" t="s">
        <v>288</v>
      </c>
      <c r="H165" s="155">
        <v>195.32900000000001</v>
      </c>
      <c r="I165" s="156"/>
      <c r="J165" s="157">
        <f>ROUND(I165*H165,2)</f>
        <v>0</v>
      </c>
      <c r="K165" s="153" t="s">
        <v>191</v>
      </c>
      <c r="L165" s="34"/>
      <c r="M165" s="158" t="s">
        <v>1</v>
      </c>
      <c r="N165" s="159" t="s">
        <v>45</v>
      </c>
      <c r="O165" s="59"/>
      <c r="P165" s="160">
        <f>O165*H165</f>
        <v>0</v>
      </c>
      <c r="Q165" s="160">
        <v>0</v>
      </c>
      <c r="R165" s="160">
        <f>Q165*H165</f>
        <v>0</v>
      </c>
      <c r="S165" s="160">
        <v>0.316</v>
      </c>
      <c r="T165" s="161">
        <f>S165*H165</f>
        <v>61.723964000000002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62" t="s">
        <v>192</v>
      </c>
      <c r="AT165" s="162" t="s">
        <v>187</v>
      </c>
      <c r="AU165" s="162" t="s">
        <v>88</v>
      </c>
      <c r="AY165" s="18" t="s">
        <v>185</v>
      </c>
      <c r="BE165" s="163">
        <f>IF(N165="základní",J165,0)</f>
        <v>0</v>
      </c>
      <c r="BF165" s="163">
        <f>IF(N165="snížená",J165,0)</f>
        <v>0</v>
      </c>
      <c r="BG165" s="163">
        <f>IF(N165="zákl. přenesená",J165,0)</f>
        <v>0</v>
      </c>
      <c r="BH165" s="163">
        <f>IF(N165="sníž. přenesená",J165,0)</f>
        <v>0</v>
      </c>
      <c r="BI165" s="163">
        <f>IF(N165="nulová",J165,0)</f>
        <v>0</v>
      </c>
      <c r="BJ165" s="18" t="s">
        <v>24</v>
      </c>
      <c r="BK165" s="163">
        <f>ROUND(I165*H165,2)</f>
        <v>0</v>
      </c>
      <c r="BL165" s="18" t="s">
        <v>192</v>
      </c>
      <c r="BM165" s="162" t="s">
        <v>1908</v>
      </c>
    </row>
    <row r="166" spans="1:65" s="13" customFormat="1">
      <c r="B166" s="164"/>
      <c r="D166" s="165" t="s">
        <v>194</v>
      </c>
      <c r="E166" s="166" t="s">
        <v>1</v>
      </c>
      <c r="F166" s="167" t="s">
        <v>755</v>
      </c>
      <c r="H166" s="168">
        <v>95.48</v>
      </c>
      <c r="I166" s="169"/>
      <c r="L166" s="164"/>
      <c r="M166" s="170"/>
      <c r="N166" s="171"/>
      <c r="O166" s="171"/>
      <c r="P166" s="171"/>
      <c r="Q166" s="171"/>
      <c r="R166" s="171"/>
      <c r="S166" s="171"/>
      <c r="T166" s="172"/>
      <c r="AT166" s="166" t="s">
        <v>194</v>
      </c>
      <c r="AU166" s="166" t="s">
        <v>88</v>
      </c>
      <c r="AV166" s="13" t="s">
        <v>88</v>
      </c>
      <c r="AW166" s="13" t="s">
        <v>35</v>
      </c>
      <c r="AX166" s="13" t="s">
        <v>80</v>
      </c>
      <c r="AY166" s="166" t="s">
        <v>185</v>
      </c>
    </row>
    <row r="167" spans="1:65" s="13" customFormat="1">
      <c r="B167" s="164"/>
      <c r="D167" s="165" t="s">
        <v>194</v>
      </c>
      <c r="E167" s="166" t="s">
        <v>1</v>
      </c>
      <c r="F167" s="167" t="s">
        <v>756</v>
      </c>
      <c r="H167" s="168">
        <v>99.849000000000004</v>
      </c>
      <c r="I167" s="169"/>
      <c r="L167" s="164"/>
      <c r="M167" s="170"/>
      <c r="N167" s="171"/>
      <c r="O167" s="171"/>
      <c r="P167" s="171"/>
      <c r="Q167" s="171"/>
      <c r="R167" s="171"/>
      <c r="S167" s="171"/>
      <c r="T167" s="172"/>
      <c r="AT167" s="166" t="s">
        <v>194</v>
      </c>
      <c r="AU167" s="166" t="s">
        <v>88</v>
      </c>
      <c r="AV167" s="13" t="s">
        <v>88</v>
      </c>
      <c r="AW167" s="13" t="s">
        <v>35</v>
      </c>
      <c r="AX167" s="13" t="s">
        <v>80</v>
      </c>
      <c r="AY167" s="166" t="s">
        <v>185</v>
      </c>
    </row>
    <row r="168" spans="1:65" s="14" customFormat="1">
      <c r="B168" s="173"/>
      <c r="D168" s="165" t="s">
        <v>194</v>
      </c>
      <c r="E168" s="174" t="s">
        <v>1</v>
      </c>
      <c r="F168" s="175" t="s">
        <v>195</v>
      </c>
      <c r="H168" s="176">
        <v>195.32900000000001</v>
      </c>
      <c r="I168" s="177"/>
      <c r="L168" s="173"/>
      <c r="M168" s="178"/>
      <c r="N168" s="179"/>
      <c r="O168" s="179"/>
      <c r="P168" s="179"/>
      <c r="Q168" s="179"/>
      <c r="R168" s="179"/>
      <c r="S168" s="179"/>
      <c r="T168" s="180"/>
      <c r="AT168" s="174" t="s">
        <v>194</v>
      </c>
      <c r="AU168" s="174" t="s">
        <v>88</v>
      </c>
      <c r="AV168" s="14" t="s">
        <v>192</v>
      </c>
      <c r="AW168" s="14" t="s">
        <v>35</v>
      </c>
      <c r="AX168" s="14" t="s">
        <v>24</v>
      </c>
      <c r="AY168" s="174" t="s">
        <v>185</v>
      </c>
    </row>
    <row r="169" spans="1:65" s="2" customFormat="1" ht="16.5" customHeight="1">
      <c r="A169" s="33"/>
      <c r="B169" s="150"/>
      <c r="C169" s="151" t="s">
        <v>112</v>
      </c>
      <c r="D169" s="151" t="s">
        <v>187</v>
      </c>
      <c r="E169" s="152" t="s">
        <v>1909</v>
      </c>
      <c r="F169" s="153" t="s">
        <v>1910</v>
      </c>
      <c r="G169" s="154" t="s">
        <v>288</v>
      </c>
      <c r="H169" s="155">
        <v>412.32499999999999</v>
      </c>
      <c r="I169" s="156"/>
      <c r="J169" s="157">
        <f>ROUND(I169*H169,2)</f>
        <v>0</v>
      </c>
      <c r="K169" s="153" t="s">
        <v>191</v>
      </c>
      <c r="L169" s="34"/>
      <c r="M169" s="158" t="s">
        <v>1</v>
      </c>
      <c r="N169" s="159" t="s">
        <v>45</v>
      </c>
      <c r="O169" s="59"/>
      <c r="P169" s="160">
        <f>O169*H169</f>
        <v>0</v>
      </c>
      <c r="Q169" s="160">
        <v>0</v>
      </c>
      <c r="R169" s="160">
        <f>Q169*H169</f>
        <v>0</v>
      </c>
      <c r="S169" s="160">
        <v>0.45</v>
      </c>
      <c r="T169" s="161">
        <f>S169*H169</f>
        <v>185.54624999999999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62" t="s">
        <v>192</v>
      </c>
      <c r="AT169" s="162" t="s">
        <v>187</v>
      </c>
      <c r="AU169" s="162" t="s">
        <v>88</v>
      </c>
      <c r="AY169" s="18" t="s">
        <v>185</v>
      </c>
      <c r="BE169" s="163">
        <f>IF(N169="základní",J169,0)</f>
        <v>0</v>
      </c>
      <c r="BF169" s="163">
        <f>IF(N169="snížená",J169,0)</f>
        <v>0</v>
      </c>
      <c r="BG169" s="163">
        <f>IF(N169="zákl. přenesená",J169,0)</f>
        <v>0</v>
      </c>
      <c r="BH169" s="163">
        <f>IF(N169="sníž. přenesená",J169,0)</f>
        <v>0</v>
      </c>
      <c r="BI169" s="163">
        <f>IF(N169="nulová",J169,0)</f>
        <v>0</v>
      </c>
      <c r="BJ169" s="18" t="s">
        <v>24</v>
      </c>
      <c r="BK169" s="163">
        <f>ROUND(I169*H169,2)</f>
        <v>0</v>
      </c>
      <c r="BL169" s="18" t="s">
        <v>192</v>
      </c>
      <c r="BM169" s="162" t="s">
        <v>1911</v>
      </c>
    </row>
    <row r="170" spans="1:65" s="15" customFormat="1">
      <c r="B170" s="194"/>
      <c r="D170" s="165" t="s">
        <v>194</v>
      </c>
      <c r="E170" s="195" t="s">
        <v>1</v>
      </c>
      <c r="F170" s="196" t="s">
        <v>761</v>
      </c>
      <c r="H170" s="195" t="s">
        <v>1</v>
      </c>
      <c r="I170" s="197"/>
      <c r="L170" s="194"/>
      <c r="M170" s="198"/>
      <c r="N170" s="199"/>
      <c r="O170" s="199"/>
      <c r="P170" s="199"/>
      <c r="Q170" s="199"/>
      <c r="R170" s="199"/>
      <c r="S170" s="199"/>
      <c r="T170" s="200"/>
      <c r="AT170" s="195" t="s">
        <v>194</v>
      </c>
      <c r="AU170" s="195" t="s">
        <v>88</v>
      </c>
      <c r="AV170" s="15" t="s">
        <v>24</v>
      </c>
      <c r="AW170" s="15" t="s">
        <v>35</v>
      </c>
      <c r="AX170" s="15" t="s">
        <v>80</v>
      </c>
      <c r="AY170" s="195" t="s">
        <v>185</v>
      </c>
    </row>
    <row r="171" spans="1:65" s="13" customFormat="1">
      <c r="B171" s="164"/>
      <c r="D171" s="165" t="s">
        <v>194</v>
      </c>
      <c r="E171" s="166" t="s">
        <v>1</v>
      </c>
      <c r="F171" s="167" t="s">
        <v>1912</v>
      </c>
      <c r="H171" s="168">
        <v>84.656000000000006</v>
      </c>
      <c r="I171" s="169"/>
      <c r="L171" s="164"/>
      <c r="M171" s="170"/>
      <c r="N171" s="171"/>
      <c r="O171" s="171"/>
      <c r="P171" s="171"/>
      <c r="Q171" s="171"/>
      <c r="R171" s="171"/>
      <c r="S171" s="171"/>
      <c r="T171" s="172"/>
      <c r="AT171" s="166" t="s">
        <v>194</v>
      </c>
      <c r="AU171" s="166" t="s">
        <v>88</v>
      </c>
      <c r="AV171" s="13" t="s">
        <v>88</v>
      </c>
      <c r="AW171" s="13" t="s">
        <v>35</v>
      </c>
      <c r="AX171" s="13" t="s">
        <v>80</v>
      </c>
      <c r="AY171" s="166" t="s">
        <v>185</v>
      </c>
    </row>
    <row r="172" spans="1:65" s="13" customFormat="1">
      <c r="B172" s="164"/>
      <c r="D172" s="165" t="s">
        <v>194</v>
      </c>
      <c r="E172" s="166" t="s">
        <v>1</v>
      </c>
      <c r="F172" s="167" t="s">
        <v>1913</v>
      </c>
      <c r="H172" s="168">
        <v>10.824</v>
      </c>
      <c r="I172" s="169"/>
      <c r="L172" s="164"/>
      <c r="M172" s="170"/>
      <c r="N172" s="171"/>
      <c r="O172" s="171"/>
      <c r="P172" s="171"/>
      <c r="Q172" s="171"/>
      <c r="R172" s="171"/>
      <c r="S172" s="171"/>
      <c r="T172" s="172"/>
      <c r="AT172" s="166" t="s">
        <v>194</v>
      </c>
      <c r="AU172" s="166" t="s">
        <v>88</v>
      </c>
      <c r="AV172" s="13" t="s">
        <v>88</v>
      </c>
      <c r="AW172" s="13" t="s">
        <v>35</v>
      </c>
      <c r="AX172" s="13" t="s">
        <v>80</v>
      </c>
      <c r="AY172" s="166" t="s">
        <v>185</v>
      </c>
    </row>
    <row r="173" spans="1:65" s="16" customFormat="1">
      <c r="B173" s="206"/>
      <c r="D173" s="165" t="s">
        <v>194</v>
      </c>
      <c r="E173" s="207" t="s">
        <v>640</v>
      </c>
      <c r="F173" s="208" t="s">
        <v>510</v>
      </c>
      <c r="H173" s="209">
        <v>95.48</v>
      </c>
      <c r="I173" s="210"/>
      <c r="L173" s="206"/>
      <c r="M173" s="211"/>
      <c r="N173" s="212"/>
      <c r="O173" s="212"/>
      <c r="P173" s="212"/>
      <c r="Q173" s="212"/>
      <c r="R173" s="212"/>
      <c r="S173" s="212"/>
      <c r="T173" s="213"/>
      <c r="AT173" s="207" t="s">
        <v>194</v>
      </c>
      <c r="AU173" s="207" t="s">
        <v>88</v>
      </c>
      <c r="AV173" s="16" t="s">
        <v>117</v>
      </c>
      <c r="AW173" s="16" t="s">
        <v>35</v>
      </c>
      <c r="AX173" s="16" t="s">
        <v>80</v>
      </c>
      <c r="AY173" s="207" t="s">
        <v>185</v>
      </c>
    </row>
    <row r="174" spans="1:65" s="15" customFormat="1">
      <c r="B174" s="194"/>
      <c r="D174" s="165" t="s">
        <v>194</v>
      </c>
      <c r="E174" s="195" t="s">
        <v>1</v>
      </c>
      <c r="F174" s="196" t="s">
        <v>762</v>
      </c>
      <c r="H174" s="195" t="s">
        <v>1</v>
      </c>
      <c r="I174" s="197"/>
      <c r="L174" s="194"/>
      <c r="M174" s="198"/>
      <c r="N174" s="199"/>
      <c r="O174" s="199"/>
      <c r="P174" s="199"/>
      <c r="Q174" s="199"/>
      <c r="R174" s="199"/>
      <c r="S174" s="199"/>
      <c r="T174" s="200"/>
      <c r="AT174" s="195" t="s">
        <v>194</v>
      </c>
      <c r="AU174" s="195" t="s">
        <v>88</v>
      </c>
      <c r="AV174" s="15" t="s">
        <v>24</v>
      </c>
      <c r="AW174" s="15" t="s">
        <v>35</v>
      </c>
      <c r="AX174" s="15" t="s">
        <v>80</v>
      </c>
      <c r="AY174" s="195" t="s">
        <v>185</v>
      </c>
    </row>
    <row r="175" spans="1:65" s="13" customFormat="1">
      <c r="B175" s="164"/>
      <c r="D175" s="165" t="s">
        <v>194</v>
      </c>
      <c r="E175" s="166" t="s">
        <v>1</v>
      </c>
      <c r="F175" s="167" t="s">
        <v>1914</v>
      </c>
      <c r="H175" s="168">
        <v>51.371000000000002</v>
      </c>
      <c r="I175" s="169"/>
      <c r="L175" s="164"/>
      <c r="M175" s="170"/>
      <c r="N175" s="171"/>
      <c r="O175" s="171"/>
      <c r="P175" s="171"/>
      <c r="Q175" s="171"/>
      <c r="R175" s="171"/>
      <c r="S175" s="171"/>
      <c r="T175" s="172"/>
      <c r="AT175" s="166" t="s">
        <v>194</v>
      </c>
      <c r="AU175" s="166" t="s">
        <v>88</v>
      </c>
      <c r="AV175" s="13" t="s">
        <v>88</v>
      </c>
      <c r="AW175" s="13" t="s">
        <v>35</v>
      </c>
      <c r="AX175" s="13" t="s">
        <v>80</v>
      </c>
      <c r="AY175" s="166" t="s">
        <v>185</v>
      </c>
    </row>
    <row r="176" spans="1:65" s="13" customFormat="1">
      <c r="B176" s="164"/>
      <c r="D176" s="165" t="s">
        <v>194</v>
      </c>
      <c r="E176" s="166" t="s">
        <v>1</v>
      </c>
      <c r="F176" s="167" t="s">
        <v>1915</v>
      </c>
      <c r="H176" s="168">
        <v>36.444000000000003</v>
      </c>
      <c r="I176" s="169"/>
      <c r="L176" s="164"/>
      <c r="M176" s="170"/>
      <c r="N176" s="171"/>
      <c r="O176" s="171"/>
      <c r="P176" s="171"/>
      <c r="Q176" s="171"/>
      <c r="R176" s="171"/>
      <c r="S176" s="171"/>
      <c r="T176" s="172"/>
      <c r="AT176" s="166" t="s">
        <v>194</v>
      </c>
      <c r="AU176" s="166" t="s">
        <v>88</v>
      </c>
      <c r="AV176" s="13" t="s">
        <v>88</v>
      </c>
      <c r="AW176" s="13" t="s">
        <v>35</v>
      </c>
      <c r="AX176" s="13" t="s">
        <v>80</v>
      </c>
      <c r="AY176" s="166" t="s">
        <v>185</v>
      </c>
    </row>
    <row r="177" spans="1:65" s="13" customFormat="1">
      <c r="B177" s="164"/>
      <c r="D177" s="165" t="s">
        <v>194</v>
      </c>
      <c r="E177" s="166" t="s">
        <v>1</v>
      </c>
      <c r="F177" s="167" t="s">
        <v>1916</v>
      </c>
      <c r="H177" s="168">
        <v>10.824</v>
      </c>
      <c r="I177" s="169"/>
      <c r="L177" s="164"/>
      <c r="M177" s="170"/>
      <c r="N177" s="171"/>
      <c r="O177" s="171"/>
      <c r="P177" s="171"/>
      <c r="Q177" s="171"/>
      <c r="R177" s="171"/>
      <c r="S177" s="171"/>
      <c r="T177" s="172"/>
      <c r="AT177" s="166" t="s">
        <v>194</v>
      </c>
      <c r="AU177" s="166" t="s">
        <v>88</v>
      </c>
      <c r="AV177" s="13" t="s">
        <v>88</v>
      </c>
      <c r="AW177" s="13" t="s">
        <v>35</v>
      </c>
      <c r="AX177" s="13" t="s">
        <v>80</v>
      </c>
      <c r="AY177" s="166" t="s">
        <v>185</v>
      </c>
    </row>
    <row r="178" spans="1:65" s="13" customFormat="1">
      <c r="B178" s="164"/>
      <c r="D178" s="165" t="s">
        <v>194</v>
      </c>
      <c r="E178" s="166" t="s">
        <v>1768</v>
      </c>
      <c r="F178" s="167" t="s">
        <v>1917</v>
      </c>
      <c r="H178" s="168">
        <v>1.21</v>
      </c>
      <c r="I178" s="169"/>
      <c r="L178" s="164"/>
      <c r="M178" s="170"/>
      <c r="N178" s="171"/>
      <c r="O178" s="171"/>
      <c r="P178" s="171"/>
      <c r="Q178" s="171"/>
      <c r="R178" s="171"/>
      <c r="S178" s="171"/>
      <c r="T178" s="172"/>
      <c r="AT178" s="166" t="s">
        <v>194</v>
      </c>
      <c r="AU178" s="166" t="s">
        <v>88</v>
      </c>
      <c r="AV178" s="13" t="s">
        <v>88</v>
      </c>
      <c r="AW178" s="13" t="s">
        <v>35</v>
      </c>
      <c r="AX178" s="13" t="s">
        <v>80</v>
      </c>
      <c r="AY178" s="166" t="s">
        <v>185</v>
      </c>
    </row>
    <row r="179" spans="1:65" s="16" customFormat="1">
      <c r="B179" s="206"/>
      <c r="D179" s="165" t="s">
        <v>194</v>
      </c>
      <c r="E179" s="207" t="s">
        <v>642</v>
      </c>
      <c r="F179" s="208" t="s">
        <v>510</v>
      </c>
      <c r="H179" s="209">
        <v>99.849000000000004</v>
      </c>
      <c r="I179" s="210"/>
      <c r="L179" s="206"/>
      <c r="M179" s="211"/>
      <c r="N179" s="212"/>
      <c r="O179" s="212"/>
      <c r="P179" s="212"/>
      <c r="Q179" s="212"/>
      <c r="R179" s="212"/>
      <c r="S179" s="212"/>
      <c r="T179" s="213"/>
      <c r="AT179" s="207" t="s">
        <v>194</v>
      </c>
      <c r="AU179" s="207" t="s">
        <v>88</v>
      </c>
      <c r="AV179" s="16" t="s">
        <v>117</v>
      </c>
      <c r="AW179" s="16" t="s">
        <v>35</v>
      </c>
      <c r="AX179" s="16" t="s">
        <v>80</v>
      </c>
      <c r="AY179" s="207" t="s">
        <v>185</v>
      </c>
    </row>
    <row r="180" spans="1:65" s="13" customFormat="1">
      <c r="B180" s="164"/>
      <c r="D180" s="165" t="s">
        <v>194</v>
      </c>
      <c r="E180" s="166" t="s">
        <v>1</v>
      </c>
      <c r="F180" s="167" t="s">
        <v>763</v>
      </c>
      <c r="H180" s="168">
        <v>109.345</v>
      </c>
      <c r="I180" s="169"/>
      <c r="L180" s="164"/>
      <c r="M180" s="170"/>
      <c r="N180" s="171"/>
      <c r="O180" s="171"/>
      <c r="P180" s="171"/>
      <c r="Q180" s="171"/>
      <c r="R180" s="171"/>
      <c r="S180" s="171"/>
      <c r="T180" s="172"/>
      <c r="AT180" s="166" t="s">
        <v>194</v>
      </c>
      <c r="AU180" s="166" t="s">
        <v>88</v>
      </c>
      <c r="AV180" s="13" t="s">
        <v>88</v>
      </c>
      <c r="AW180" s="13" t="s">
        <v>35</v>
      </c>
      <c r="AX180" s="13" t="s">
        <v>80</v>
      </c>
      <c r="AY180" s="166" t="s">
        <v>185</v>
      </c>
    </row>
    <row r="181" spans="1:65" s="13" customFormat="1">
      <c r="B181" s="164"/>
      <c r="D181" s="165" t="s">
        <v>194</v>
      </c>
      <c r="E181" s="166" t="s">
        <v>1</v>
      </c>
      <c r="F181" s="167" t="s">
        <v>764</v>
      </c>
      <c r="H181" s="168">
        <v>107.651</v>
      </c>
      <c r="I181" s="169"/>
      <c r="L181" s="164"/>
      <c r="M181" s="170"/>
      <c r="N181" s="171"/>
      <c r="O181" s="171"/>
      <c r="P181" s="171"/>
      <c r="Q181" s="171"/>
      <c r="R181" s="171"/>
      <c r="S181" s="171"/>
      <c r="T181" s="172"/>
      <c r="AT181" s="166" t="s">
        <v>194</v>
      </c>
      <c r="AU181" s="166" t="s">
        <v>88</v>
      </c>
      <c r="AV181" s="13" t="s">
        <v>88</v>
      </c>
      <c r="AW181" s="13" t="s">
        <v>35</v>
      </c>
      <c r="AX181" s="13" t="s">
        <v>80</v>
      </c>
      <c r="AY181" s="166" t="s">
        <v>185</v>
      </c>
    </row>
    <row r="182" spans="1:65" s="16" customFormat="1">
      <c r="B182" s="206"/>
      <c r="D182" s="165" t="s">
        <v>194</v>
      </c>
      <c r="E182" s="207" t="s">
        <v>1</v>
      </c>
      <c r="F182" s="208" t="s">
        <v>510</v>
      </c>
      <c r="H182" s="209">
        <v>216.99600000000001</v>
      </c>
      <c r="I182" s="210"/>
      <c r="L182" s="206"/>
      <c r="M182" s="211"/>
      <c r="N182" s="212"/>
      <c r="O182" s="212"/>
      <c r="P182" s="212"/>
      <c r="Q182" s="212"/>
      <c r="R182" s="212"/>
      <c r="S182" s="212"/>
      <c r="T182" s="213"/>
      <c r="AT182" s="207" t="s">
        <v>194</v>
      </c>
      <c r="AU182" s="207" t="s">
        <v>88</v>
      </c>
      <c r="AV182" s="16" t="s">
        <v>117</v>
      </c>
      <c r="AW182" s="16" t="s">
        <v>35</v>
      </c>
      <c r="AX182" s="16" t="s">
        <v>80</v>
      </c>
      <c r="AY182" s="207" t="s">
        <v>185</v>
      </c>
    </row>
    <row r="183" spans="1:65" s="14" customFormat="1">
      <c r="B183" s="173"/>
      <c r="D183" s="165" t="s">
        <v>194</v>
      </c>
      <c r="E183" s="174" t="s">
        <v>1</v>
      </c>
      <c r="F183" s="175" t="s">
        <v>195</v>
      </c>
      <c r="H183" s="176">
        <v>412.32499999999999</v>
      </c>
      <c r="I183" s="177"/>
      <c r="L183" s="173"/>
      <c r="M183" s="178"/>
      <c r="N183" s="179"/>
      <c r="O183" s="179"/>
      <c r="P183" s="179"/>
      <c r="Q183" s="179"/>
      <c r="R183" s="179"/>
      <c r="S183" s="179"/>
      <c r="T183" s="180"/>
      <c r="AT183" s="174" t="s">
        <v>194</v>
      </c>
      <c r="AU183" s="174" t="s">
        <v>88</v>
      </c>
      <c r="AV183" s="14" t="s">
        <v>192</v>
      </c>
      <c r="AW183" s="14" t="s">
        <v>35</v>
      </c>
      <c r="AX183" s="14" t="s">
        <v>24</v>
      </c>
      <c r="AY183" s="174" t="s">
        <v>185</v>
      </c>
    </row>
    <row r="184" spans="1:65" s="2" customFormat="1" ht="16.5" customHeight="1">
      <c r="A184" s="33"/>
      <c r="B184" s="150"/>
      <c r="C184" s="151" t="s">
        <v>123</v>
      </c>
      <c r="D184" s="151" t="s">
        <v>187</v>
      </c>
      <c r="E184" s="152" t="s">
        <v>1524</v>
      </c>
      <c r="F184" s="153" t="s">
        <v>1525</v>
      </c>
      <c r="G184" s="154" t="s">
        <v>280</v>
      </c>
      <c r="H184" s="155">
        <v>434.07600000000002</v>
      </c>
      <c r="I184" s="156"/>
      <c r="J184" s="157">
        <f>ROUND(I184*H184,2)</f>
        <v>0</v>
      </c>
      <c r="K184" s="153" t="s">
        <v>191</v>
      </c>
      <c r="L184" s="34"/>
      <c r="M184" s="158" t="s">
        <v>1</v>
      </c>
      <c r="N184" s="159" t="s">
        <v>45</v>
      </c>
      <c r="O184" s="59"/>
      <c r="P184" s="160">
        <f>O184*H184</f>
        <v>0</v>
      </c>
      <c r="Q184" s="160">
        <v>0</v>
      </c>
      <c r="R184" s="160">
        <f>Q184*H184</f>
        <v>0</v>
      </c>
      <c r="S184" s="160">
        <v>0</v>
      </c>
      <c r="T184" s="161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62" t="s">
        <v>192</v>
      </c>
      <c r="AT184" s="162" t="s">
        <v>187</v>
      </c>
      <c r="AU184" s="162" t="s">
        <v>88</v>
      </c>
      <c r="AY184" s="18" t="s">
        <v>185</v>
      </c>
      <c r="BE184" s="163">
        <f>IF(N184="základní",J184,0)</f>
        <v>0</v>
      </c>
      <c r="BF184" s="163">
        <f>IF(N184="snížená",J184,0)</f>
        <v>0</v>
      </c>
      <c r="BG184" s="163">
        <f>IF(N184="zákl. přenesená",J184,0)</f>
        <v>0</v>
      </c>
      <c r="BH184" s="163">
        <f>IF(N184="sníž. přenesená",J184,0)</f>
        <v>0</v>
      </c>
      <c r="BI184" s="163">
        <f>IF(N184="nulová",J184,0)</f>
        <v>0</v>
      </c>
      <c r="BJ184" s="18" t="s">
        <v>24</v>
      </c>
      <c r="BK184" s="163">
        <f>ROUND(I184*H184,2)</f>
        <v>0</v>
      </c>
      <c r="BL184" s="18" t="s">
        <v>192</v>
      </c>
      <c r="BM184" s="162" t="s">
        <v>1918</v>
      </c>
    </row>
    <row r="185" spans="1:65" s="15" customFormat="1">
      <c r="B185" s="194"/>
      <c r="D185" s="165" t="s">
        <v>194</v>
      </c>
      <c r="E185" s="195" t="s">
        <v>1</v>
      </c>
      <c r="F185" s="196" t="s">
        <v>761</v>
      </c>
      <c r="H185" s="195" t="s">
        <v>1</v>
      </c>
      <c r="I185" s="197"/>
      <c r="L185" s="194"/>
      <c r="M185" s="198"/>
      <c r="N185" s="199"/>
      <c r="O185" s="199"/>
      <c r="P185" s="199"/>
      <c r="Q185" s="199"/>
      <c r="R185" s="199"/>
      <c r="S185" s="199"/>
      <c r="T185" s="200"/>
      <c r="AT185" s="195" t="s">
        <v>194</v>
      </c>
      <c r="AU185" s="195" t="s">
        <v>88</v>
      </c>
      <c r="AV185" s="15" t="s">
        <v>24</v>
      </c>
      <c r="AW185" s="15" t="s">
        <v>35</v>
      </c>
      <c r="AX185" s="15" t="s">
        <v>80</v>
      </c>
      <c r="AY185" s="195" t="s">
        <v>185</v>
      </c>
    </row>
    <row r="186" spans="1:65" s="13" customFormat="1">
      <c r="B186" s="164"/>
      <c r="D186" s="165" t="s">
        <v>194</v>
      </c>
      <c r="E186" s="166" t="s">
        <v>1</v>
      </c>
      <c r="F186" s="167" t="s">
        <v>1919</v>
      </c>
      <c r="H186" s="168">
        <v>90.06</v>
      </c>
      <c r="I186" s="169"/>
      <c r="L186" s="164"/>
      <c r="M186" s="170"/>
      <c r="N186" s="171"/>
      <c r="O186" s="171"/>
      <c r="P186" s="171"/>
      <c r="Q186" s="171"/>
      <c r="R186" s="171"/>
      <c r="S186" s="171"/>
      <c r="T186" s="172"/>
      <c r="AT186" s="166" t="s">
        <v>194</v>
      </c>
      <c r="AU186" s="166" t="s">
        <v>88</v>
      </c>
      <c r="AV186" s="13" t="s">
        <v>88</v>
      </c>
      <c r="AW186" s="13" t="s">
        <v>35</v>
      </c>
      <c r="AX186" s="13" t="s">
        <v>80</v>
      </c>
      <c r="AY186" s="166" t="s">
        <v>185</v>
      </c>
    </row>
    <row r="187" spans="1:65" s="13" customFormat="1">
      <c r="B187" s="164"/>
      <c r="D187" s="165" t="s">
        <v>194</v>
      </c>
      <c r="E187" s="166" t="s">
        <v>1</v>
      </c>
      <c r="F187" s="167" t="s">
        <v>1920</v>
      </c>
      <c r="H187" s="168">
        <v>13.16</v>
      </c>
      <c r="I187" s="169"/>
      <c r="L187" s="164"/>
      <c r="M187" s="170"/>
      <c r="N187" s="171"/>
      <c r="O187" s="171"/>
      <c r="P187" s="171"/>
      <c r="Q187" s="171"/>
      <c r="R187" s="171"/>
      <c r="S187" s="171"/>
      <c r="T187" s="172"/>
      <c r="AT187" s="166" t="s">
        <v>194</v>
      </c>
      <c r="AU187" s="166" t="s">
        <v>88</v>
      </c>
      <c r="AV187" s="13" t="s">
        <v>88</v>
      </c>
      <c r="AW187" s="13" t="s">
        <v>35</v>
      </c>
      <c r="AX187" s="13" t="s">
        <v>80</v>
      </c>
      <c r="AY187" s="166" t="s">
        <v>185</v>
      </c>
    </row>
    <row r="188" spans="1:65" s="16" customFormat="1">
      <c r="B188" s="206"/>
      <c r="D188" s="165" t="s">
        <v>194</v>
      </c>
      <c r="E188" s="207" t="s">
        <v>1</v>
      </c>
      <c r="F188" s="208" t="s">
        <v>510</v>
      </c>
      <c r="H188" s="209">
        <v>103.22</v>
      </c>
      <c r="I188" s="210"/>
      <c r="L188" s="206"/>
      <c r="M188" s="211"/>
      <c r="N188" s="212"/>
      <c r="O188" s="212"/>
      <c r="P188" s="212"/>
      <c r="Q188" s="212"/>
      <c r="R188" s="212"/>
      <c r="S188" s="212"/>
      <c r="T188" s="213"/>
      <c r="AT188" s="207" t="s">
        <v>194</v>
      </c>
      <c r="AU188" s="207" t="s">
        <v>88</v>
      </c>
      <c r="AV188" s="16" t="s">
        <v>117</v>
      </c>
      <c r="AW188" s="16" t="s">
        <v>35</v>
      </c>
      <c r="AX188" s="16" t="s">
        <v>80</v>
      </c>
      <c r="AY188" s="207" t="s">
        <v>185</v>
      </c>
    </row>
    <row r="189" spans="1:65" s="15" customFormat="1">
      <c r="B189" s="194"/>
      <c r="D189" s="165" t="s">
        <v>194</v>
      </c>
      <c r="E189" s="195" t="s">
        <v>1</v>
      </c>
      <c r="F189" s="196" t="s">
        <v>762</v>
      </c>
      <c r="H189" s="195" t="s">
        <v>1</v>
      </c>
      <c r="I189" s="197"/>
      <c r="L189" s="194"/>
      <c r="M189" s="198"/>
      <c r="N189" s="199"/>
      <c r="O189" s="199"/>
      <c r="P189" s="199"/>
      <c r="Q189" s="199"/>
      <c r="R189" s="199"/>
      <c r="S189" s="199"/>
      <c r="T189" s="200"/>
      <c r="AT189" s="195" t="s">
        <v>194</v>
      </c>
      <c r="AU189" s="195" t="s">
        <v>88</v>
      </c>
      <c r="AV189" s="15" t="s">
        <v>24</v>
      </c>
      <c r="AW189" s="15" t="s">
        <v>35</v>
      </c>
      <c r="AX189" s="15" t="s">
        <v>80</v>
      </c>
      <c r="AY189" s="195" t="s">
        <v>185</v>
      </c>
    </row>
    <row r="190" spans="1:65" s="13" customFormat="1">
      <c r="B190" s="164"/>
      <c r="D190" s="165" t="s">
        <v>194</v>
      </c>
      <c r="E190" s="166" t="s">
        <v>1</v>
      </c>
      <c r="F190" s="167" t="s">
        <v>1921</v>
      </c>
      <c r="H190" s="168">
        <v>54.65</v>
      </c>
      <c r="I190" s="169"/>
      <c r="L190" s="164"/>
      <c r="M190" s="170"/>
      <c r="N190" s="171"/>
      <c r="O190" s="171"/>
      <c r="P190" s="171"/>
      <c r="Q190" s="171"/>
      <c r="R190" s="171"/>
      <c r="S190" s="171"/>
      <c r="T190" s="172"/>
      <c r="AT190" s="166" t="s">
        <v>194</v>
      </c>
      <c r="AU190" s="166" t="s">
        <v>88</v>
      </c>
      <c r="AV190" s="13" t="s">
        <v>88</v>
      </c>
      <c r="AW190" s="13" t="s">
        <v>35</v>
      </c>
      <c r="AX190" s="13" t="s">
        <v>80</v>
      </c>
      <c r="AY190" s="166" t="s">
        <v>185</v>
      </c>
    </row>
    <row r="191" spans="1:65" s="13" customFormat="1">
      <c r="B191" s="164"/>
      <c r="D191" s="165" t="s">
        <v>194</v>
      </c>
      <c r="E191" s="166" t="s">
        <v>1</v>
      </c>
      <c r="F191" s="167" t="s">
        <v>1922</v>
      </c>
      <c r="H191" s="168">
        <v>41.65</v>
      </c>
      <c r="I191" s="169"/>
      <c r="L191" s="164"/>
      <c r="M191" s="170"/>
      <c r="N191" s="171"/>
      <c r="O191" s="171"/>
      <c r="P191" s="171"/>
      <c r="Q191" s="171"/>
      <c r="R191" s="171"/>
      <c r="S191" s="171"/>
      <c r="T191" s="172"/>
      <c r="AT191" s="166" t="s">
        <v>194</v>
      </c>
      <c r="AU191" s="166" t="s">
        <v>88</v>
      </c>
      <c r="AV191" s="13" t="s">
        <v>88</v>
      </c>
      <c r="AW191" s="13" t="s">
        <v>35</v>
      </c>
      <c r="AX191" s="13" t="s">
        <v>80</v>
      </c>
      <c r="AY191" s="166" t="s">
        <v>185</v>
      </c>
    </row>
    <row r="192" spans="1:65" s="13" customFormat="1">
      <c r="B192" s="164"/>
      <c r="D192" s="165" t="s">
        <v>194</v>
      </c>
      <c r="E192" s="166" t="s">
        <v>1</v>
      </c>
      <c r="F192" s="167" t="s">
        <v>1923</v>
      </c>
      <c r="H192" s="168">
        <v>13.16</v>
      </c>
      <c r="I192" s="169"/>
      <c r="L192" s="164"/>
      <c r="M192" s="170"/>
      <c r="N192" s="171"/>
      <c r="O192" s="171"/>
      <c r="P192" s="171"/>
      <c r="Q192" s="171"/>
      <c r="R192" s="171"/>
      <c r="S192" s="171"/>
      <c r="T192" s="172"/>
      <c r="AT192" s="166" t="s">
        <v>194</v>
      </c>
      <c r="AU192" s="166" t="s">
        <v>88</v>
      </c>
      <c r="AV192" s="13" t="s">
        <v>88</v>
      </c>
      <c r="AW192" s="13" t="s">
        <v>35</v>
      </c>
      <c r="AX192" s="13" t="s">
        <v>80</v>
      </c>
      <c r="AY192" s="166" t="s">
        <v>185</v>
      </c>
    </row>
    <row r="193" spans="1:65" s="13" customFormat="1">
      <c r="B193" s="164"/>
      <c r="D193" s="165" t="s">
        <v>194</v>
      </c>
      <c r="E193" s="166" t="s">
        <v>1</v>
      </c>
      <c r="F193" s="167" t="s">
        <v>1924</v>
      </c>
      <c r="H193" s="168">
        <v>4.4000000000000004</v>
      </c>
      <c r="I193" s="169"/>
      <c r="L193" s="164"/>
      <c r="M193" s="170"/>
      <c r="N193" s="171"/>
      <c r="O193" s="171"/>
      <c r="P193" s="171"/>
      <c r="Q193" s="171"/>
      <c r="R193" s="171"/>
      <c r="S193" s="171"/>
      <c r="T193" s="172"/>
      <c r="AT193" s="166" t="s">
        <v>194</v>
      </c>
      <c r="AU193" s="166" t="s">
        <v>88</v>
      </c>
      <c r="AV193" s="13" t="s">
        <v>88</v>
      </c>
      <c r="AW193" s="13" t="s">
        <v>35</v>
      </c>
      <c r="AX193" s="13" t="s">
        <v>80</v>
      </c>
      <c r="AY193" s="166" t="s">
        <v>185</v>
      </c>
    </row>
    <row r="194" spans="1:65" s="16" customFormat="1">
      <c r="B194" s="206"/>
      <c r="D194" s="165" t="s">
        <v>194</v>
      </c>
      <c r="E194" s="207" t="s">
        <v>1</v>
      </c>
      <c r="F194" s="208" t="s">
        <v>510</v>
      </c>
      <c r="H194" s="209">
        <v>113.86</v>
      </c>
      <c r="I194" s="210"/>
      <c r="L194" s="206"/>
      <c r="M194" s="211"/>
      <c r="N194" s="212"/>
      <c r="O194" s="212"/>
      <c r="P194" s="212"/>
      <c r="Q194" s="212"/>
      <c r="R194" s="212"/>
      <c r="S194" s="212"/>
      <c r="T194" s="213"/>
      <c r="AT194" s="207" t="s">
        <v>194</v>
      </c>
      <c r="AU194" s="207" t="s">
        <v>88</v>
      </c>
      <c r="AV194" s="16" t="s">
        <v>117</v>
      </c>
      <c r="AW194" s="16" t="s">
        <v>35</v>
      </c>
      <c r="AX194" s="16" t="s">
        <v>80</v>
      </c>
      <c r="AY194" s="207" t="s">
        <v>185</v>
      </c>
    </row>
    <row r="195" spans="1:65" s="13" customFormat="1">
      <c r="B195" s="164"/>
      <c r="D195" s="165" t="s">
        <v>194</v>
      </c>
      <c r="E195" s="166" t="s">
        <v>1</v>
      </c>
      <c r="F195" s="167" t="s">
        <v>763</v>
      </c>
      <c r="H195" s="168">
        <v>109.345</v>
      </c>
      <c r="I195" s="169"/>
      <c r="L195" s="164"/>
      <c r="M195" s="170"/>
      <c r="N195" s="171"/>
      <c r="O195" s="171"/>
      <c r="P195" s="171"/>
      <c r="Q195" s="171"/>
      <c r="R195" s="171"/>
      <c r="S195" s="171"/>
      <c r="T195" s="172"/>
      <c r="AT195" s="166" t="s">
        <v>194</v>
      </c>
      <c r="AU195" s="166" t="s">
        <v>88</v>
      </c>
      <c r="AV195" s="13" t="s">
        <v>88</v>
      </c>
      <c r="AW195" s="13" t="s">
        <v>35</v>
      </c>
      <c r="AX195" s="13" t="s">
        <v>80</v>
      </c>
      <c r="AY195" s="166" t="s">
        <v>185</v>
      </c>
    </row>
    <row r="196" spans="1:65" s="13" customFormat="1">
      <c r="B196" s="164"/>
      <c r="D196" s="165" t="s">
        <v>194</v>
      </c>
      <c r="E196" s="166" t="s">
        <v>1</v>
      </c>
      <c r="F196" s="167" t="s">
        <v>764</v>
      </c>
      <c r="H196" s="168">
        <v>107.651</v>
      </c>
      <c r="I196" s="169"/>
      <c r="L196" s="164"/>
      <c r="M196" s="170"/>
      <c r="N196" s="171"/>
      <c r="O196" s="171"/>
      <c r="P196" s="171"/>
      <c r="Q196" s="171"/>
      <c r="R196" s="171"/>
      <c r="S196" s="171"/>
      <c r="T196" s="172"/>
      <c r="AT196" s="166" t="s">
        <v>194</v>
      </c>
      <c r="AU196" s="166" t="s">
        <v>88</v>
      </c>
      <c r="AV196" s="13" t="s">
        <v>88</v>
      </c>
      <c r="AW196" s="13" t="s">
        <v>35</v>
      </c>
      <c r="AX196" s="13" t="s">
        <v>80</v>
      </c>
      <c r="AY196" s="166" t="s">
        <v>185</v>
      </c>
    </row>
    <row r="197" spans="1:65" s="16" customFormat="1">
      <c r="B197" s="206"/>
      <c r="D197" s="165" t="s">
        <v>194</v>
      </c>
      <c r="E197" s="207" t="s">
        <v>1</v>
      </c>
      <c r="F197" s="208" t="s">
        <v>510</v>
      </c>
      <c r="H197" s="209">
        <v>216.99600000000001</v>
      </c>
      <c r="I197" s="210"/>
      <c r="L197" s="206"/>
      <c r="M197" s="211"/>
      <c r="N197" s="212"/>
      <c r="O197" s="212"/>
      <c r="P197" s="212"/>
      <c r="Q197" s="212"/>
      <c r="R197" s="212"/>
      <c r="S197" s="212"/>
      <c r="T197" s="213"/>
      <c r="AT197" s="207" t="s">
        <v>194</v>
      </c>
      <c r="AU197" s="207" t="s">
        <v>88</v>
      </c>
      <c r="AV197" s="16" t="s">
        <v>117</v>
      </c>
      <c r="AW197" s="16" t="s">
        <v>35</v>
      </c>
      <c r="AX197" s="16" t="s">
        <v>80</v>
      </c>
      <c r="AY197" s="207" t="s">
        <v>185</v>
      </c>
    </row>
    <row r="198" spans="1:65" s="14" customFormat="1">
      <c r="B198" s="173"/>
      <c r="D198" s="165" t="s">
        <v>194</v>
      </c>
      <c r="E198" s="174" t="s">
        <v>1</v>
      </c>
      <c r="F198" s="175" t="s">
        <v>195</v>
      </c>
      <c r="H198" s="176">
        <v>434.07600000000002</v>
      </c>
      <c r="I198" s="177"/>
      <c r="L198" s="173"/>
      <c r="M198" s="178"/>
      <c r="N198" s="179"/>
      <c r="O198" s="179"/>
      <c r="P198" s="179"/>
      <c r="Q198" s="179"/>
      <c r="R198" s="179"/>
      <c r="S198" s="179"/>
      <c r="T198" s="180"/>
      <c r="AT198" s="174" t="s">
        <v>194</v>
      </c>
      <c r="AU198" s="174" t="s">
        <v>88</v>
      </c>
      <c r="AV198" s="14" t="s">
        <v>192</v>
      </c>
      <c r="AW198" s="14" t="s">
        <v>35</v>
      </c>
      <c r="AX198" s="14" t="s">
        <v>24</v>
      </c>
      <c r="AY198" s="174" t="s">
        <v>185</v>
      </c>
    </row>
    <row r="199" spans="1:65" s="2" customFormat="1" ht="16.5" customHeight="1">
      <c r="A199" s="33"/>
      <c r="B199" s="150"/>
      <c r="C199" s="151" t="s">
        <v>241</v>
      </c>
      <c r="D199" s="151" t="s">
        <v>187</v>
      </c>
      <c r="E199" s="152" t="s">
        <v>1925</v>
      </c>
      <c r="F199" s="153" t="s">
        <v>1926</v>
      </c>
      <c r="G199" s="154" t="s">
        <v>288</v>
      </c>
      <c r="H199" s="155">
        <v>802.01599999999996</v>
      </c>
      <c r="I199" s="156"/>
      <c r="J199" s="157">
        <f>ROUND(I199*H199,2)</f>
        <v>0</v>
      </c>
      <c r="K199" s="153" t="s">
        <v>191</v>
      </c>
      <c r="L199" s="34"/>
      <c r="M199" s="158" t="s">
        <v>1</v>
      </c>
      <c r="N199" s="159" t="s">
        <v>45</v>
      </c>
      <c r="O199" s="59"/>
      <c r="P199" s="160">
        <f>O199*H199</f>
        <v>0</v>
      </c>
      <c r="Q199" s="160">
        <v>0</v>
      </c>
      <c r="R199" s="160">
        <f>Q199*H199</f>
        <v>0</v>
      </c>
      <c r="S199" s="160">
        <v>0.58199999999999996</v>
      </c>
      <c r="T199" s="161">
        <f>S199*H199</f>
        <v>466.77331199999998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62" t="s">
        <v>192</v>
      </c>
      <c r="AT199" s="162" t="s">
        <v>187</v>
      </c>
      <c r="AU199" s="162" t="s">
        <v>88</v>
      </c>
      <c r="AY199" s="18" t="s">
        <v>185</v>
      </c>
      <c r="BE199" s="163">
        <f>IF(N199="základní",J199,0)</f>
        <v>0</v>
      </c>
      <c r="BF199" s="163">
        <f>IF(N199="snížená",J199,0)</f>
        <v>0</v>
      </c>
      <c r="BG199" s="163">
        <f>IF(N199="zákl. přenesená",J199,0)</f>
        <v>0</v>
      </c>
      <c r="BH199" s="163">
        <f>IF(N199="sníž. přenesená",J199,0)</f>
        <v>0</v>
      </c>
      <c r="BI199" s="163">
        <f>IF(N199="nulová",J199,0)</f>
        <v>0</v>
      </c>
      <c r="BJ199" s="18" t="s">
        <v>24</v>
      </c>
      <c r="BK199" s="163">
        <f>ROUND(I199*H199,2)</f>
        <v>0</v>
      </c>
      <c r="BL199" s="18" t="s">
        <v>192</v>
      </c>
      <c r="BM199" s="162" t="s">
        <v>1927</v>
      </c>
    </row>
    <row r="200" spans="1:65" s="15" customFormat="1">
      <c r="B200" s="194"/>
      <c r="D200" s="165" t="s">
        <v>194</v>
      </c>
      <c r="E200" s="195" t="s">
        <v>1</v>
      </c>
      <c r="F200" s="196" t="s">
        <v>770</v>
      </c>
      <c r="H200" s="195" t="s">
        <v>1</v>
      </c>
      <c r="I200" s="197"/>
      <c r="L200" s="194"/>
      <c r="M200" s="198"/>
      <c r="N200" s="199"/>
      <c r="O200" s="199"/>
      <c r="P200" s="199"/>
      <c r="Q200" s="199"/>
      <c r="R200" s="199"/>
      <c r="S200" s="199"/>
      <c r="T200" s="200"/>
      <c r="AT200" s="195" t="s">
        <v>194</v>
      </c>
      <c r="AU200" s="195" t="s">
        <v>88</v>
      </c>
      <c r="AV200" s="15" t="s">
        <v>24</v>
      </c>
      <c r="AW200" s="15" t="s">
        <v>35</v>
      </c>
      <c r="AX200" s="15" t="s">
        <v>80</v>
      </c>
      <c r="AY200" s="195" t="s">
        <v>185</v>
      </c>
    </row>
    <row r="201" spans="1:65" s="13" customFormat="1">
      <c r="B201" s="164"/>
      <c r="D201" s="165" t="s">
        <v>194</v>
      </c>
      <c r="E201" s="166" t="s">
        <v>1</v>
      </c>
      <c r="F201" s="167" t="s">
        <v>1928</v>
      </c>
      <c r="H201" s="168">
        <v>33.125999999999998</v>
      </c>
      <c r="I201" s="169"/>
      <c r="L201" s="164"/>
      <c r="M201" s="170"/>
      <c r="N201" s="171"/>
      <c r="O201" s="171"/>
      <c r="P201" s="171"/>
      <c r="Q201" s="171"/>
      <c r="R201" s="171"/>
      <c r="S201" s="171"/>
      <c r="T201" s="172"/>
      <c r="AT201" s="166" t="s">
        <v>194</v>
      </c>
      <c r="AU201" s="166" t="s">
        <v>88</v>
      </c>
      <c r="AV201" s="13" t="s">
        <v>88</v>
      </c>
      <c r="AW201" s="13" t="s">
        <v>35</v>
      </c>
      <c r="AX201" s="13" t="s">
        <v>80</v>
      </c>
      <c r="AY201" s="166" t="s">
        <v>185</v>
      </c>
    </row>
    <row r="202" spans="1:65" s="13" customFormat="1">
      <c r="B202" s="164"/>
      <c r="D202" s="165" t="s">
        <v>194</v>
      </c>
      <c r="E202" s="166" t="s">
        <v>1763</v>
      </c>
      <c r="F202" s="167" t="s">
        <v>1929</v>
      </c>
      <c r="H202" s="168">
        <v>12.816000000000001</v>
      </c>
      <c r="I202" s="169"/>
      <c r="L202" s="164"/>
      <c r="M202" s="170"/>
      <c r="N202" s="171"/>
      <c r="O202" s="171"/>
      <c r="P202" s="171"/>
      <c r="Q202" s="171"/>
      <c r="R202" s="171"/>
      <c r="S202" s="171"/>
      <c r="T202" s="172"/>
      <c r="AT202" s="166" t="s">
        <v>194</v>
      </c>
      <c r="AU202" s="166" t="s">
        <v>88</v>
      </c>
      <c r="AV202" s="13" t="s">
        <v>88</v>
      </c>
      <c r="AW202" s="13" t="s">
        <v>35</v>
      </c>
      <c r="AX202" s="13" t="s">
        <v>80</v>
      </c>
      <c r="AY202" s="166" t="s">
        <v>185</v>
      </c>
    </row>
    <row r="203" spans="1:65" s="16" customFormat="1">
      <c r="B203" s="206"/>
      <c r="D203" s="165" t="s">
        <v>194</v>
      </c>
      <c r="E203" s="207" t="s">
        <v>638</v>
      </c>
      <c r="F203" s="208" t="s">
        <v>510</v>
      </c>
      <c r="H203" s="209">
        <v>45.942</v>
      </c>
      <c r="I203" s="210"/>
      <c r="L203" s="206"/>
      <c r="M203" s="211"/>
      <c r="N203" s="212"/>
      <c r="O203" s="212"/>
      <c r="P203" s="212"/>
      <c r="Q203" s="212"/>
      <c r="R203" s="212"/>
      <c r="S203" s="212"/>
      <c r="T203" s="213"/>
      <c r="AT203" s="207" t="s">
        <v>194</v>
      </c>
      <c r="AU203" s="207" t="s">
        <v>88</v>
      </c>
      <c r="AV203" s="16" t="s">
        <v>117</v>
      </c>
      <c r="AW203" s="16" t="s">
        <v>35</v>
      </c>
      <c r="AX203" s="16" t="s">
        <v>80</v>
      </c>
      <c r="AY203" s="207" t="s">
        <v>185</v>
      </c>
    </row>
    <row r="204" spans="1:65" s="13" customFormat="1">
      <c r="B204" s="164"/>
      <c r="D204" s="165" t="s">
        <v>194</v>
      </c>
      <c r="E204" s="166" t="s">
        <v>1</v>
      </c>
      <c r="F204" s="167" t="s">
        <v>771</v>
      </c>
      <c r="H204" s="168">
        <v>45.942</v>
      </c>
      <c r="I204" s="169"/>
      <c r="L204" s="164"/>
      <c r="M204" s="170"/>
      <c r="N204" s="171"/>
      <c r="O204" s="171"/>
      <c r="P204" s="171"/>
      <c r="Q204" s="171"/>
      <c r="R204" s="171"/>
      <c r="S204" s="171"/>
      <c r="T204" s="172"/>
      <c r="AT204" s="166" t="s">
        <v>194</v>
      </c>
      <c r="AU204" s="166" t="s">
        <v>88</v>
      </c>
      <c r="AV204" s="13" t="s">
        <v>88</v>
      </c>
      <c r="AW204" s="13" t="s">
        <v>35</v>
      </c>
      <c r="AX204" s="13" t="s">
        <v>80</v>
      </c>
      <c r="AY204" s="166" t="s">
        <v>185</v>
      </c>
    </row>
    <row r="205" spans="1:65" s="16" customFormat="1">
      <c r="B205" s="206"/>
      <c r="D205" s="165" t="s">
        <v>194</v>
      </c>
      <c r="E205" s="207" t="s">
        <v>1</v>
      </c>
      <c r="F205" s="208" t="s">
        <v>510</v>
      </c>
      <c r="H205" s="209">
        <v>45.942</v>
      </c>
      <c r="I205" s="210"/>
      <c r="L205" s="206"/>
      <c r="M205" s="211"/>
      <c r="N205" s="212"/>
      <c r="O205" s="212"/>
      <c r="P205" s="212"/>
      <c r="Q205" s="212"/>
      <c r="R205" s="212"/>
      <c r="S205" s="212"/>
      <c r="T205" s="213"/>
      <c r="AT205" s="207" t="s">
        <v>194</v>
      </c>
      <c r="AU205" s="207" t="s">
        <v>88</v>
      </c>
      <c r="AV205" s="16" t="s">
        <v>117</v>
      </c>
      <c r="AW205" s="16" t="s">
        <v>35</v>
      </c>
      <c r="AX205" s="16" t="s">
        <v>80</v>
      </c>
      <c r="AY205" s="207" t="s">
        <v>185</v>
      </c>
    </row>
    <row r="206" spans="1:65" s="15" customFormat="1">
      <c r="B206" s="194"/>
      <c r="D206" s="165" t="s">
        <v>194</v>
      </c>
      <c r="E206" s="195" t="s">
        <v>1</v>
      </c>
      <c r="F206" s="196" t="s">
        <v>772</v>
      </c>
      <c r="H206" s="195" t="s">
        <v>1</v>
      </c>
      <c r="I206" s="197"/>
      <c r="L206" s="194"/>
      <c r="M206" s="198"/>
      <c r="N206" s="199"/>
      <c r="O206" s="199"/>
      <c r="P206" s="199"/>
      <c r="Q206" s="199"/>
      <c r="R206" s="199"/>
      <c r="S206" s="199"/>
      <c r="T206" s="200"/>
      <c r="AT206" s="195" t="s">
        <v>194</v>
      </c>
      <c r="AU206" s="195" t="s">
        <v>88</v>
      </c>
      <c r="AV206" s="15" t="s">
        <v>24</v>
      </c>
      <c r="AW206" s="15" t="s">
        <v>35</v>
      </c>
      <c r="AX206" s="15" t="s">
        <v>80</v>
      </c>
      <c r="AY206" s="195" t="s">
        <v>185</v>
      </c>
    </row>
    <row r="207" spans="1:65" s="13" customFormat="1">
      <c r="B207" s="164"/>
      <c r="D207" s="165" t="s">
        <v>194</v>
      </c>
      <c r="E207" s="166" t="s">
        <v>1</v>
      </c>
      <c r="F207" s="167" t="s">
        <v>1930</v>
      </c>
      <c r="H207" s="168">
        <v>81.55</v>
      </c>
      <c r="I207" s="169"/>
      <c r="L207" s="164"/>
      <c r="M207" s="170"/>
      <c r="N207" s="171"/>
      <c r="O207" s="171"/>
      <c r="P207" s="171"/>
      <c r="Q207" s="171"/>
      <c r="R207" s="171"/>
      <c r="S207" s="171"/>
      <c r="T207" s="172"/>
      <c r="AT207" s="166" t="s">
        <v>194</v>
      </c>
      <c r="AU207" s="166" t="s">
        <v>88</v>
      </c>
      <c r="AV207" s="13" t="s">
        <v>88</v>
      </c>
      <c r="AW207" s="13" t="s">
        <v>35</v>
      </c>
      <c r="AX207" s="13" t="s">
        <v>80</v>
      </c>
      <c r="AY207" s="166" t="s">
        <v>185</v>
      </c>
    </row>
    <row r="208" spans="1:65" s="13" customFormat="1">
      <c r="B208" s="164"/>
      <c r="D208" s="165" t="s">
        <v>194</v>
      </c>
      <c r="E208" s="166" t="s">
        <v>1</v>
      </c>
      <c r="F208" s="167" t="s">
        <v>1931</v>
      </c>
      <c r="H208" s="168">
        <v>10.824</v>
      </c>
      <c r="I208" s="169"/>
      <c r="L208" s="164"/>
      <c r="M208" s="170"/>
      <c r="N208" s="171"/>
      <c r="O208" s="171"/>
      <c r="P208" s="171"/>
      <c r="Q208" s="171"/>
      <c r="R208" s="171"/>
      <c r="S208" s="171"/>
      <c r="T208" s="172"/>
      <c r="AT208" s="166" t="s">
        <v>194</v>
      </c>
      <c r="AU208" s="166" t="s">
        <v>88</v>
      </c>
      <c r="AV208" s="13" t="s">
        <v>88</v>
      </c>
      <c r="AW208" s="13" t="s">
        <v>35</v>
      </c>
      <c r="AX208" s="13" t="s">
        <v>80</v>
      </c>
      <c r="AY208" s="166" t="s">
        <v>185</v>
      </c>
    </row>
    <row r="209" spans="2:51" s="13" customFormat="1">
      <c r="B209" s="164"/>
      <c r="D209" s="165" t="s">
        <v>194</v>
      </c>
      <c r="E209" s="166" t="s">
        <v>1772</v>
      </c>
      <c r="F209" s="167" t="s">
        <v>1932</v>
      </c>
      <c r="H209" s="168">
        <v>1.21</v>
      </c>
      <c r="I209" s="169"/>
      <c r="L209" s="164"/>
      <c r="M209" s="170"/>
      <c r="N209" s="171"/>
      <c r="O209" s="171"/>
      <c r="P209" s="171"/>
      <c r="Q209" s="171"/>
      <c r="R209" s="171"/>
      <c r="S209" s="171"/>
      <c r="T209" s="172"/>
      <c r="AT209" s="166" t="s">
        <v>194</v>
      </c>
      <c r="AU209" s="166" t="s">
        <v>88</v>
      </c>
      <c r="AV209" s="13" t="s">
        <v>88</v>
      </c>
      <c r="AW209" s="13" t="s">
        <v>35</v>
      </c>
      <c r="AX209" s="13" t="s">
        <v>80</v>
      </c>
      <c r="AY209" s="166" t="s">
        <v>185</v>
      </c>
    </row>
    <row r="210" spans="2:51" s="16" customFormat="1">
      <c r="B210" s="206"/>
      <c r="D210" s="165" t="s">
        <v>194</v>
      </c>
      <c r="E210" s="207" t="s">
        <v>644</v>
      </c>
      <c r="F210" s="208" t="s">
        <v>510</v>
      </c>
      <c r="H210" s="209">
        <v>93.584000000000003</v>
      </c>
      <c r="I210" s="210"/>
      <c r="L210" s="206"/>
      <c r="M210" s="211"/>
      <c r="N210" s="212"/>
      <c r="O210" s="212"/>
      <c r="P210" s="212"/>
      <c r="Q210" s="212"/>
      <c r="R210" s="212"/>
      <c r="S210" s="212"/>
      <c r="T210" s="213"/>
      <c r="AT210" s="207" t="s">
        <v>194</v>
      </c>
      <c r="AU210" s="207" t="s">
        <v>88</v>
      </c>
      <c r="AV210" s="16" t="s">
        <v>117</v>
      </c>
      <c r="AW210" s="16" t="s">
        <v>35</v>
      </c>
      <c r="AX210" s="16" t="s">
        <v>80</v>
      </c>
      <c r="AY210" s="207" t="s">
        <v>185</v>
      </c>
    </row>
    <row r="211" spans="2:51" s="15" customFormat="1">
      <c r="B211" s="194"/>
      <c r="D211" s="165" t="s">
        <v>194</v>
      </c>
      <c r="E211" s="195" t="s">
        <v>1</v>
      </c>
      <c r="F211" s="196" t="s">
        <v>773</v>
      </c>
      <c r="H211" s="195" t="s">
        <v>1</v>
      </c>
      <c r="I211" s="197"/>
      <c r="L211" s="194"/>
      <c r="M211" s="198"/>
      <c r="N211" s="199"/>
      <c r="O211" s="199"/>
      <c r="P211" s="199"/>
      <c r="Q211" s="199"/>
      <c r="R211" s="199"/>
      <c r="S211" s="199"/>
      <c r="T211" s="200"/>
      <c r="AT211" s="195" t="s">
        <v>194</v>
      </c>
      <c r="AU211" s="195" t="s">
        <v>88</v>
      </c>
      <c r="AV211" s="15" t="s">
        <v>24</v>
      </c>
      <c r="AW211" s="15" t="s">
        <v>35</v>
      </c>
      <c r="AX211" s="15" t="s">
        <v>80</v>
      </c>
      <c r="AY211" s="195" t="s">
        <v>185</v>
      </c>
    </row>
    <row r="212" spans="2:51" s="13" customFormat="1">
      <c r="B212" s="164"/>
      <c r="D212" s="165" t="s">
        <v>194</v>
      </c>
      <c r="E212" s="166" t="s">
        <v>1</v>
      </c>
      <c r="F212" s="167" t="s">
        <v>1933</v>
      </c>
      <c r="H212" s="168">
        <v>80.097999999999999</v>
      </c>
      <c r="I212" s="169"/>
      <c r="L212" s="164"/>
      <c r="M212" s="170"/>
      <c r="N212" s="171"/>
      <c r="O212" s="171"/>
      <c r="P212" s="171"/>
      <c r="Q212" s="171"/>
      <c r="R212" s="171"/>
      <c r="S212" s="171"/>
      <c r="T212" s="172"/>
      <c r="AT212" s="166" t="s">
        <v>194</v>
      </c>
      <c r="AU212" s="166" t="s">
        <v>88</v>
      </c>
      <c r="AV212" s="13" t="s">
        <v>88</v>
      </c>
      <c r="AW212" s="13" t="s">
        <v>35</v>
      </c>
      <c r="AX212" s="13" t="s">
        <v>80</v>
      </c>
      <c r="AY212" s="166" t="s">
        <v>185</v>
      </c>
    </row>
    <row r="213" spans="2:51" s="13" customFormat="1">
      <c r="B213" s="164"/>
      <c r="D213" s="165" t="s">
        <v>194</v>
      </c>
      <c r="E213" s="166" t="s">
        <v>1</v>
      </c>
      <c r="F213" s="167" t="s">
        <v>1934</v>
      </c>
      <c r="H213" s="168">
        <v>10.824</v>
      </c>
      <c r="I213" s="169"/>
      <c r="L213" s="164"/>
      <c r="M213" s="170"/>
      <c r="N213" s="171"/>
      <c r="O213" s="171"/>
      <c r="P213" s="171"/>
      <c r="Q213" s="171"/>
      <c r="R213" s="171"/>
      <c r="S213" s="171"/>
      <c r="T213" s="172"/>
      <c r="AT213" s="166" t="s">
        <v>194</v>
      </c>
      <c r="AU213" s="166" t="s">
        <v>88</v>
      </c>
      <c r="AV213" s="13" t="s">
        <v>88</v>
      </c>
      <c r="AW213" s="13" t="s">
        <v>35</v>
      </c>
      <c r="AX213" s="13" t="s">
        <v>80</v>
      </c>
      <c r="AY213" s="166" t="s">
        <v>185</v>
      </c>
    </row>
    <row r="214" spans="2:51" s="16" customFormat="1">
      <c r="B214" s="206"/>
      <c r="D214" s="165" t="s">
        <v>194</v>
      </c>
      <c r="E214" s="207" t="s">
        <v>646</v>
      </c>
      <c r="F214" s="208" t="s">
        <v>510</v>
      </c>
      <c r="H214" s="209">
        <v>90.921999999999997</v>
      </c>
      <c r="I214" s="210"/>
      <c r="L214" s="206"/>
      <c r="M214" s="211"/>
      <c r="N214" s="212"/>
      <c r="O214" s="212"/>
      <c r="P214" s="212"/>
      <c r="Q214" s="212"/>
      <c r="R214" s="212"/>
      <c r="S214" s="212"/>
      <c r="T214" s="213"/>
      <c r="AT214" s="207" t="s">
        <v>194</v>
      </c>
      <c r="AU214" s="207" t="s">
        <v>88</v>
      </c>
      <c r="AV214" s="16" t="s">
        <v>117</v>
      </c>
      <c r="AW214" s="16" t="s">
        <v>35</v>
      </c>
      <c r="AX214" s="16" t="s">
        <v>80</v>
      </c>
      <c r="AY214" s="207" t="s">
        <v>185</v>
      </c>
    </row>
    <row r="215" spans="2:51" s="13" customFormat="1">
      <c r="B215" s="164"/>
      <c r="D215" s="165" t="s">
        <v>194</v>
      </c>
      <c r="E215" s="166" t="s">
        <v>1</v>
      </c>
      <c r="F215" s="167" t="s">
        <v>774</v>
      </c>
      <c r="H215" s="168">
        <v>90.921999999999997</v>
      </c>
      <c r="I215" s="169"/>
      <c r="L215" s="164"/>
      <c r="M215" s="170"/>
      <c r="N215" s="171"/>
      <c r="O215" s="171"/>
      <c r="P215" s="171"/>
      <c r="Q215" s="171"/>
      <c r="R215" s="171"/>
      <c r="S215" s="171"/>
      <c r="T215" s="172"/>
      <c r="AT215" s="166" t="s">
        <v>194</v>
      </c>
      <c r="AU215" s="166" t="s">
        <v>88</v>
      </c>
      <c r="AV215" s="13" t="s">
        <v>88</v>
      </c>
      <c r="AW215" s="13" t="s">
        <v>35</v>
      </c>
      <c r="AX215" s="13" t="s">
        <v>80</v>
      </c>
      <c r="AY215" s="166" t="s">
        <v>185</v>
      </c>
    </row>
    <row r="216" spans="2:51" s="16" customFormat="1">
      <c r="B216" s="206"/>
      <c r="D216" s="165" t="s">
        <v>194</v>
      </c>
      <c r="E216" s="207" t="s">
        <v>1</v>
      </c>
      <c r="F216" s="208" t="s">
        <v>510</v>
      </c>
      <c r="H216" s="209">
        <v>90.921999999999997</v>
      </c>
      <c r="I216" s="210"/>
      <c r="L216" s="206"/>
      <c r="M216" s="211"/>
      <c r="N216" s="212"/>
      <c r="O216" s="212"/>
      <c r="P216" s="212"/>
      <c r="Q216" s="212"/>
      <c r="R216" s="212"/>
      <c r="S216" s="212"/>
      <c r="T216" s="213"/>
      <c r="AT216" s="207" t="s">
        <v>194</v>
      </c>
      <c r="AU216" s="207" t="s">
        <v>88</v>
      </c>
      <c r="AV216" s="16" t="s">
        <v>117</v>
      </c>
      <c r="AW216" s="16" t="s">
        <v>35</v>
      </c>
      <c r="AX216" s="16" t="s">
        <v>80</v>
      </c>
      <c r="AY216" s="207" t="s">
        <v>185</v>
      </c>
    </row>
    <row r="217" spans="2:51" s="15" customFormat="1">
      <c r="B217" s="194"/>
      <c r="D217" s="165" t="s">
        <v>194</v>
      </c>
      <c r="E217" s="195" t="s">
        <v>1</v>
      </c>
      <c r="F217" s="196" t="s">
        <v>775</v>
      </c>
      <c r="H217" s="195" t="s">
        <v>1</v>
      </c>
      <c r="I217" s="197"/>
      <c r="L217" s="194"/>
      <c r="M217" s="198"/>
      <c r="N217" s="199"/>
      <c r="O217" s="199"/>
      <c r="P217" s="199"/>
      <c r="Q217" s="199"/>
      <c r="R217" s="199"/>
      <c r="S217" s="199"/>
      <c r="T217" s="200"/>
      <c r="AT217" s="195" t="s">
        <v>194</v>
      </c>
      <c r="AU217" s="195" t="s">
        <v>88</v>
      </c>
      <c r="AV217" s="15" t="s">
        <v>24</v>
      </c>
      <c r="AW217" s="15" t="s">
        <v>35</v>
      </c>
      <c r="AX217" s="15" t="s">
        <v>80</v>
      </c>
      <c r="AY217" s="195" t="s">
        <v>185</v>
      </c>
    </row>
    <row r="218" spans="2:51" s="13" customFormat="1">
      <c r="B218" s="164"/>
      <c r="D218" s="165" t="s">
        <v>194</v>
      </c>
      <c r="E218" s="166" t="s">
        <v>1</v>
      </c>
      <c r="F218" s="167" t="s">
        <v>1935</v>
      </c>
      <c r="H218" s="168">
        <v>47.145000000000003</v>
      </c>
      <c r="I218" s="169"/>
      <c r="L218" s="164"/>
      <c r="M218" s="170"/>
      <c r="N218" s="171"/>
      <c r="O218" s="171"/>
      <c r="P218" s="171"/>
      <c r="Q218" s="171"/>
      <c r="R218" s="171"/>
      <c r="S218" s="171"/>
      <c r="T218" s="172"/>
      <c r="AT218" s="166" t="s">
        <v>194</v>
      </c>
      <c r="AU218" s="166" t="s">
        <v>88</v>
      </c>
      <c r="AV218" s="13" t="s">
        <v>88</v>
      </c>
      <c r="AW218" s="13" t="s">
        <v>35</v>
      </c>
      <c r="AX218" s="13" t="s">
        <v>80</v>
      </c>
      <c r="AY218" s="166" t="s">
        <v>185</v>
      </c>
    </row>
    <row r="219" spans="2:51" s="13" customFormat="1">
      <c r="B219" s="164"/>
      <c r="D219" s="165" t="s">
        <v>194</v>
      </c>
      <c r="E219" s="166" t="s">
        <v>1775</v>
      </c>
      <c r="F219" s="167" t="s">
        <v>1936</v>
      </c>
      <c r="H219" s="168">
        <v>50.917999999999999</v>
      </c>
      <c r="I219" s="169"/>
      <c r="L219" s="164"/>
      <c r="M219" s="170"/>
      <c r="N219" s="171"/>
      <c r="O219" s="171"/>
      <c r="P219" s="171"/>
      <c r="Q219" s="171"/>
      <c r="R219" s="171"/>
      <c r="S219" s="171"/>
      <c r="T219" s="172"/>
      <c r="AT219" s="166" t="s">
        <v>194</v>
      </c>
      <c r="AU219" s="166" t="s">
        <v>88</v>
      </c>
      <c r="AV219" s="13" t="s">
        <v>88</v>
      </c>
      <c r="AW219" s="13" t="s">
        <v>35</v>
      </c>
      <c r="AX219" s="13" t="s">
        <v>80</v>
      </c>
      <c r="AY219" s="166" t="s">
        <v>185</v>
      </c>
    </row>
    <row r="220" spans="2:51" s="13" customFormat="1">
      <c r="B220" s="164"/>
      <c r="D220" s="165" t="s">
        <v>194</v>
      </c>
      <c r="E220" s="166" t="s">
        <v>1</v>
      </c>
      <c r="F220" s="167" t="s">
        <v>1937</v>
      </c>
      <c r="H220" s="168">
        <v>10.071999999999999</v>
      </c>
      <c r="I220" s="169"/>
      <c r="L220" s="164"/>
      <c r="M220" s="170"/>
      <c r="N220" s="171"/>
      <c r="O220" s="171"/>
      <c r="P220" s="171"/>
      <c r="Q220" s="171"/>
      <c r="R220" s="171"/>
      <c r="S220" s="171"/>
      <c r="T220" s="172"/>
      <c r="AT220" s="166" t="s">
        <v>194</v>
      </c>
      <c r="AU220" s="166" t="s">
        <v>88</v>
      </c>
      <c r="AV220" s="13" t="s">
        <v>88</v>
      </c>
      <c r="AW220" s="13" t="s">
        <v>35</v>
      </c>
      <c r="AX220" s="13" t="s">
        <v>80</v>
      </c>
      <c r="AY220" s="166" t="s">
        <v>185</v>
      </c>
    </row>
    <row r="221" spans="2:51" s="13" customFormat="1">
      <c r="B221" s="164"/>
      <c r="D221" s="165" t="s">
        <v>194</v>
      </c>
      <c r="E221" s="166" t="s">
        <v>1777</v>
      </c>
      <c r="F221" s="167" t="s">
        <v>1938</v>
      </c>
      <c r="H221" s="168">
        <v>1.21</v>
      </c>
      <c r="I221" s="169"/>
      <c r="L221" s="164"/>
      <c r="M221" s="170"/>
      <c r="N221" s="171"/>
      <c r="O221" s="171"/>
      <c r="P221" s="171"/>
      <c r="Q221" s="171"/>
      <c r="R221" s="171"/>
      <c r="S221" s="171"/>
      <c r="T221" s="172"/>
      <c r="AT221" s="166" t="s">
        <v>194</v>
      </c>
      <c r="AU221" s="166" t="s">
        <v>88</v>
      </c>
      <c r="AV221" s="13" t="s">
        <v>88</v>
      </c>
      <c r="AW221" s="13" t="s">
        <v>35</v>
      </c>
      <c r="AX221" s="13" t="s">
        <v>80</v>
      </c>
      <c r="AY221" s="166" t="s">
        <v>185</v>
      </c>
    </row>
    <row r="222" spans="2:51" s="16" customFormat="1">
      <c r="B222" s="206"/>
      <c r="D222" s="165" t="s">
        <v>194</v>
      </c>
      <c r="E222" s="207" t="s">
        <v>648</v>
      </c>
      <c r="F222" s="208" t="s">
        <v>510</v>
      </c>
      <c r="H222" s="209">
        <v>109.345</v>
      </c>
      <c r="I222" s="210"/>
      <c r="L222" s="206"/>
      <c r="M222" s="211"/>
      <c r="N222" s="212"/>
      <c r="O222" s="212"/>
      <c r="P222" s="212"/>
      <c r="Q222" s="212"/>
      <c r="R222" s="212"/>
      <c r="S222" s="212"/>
      <c r="T222" s="213"/>
      <c r="AT222" s="207" t="s">
        <v>194</v>
      </c>
      <c r="AU222" s="207" t="s">
        <v>88</v>
      </c>
      <c r="AV222" s="16" t="s">
        <v>117</v>
      </c>
      <c r="AW222" s="16" t="s">
        <v>35</v>
      </c>
      <c r="AX222" s="16" t="s">
        <v>80</v>
      </c>
      <c r="AY222" s="207" t="s">
        <v>185</v>
      </c>
    </row>
    <row r="223" spans="2:51" s="15" customFormat="1">
      <c r="B223" s="194"/>
      <c r="D223" s="165" t="s">
        <v>194</v>
      </c>
      <c r="E223" s="195" t="s">
        <v>1</v>
      </c>
      <c r="F223" s="196" t="s">
        <v>776</v>
      </c>
      <c r="H223" s="195" t="s">
        <v>1</v>
      </c>
      <c r="I223" s="197"/>
      <c r="L223" s="194"/>
      <c r="M223" s="198"/>
      <c r="N223" s="199"/>
      <c r="O223" s="199"/>
      <c r="P223" s="199"/>
      <c r="Q223" s="199"/>
      <c r="R223" s="199"/>
      <c r="S223" s="199"/>
      <c r="T223" s="200"/>
      <c r="AT223" s="195" t="s">
        <v>194</v>
      </c>
      <c r="AU223" s="195" t="s">
        <v>88</v>
      </c>
      <c r="AV223" s="15" t="s">
        <v>24</v>
      </c>
      <c r="AW223" s="15" t="s">
        <v>35</v>
      </c>
      <c r="AX223" s="15" t="s">
        <v>80</v>
      </c>
      <c r="AY223" s="195" t="s">
        <v>185</v>
      </c>
    </row>
    <row r="224" spans="2:51" s="13" customFormat="1">
      <c r="B224" s="164"/>
      <c r="D224" s="165" t="s">
        <v>194</v>
      </c>
      <c r="E224" s="166" t="s">
        <v>1779</v>
      </c>
      <c r="F224" s="167" t="s">
        <v>1939</v>
      </c>
      <c r="H224" s="168">
        <v>14.827999999999999</v>
      </c>
      <c r="I224" s="169"/>
      <c r="L224" s="164"/>
      <c r="M224" s="170"/>
      <c r="N224" s="171"/>
      <c r="O224" s="171"/>
      <c r="P224" s="171"/>
      <c r="Q224" s="171"/>
      <c r="R224" s="171"/>
      <c r="S224" s="171"/>
      <c r="T224" s="172"/>
      <c r="AT224" s="166" t="s">
        <v>194</v>
      </c>
      <c r="AU224" s="166" t="s">
        <v>88</v>
      </c>
      <c r="AV224" s="13" t="s">
        <v>88</v>
      </c>
      <c r="AW224" s="13" t="s">
        <v>35</v>
      </c>
      <c r="AX224" s="13" t="s">
        <v>80</v>
      </c>
      <c r="AY224" s="166" t="s">
        <v>185</v>
      </c>
    </row>
    <row r="225" spans="1:65" s="13" customFormat="1">
      <c r="B225" s="164"/>
      <c r="D225" s="165" t="s">
        <v>194</v>
      </c>
      <c r="E225" s="166" t="s">
        <v>1</v>
      </c>
      <c r="F225" s="167" t="s">
        <v>1940</v>
      </c>
      <c r="H225" s="168">
        <v>79.677999999999997</v>
      </c>
      <c r="I225" s="169"/>
      <c r="L225" s="164"/>
      <c r="M225" s="170"/>
      <c r="N225" s="171"/>
      <c r="O225" s="171"/>
      <c r="P225" s="171"/>
      <c r="Q225" s="171"/>
      <c r="R225" s="171"/>
      <c r="S225" s="171"/>
      <c r="T225" s="172"/>
      <c r="AT225" s="166" t="s">
        <v>194</v>
      </c>
      <c r="AU225" s="166" t="s">
        <v>88</v>
      </c>
      <c r="AV225" s="13" t="s">
        <v>88</v>
      </c>
      <c r="AW225" s="13" t="s">
        <v>35</v>
      </c>
      <c r="AX225" s="13" t="s">
        <v>80</v>
      </c>
      <c r="AY225" s="166" t="s">
        <v>185</v>
      </c>
    </row>
    <row r="226" spans="1:65" s="13" customFormat="1">
      <c r="B226" s="164"/>
      <c r="D226" s="165" t="s">
        <v>194</v>
      </c>
      <c r="E226" s="166" t="s">
        <v>1</v>
      </c>
      <c r="F226" s="167" t="s">
        <v>1941</v>
      </c>
      <c r="H226" s="168">
        <v>3.6</v>
      </c>
      <c r="I226" s="169"/>
      <c r="L226" s="164"/>
      <c r="M226" s="170"/>
      <c r="N226" s="171"/>
      <c r="O226" s="171"/>
      <c r="P226" s="171"/>
      <c r="Q226" s="171"/>
      <c r="R226" s="171"/>
      <c r="S226" s="171"/>
      <c r="T226" s="172"/>
      <c r="AT226" s="166" t="s">
        <v>194</v>
      </c>
      <c r="AU226" s="166" t="s">
        <v>88</v>
      </c>
      <c r="AV226" s="13" t="s">
        <v>88</v>
      </c>
      <c r="AW226" s="13" t="s">
        <v>35</v>
      </c>
      <c r="AX226" s="13" t="s">
        <v>80</v>
      </c>
      <c r="AY226" s="166" t="s">
        <v>185</v>
      </c>
    </row>
    <row r="227" spans="1:65" s="13" customFormat="1">
      <c r="B227" s="164"/>
      <c r="D227" s="165" t="s">
        <v>194</v>
      </c>
      <c r="E227" s="166" t="s">
        <v>1</v>
      </c>
      <c r="F227" s="167" t="s">
        <v>1942</v>
      </c>
      <c r="H227" s="168">
        <v>10.747999999999999</v>
      </c>
      <c r="I227" s="169"/>
      <c r="L227" s="164"/>
      <c r="M227" s="170"/>
      <c r="N227" s="171"/>
      <c r="O227" s="171"/>
      <c r="P227" s="171"/>
      <c r="Q227" s="171"/>
      <c r="R227" s="171"/>
      <c r="S227" s="171"/>
      <c r="T227" s="172"/>
      <c r="AT227" s="166" t="s">
        <v>194</v>
      </c>
      <c r="AU227" s="166" t="s">
        <v>88</v>
      </c>
      <c r="AV227" s="13" t="s">
        <v>88</v>
      </c>
      <c r="AW227" s="13" t="s">
        <v>35</v>
      </c>
      <c r="AX227" s="13" t="s">
        <v>80</v>
      </c>
      <c r="AY227" s="166" t="s">
        <v>185</v>
      </c>
    </row>
    <row r="228" spans="1:65" s="16" customFormat="1">
      <c r="B228" s="206"/>
      <c r="D228" s="165" t="s">
        <v>194</v>
      </c>
      <c r="E228" s="207" t="s">
        <v>650</v>
      </c>
      <c r="F228" s="208" t="s">
        <v>510</v>
      </c>
      <c r="H228" s="209">
        <v>108.854</v>
      </c>
      <c r="I228" s="210"/>
      <c r="L228" s="206"/>
      <c r="M228" s="211"/>
      <c r="N228" s="212"/>
      <c r="O228" s="212"/>
      <c r="P228" s="212"/>
      <c r="Q228" s="212"/>
      <c r="R228" s="212"/>
      <c r="S228" s="212"/>
      <c r="T228" s="213"/>
      <c r="AT228" s="207" t="s">
        <v>194</v>
      </c>
      <c r="AU228" s="207" t="s">
        <v>88</v>
      </c>
      <c r="AV228" s="16" t="s">
        <v>117</v>
      </c>
      <c r="AW228" s="16" t="s">
        <v>35</v>
      </c>
      <c r="AX228" s="16" t="s">
        <v>80</v>
      </c>
      <c r="AY228" s="207" t="s">
        <v>185</v>
      </c>
    </row>
    <row r="229" spans="1:65" s="13" customFormat="1">
      <c r="B229" s="164"/>
      <c r="D229" s="165" t="s">
        <v>194</v>
      </c>
      <c r="E229" s="166" t="s">
        <v>1</v>
      </c>
      <c r="F229" s="167" t="s">
        <v>777</v>
      </c>
      <c r="H229" s="168">
        <v>108.854</v>
      </c>
      <c r="I229" s="169"/>
      <c r="L229" s="164"/>
      <c r="M229" s="170"/>
      <c r="N229" s="171"/>
      <c r="O229" s="171"/>
      <c r="P229" s="171"/>
      <c r="Q229" s="171"/>
      <c r="R229" s="171"/>
      <c r="S229" s="171"/>
      <c r="T229" s="172"/>
      <c r="AT229" s="166" t="s">
        <v>194</v>
      </c>
      <c r="AU229" s="166" t="s">
        <v>88</v>
      </c>
      <c r="AV229" s="13" t="s">
        <v>88</v>
      </c>
      <c r="AW229" s="13" t="s">
        <v>35</v>
      </c>
      <c r="AX229" s="13" t="s">
        <v>80</v>
      </c>
      <c r="AY229" s="166" t="s">
        <v>185</v>
      </c>
    </row>
    <row r="230" spans="1:65" s="16" customFormat="1">
      <c r="B230" s="206"/>
      <c r="D230" s="165" t="s">
        <v>194</v>
      </c>
      <c r="E230" s="207" t="s">
        <v>1</v>
      </c>
      <c r="F230" s="208" t="s">
        <v>510</v>
      </c>
      <c r="H230" s="209">
        <v>108.854</v>
      </c>
      <c r="I230" s="210"/>
      <c r="L230" s="206"/>
      <c r="M230" s="211"/>
      <c r="N230" s="212"/>
      <c r="O230" s="212"/>
      <c r="P230" s="212"/>
      <c r="Q230" s="212"/>
      <c r="R230" s="212"/>
      <c r="S230" s="212"/>
      <c r="T230" s="213"/>
      <c r="AT230" s="207" t="s">
        <v>194</v>
      </c>
      <c r="AU230" s="207" t="s">
        <v>88</v>
      </c>
      <c r="AV230" s="16" t="s">
        <v>117</v>
      </c>
      <c r="AW230" s="16" t="s">
        <v>35</v>
      </c>
      <c r="AX230" s="16" t="s">
        <v>80</v>
      </c>
      <c r="AY230" s="207" t="s">
        <v>185</v>
      </c>
    </row>
    <row r="231" spans="1:65" s="15" customFormat="1">
      <c r="B231" s="194"/>
      <c r="D231" s="165" t="s">
        <v>194</v>
      </c>
      <c r="E231" s="195" t="s">
        <v>1</v>
      </c>
      <c r="F231" s="196" t="s">
        <v>778</v>
      </c>
      <c r="H231" s="195" t="s">
        <v>1</v>
      </c>
      <c r="I231" s="197"/>
      <c r="L231" s="194"/>
      <c r="M231" s="198"/>
      <c r="N231" s="199"/>
      <c r="O231" s="199"/>
      <c r="P231" s="199"/>
      <c r="Q231" s="199"/>
      <c r="R231" s="199"/>
      <c r="S231" s="199"/>
      <c r="T231" s="200"/>
      <c r="AT231" s="195" t="s">
        <v>194</v>
      </c>
      <c r="AU231" s="195" t="s">
        <v>88</v>
      </c>
      <c r="AV231" s="15" t="s">
        <v>24</v>
      </c>
      <c r="AW231" s="15" t="s">
        <v>35</v>
      </c>
      <c r="AX231" s="15" t="s">
        <v>80</v>
      </c>
      <c r="AY231" s="195" t="s">
        <v>185</v>
      </c>
    </row>
    <row r="232" spans="1:65" s="13" customFormat="1">
      <c r="B232" s="164"/>
      <c r="D232" s="165" t="s">
        <v>194</v>
      </c>
      <c r="E232" s="166" t="s">
        <v>1</v>
      </c>
      <c r="F232" s="167" t="s">
        <v>1943</v>
      </c>
      <c r="H232" s="168">
        <v>86.03</v>
      </c>
      <c r="I232" s="169"/>
      <c r="L232" s="164"/>
      <c r="M232" s="170"/>
      <c r="N232" s="171"/>
      <c r="O232" s="171"/>
      <c r="P232" s="171"/>
      <c r="Q232" s="171"/>
      <c r="R232" s="171"/>
      <c r="S232" s="171"/>
      <c r="T232" s="172"/>
      <c r="AT232" s="166" t="s">
        <v>194</v>
      </c>
      <c r="AU232" s="166" t="s">
        <v>88</v>
      </c>
      <c r="AV232" s="13" t="s">
        <v>88</v>
      </c>
      <c r="AW232" s="13" t="s">
        <v>35</v>
      </c>
      <c r="AX232" s="13" t="s">
        <v>80</v>
      </c>
      <c r="AY232" s="166" t="s">
        <v>185</v>
      </c>
    </row>
    <row r="233" spans="1:65" s="13" customFormat="1">
      <c r="B233" s="164"/>
      <c r="D233" s="165" t="s">
        <v>194</v>
      </c>
      <c r="E233" s="166" t="s">
        <v>1</v>
      </c>
      <c r="F233" s="167" t="s">
        <v>1944</v>
      </c>
      <c r="H233" s="168">
        <v>6.3780000000000001</v>
      </c>
      <c r="I233" s="169"/>
      <c r="L233" s="164"/>
      <c r="M233" s="170"/>
      <c r="N233" s="171"/>
      <c r="O233" s="171"/>
      <c r="P233" s="171"/>
      <c r="Q233" s="171"/>
      <c r="R233" s="171"/>
      <c r="S233" s="171"/>
      <c r="T233" s="172"/>
      <c r="AT233" s="166" t="s">
        <v>194</v>
      </c>
      <c r="AU233" s="166" t="s">
        <v>88</v>
      </c>
      <c r="AV233" s="13" t="s">
        <v>88</v>
      </c>
      <c r="AW233" s="13" t="s">
        <v>35</v>
      </c>
      <c r="AX233" s="13" t="s">
        <v>80</v>
      </c>
      <c r="AY233" s="166" t="s">
        <v>185</v>
      </c>
    </row>
    <row r="234" spans="1:65" s="13" customFormat="1">
      <c r="B234" s="164"/>
      <c r="D234" s="165" t="s">
        <v>194</v>
      </c>
      <c r="E234" s="166" t="s">
        <v>1</v>
      </c>
      <c r="F234" s="167" t="s">
        <v>1945</v>
      </c>
      <c r="H234" s="168">
        <v>15.243</v>
      </c>
      <c r="I234" s="169"/>
      <c r="L234" s="164"/>
      <c r="M234" s="170"/>
      <c r="N234" s="171"/>
      <c r="O234" s="171"/>
      <c r="P234" s="171"/>
      <c r="Q234" s="171"/>
      <c r="R234" s="171"/>
      <c r="S234" s="171"/>
      <c r="T234" s="172"/>
      <c r="AT234" s="166" t="s">
        <v>194</v>
      </c>
      <c r="AU234" s="166" t="s">
        <v>88</v>
      </c>
      <c r="AV234" s="13" t="s">
        <v>88</v>
      </c>
      <c r="AW234" s="13" t="s">
        <v>35</v>
      </c>
      <c r="AX234" s="13" t="s">
        <v>80</v>
      </c>
      <c r="AY234" s="166" t="s">
        <v>185</v>
      </c>
    </row>
    <row r="235" spans="1:65" s="16" customFormat="1">
      <c r="B235" s="206"/>
      <c r="D235" s="165" t="s">
        <v>194</v>
      </c>
      <c r="E235" s="207" t="s">
        <v>653</v>
      </c>
      <c r="F235" s="208" t="s">
        <v>510</v>
      </c>
      <c r="H235" s="209">
        <v>107.651</v>
      </c>
      <c r="I235" s="210"/>
      <c r="L235" s="206"/>
      <c r="M235" s="211"/>
      <c r="N235" s="212"/>
      <c r="O235" s="212"/>
      <c r="P235" s="212"/>
      <c r="Q235" s="212"/>
      <c r="R235" s="212"/>
      <c r="S235" s="212"/>
      <c r="T235" s="213"/>
      <c r="AT235" s="207" t="s">
        <v>194</v>
      </c>
      <c r="AU235" s="207" t="s">
        <v>88</v>
      </c>
      <c r="AV235" s="16" t="s">
        <v>117</v>
      </c>
      <c r="AW235" s="16" t="s">
        <v>35</v>
      </c>
      <c r="AX235" s="16" t="s">
        <v>80</v>
      </c>
      <c r="AY235" s="207" t="s">
        <v>185</v>
      </c>
    </row>
    <row r="236" spans="1:65" s="14" customFormat="1">
      <c r="B236" s="173"/>
      <c r="D236" s="165" t="s">
        <v>194</v>
      </c>
      <c r="E236" s="174" t="s">
        <v>1</v>
      </c>
      <c r="F236" s="175" t="s">
        <v>195</v>
      </c>
      <c r="H236" s="176">
        <v>802.01599999999996</v>
      </c>
      <c r="I236" s="177"/>
      <c r="L236" s="173"/>
      <c r="M236" s="178"/>
      <c r="N236" s="179"/>
      <c r="O236" s="179"/>
      <c r="P236" s="179"/>
      <c r="Q236" s="179"/>
      <c r="R236" s="179"/>
      <c r="S236" s="179"/>
      <c r="T236" s="180"/>
      <c r="AT236" s="174" t="s">
        <v>194</v>
      </c>
      <c r="AU236" s="174" t="s">
        <v>88</v>
      </c>
      <c r="AV236" s="14" t="s">
        <v>192</v>
      </c>
      <c r="AW236" s="14" t="s">
        <v>35</v>
      </c>
      <c r="AX236" s="14" t="s">
        <v>24</v>
      </c>
      <c r="AY236" s="174" t="s">
        <v>185</v>
      </c>
    </row>
    <row r="237" spans="1:65" s="2" customFormat="1" ht="16.5" customHeight="1">
      <c r="A237" s="33"/>
      <c r="B237" s="150"/>
      <c r="C237" s="151" t="s">
        <v>246</v>
      </c>
      <c r="D237" s="151" t="s">
        <v>187</v>
      </c>
      <c r="E237" s="152" t="s">
        <v>1530</v>
      </c>
      <c r="F237" s="153" t="s">
        <v>1531</v>
      </c>
      <c r="G237" s="154" t="s">
        <v>280</v>
      </c>
      <c r="H237" s="155">
        <v>628.70000000000005</v>
      </c>
      <c r="I237" s="156"/>
      <c r="J237" s="157">
        <f>ROUND(I237*H237,2)</f>
        <v>0</v>
      </c>
      <c r="K237" s="153" t="s">
        <v>191</v>
      </c>
      <c r="L237" s="34"/>
      <c r="M237" s="158" t="s">
        <v>1</v>
      </c>
      <c r="N237" s="159" t="s">
        <v>45</v>
      </c>
      <c r="O237" s="59"/>
      <c r="P237" s="160">
        <f>O237*H237</f>
        <v>0</v>
      </c>
      <c r="Q237" s="160">
        <v>1.0000000000000001E-5</v>
      </c>
      <c r="R237" s="160">
        <f>Q237*H237</f>
        <v>6.2870000000000009E-3</v>
      </c>
      <c r="S237" s="160">
        <v>0</v>
      </c>
      <c r="T237" s="161">
        <f>S237*H237</f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62" t="s">
        <v>192</v>
      </c>
      <c r="AT237" s="162" t="s">
        <v>187</v>
      </c>
      <c r="AU237" s="162" t="s">
        <v>88</v>
      </c>
      <c r="AY237" s="18" t="s">
        <v>185</v>
      </c>
      <c r="BE237" s="163">
        <f>IF(N237="základní",J237,0)</f>
        <v>0</v>
      </c>
      <c r="BF237" s="163">
        <f>IF(N237="snížená",J237,0)</f>
        <v>0</v>
      </c>
      <c r="BG237" s="163">
        <f>IF(N237="zákl. přenesená",J237,0)</f>
        <v>0</v>
      </c>
      <c r="BH237" s="163">
        <f>IF(N237="sníž. přenesená",J237,0)</f>
        <v>0</v>
      </c>
      <c r="BI237" s="163">
        <f>IF(N237="nulová",J237,0)</f>
        <v>0</v>
      </c>
      <c r="BJ237" s="18" t="s">
        <v>24</v>
      </c>
      <c r="BK237" s="163">
        <f>ROUND(I237*H237,2)</f>
        <v>0</v>
      </c>
      <c r="BL237" s="18" t="s">
        <v>192</v>
      </c>
      <c r="BM237" s="162" t="s">
        <v>1946</v>
      </c>
    </row>
    <row r="238" spans="1:65" s="15" customFormat="1">
      <c r="B238" s="194"/>
      <c r="D238" s="165" t="s">
        <v>194</v>
      </c>
      <c r="E238" s="195" t="s">
        <v>1</v>
      </c>
      <c r="F238" s="196" t="s">
        <v>770</v>
      </c>
      <c r="H238" s="195" t="s">
        <v>1</v>
      </c>
      <c r="I238" s="197"/>
      <c r="L238" s="194"/>
      <c r="M238" s="198"/>
      <c r="N238" s="199"/>
      <c r="O238" s="199"/>
      <c r="P238" s="199"/>
      <c r="Q238" s="199"/>
      <c r="R238" s="199"/>
      <c r="S238" s="199"/>
      <c r="T238" s="200"/>
      <c r="AT238" s="195" t="s">
        <v>194</v>
      </c>
      <c r="AU238" s="195" t="s">
        <v>88</v>
      </c>
      <c r="AV238" s="15" t="s">
        <v>24</v>
      </c>
      <c r="AW238" s="15" t="s">
        <v>35</v>
      </c>
      <c r="AX238" s="15" t="s">
        <v>80</v>
      </c>
      <c r="AY238" s="195" t="s">
        <v>185</v>
      </c>
    </row>
    <row r="239" spans="1:65" s="13" customFormat="1">
      <c r="B239" s="164"/>
      <c r="D239" s="165" t="s">
        <v>194</v>
      </c>
      <c r="E239" s="166" t="s">
        <v>1</v>
      </c>
      <c r="F239" s="167" t="s">
        <v>1947</v>
      </c>
      <c r="H239" s="168">
        <v>35.24</v>
      </c>
      <c r="I239" s="169"/>
      <c r="L239" s="164"/>
      <c r="M239" s="170"/>
      <c r="N239" s="171"/>
      <c r="O239" s="171"/>
      <c r="P239" s="171"/>
      <c r="Q239" s="171"/>
      <c r="R239" s="171"/>
      <c r="S239" s="171"/>
      <c r="T239" s="172"/>
      <c r="AT239" s="166" t="s">
        <v>194</v>
      </c>
      <c r="AU239" s="166" t="s">
        <v>88</v>
      </c>
      <c r="AV239" s="13" t="s">
        <v>88</v>
      </c>
      <c r="AW239" s="13" t="s">
        <v>35</v>
      </c>
      <c r="AX239" s="13" t="s">
        <v>80</v>
      </c>
      <c r="AY239" s="166" t="s">
        <v>185</v>
      </c>
    </row>
    <row r="240" spans="1:65" s="13" customFormat="1">
      <c r="B240" s="164"/>
      <c r="D240" s="165" t="s">
        <v>194</v>
      </c>
      <c r="E240" s="166" t="s">
        <v>1</v>
      </c>
      <c r="F240" s="167" t="s">
        <v>1948</v>
      </c>
      <c r="H240" s="168">
        <v>14.32</v>
      </c>
      <c r="I240" s="169"/>
      <c r="L240" s="164"/>
      <c r="M240" s="170"/>
      <c r="N240" s="171"/>
      <c r="O240" s="171"/>
      <c r="P240" s="171"/>
      <c r="Q240" s="171"/>
      <c r="R240" s="171"/>
      <c r="S240" s="171"/>
      <c r="T240" s="172"/>
      <c r="AT240" s="166" t="s">
        <v>194</v>
      </c>
      <c r="AU240" s="166" t="s">
        <v>88</v>
      </c>
      <c r="AV240" s="13" t="s">
        <v>88</v>
      </c>
      <c r="AW240" s="13" t="s">
        <v>35</v>
      </c>
      <c r="AX240" s="13" t="s">
        <v>80</v>
      </c>
      <c r="AY240" s="166" t="s">
        <v>185</v>
      </c>
    </row>
    <row r="241" spans="2:51" s="16" customFormat="1">
      <c r="B241" s="206"/>
      <c r="D241" s="165" t="s">
        <v>194</v>
      </c>
      <c r="E241" s="207" t="s">
        <v>1</v>
      </c>
      <c r="F241" s="208" t="s">
        <v>510</v>
      </c>
      <c r="H241" s="209">
        <v>49.56</v>
      </c>
      <c r="I241" s="210"/>
      <c r="L241" s="206"/>
      <c r="M241" s="211"/>
      <c r="N241" s="212"/>
      <c r="O241" s="212"/>
      <c r="P241" s="212"/>
      <c r="Q241" s="212"/>
      <c r="R241" s="212"/>
      <c r="S241" s="212"/>
      <c r="T241" s="213"/>
      <c r="AT241" s="207" t="s">
        <v>194</v>
      </c>
      <c r="AU241" s="207" t="s">
        <v>88</v>
      </c>
      <c r="AV241" s="16" t="s">
        <v>117</v>
      </c>
      <c r="AW241" s="16" t="s">
        <v>35</v>
      </c>
      <c r="AX241" s="16" t="s">
        <v>80</v>
      </c>
      <c r="AY241" s="207" t="s">
        <v>185</v>
      </c>
    </row>
    <row r="242" spans="2:51" s="15" customFormat="1">
      <c r="B242" s="194"/>
      <c r="D242" s="165" t="s">
        <v>194</v>
      </c>
      <c r="E242" s="195" t="s">
        <v>1</v>
      </c>
      <c r="F242" s="196" t="s">
        <v>772</v>
      </c>
      <c r="H242" s="195" t="s">
        <v>1</v>
      </c>
      <c r="I242" s="197"/>
      <c r="L242" s="194"/>
      <c r="M242" s="198"/>
      <c r="N242" s="199"/>
      <c r="O242" s="199"/>
      <c r="P242" s="199"/>
      <c r="Q242" s="199"/>
      <c r="R242" s="199"/>
      <c r="S242" s="199"/>
      <c r="T242" s="200"/>
      <c r="AT242" s="195" t="s">
        <v>194</v>
      </c>
      <c r="AU242" s="195" t="s">
        <v>88</v>
      </c>
      <c r="AV242" s="15" t="s">
        <v>24</v>
      </c>
      <c r="AW242" s="15" t="s">
        <v>35</v>
      </c>
      <c r="AX242" s="15" t="s">
        <v>80</v>
      </c>
      <c r="AY242" s="195" t="s">
        <v>185</v>
      </c>
    </row>
    <row r="243" spans="2:51" s="13" customFormat="1">
      <c r="B243" s="164"/>
      <c r="D243" s="165" t="s">
        <v>194</v>
      </c>
      <c r="E243" s="166" t="s">
        <v>1</v>
      </c>
      <c r="F243" s="167" t="s">
        <v>1949</v>
      </c>
      <c r="H243" s="168">
        <v>93.2</v>
      </c>
      <c r="I243" s="169"/>
      <c r="L243" s="164"/>
      <c r="M243" s="170"/>
      <c r="N243" s="171"/>
      <c r="O243" s="171"/>
      <c r="P243" s="171"/>
      <c r="Q243" s="171"/>
      <c r="R243" s="171"/>
      <c r="S243" s="171"/>
      <c r="T243" s="172"/>
      <c r="AT243" s="166" t="s">
        <v>194</v>
      </c>
      <c r="AU243" s="166" t="s">
        <v>88</v>
      </c>
      <c r="AV243" s="13" t="s">
        <v>88</v>
      </c>
      <c r="AW243" s="13" t="s">
        <v>35</v>
      </c>
      <c r="AX243" s="13" t="s">
        <v>80</v>
      </c>
      <c r="AY243" s="166" t="s">
        <v>185</v>
      </c>
    </row>
    <row r="244" spans="2:51" s="13" customFormat="1">
      <c r="B244" s="164"/>
      <c r="D244" s="165" t="s">
        <v>194</v>
      </c>
      <c r="E244" s="166" t="s">
        <v>1</v>
      </c>
      <c r="F244" s="167" t="s">
        <v>1950</v>
      </c>
      <c r="H244" s="168">
        <v>13.16</v>
      </c>
      <c r="I244" s="169"/>
      <c r="L244" s="164"/>
      <c r="M244" s="170"/>
      <c r="N244" s="171"/>
      <c r="O244" s="171"/>
      <c r="P244" s="171"/>
      <c r="Q244" s="171"/>
      <c r="R244" s="171"/>
      <c r="S244" s="171"/>
      <c r="T244" s="172"/>
      <c r="AT244" s="166" t="s">
        <v>194</v>
      </c>
      <c r="AU244" s="166" t="s">
        <v>88</v>
      </c>
      <c r="AV244" s="13" t="s">
        <v>88</v>
      </c>
      <c r="AW244" s="13" t="s">
        <v>35</v>
      </c>
      <c r="AX244" s="13" t="s">
        <v>80</v>
      </c>
      <c r="AY244" s="166" t="s">
        <v>185</v>
      </c>
    </row>
    <row r="245" spans="2:51" s="13" customFormat="1">
      <c r="B245" s="164"/>
      <c r="D245" s="165" t="s">
        <v>194</v>
      </c>
      <c r="E245" s="166" t="s">
        <v>1</v>
      </c>
      <c r="F245" s="167" t="s">
        <v>1951</v>
      </c>
      <c r="H245" s="168">
        <v>4.4000000000000004</v>
      </c>
      <c r="I245" s="169"/>
      <c r="L245" s="164"/>
      <c r="M245" s="170"/>
      <c r="N245" s="171"/>
      <c r="O245" s="171"/>
      <c r="P245" s="171"/>
      <c r="Q245" s="171"/>
      <c r="R245" s="171"/>
      <c r="S245" s="171"/>
      <c r="T245" s="172"/>
      <c r="AT245" s="166" t="s">
        <v>194</v>
      </c>
      <c r="AU245" s="166" t="s">
        <v>88</v>
      </c>
      <c r="AV245" s="13" t="s">
        <v>88</v>
      </c>
      <c r="AW245" s="13" t="s">
        <v>35</v>
      </c>
      <c r="AX245" s="13" t="s">
        <v>80</v>
      </c>
      <c r="AY245" s="166" t="s">
        <v>185</v>
      </c>
    </row>
    <row r="246" spans="2:51" s="16" customFormat="1">
      <c r="B246" s="206"/>
      <c r="D246" s="165" t="s">
        <v>194</v>
      </c>
      <c r="E246" s="207" t="s">
        <v>1</v>
      </c>
      <c r="F246" s="208" t="s">
        <v>510</v>
      </c>
      <c r="H246" s="209">
        <v>110.76</v>
      </c>
      <c r="I246" s="210"/>
      <c r="L246" s="206"/>
      <c r="M246" s="211"/>
      <c r="N246" s="212"/>
      <c r="O246" s="212"/>
      <c r="P246" s="212"/>
      <c r="Q246" s="212"/>
      <c r="R246" s="212"/>
      <c r="S246" s="212"/>
      <c r="T246" s="213"/>
      <c r="AT246" s="207" t="s">
        <v>194</v>
      </c>
      <c r="AU246" s="207" t="s">
        <v>88</v>
      </c>
      <c r="AV246" s="16" t="s">
        <v>117</v>
      </c>
      <c r="AW246" s="16" t="s">
        <v>35</v>
      </c>
      <c r="AX246" s="16" t="s">
        <v>80</v>
      </c>
      <c r="AY246" s="207" t="s">
        <v>185</v>
      </c>
    </row>
    <row r="247" spans="2:51" s="15" customFormat="1">
      <c r="B247" s="194"/>
      <c r="D247" s="165" t="s">
        <v>194</v>
      </c>
      <c r="E247" s="195" t="s">
        <v>1</v>
      </c>
      <c r="F247" s="196" t="s">
        <v>773</v>
      </c>
      <c r="H247" s="195" t="s">
        <v>1</v>
      </c>
      <c r="I247" s="197"/>
      <c r="L247" s="194"/>
      <c r="M247" s="198"/>
      <c r="N247" s="199"/>
      <c r="O247" s="199"/>
      <c r="P247" s="199"/>
      <c r="Q247" s="199"/>
      <c r="R247" s="199"/>
      <c r="S247" s="199"/>
      <c r="T247" s="200"/>
      <c r="AT247" s="195" t="s">
        <v>194</v>
      </c>
      <c r="AU247" s="195" t="s">
        <v>88</v>
      </c>
      <c r="AV247" s="15" t="s">
        <v>24</v>
      </c>
      <c r="AW247" s="15" t="s">
        <v>35</v>
      </c>
      <c r="AX247" s="15" t="s">
        <v>80</v>
      </c>
      <c r="AY247" s="195" t="s">
        <v>185</v>
      </c>
    </row>
    <row r="248" spans="2:51" s="13" customFormat="1">
      <c r="B248" s="164"/>
      <c r="D248" s="165" t="s">
        <v>194</v>
      </c>
      <c r="E248" s="166" t="s">
        <v>1</v>
      </c>
      <c r="F248" s="167" t="s">
        <v>1952</v>
      </c>
      <c r="H248" s="168">
        <v>91.54</v>
      </c>
      <c r="I248" s="169"/>
      <c r="L248" s="164"/>
      <c r="M248" s="170"/>
      <c r="N248" s="171"/>
      <c r="O248" s="171"/>
      <c r="P248" s="171"/>
      <c r="Q248" s="171"/>
      <c r="R248" s="171"/>
      <c r="S248" s="171"/>
      <c r="T248" s="172"/>
      <c r="AT248" s="166" t="s">
        <v>194</v>
      </c>
      <c r="AU248" s="166" t="s">
        <v>88</v>
      </c>
      <c r="AV248" s="13" t="s">
        <v>88</v>
      </c>
      <c r="AW248" s="13" t="s">
        <v>35</v>
      </c>
      <c r="AX248" s="13" t="s">
        <v>80</v>
      </c>
      <c r="AY248" s="166" t="s">
        <v>185</v>
      </c>
    </row>
    <row r="249" spans="2:51" s="13" customFormat="1">
      <c r="B249" s="164"/>
      <c r="D249" s="165" t="s">
        <v>194</v>
      </c>
      <c r="E249" s="166" t="s">
        <v>1</v>
      </c>
      <c r="F249" s="167" t="s">
        <v>1953</v>
      </c>
      <c r="H249" s="168">
        <v>13.16</v>
      </c>
      <c r="I249" s="169"/>
      <c r="L249" s="164"/>
      <c r="M249" s="170"/>
      <c r="N249" s="171"/>
      <c r="O249" s="171"/>
      <c r="P249" s="171"/>
      <c r="Q249" s="171"/>
      <c r="R249" s="171"/>
      <c r="S249" s="171"/>
      <c r="T249" s="172"/>
      <c r="AT249" s="166" t="s">
        <v>194</v>
      </c>
      <c r="AU249" s="166" t="s">
        <v>88</v>
      </c>
      <c r="AV249" s="13" t="s">
        <v>88</v>
      </c>
      <c r="AW249" s="13" t="s">
        <v>35</v>
      </c>
      <c r="AX249" s="13" t="s">
        <v>80</v>
      </c>
      <c r="AY249" s="166" t="s">
        <v>185</v>
      </c>
    </row>
    <row r="250" spans="2:51" s="16" customFormat="1">
      <c r="B250" s="206"/>
      <c r="D250" s="165" t="s">
        <v>194</v>
      </c>
      <c r="E250" s="207" t="s">
        <v>1</v>
      </c>
      <c r="F250" s="208" t="s">
        <v>510</v>
      </c>
      <c r="H250" s="209">
        <v>104.7</v>
      </c>
      <c r="I250" s="210"/>
      <c r="L250" s="206"/>
      <c r="M250" s="211"/>
      <c r="N250" s="212"/>
      <c r="O250" s="212"/>
      <c r="P250" s="212"/>
      <c r="Q250" s="212"/>
      <c r="R250" s="212"/>
      <c r="S250" s="212"/>
      <c r="T250" s="213"/>
      <c r="AT250" s="207" t="s">
        <v>194</v>
      </c>
      <c r="AU250" s="207" t="s">
        <v>88</v>
      </c>
      <c r="AV250" s="16" t="s">
        <v>117</v>
      </c>
      <c r="AW250" s="16" t="s">
        <v>35</v>
      </c>
      <c r="AX250" s="16" t="s">
        <v>80</v>
      </c>
      <c r="AY250" s="207" t="s">
        <v>185</v>
      </c>
    </row>
    <row r="251" spans="2:51" s="15" customFormat="1">
      <c r="B251" s="194"/>
      <c r="D251" s="165" t="s">
        <v>194</v>
      </c>
      <c r="E251" s="195" t="s">
        <v>1</v>
      </c>
      <c r="F251" s="196" t="s">
        <v>775</v>
      </c>
      <c r="H251" s="195" t="s">
        <v>1</v>
      </c>
      <c r="I251" s="197"/>
      <c r="L251" s="194"/>
      <c r="M251" s="198"/>
      <c r="N251" s="199"/>
      <c r="O251" s="199"/>
      <c r="P251" s="199"/>
      <c r="Q251" s="199"/>
      <c r="R251" s="199"/>
      <c r="S251" s="199"/>
      <c r="T251" s="200"/>
      <c r="AT251" s="195" t="s">
        <v>194</v>
      </c>
      <c r="AU251" s="195" t="s">
        <v>88</v>
      </c>
      <c r="AV251" s="15" t="s">
        <v>24</v>
      </c>
      <c r="AW251" s="15" t="s">
        <v>35</v>
      </c>
      <c r="AX251" s="15" t="s">
        <v>80</v>
      </c>
      <c r="AY251" s="195" t="s">
        <v>185</v>
      </c>
    </row>
    <row r="252" spans="2:51" s="13" customFormat="1">
      <c r="B252" s="164"/>
      <c r="D252" s="165" t="s">
        <v>194</v>
      </c>
      <c r="E252" s="166" t="s">
        <v>1</v>
      </c>
      <c r="F252" s="167" t="s">
        <v>1954</v>
      </c>
      <c r="H252" s="168">
        <v>53.88</v>
      </c>
      <c r="I252" s="169"/>
      <c r="L252" s="164"/>
      <c r="M252" s="170"/>
      <c r="N252" s="171"/>
      <c r="O252" s="171"/>
      <c r="P252" s="171"/>
      <c r="Q252" s="171"/>
      <c r="R252" s="171"/>
      <c r="S252" s="171"/>
      <c r="T252" s="172"/>
      <c r="AT252" s="166" t="s">
        <v>194</v>
      </c>
      <c r="AU252" s="166" t="s">
        <v>88</v>
      </c>
      <c r="AV252" s="13" t="s">
        <v>88</v>
      </c>
      <c r="AW252" s="13" t="s">
        <v>35</v>
      </c>
      <c r="AX252" s="13" t="s">
        <v>80</v>
      </c>
      <c r="AY252" s="166" t="s">
        <v>185</v>
      </c>
    </row>
    <row r="253" spans="2:51" s="13" customFormat="1">
      <c r="B253" s="164"/>
      <c r="D253" s="165" t="s">
        <v>194</v>
      </c>
      <c r="E253" s="166" t="s">
        <v>1</v>
      </c>
      <c r="F253" s="167" t="s">
        <v>1955</v>
      </c>
      <c r="H253" s="168">
        <v>45.26</v>
      </c>
      <c r="I253" s="169"/>
      <c r="L253" s="164"/>
      <c r="M253" s="170"/>
      <c r="N253" s="171"/>
      <c r="O253" s="171"/>
      <c r="P253" s="171"/>
      <c r="Q253" s="171"/>
      <c r="R253" s="171"/>
      <c r="S253" s="171"/>
      <c r="T253" s="172"/>
      <c r="AT253" s="166" t="s">
        <v>194</v>
      </c>
      <c r="AU253" s="166" t="s">
        <v>88</v>
      </c>
      <c r="AV253" s="13" t="s">
        <v>88</v>
      </c>
      <c r="AW253" s="13" t="s">
        <v>35</v>
      </c>
      <c r="AX253" s="13" t="s">
        <v>80</v>
      </c>
      <c r="AY253" s="166" t="s">
        <v>185</v>
      </c>
    </row>
    <row r="254" spans="2:51" s="13" customFormat="1">
      <c r="B254" s="164"/>
      <c r="D254" s="165" t="s">
        <v>194</v>
      </c>
      <c r="E254" s="166" t="s">
        <v>1</v>
      </c>
      <c r="F254" s="167" t="s">
        <v>1956</v>
      </c>
      <c r="H254" s="168">
        <v>12.72</v>
      </c>
      <c r="I254" s="169"/>
      <c r="L254" s="164"/>
      <c r="M254" s="170"/>
      <c r="N254" s="171"/>
      <c r="O254" s="171"/>
      <c r="P254" s="171"/>
      <c r="Q254" s="171"/>
      <c r="R254" s="171"/>
      <c r="S254" s="171"/>
      <c r="T254" s="172"/>
      <c r="AT254" s="166" t="s">
        <v>194</v>
      </c>
      <c r="AU254" s="166" t="s">
        <v>88</v>
      </c>
      <c r="AV254" s="13" t="s">
        <v>88</v>
      </c>
      <c r="AW254" s="13" t="s">
        <v>35</v>
      </c>
      <c r="AX254" s="13" t="s">
        <v>80</v>
      </c>
      <c r="AY254" s="166" t="s">
        <v>185</v>
      </c>
    </row>
    <row r="255" spans="2:51" s="13" customFormat="1">
      <c r="B255" s="164"/>
      <c r="D255" s="165" t="s">
        <v>194</v>
      </c>
      <c r="E255" s="166" t="s">
        <v>1</v>
      </c>
      <c r="F255" s="167" t="s">
        <v>1957</v>
      </c>
      <c r="H255" s="168">
        <v>4.4000000000000004</v>
      </c>
      <c r="I255" s="169"/>
      <c r="L255" s="164"/>
      <c r="M255" s="170"/>
      <c r="N255" s="171"/>
      <c r="O255" s="171"/>
      <c r="P255" s="171"/>
      <c r="Q255" s="171"/>
      <c r="R255" s="171"/>
      <c r="S255" s="171"/>
      <c r="T255" s="172"/>
      <c r="AT255" s="166" t="s">
        <v>194</v>
      </c>
      <c r="AU255" s="166" t="s">
        <v>88</v>
      </c>
      <c r="AV255" s="13" t="s">
        <v>88</v>
      </c>
      <c r="AW255" s="13" t="s">
        <v>35</v>
      </c>
      <c r="AX255" s="13" t="s">
        <v>80</v>
      </c>
      <c r="AY255" s="166" t="s">
        <v>185</v>
      </c>
    </row>
    <row r="256" spans="2:51" s="16" customFormat="1">
      <c r="B256" s="206"/>
      <c r="D256" s="165" t="s">
        <v>194</v>
      </c>
      <c r="E256" s="207" t="s">
        <v>1</v>
      </c>
      <c r="F256" s="208" t="s">
        <v>510</v>
      </c>
      <c r="H256" s="209">
        <v>116.26</v>
      </c>
      <c r="I256" s="210"/>
      <c r="L256" s="206"/>
      <c r="M256" s="211"/>
      <c r="N256" s="212"/>
      <c r="O256" s="212"/>
      <c r="P256" s="212"/>
      <c r="Q256" s="212"/>
      <c r="R256" s="212"/>
      <c r="S256" s="212"/>
      <c r="T256" s="213"/>
      <c r="AT256" s="207" t="s">
        <v>194</v>
      </c>
      <c r="AU256" s="207" t="s">
        <v>88</v>
      </c>
      <c r="AV256" s="16" t="s">
        <v>117</v>
      </c>
      <c r="AW256" s="16" t="s">
        <v>35</v>
      </c>
      <c r="AX256" s="16" t="s">
        <v>80</v>
      </c>
      <c r="AY256" s="207" t="s">
        <v>185</v>
      </c>
    </row>
    <row r="257" spans="1:65" s="15" customFormat="1">
      <c r="B257" s="194"/>
      <c r="D257" s="165" t="s">
        <v>194</v>
      </c>
      <c r="E257" s="195" t="s">
        <v>1</v>
      </c>
      <c r="F257" s="196" t="s">
        <v>776</v>
      </c>
      <c r="H257" s="195" t="s">
        <v>1</v>
      </c>
      <c r="I257" s="197"/>
      <c r="L257" s="194"/>
      <c r="M257" s="198"/>
      <c r="N257" s="199"/>
      <c r="O257" s="199"/>
      <c r="P257" s="199"/>
      <c r="Q257" s="199"/>
      <c r="R257" s="199"/>
      <c r="S257" s="199"/>
      <c r="T257" s="200"/>
      <c r="AT257" s="195" t="s">
        <v>194</v>
      </c>
      <c r="AU257" s="195" t="s">
        <v>88</v>
      </c>
      <c r="AV257" s="15" t="s">
        <v>24</v>
      </c>
      <c r="AW257" s="15" t="s">
        <v>35</v>
      </c>
      <c r="AX257" s="15" t="s">
        <v>80</v>
      </c>
      <c r="AY257" s="195" t="s">
        <v>185</v>
      </c>
    </row>
    <row r="258" spans="1:65" s="13" customFormat="1">
      <c r="B258" s="164"/>
      <c r="D258" s="165" t="s">
        <v>194</v>
      </c>
      <c r="E258" s="166" t="s">
        <v>1</v>
      </c>
      <c r="F258" s="167" t="s">
        <v>1958</v>
      </c>
      <c r="H258" s="168">
        <v>13.18</v>
      </c>
      <c r="I258" s="169"/>
      <c r="L258" s="164"/>
      <c r="M258" s="170"/>
      <c r="N258" s="171"/>
      <c r="O258" s="171"/>
      <c r="P258" s="171"/>
      <c r="Q258" s="171"/>
      <c r="R258" s="171"/>
      <c r="S258" s="171"/>
      <c r="T258" s="172"/>
      <c r="AT258" s="166" t="s">
        <v>194</v>
      </c>
      <c r="AU258" s="166" t="s">
        <v>88</v>
      </c>
      <c r="AV258" s="13" t="s">
        <v>88</v>
      </c>
      <c r="AW258" s="13" t="s">
        <v>35</v>
      </c>
      <c r="AX258" s="13" t="s">
        <v>80</v>
      </c>
      <c r="AY258" s="166" t="s">
        <v>185</v>
      </c>
    </row>
    <row r="259" spans="1:65" s="13" customFormat="1">
      <c r="B259" s="164"/>
      <c r="D259" s="165" t="s">
        <v>194</v>
      </c>
      <c r="E259" s="166" t="s">
        <v>1</v>
      </c>
      <c r="F259" s="167" t="s">
        <v>1959</v>
      </c>
      <c r="H259" s="168">
        <v>91.06</v>
      </c>
      <c r="I259" s="169"/>
      <c r="L259" s="164"/>
      <c r="M259" s="170"/>
      <c r="N259" s="171"/>
      <c r="O259" s="171"/>
      <c r="P259" s="171"/>
      <c r="Q259" s="171"/>
      <c r="R259" s="171"/>
      <c r="S259" s="171"/>
      <c r="T259" s="172"/>
      <c r="AT259" s="166" t="s">
        <v>194</v>
      </c>
      <c r="AU259" s="166" t="s">
        <v>88</v>
      </c>
      <c r="AV259" s="13" t="s">
        <v>88</v>
      </c>
      <c r="AW259" s="13" t="s">
        <v>35</v>
      </c>
      <c r="AX259" s="13" t="s">
        <v>80</v>
      </c>
      <c r="AY259" s="166" t="s">
        <v>185</v>
      </c>
    </row>
    <row r="260" spans="1:65" s="13" customFormat="1">
      <c r="B260" s="164"/>
      <c r="D260" s="165" t="s">
        <v>194</v>
      </c>
      <c r="E260" s="166" t="s">
        <v>1</v>
      </c>
      <c r="F260" s="167" t="s">
        <v>1960</v>
      </c>
      <c r="H260" s="168">
        <v>6</v>
      </c>
      <c r="I260" s="169"/>
      <c r="L260" s="164"/>
      <c r="M260" s="170"/>
      <c r="N260" s="171"/>
      <c r="O260" s="171"/>
      <c r="P260" s="171"/>
      <c r="Q260" s="171"/>
      <c r="R260" s="171"/>
      <c r="S260" s="171"/>
      <c r="T260" s="172"/>
      <c r="AT260" s="166" t="s">
        <v>194</v>
      </c>
      <c r="AU260" s="166" t="s">
        <v>88</v>
      </c>
      <c r="AV260" s="13" t="s">
        <v>88</v>
      </c>
      <c r="AW260" s="13" t="s">
        <v>35</v>
      </c>
      <c r="AX260" s="13" t="s">
        <v>80</v>
      </c>
      <c r="AY260" s="166" t="s">
        <v>185</v>
      </c>
    </row>
    <row r="261" spans="1:65" s="13" customFormat="1">
      <c r="B261" s="164"/>
      <c r="D261" s="165" t="s">
        <v>194</v>
      </c>
      <c r="E261" s="166" t="s">
        <v>1</v>
      </c>
      <c r="F261" s="167" t="s">
        <v>1961</v>
      </c>
      <c r="H261" s="168">
        <v>13.12</v>
      </c>
      <c r="I261" s="169"/>
      <c r="L261" s="164"/>
      <c r="M261" s="170"/>
      <c r="N261" s="171"/>
      <c r="O261" s="171"/>
      <c r="P261" s="171"/>
      <c r="Q261" s="171"/>
      <c r="R261" s="171"/>
      <c r="S261" s="171"/>
      <c r="T261" s="172"/>
      <c r="AT261" s="166" t="s">
        <v>194</v>
      </c>
      <c r="AU261" s="166" t="s">
        <v>88</v>
      </c>
      <c r="AV261" s="13" t="s">
        <v>88</v>
      </c>
      <c r="AW261" s="13" t="s">
        <v>35</v>
      </c>
      <c r="AX261" s="13" t="s">
        <v>80</v>
      </c>
      <c r="AY261" s="166" t="s">
        <v>185</v>
      </c>
    </row>
    <row r="262" spans="1:65" s="16" customFormat="1">
      <c r="B262" s="206"/>
      <c r="D262" s="165" t="s">
        <v>194</v>
      </c>
      <c r="E262" s="207" t="s">
        <v>1</v>
      </c>
      <c r="F262" s="208" t="s">
        <v>510</v>
      </c>
      <c r="H262" s="209">
        <v>123.36</v>
      </c>
      <c r="I262" s="210"/>
      <c r="L262" s="206"/>
      <c r="M262" s="211"/>
      <c r="N262" s="212"/>
      <c r="O262" s="212"/>
      <c r="P262" s="212"/>
      <c r="Q262" s="212"/>
      <c r="R262" s="212"/>
      <c r="S262" s="212"/>
      <c r="T262" s="213"/>
      <c r="AT262" s="207" t="s">
        <v>194</v>
      </c>
      <c r="AU262" s="207" t="s">
        <v>88</v>
      </c>
      <c r="AV262" s="16" t="s">
        <v>117</v>
      </c>
      <c r="AW262" s="16" t="s">
        <v>35</v>
      </c>
      <c r="AX262" s="16" t="s">
        <v>80</v>
      </c>
      <c r="AY262" s="207" t="s">
        <v>185</v>
      </c>
    </row>
    <row r="263" spans="1:65" s="15" customFormat="1">
      <c r="B263" s="194"/>
      <c r="D263" s="165" t="s">
        <v>194</v>
      </c>
      <c r="E263" s="195" t="s">
        <v>1</v>
      </c>
      <c r="F263" s="196" t="s">
        <v>778</v>
      </c>
      <c r="H263" s="195" t="s">
        <v>1</v>
      </c>
      <c r="I263" s="197"/>
      <c r="L263" s="194"/>
      <c r="M263" s="198"/>
      <c r="N263" s="199"/>
      <c r="O263" s="199"/>
      <c r="P263" s="199"/>
      <c r="Q263" s="199"/>
      <c r="R263" s="199"/>
      <c r="S263" s="199"/>
      <c r="T263" s="200"/>
      <c r="AT263" s="195" t="s">
        <v>194</v>
      </c>
      <c r="AU263" s="195" t="s">
        <v>88</v>
      </c>
      <c r="AV263" s="15" t="s">
        <v>24</v>
      </c>
      <c r="AW263" s="15" t="s">
        <v>35</v>
      </c>
      <c r="AX263" s="15" t="s">
        <v>80</v>
      </c>
      <c r="AY263" s="195" t="s">
        <v>185</v>
      </c>
    </row>
    <row r="264" spans="1:65" s="13" customFormat="1">
      <c r="B264" s="164"/>
      <c r="D264" s="165" t="s">
        <v>194</v>
      </c>
      <c r="E264" s="166" t="s">
        <v>1</v>
      </c>
      <c r="F264" s="167" t="s">
        <v>1962</v>
      </c>
      <c r="H264" s="168">
        <v>98.32</v>
      </c>
      <c r="I264" s="169"/>
      <c r="L264" s="164"/>
      <c r="M264" s="170"/>
      <c r="N264" s="171"/>
      <c r="O264" s="171"/>
      <c r="P264" s="171"/>
      <c r="Q264" s="171"/>
      <c r="R264" s="171"/>
      <c r="S264" s="171"/>
      <c r="T264" s="172"/>
      <c r="AT264" s="166" t="s">
        <v>194</v>
      </c>
      <c r="AU264" s="166" t="s">
        <v>88</v>
      </c>
      <c r="AV264" s="13" t="s">
        <v>88</v>
      </c>
      <c r="AW264" s="13" t="s">
        <v>35</v>
      </c>
      <c r="AX264" s="13" t="s">
        <v>80</v>
      </c>
      <c r="AY264" s="166" t="s">
        <v>185</v>
      </c>
    </row>
    <row r="265" spans="1:65" s="13" customFormat="1">
      <c r="B265" s="164"/>
      <c r="D265" s="165" t="s">
        <v>194</v>
      </c>
      <c r="E265" s="166" t="s">
        <v>1</v>
      </c>
      <c r="F265" s="167" t="s">
        <v>1963</v>
      </c>
      <c r="H265" s="168">
        <v>10.119999999999999</v>
      </c>
      <c r="I265" s="169"/>
      <c r="L265" s="164"/>
      <c r="M265" s="170"/>
      <c r="N265" s="171"/>
      <c r="O265" s="171"/>
      <c r="P265" s="171"/>
      <c r="Q265" s="171"/>
      <c r="R265" s="171"/>
      <c r="S265" s="171"/>
      <c r="T265" s="172"/>
      <c r="AT265" s="166" t="s">
        <v>194</v>
      </c>
      <c r="AU265" s="166" t="s">
        <v>88</v>
      </c>
      <c r="AV265" s="13" t="s">
        <v>88</v>
      </c>
      <c r="AW265" s="13" t="s">
        <v>35</v>
      </c>
      <c r="AX265" s="13" t="s">
        <v>80</v>
      </c>
      <c r="AY265" s="166" t="s">
        <v>185</v>
      </c>
    </row>
    <row r="266" spans="1:65" s="13" customFormat="1">
      <c r="B266" s="164"/>
      <c r="D266" s="165" t="s">
        <v>194</v>
      </c>
      <c r="E266" s="166" t="s">
        <v>1</v>
      </c>
      <c r="F266" s="167" t="s">
        <v>1964</v>
      </c>
      <c r="H266" s="168">
        <v>15.62</v>
      </c>
      <c r="I266" s="169"/>
      <c r="L266" s="164"/>
      <c r="M266" s="170"/>
      <c r="N266" s="171"/>
      <c r="O266" s="171"/>
      <c r="P266" s="171"/>
      <c r="Q266" s="171"/>
      <c r="R266" s="171"/>
      <c r="S266" s="171"/>
      <c r="T266" s="172"/>
      <c r="AT266" s="166" t="s">
        <v>194</v>
      </c>
      <c r="AU266" s="166" t="s">
        <v>88</v>
      </c>
      <c r="AV266" s="13" t="s">
        <v>88</v>
      </c>
      <c r="AW266" s="13" t="s">
        <v>35</v>
      </c>
      <c r="AX266" s="13" t="s">
        <v>80</v>
      </c>
      <c r="AY266" s="166" t="s">
        <v>185</v>
      </c>
    </row>
    <row r="267" spans="1:65" s="16" customFormat="1">
      <c r="B267" s="206"/>
      <c r="D267" s="165" t="s">
        <v>194</v>
      </c>
      <c r="E267" s="207" t="s">
        <v>1</v>
      </c>
      <c r="F267" s="208" t="s">
        <v>510</v>
      </c>
      <c r="H267" s="209">
        <v>124.06</v>
      </c>
      <c r="I267" s="210"/>
      <c r="L267" s="206"/>
      <c r="M267" s="211"/>
      <c r="N267" s="212"/>
      <c r="O267" s="212"/>
      <c r="P267" s="212"/>
      <c r="Q267" s="212"/>
      <c r="R267" s="212"/>
      <c r="S267" s="212"/>
      <c r="T267" s="213"/>
      <c r="AT267" s="207" t="s">
        <v>194</v>
      </c>
      <c r="AU267" s="207" t="s">
        <v>88</v>
      </c>
      <c r="AV267" s="16" t="s">
        <v>117</v>
      </c>
      <c r="AW267" s="16" t="s">
        <v>35</v>
      </c>
      <c r="AX267" s="16" t="s">
        <v>80</v>
      </c>
      <c r="AY267" s="207" t="s">
        <v>185</v>
      </c>
    </row>
    <row r="268" spans="1:65" s="14" customFormat="1">
      <c r="B268" s="173"/>
      <c r="D268" s="165" t="s">
        <v>194</v>
      </c>
      <c r="E268" s="174" t="s">
        <v>1</v>
      </c>
      <c r="F268" s="175" t="s">
        <v>195</v>
      </c>
      <c r="H268" s="176">
        <v>628.70000000000005</v>
      </c>
      <c r="I268" s="177"/>
      <c r="L268" s="173"/>
      <c r="M268" s="178"/>
      <c r="N268" s="179"/>
      <c r="O268" s="179"/>
      <c r="P268" s="179"/>
      <c r="Q268" s="179"/>
      <c r="R268" s="179"/>
      <c r="S268" s="179"/>
      <c r="T268" s="180"/>
      <c r="AT268" s="174" t="s">
        <v>194</v>
      </c>
      <c r="AU268" s="174" t="s">
        <v>88</v>
      </c>
      <c r="AV268" s="14" t="s">
        <v>192</v>
      </c>
      <c r="AW268" s="14" t="s">
        <v>35</v>
      </c>
      <c r="AX268" s="14" t="s">
        <v>24</v>
      </c>
      <c r="AY268" s="174" t="s">
        <v>185</v>
      </c>
    </row>
    <row r="269" spans="1:65" s="2" customFormat="1" ht="16.5" customHeight="1">
      <c r="A269" s="33"/>
      <c r="B269" s="150"/>
      <c r="C269" s="151" t="s">
        <v>8</v>
      </c>
      <c r="D269" s="151" t="s">
        <v>187</v>
      </c>
      <c r="E269" s="152" t="s">
        <v>1965</v>
      </c>
      <c r="F269" s="153" t="s">
        <v>1966</v>
      </c>
      <c r="G269" s="154" t="s">
        <v>288</v>
      </c>
      <c r="H269" s="155">
        <v>93.584000000000003</v>
      </c>
      <c r="I269" s="156"/>
      <c r="J269" s="157">
        <f>ROUND(I269*H269,2)</f>
        <v>0</v>
      </c>
      <c r="K269" s="153" t="s">
        <v>191</v>
      </c>
      <c r="L269" s="34"/>
      <c r="M269" s="158" t="s">
        <v>1</v>
      </c>
      <c r="N269" s="159" t="s">
        <v>45</v>
      </c>
      <c r="O269" s="59"/>
      <c r="P269" s="160">
        <f>O269*H269</f>
        <v>0</v>
      </c>
      <c r="Q269" s="160">
        <v>0</v>
      </c>
      <c r="R269" s="160">
        <f>Q269*H269</f>
        <v>0</v>
      </c>
      <c r="S269" s="160">
        <v>0.70899999999999996</v>
      </c>
      <c r="T269" s="161">
        <f>S269*H269</f>
        <v>66.351056</v>
      </c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R269" s="162" t="s">
        <v>192</v>
      </c>
      <c r="AT269" s="162" t="s">
        <v>187</v>
      </c>
      <c r="AU269" s="162" t="s">
        <v>88</v>
      </c>
      <c r="AY269" s="18" t="s">
        <v>185</v>
      </c>
      <c r="BE269" s="163">
        <f>IF(N269="základní",J269,0)</f>
        <v>0</v>
      </c>
      <c r="BF269" s="163">
        <f>IF(N269="snížená",J269,0)</f>
        <v>0</v>
      </c>
      <c r="BG269" s="163">
        <f>IF(N269="zákl. přenesená",J269,0)</f>
        <v>0</v>
      </c>
      <c r="BH269" s="163">
        <f>IF(N269="sníž. přenesená",J269,0)</f>
        <v>0</v>
      </c>
      <c r="BI269" s="163">
        <f>IF(N269="nulová",J269,0)</f>
        <v>0</v>
      </c>
      <c r="BJ269" s="18" t="s">
        <v>24</v>
      </c>
      <c r="BK269" s="163">
        <f>ROUND(I269*H269,2)</f>
        <v>0</v>
      </c>
      <c r="BL269" s="18" t="s">
        <v>192</v>
      </c>
      <c r="BM269" s="162" t="s">
        <v>1967</v>
      </c>
    </row>
    <row r="270" spans="1:65" s="13" customFormat="1">
      <c r="B270" s="164"/>
      <c r="D270" s="165" t="s">
        <v>194</v>
      </c>
      <c r="E270" s="166" t="s">
        <v>1</v>
      </c>
      <c r="F270" s="167" t="s">
        <v>783</v>
      </c>
      <c r="H270" s="168">
        <v>93.584000000000003</v>
      </c>
      <c r="I270" s="169"/>
      <c r="L270" s="164"/>
      <c r="M270" s="170"/>
      <c r="N270" s="171"/>
      <c r="O270" s="171"/>
      <c r="P270" s="171"/>
      <c r="Q270" s="171"/>
      <c r="R270" s="171"/>
      <c r="S270" s="171"/>
      <c r="T270" s="172"/>
      <c r="AT270" s="166" t="s">
        <v>194</v>
      </c>
      <c r="AU270" s="166" t="s">
        <v>88</v>
      </c>
      <c r="AV270" s="13" t="s">
        <v>88</v>
      </c>
      <c r="AW270" s="13" t="s">
        <v>35</v>
      </c>
      <c r="AX270" s="13" t="s">
        <v>24</v>
      </c>
      <c r="AY270" s="166" t="s">
        <v>185</v>
      </c>
    </row>
    <row r="271" spans="1:65" s="2" customFormat="1" ht="16.5" customHeight="1">
      <c r="A271" s="33"/>
      <c r="B271" s="150"/>
      <c r="C271" s="151" t="s">
        <v>337</v>
      </c>
      <c r="D271" s="151" t="s">
        <v>187</v>
      </c>
      <c r="E271" s="152" t="s">
        <v>302</v>
      </c>
      <c r="F271" s="153" t="s">
        <v>303</v>
      </c>
      <c r="G271" s="154" t="s">
        <v>234</v>
      </c>
      <c r="H271" s="155">
        <v>780.39499999999998</v>
      </c>
      <c r="I271" s="156"/>
      <c r="J271" s="157">
        <f>ROUND(I271*H271,2)</f>
        <v>0</v>
      </c>
      <c r="K271" s="153" t="s">
        <v>191</v>
      </c>
      <c r="L271" s="34"/>
      <c r="M271" s="158" t="s">
        <v>1</v>
      </c>
      <c r="N271" s="159" t="s">
        <v>45</v>
      </c>
      <c r="O271" s="59"/>
      <c r="P271" s="160">
        <f>O271*H271</f>
        <v>0</v>
      </c>
      <c r="Q271" s="160">
        <v>0</v>
      </c>
      <c r="R271" s="160">
        <f>Q271*H271</f>
        <v>0</v>
      </c>
      <c r="S271" s="160">
        <v>0</v>
      </c>
      <c r="T271" s="161">
        <f>S271*H271</f>
        <v>0</v>
      </c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R271" s="162" t="s">
        <v>192</v>
      </c>
      <c r="AT271" s="162" t="s">
        <v>187</v>
      </c>
      <c r="AU271" s="162" t="s">
        <v>88</v>
      </c>
      <c r="AY271" s="18" t="s">
        <v>185</v>
      </c>
      <c r="BE271" s="163">
        <f>IF(N271="základní",J271,0)</f>
        <v>0</v>
      </c>
      <c r="BF271" s="163">
        <f>IF(N271="snížená",J271,0)</f>
        <v>0</v>
      </c>
      <c r="BG271" s="163">
        <f>IF(N271="zákl. přenesená",J271,0)</f>
        <v>0</v>
      </c>
      <c r="BH271" s="163">
        <f>IF(N271="sníž. přenesená",J271,0)</f>
        <v>0</v>
      </c>
      <c r="BI271" s="163">
        <f>IF(N271="nulová",J271,0)</f>
        <v>0</v>
      </c>
      <c r="BJ271" s="18" t="s">
        <v>24</v>
      </c>
      <c r="BK271" s="163">
        <f>ROUND(I271*H271,2)</f>
        <v>0</v>
      </c>
      <c r="BL271" s="18" t="s">
        <v>192</v>
      </c>
      <c r="BM271" s="162" t="s">
        <v>1968</v>
      </c>
    </row>
    <row r="272" spans="1:65" s="2" customFormat="1" ht="16.5" customHeight="1">
      <c r="A272" s="33"/>
      <c r="B272" s="150"/>
      <c r="C272" s="151" t="s">
        <v>342</v>
      </c>
      <c r="D272" s="151" t="s">
        <v>187</v>
      </c>
      <c r="E272" s="152" t="s">
        <v>305</v>
      </c>
      <c r="F272" s="153" t="s">
        <v>306</v>
      </c>
      <c r="G272" s="154" t="s">
        <v>234</v>
      </c>
      <c r="H272" s="155">
        <v>4682.37</v>
      </c>
      <c r="I272" s="156"/>
      <c r="J272" s="157">
        <f>ROUND(I272*H272,2)</f>
        <v>0</v>
      </c>
      <c r="K272" s="153" t="s">
        <v>191</v>
      </c>
      <c r="L272" s="34"/>
      <c r="M272" s="158" t="s">
        <v>1</v>
      </c>
      <c r="N272" s="159" t="s">
        <v>45</v>
      </c>
      <c r="O272" s="59"/>
      <c r="P272" s="160">
        <f>O272*H272</f>
        <v>0</v>
      </c>
      <c r="Q272" s="160">
        <v>0</v>
      </c>
      <c r="R272" s="160">
        <f>Q272*H272</f>
        <v>0</v>
      </c>
      <c r="S272" s="160">
        <v>0</v>
      </c>
      <c r="T272" s="161">
        <f>S272*H272</f>
        <v>0</v>
      </c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R272" s="162" t="s">
        <v>192</v>
      </c>
      <c r="AT272" s="162" t="s">
        <v>187</v>
      </c>
      <c r="AU272" s="162" t="s">
        <v>88</v>
      </c>
      <c r="AY272" s="18" t="s">
        <v>185</v>
      </c>
      <c r="BE272" s="163">
        <f>IF(N272="základní",J272,0)</f>
        <v>0</v>
      </c>
      <c r="BF272" s="163">
        <f>IF(N272="snížená",J272,0)</f>
        <v>0</v>
      </c>
      <c r="BG272" s="163">
        <f>IF(N272="zákl. přenesená",J272,0)</f>
        <v>0</v>
      </c>
      <c r="BH272" s="163">
        <f>IF(N272="sníž. přenesená",J272,0)</f>
        <v>0</v>
      </c>
      <c r="BI272" s="163">
        <f>IF(N272="nulová",J272,0)</f>
        <v>0</v>
      </c>
      <c r="BJ272" s="18" t="s">
        <v>24</v>
      </c>
      <c r="BK272" s="163">
        <f>ROUND(I272*H272,2)</f>
        <v>0</v>
      </c>
      <c r="BL272" s="18" t="s">
        <v>192</v>
      </c>
      <c r="BM272" s="162" t="s">
        <v>1969</v>
      </c>
    </row>
    <row r="273" spans="1:65" s="13" customFormat="1">
      <c r="B273" s="164"/>
      <c r="D273" s="165" t="s">
        <v>194</v>
      </c>
      <c r="F273" s="167" t="s">
        <v>1970</v>
      </c>
      <c r="H273" s="168">
        <v>4682.37</v>
      </c>
      <c r="I273" s="169"/>
      <c r="L273" s="164"/>
      <c r="M273" s="170"/>
      <c r="N273" s="171"/>
      <c r="O273" s="171"/>
      <c r="P273" s="171"/>
      <c r="Q273" s="171"/>
      <c r="R273" s="171"/>
      <c r="S273" s="171"/>
      <c r="T273" s="172"/>
      <c r="AT273" s="166" t="s">
        <v>194</v>
      </c>
      <c r="AU273" s="166" t="s">
        <v>88</v>
      </c>
      <c r="AV273" s="13" t="s">
        <v>88</v>
      </c>
      <c r="AW273" s="13" t="s">
        <v>3</v>
      </c>
      <c r="AX273" s="13" t="s">
        <v>24</v>
      </c>
      <c r="AY273" s="166" t="s">
        <v>185</v>
      </c>
    </row>
    <row r="274" spans="1:65" s="2" customFormat="1" ht="16.5" customHeight="1">
      <c r="A274" s="33"/>
      <c r="B274" s="150"/>
      <c r="C274" s="151" t="s">
        <v>347</v>
      </c>
      <c r="D274" s="151" t="s">
        <v>187</v>
      </c>
      <c r="E274" s="152" t="s">
        <v>485</v>
      </c>
      <c r="F274" s="153" t="s">
        <v>486</v>
      </c>
      <c r="G274" s="154" t="s">
        <v>234</v>
      </c>
      <c r="H274" s="155">
        <v>780.39499999999998</v>
      </c>
      <c r="I274" s="156"/>
      <c r="J274" s="157">
        <f>ROUND(I274*H274,2)</f>
        <v>0</v>
      </c>
      <c r="K274" s="153" t="s">
        <v>224</v>
      </c>
      <c r="L274" s="34"/>
      <c r="M274" s="158" t="s">
        <v>1</v>
      </c>
      <c r="N274" s="159" t="s">
        <v>45</v>
      </c>
      <c r="O274" s="59"/>
      <c r="P274" s="160">
        <f>O274*H274</f>
        <v>0</v>
      </c>
      <c r="Q274" s="160">
        <v>0</v>
      </c>
      <c r="R274" s="160">
        <f>Q274*H274</f>
        <v>0</v>
      </c>
      <c r="S274" s="160">
        <v>0</v>
      </c>
      <c r="T274" s="161">
        <f>S274*H274</f>
        <v>0</v>
      </c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R274" s="162" t="s">
        <v>192</v>
      </c>
      <c r="AT274" s="162" t="s">
        <v>187</v>
      </c>
      <c r="AU274" s="162" t="s">
        <v>88</v>
      </c>
      <c r="AY274" s="18" t="s">
        <v>185</v>
      </c>
      <c r="BE274" s="163">
        <f>IF(N274="základní",J274,0)</f>
        <v>0</v>
      </c>
      <c r="BF274" s="163">
        <f>IF(N274="snížená",J274,0)</f>
        <v>0</v>
      </c>
      <c r="BG274" s="163">
        <f>IF(N274="zákl. přenesená",J274,0)</f>
        <v>0</v>
      </c>
      <c r="BH274" s="163">
        <f>IF(N274="sníž. přenesená",J274,0)</f>
        <v>0</v>
      </c>
      <c r="BI274" s="163">
        <f>IF(N274="nulová",J274,0)</f>
        <v>0</v>
      </c>
      <c r="BJ274" s="18" t="s">
        <v>24</v>
      </c>
      <c r="BK274" s="163">
        <f>ROUND(I274*H274,2)</f>
        <v>0</v>
      </c>
      <c r="BL274" s="18" t="s">
        <v>192</v>
      </c>
      <c r="BM274" s="162" t="s">
        <v>1971</v>
      </c>
    </row>
    <row r="275" spans="1:65" s="12" customFormat="1" ht="22.9" customHeight="1">
      <c r="B275" s="137"/>
      <c r="D275" s="138" t="s">
        <v>79</v>
      </c>
      <c r="E275" s="148" t="s">
        <v>241</v>
      </c>
      <c r="F275" s="148" t="s">
        <v>1543</v>
      </c>
      <c r="I275" s="140"/>
      <c r="J275" s="149">
        <f>BK275</f>
        <v>0</v>
      </c>
      <c r="L275" s="137"/>
      <c r="M275" s="142"/>
      <c r="N275" s="143"/>
      <c r="O275" s="143"/>
      <c r="P275" s="144">
        <f>SUM(P276:P621)</f>
        <v>0</v>
      </c>
      <c r="Q275" s="143"/>
      <c r="R275" s="144">
        <f>SUM(R276:R621)</f>
        <v>41.20428175</v>
      </c>
      <c r="S275" s="143"/>
      <c r="T275" s="145">
        <f>SUM(T276:T621)</f>
        <v>0</v>
      </c>
      <c r="AR275" s="138" t="s">
        <v>24</v>
      </c>
      <c r="AT275" s="146" t="s">
        <v>79</v>
      </c>
      <c r="AU275" s="146" t="s">
        <v>24</v>
      </c>
      <c r="AY275" s="138" t="s">
        <v>185</v>
      </c>
      <c r="BK275" s="147">
        <f>SUM(BK276:BK621)</f>
        <v>0</v>
      </c>
    </row>
    <row r="276" spans="1:65" s="2" customFormat="1" ht="16.5" customHeight="1">
      <c r="A276" s="33"/>
      <c r="B276" s="150"/>
      <c r="C276" s="151" t="s">
        <v>352</v>
      </c>
      <c r="D276" s="151" t="s">
        <v>187</v>
      </c>
      <c r="E276" s="152" t="s">
        <v>1972</v>
      </c>
      <c r="F276" s="153" t="s">
        <v>1973</v>
      </c>
      <c r="G276" s="154" t="s">
        <v>1974</v>
      </c>
      <c r="H276" s="155">
        <v>2160</v>
      </c>
      <c r="I276" s="156"/>
      <c r="J276" s="157">
        <f>ROUND(I276*H276,2)</f>
        <v>0</v>
      </c>
      <c r="K276" s="153" t="s">
        <v>191</v>
      </c>
      <c r="L276" s="34"/>
      <c r="M276" s="158" t="s">
        <v>1</v>
      </c>
      <c r="N276" s="159" t="s">
        <v>45</v>
      </c>
      <c r="O276" s="59"/>
      <c r="P276" s="160">
        <f>O276*H276</f>
        <v>0</v>
      </c>
      <c r="Q276" s="160">
        <v>3.0000000000000001E-5</v>
      </c>
      <c r="R276" s="160">
        <f>Q276*H276</f>
        <v>6.4799999999999996E-2</v>
      </c>
      <c r="S276" s="160">
        <v>0</v>
      </c>
      <c r="T276" s="161">
        <f>S276*H276</f>
        <v>0</v>
      </c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R276" s="162" t="s">
        <v>192</v>
      </c>
      <c r="AT276" s="162" t="s">
        <v>187</v>
      </c>
      <c r="AU276" s="162" t="s">
        <v>88</v>
      </c>
      <c r="AY276" s="18" t="s">
        <v>185</v>
      </c>
      <c r="BE276" s="163">
        <f>IF(N276="základní",J276,0)</f>
        <v>0</v>
      </c>
      <c r="BF276" s="163">
        <f>IF(N276="snížená",J276,0)</f>
        <v>0</v>
      </c>
      <c r="BG276" s="163">
        <f>IF(N276="zákl. přenesená",J276,0)</f>
        <v>0</v>
      </c>
      <c r="BH276" s="163">
        <f>IF(N276="sníž. přenesená",J276,0)</f>
        <v>0</v>
      </c>
      <c r="BI276" s="163">
        <f>IF(N276="nulová",J276,0)</f>
        <v>0</v>
      </c>
      <c r="BJ276" s="18" t="s">
        <v>24</v>
      </c>
      <c r="BK276" s="163">
        <f>ROUND(I276*H276,2)</f>
        <v>0</v>
      </c>
      <c r="BL276" s="18" t="s">
        <v>192</v>
      </c>
      <c r="BM276" s="162" t="s">
        <v>1975</v>
      </c>
    </row>
    <row r="277" spans="1:65" s="13" customFormat="1">
      <c r="B277" s="164"/>
      <c r="D277" s="165" t="s">
        <v>194</v>
      </c>
      <c r="E277" s="166" t="s">
        <v>1</v>
      </c>
      <c r="F277" s="167" t="s">
        <v>1976</v>
      </c>
      <c r="H277" s="168">
        <v>2160</v>
      </c>
      <c r="I277" s="169"/>
      <c r="L277" s="164"/>
      <c r="M277" s="170"/>
      <c r="N277" s="171"/>
      <c r="O277" s="171"/>
      <c r="P277" s="171"/>
      <c r="Q277" s="171"/>
      <c r="R277" s="171"/>
      <c r="S277" s="171"/>
      <c r="T277" s="172"/>
      <c r="AT277" s="166" t="s">
        <v>194</v>
      </c>
      <c r="AU277" s="166" t="s">
        <v>88</v>
      </c>
      <c r="AV277" s="13" t="s">
        <v>88</v>
      </c>
      <c r="AW277" s="13" t="s">
        <v>35</v>
      </c>
      <c r="AX277" s="13" t="s">
        <v>24</v>
      </c>
      <c r="AY277" s="166" t="s">
        <v>185</v>
      </c>
    </row>
    <row r="278" spans="1:65" s="2" customFormat="1" ht="16.5" customHeight="1">
      <c r="A278" s="33"/>
      <c r="B278" s="150"/>
      <c r="C278" s="151" t="s">
        <v>356</v>
      </c>
      <c r="D278" s="151" t="s">
        <v>187</v>
      </c>
      <c r="E278" s="152" t="s">
        <v>1977</v>
      </c>
      <c r="F278" s="153" t="s">
        <v>1978</v>
      </c>
      <c r="G278" s="154" t="s">
        <v>280</v>
      </c>
      <c r="H278" s="155">
        <v>150</v>
      </c>
      <c r="I278" s="156"/>
      <c r="J278" s="157">
        <f>ROUND(I278*H278,2)</f>
        <v>0</v>
      </c>
      <c r="K278" s="153" t="s">
        <v>191</v>
      </c>
      <c r="L278" s="34"/>
      <c r="M278" s="158" t="s">
        <v>1</v>
      </c>
      <c r="N278" s="159" t="s">
        <v>45</v>
      </c>
      <c r="O278" s="59"/>
      <c r="P278" s="160">
        <f>O278*H278</f>
        <v>0</v>
      </c>
      <c r="Q278" s="160">
        <v>7.8700000000000003E-3</v>
      </c>
      <c r="R278" s="160">
        <f>Q278*H278</f>
        <v>1.1805000000000001</v>
      </c>
      <c r="S278" s="160">
        <v>0</v>
      </c>
      <c r="T278" s="161">
        <f>S278*H278</f>
        <v>0</v>
      </c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R278" s="162" t="s">
        <v>192</v>
      </c>
      <c r="AT278" s="162" t="s">
        <v>187</v>
      </c>
      <c r="AU278" s="162" t="s">
        <v>88</v>
      </c>
      <c r="AY278" s="18" t="s">
        <v>185</v>
      </c>
      <c r="BE278" s="163">
        <f>IF(N278="základní",J278,0)</f>
        <v>0</v>
      </c>
      <c r="BF278" s="163">
        <f>IF(N278="snížená",J278,0)</f>
        <v>0</v>
      </c>
      <c r="BG278" s="163">
        <f>IF(N278="zákl. přenesená",J278,0)</f>
        <v>0</v>
      </c>
      <c r="BH278" s="163">
        <f>IF(N278="sníž. přenesená",J278,0)</f>
        <v>0</v>
      </c>
      <c r="BI278" s="163">
        <f>IF(N278="nulová",J278,0)</f>
        <v>0</v>
      </c>
      <c r="BJ278" s="18" t="s">
        <v>24</v>
      </c>
      <c r="BK278" s="163">
        <f>ROUND(I278*H278,2)</f>
        <v>0</v>
      </c>
      <c r="BL278" s="18" t="s">
        <v>192</v>
      </c>
      <c r="BM278" s="162" t="s">
        <v>1979</v>
      </c>
    </row>
    <row r="279" spans="1:65" s="13" customFormat="1">
      <c r="B279" s="164"/>
      <c r="D279" s="165" t="s">
        <v>194</v>
      </c>
      <c r="E279" s="166" t="s">
        <v>1</v>
      </c>
      <c r="F279" s="167" t="s">
        <v>1980</v>
      </c>
      <c r="H279" s="168">
        <v>150</v>
      </c>
      <c r="I279" s="169"/>
      <c r="L279" s="164"/>
      <c r="M279" s="170"/>
      <c r="N279" s="171"/>
      <c r="O279" s="171"/>
      <c r="P279" s="171"/>
      <c r="Q279" s="171"/>
      <c r="R279" s="171"/>
      <c r="S279" s="171"/>
      <c r="T279" s="172"/>
      <c r="AT279" s="166" t="s">
        <v>194</v>
      </c>
      <c r="AU279" s="166" t="s">
        <v>88</v>
      </c>
      <c r="AV279" s="13" t="s">
        <v>88</v>
      </c>
      <c r="AW279" s="13" t="s">
        <v>35</v>
      </c>
      <c r="AX279" s="13" t="s">
        <v>24</v>
      </c>
      <c r="AY279" s="166" t="s">
        <v>185</v>
      </c>
    </row>
    <row r="280" spans="1:65" s="2" customFormat="1" ht="16.5" customHeight="1">
      <c r="A280" s="33"/>
      <c r="B280" s="150"/>
      <c r="C280" s="151" t="s">
        <v>7</v>
      </c>
      <c r="D280" s="151" t="s">
        <v>187</v>
      </c>
      <c r="E280" s="152" t="s">
        <v>1981</v>
      </c>
      <c r="F280" s="153" t="s">
        <v>1982</v>
      </c>
      <c r="G280" s="154" t="s">
        <v>1983</v>
      </c>
      <c r="H280" s="155">
        <v>90</v>
      </c>
      <c r="I280" s="156"/>
      <c r="J280" s="157">
        <f>ROUND(I280*H280,2)</f>
        <v>0</v>
      </c>
      <c r="K280" s="153" t="s">
        <v>191</v>
      </c>
      <c r="L280" s="34"/>
      <c r="M280" s="158" t="s">
        <v>1</v>
      </c>
      <c r="N280" s="159" t="s">
        <v>45</v>
      </c>
      <c r="O280" s="59"/>
      <c r="P280" s="160">
        <f>O280*H280</f>
        <v>0</v>
      </c>
      <c r="Q280" s="160">
        <v>0</v>
      </c>
      <c r="R280" s="160">
        <f>Q280*H280</f>
        <v>0</v>
      </c>
      <c r="S280" s="160">
        <v>0</v>
      </c>
      <c r="T280" s="161">
        <f>S280*H280</f>
        <v>0</v>
      </c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R280" s="162" t="s">
        <v>192</v>
      </c>
      <c r="AT280" s="162" t="s">
        <v>187</v>
      </c>
      <c r="AU280" s="162" t="s">
        <v>88</v>
      </c>
      <c r="AY280" s="18" t="s">
        <v>185</v>
      </c>
      <c r="BE280" s="163">
        <f>IF(N280="základní",J280,0)</f>
        <v>0</v>
      </c>
      <c r="BF280" s="163">
        <f>IF(N280="snížená",J280,0)</f>
        <v>0</v>
      </c>
      <c r="BG280" s="163">
        <f>IF(N280="zákl. přenesená",J280,0)</f>
        <v>0</v>
      </c>
      <c r="BH280" s="163">
        <f>IF(N280="sníž. přenesená",J280,0)</f>
        <v>0</v>
      </c>
      <c r="BI280" s="163">
        <f>IF(N280="nulová",J280,0)</f>
        <v>0</v>
      </c>
      <c r="BJ280" s="18" t="s">
        <v>24</v>
      </c>
      <c r="BK280" s="163">
        <f>ROUND(I280*H280,2)</f>
        <v>0</v>
      </c>
      <c r="BL280" s="18" t="s">
        <v>192</v>
      </c>
      <c r="BM280" s="162" t="s">
        <v>1984</v>
      </c>
    </row>
    <row r="281" spans="1:65" s="13" customFormat="1">
      <c r="B281" s="164"/>
      <c r="D281" s="165" t="s">
        <v>194</v>
      </c>
      <c r="E281" s="166" t="s">
        <v>1</v>
      </c>
      <c r="F281" s="167" t="s">
        <v>1985</v>
      </c>
      <c r="H281" s="168">
        <v>90</v>
      </c>
      <c r="I281" s="169"/>
      <c r="L281" s="164"/>
      <c r="M281" s="170"/>
      <c r="N281" s="171"/>
      <c r="O281" s="171"/>
      <c r="P281" s="171"/>
      <c r="Q281" s="171"/>
      <c r="R281" s="171"/>
      <c r="S281" s="171"/>
      <c r="T281" s="172"/>
      <c r="AT281" s="166" t="s">
        <v>194</v>
      </c>
      <c r="AU281" s="166" t="s">
        <v>88</v>
      </c>
      <c r="AV281" s="13" t="s">
        <v>88</v>
      </c>
      <c r="AW281" s="13" t="s">
        <v>35</v>
      </c>
      <c r="AX281" s="13" t="s">
        <v>24</v>
      </c>
      <c r="AY281" s="166" t="s">
        <v>185</v>
      </c>
    </row>
    <row r="282" spans="1:65" s="2" customFormat="1" ht="21.75" customHeight="1">
      <c r="A282" s="33"/>
      <c r="B282" s="150"/>
      <c r="C282" s="151" t="s">
        <v>367</v>
      </c>
      <c r="D282" s="151" t="s">
        <v>187</v>
      </c>
      <c r="E282" s="152" t="s">
        <v>1986</v>
      </c>
      <c r="F282" s="153" t="s">
        <v>1987</v>
      </c>
      <c r="G282" s="154" t="s">
        <v>190</v>
      </c>
      <c r="H282" s="155">
        <v>1</v>
      </c>
      <c r="I282" s="156"/>
      <c r="J282" s="157">
        <f>ROUND(I282*H282,2)</f>
        <v>0</v>
      </c>
      <c r="K282" s="153" t="s">
        <v>224</v>
      </c>
      <c r="L282" s="34"/>
      <c r="M282" s="158" t="s">
        <v>1</v>
      </c>
      <c r="N282" s="159" t="s">
        <v>45</v>
      </c>
      <c r="O282" s="59"/>
      <c r="P282" s="160">
        <f>O282*H282</f>
        <v>0</v>
      </c>
      <c r="Q282" s="160">
        <v>0</v>
      </c>
      <c r="R282" s="160">
        <f>Q282*H282</f>
        <v>0</v>
      </c>
      <c r="S282" s="160">
        <v>0</v>
      </c>
      <c r="T282" s="161">
        <f>S282*H282</f>
        <v>0</v>
      </c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R282" s="162" t="s">
        <v>192</v>
      </c>
      <c r="AT282" s="162" t="s">
        <v>187</v>
      </c>
      <c r="AU282" s="162" t="s">
        <v>88</v>
      </c>
      <c r="AY282" s="18" t="s">
        <v>185</v>
      </c>
      <c r="BE282" s="163">
        <f>IF(N282="základní",J282,0)</f>
        <v>0</v>
      </c>
      <c r="BF282" s="163">
        <f>IF(N282="snížená",J282,0)</f>
        <v>0</v>
      </c>
      <c r="BG282" s="163">
        <f>IF(N282="zákl. přenesená",J282,0)</f>
        <v>0</v>
      </c>
      <c r="BH282" s="163">
        <f>IF(N282="sníž. přenesená",J282,0)</f>
        <v>0</v>
      </c>
      <c r="BI282" s="163">
        <f>IF(N282="nulová",J282,0)</f>
        <v>0</v>
      </c>
      <c r="BJ282" s="18" t="s">
        <v>24</v>
      </c>
      <c r="BK282" s="163">
        <f>ROUND(I282*H282,2)</f>
        <v>0</v>
      </c>
      <c r="BL282" s="18" t="s">
        <v>192</v>
      </c>
      <c r="BM282" s="162" t="s">
        <v>1988</v>
      </c>
    </row>
    <row r="283" spans="1:65" s="2" customFormat="1" ht="16.5" customHeight="1">
      <c r="A283" s="33"/>
      <c r="B283" s="150"/>
      <c r="C283" s="151" t="s">
        <v>372</v>
      </c>
      <c r="D283" s="151" t="s">
        <v>187</v>
      </c>
      <c r="E283" s="152" t="s">
        <v>1989</v>
      </c>
      <c r="F283" s="153" t="s">
        <v>1990</v>
      </c>
      <c r="G283" s="154" t="s">
        <v>228</v>
      </c>
      <c r="H283" s="155">
        <v>11664</v>
      </c>
      <c r="I283" s="156"/>
      <c r="J283" s="157">
        <f>ROUND(I283*H283,2)</f>
        <v>0</v>
      </c>
      <c r="K283" s="153" t="s">
        <v>224</v>
      </c>
      <c r="L283" s="34"/>
      <c r="M283" s="158" t="s">
        <v>1</v>
      </c>
      <c r="N283" s="159" t="s">
        <v>45</v>
      </c>
      <c r="O283" s="59"/>
      <c r="P283" s="160">
        <f>O283*H283</f>
        <v>0</v>
      </c>
      <c r="Q283" s="160">
        <v>0</v>
      </c>
      <c r="R283" s="160">
        <f>Q283*H283</f>
        <v>0</v>
      </c>
      <c r="S283" s="160">
        <v>0</v>
      </c>
      <c r="T283" s="161">
        <f>S283*H283</f>
        <v>0</v>
      </c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R283" s="162" t="s">
        <v>192</v>
      </c>
      <c r="AT283" s="162" t="s">
        <v>187</v>
      </c>
      <c r="AU283" s="162" t="s">
        <v>88</v>
      </c>
      <c r="AY283" s="18" t="s">
        <v>185</v>
      </c>
      <c r="BE283" s="163">
        <f>IF(N283="základní",J283,0)</f>
        <v>0</v>
      </c>
      <c r="BF283" s="163">
        <f>IF(N283="snížená",J283,0)</f>
        <v>0</v>
      </c>
      <c r="BG283" s="163">
        <f>IF(N283="zákl. přenesená",J283,0)</f>
        <v>0</v>
      </c>
      <c r="BH283" s="163">
        <f>IF(N283="sníž. přenesená",J283,0)</f>
        <v>0</v>
      </c>
      <c r="BI283" s="163">
        <f>IF(N283="nulová",J283,0)</f>
        <v>0</v>
      </c>
      <c r="BJ283" s="18" t="s">
        <v>24</v>
      </c>
      <c r="BK283" s="163">
        <f>ROUND(I283*H283,2)</f>
        <v>0</v>
      </c>
      <c r="BL283" s="18" t="s">
        <v>192</v>
      </c>
      <c r="BM283" s="162" t="s">
        <v>1991</v>
      </c>
    </row>
    <row r="284" spans="1:65" s="15" customFormat="1">
      <c r="B284" s="194"/>
      <c r="D284" s="165" t="s">
        <v>194</v>
      </c>
      <c r="E284" s="195" t="s">
        <v>1</v>
      </c>
      <c r="F284" s="196" t="s">
        <v>1992</v>
      </c>
      <c r="H284" s="195" t="s">
        <v>1</v>
      </c>
      <c r="I284" s="197"/>
      <c r="L284" s="194"/>
      <c r="M284" s="198"/>
      <c r="N284" s="199"/>
      <c r="O284" s="199"/>
      <c r="P284" s="199"/>
      <c r="Q284" s="199"/>
      <c r="R284" s="199"/>
      <c r="S284" s="199"/>
      <c r="T284" s="200"/>
      <c r="AT284" s="195" t="s">
        <v>194</v>
      </c>
      <c r="AU284" s="195" t="s">
        <v>88</v>
      </c>
      <c r="AV284" s="15" t="s">
        <v>24</v>
      </c>
      <c r="AW284" s="15" t="s">
        <v>35</v>
      </c>
      <c r="AX284" s="15" t="s">
        <v>80</v>
      </c>
      <c r="AY284" s="195" t="s">
        <v>185</v>
      </c>
    </row>
    <row r="285" spans="1:65" s="13" customFormat="1">
      <c r="B285" s="164"/>
      <c r="D285" s="165" t="s">
        <v>194</v>
      </c>
      <c r="E285" s="166" t="s">
        <v>1</v>
      </c>
      <c r="F285" s="167" t="s">
        <v>1993</v>
      </c>
      <c r="H285" s="168">
        <v>11664</v>
      </c>
      <c r="I285" s="169"/>
      <c r="L285" s="164"/>
      <c r="M285" s="170"/>
      <c r="N285" s="171"/>
      <c r="O285" s="171"/>
      <c r="P285" s="171"/>
      <c r="Q285" s="171"/>
      <c r="R285" s="171"/>
      <c r="S285" s="171"/>
      <c r="T285" s="172"/>
      <c r="AT285" s="166" t="s">
        <v>194</v>
      </c>
      <c r="AU285" s="166" t="s">
        <v>88</v>
      </c>
      <c r="AV285" s="13" t="s">
        <v>88</v>
      </c>
      <c r="AW285" s="13" t="s">
        <v>35</v>
      </c>
      <c r="AX285" s="13" t="s">
        <v>24</v>
      </c>
      <c r="AY285" s="166" t="s">
        <v>185</v>
      </c>
    </row>
    <row r="286" spans="1:65" s="2" customFormat="1" ht="33" customHeight="1">
      <c r="A286" s="33"/>
      <c r="B286" s="150"/>
      <c r="C286" s="151" t="s">
        <v>379</v>
      </c>
      <c r="D286" s="151" t="s">
        <v>187</v>
      </c>
      <c r="E286" s="152" t="s">
        <v>1994</v>
      </c>
      <c r="F286" s="153" t="s">
        <v>1995</v>
      </c>
      <c r="G286" s="154" t="s">
        <v>1996</v>
      </c>
      <c r="H286" s="155">
        <v>1</v>
      </c>
      <c r="I286" s="156"/>
      <c r="J286" s="157">
        <f>ROUND(I286*H286,2)</f>
        <v>0</v>
      </c>
      <c r="K286" s="153" t="s">
        <v>224</v>
      </c>
      <c r="L286" s="34"/>
      <c r="M286" s="158" t="s">
        <v>1</v>
      </c>
      <c r="N286" s="159" t="s">
        <v>45</v>
      </c>
      <c r="O286" s="59"/>
      <c r="P286" s="160">
        <f>O286*H286</f>
        <v>0</v>
      </c>
      <c r="Q286" s="160">
        <v>0</v>
      </c>
      <c r="R286" s="160">
        <f>Q286*H286</f>
        <v>0</v>
      </c>
      <c r="S286" s="160">
        <v>0</v>
      </c>
      <c r="T286" s="161">
        <f>S286*H286</f>
        <v>0</v>
      </c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R286" s="162" t="s">
        <v>192</v>
      </c>
      <c r="AT286" s="162" t="s">
        <v>187</v>
      </c>
      <c r="AU286" s="162" t="s">
        <v>88</v>
      </c>
      <c r="AY286" s="18" t="s">
        <v>185</v>
      </c>
      <c r="BE286" s="163">
        <f>IF(N286="základní",J286,0)</f>
        <v>0</v>
      </c>
      <c r="BF286" s="163">
        <f>IF(N286="snížená",J286,0)</f>
        <v>0</v>
      </c>
      <c r="BG286" s="163">
        <f>IF(N286="zákl. přenesená",J286,0)</f>
        <v>0</v>
      </c>
      <c r="BH286" s="163">
        <f>IF(N286="sníž. přenesená",J286,0)</f>
        <v>0</v>
      </c>
      <c r="BI286" s="163">
        <f>IF(N286="nulová",J286,0)</f>
        <v>0</v>
      </c>
      <c r="BJ286" s="18" t="s">
        <v>24</v>
      </c>
      <c r="BK286" s="163">
        <f>ROUND(I286*H286,2)</f>
        <v>0</v>
      </c>
      <c r="BL286" s="18" t="s">
        <v>192</v>
      </c>
      <c r="BM286" s="162" t="s">
        <v>1997</v>
      </c>
    </row>
    <row r="287" spans="1:65" s="2" customFormat="1" ht="16.5" customHeight="1">
      <c r="A287" s="33"/>
      <c r="B287" s="150"/>
      <c r="C287" s="151" t="s">
        <v>383</v>
      </c>
      <c r="D287" s="151" t="s">
        <v>187</v>
      </c>
      <c r="E287" s="152" t="s">
        <v>1998</v>
      </c>
      <c r="F287" s="153" t="s">
        <v>1999</v>
      </c>
      <c r="G287" s="154" t="s">
        <v>1974</v>
      </c>
      <c r="H287" s="155">
        <v>2880</v>
      </c>
      <c r="I287" s="156"/>
      <c r="J287" s="157">
        <f>ROUND(I287*H287,2)</f>
        <v>0</v>
      </c>
      <c r="K287" s="153" t="s">
        <v>224</v>
      </c>
      <c r="L287" s="34"/>
      <c r="M287" s="158" t="s">
        <v>1</v>
      </c>
      <c r="N287" s="159" t="s">
        <v>45</v>
      </c>
      <c r="O287" s="59"/>
      <c r="P287" s="160">
        <f>O287*H287</f>
        <v>0</v>
      </c>
      <c r="Q287" s="160">
        <v>0</v>
      </c>
      <c r="R287" s="160">
        <f>Q287*H287</f>
        <v>0</v>
      </c>
      <c r="S287" s="160">
        <v>0</v>
      </c>
      <c r="T287" s="161">
        <f>S287*H287</f>
        <v>0</v>
      </c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R287" s="162" t="s">
        <v>192</v>
      </c>
      <c r="AT287" s="162" t="s">
        <v>187</v>
      </c>
      <c r="AU287" s="162" t="s">
        <v>88</v>
      </c>
      <c r="AY287" s="18" t="s">
        <v>185</v>
      </c>
      <c r="BE287" s="163">
        <f>IF(N287="základní",J287,0)</f>
        <v>0</v>
      </c>
      <c r="BF287" s="163">
        <f>IF(N287="snížená",J287,0)</f>
        <v>0</v>
      </c>
      <c r="BG287" s="163">
        <f>IF(N287="zákl. přenesená",J287,0)</f>
        <v>0</v>
      </c>
      <c r="BH287" s="163">
        <f>IF(N287="sníž. přenesená",J287,0)</f>
        <v>0</v>
      </c>
      <c r="BI287" s="163">
        <f>IF(N287="nulová",J287,0)</f>
        <v>0</v>
      </c>
      <c r="BJ287" s="18" t="s">
        <v>24</v>
      </c>
      <c r="BK287" s="163">
        <f>ROUND(I287*H287,2)</f>
        <v>0</v>
      </c>
      <c r="BL287" s="18" t="s">
        <v>192</v>
      </c>
      <c r="BM287" s="162" t="s">
        <v>2000</v>
      </c>
    </row>
    <row r="288" spans="1:65" s="15" customFormat="1">
      <c r="B288" s="194"/>
      <c r="D288" s="165" t="s">
        <v>194</v>
      </c>
      <c r="E288" s="195" t="s">
        <v>1</v>
      </c>
      <c r="F288" s="196" t="s">
        <v>2001</v>
      </c>
      <c r="H288" s="195" t="s">
        <v>1</v>
      </c>
      <c r="I288" s="197"/>
      <c r="L288" s="194"/>
      <c r="M288" s="198"/>
      <c r="N288" s="199"/>
      <c r="O288" s="199"/>
      <c r="P288" s="199"/>
      <c r="Q288" s="199"/>
      <c r="R288" s="199"/>
      <c r="S288" s="199"/>
      <c r="T288" s="200"/>
      <c r="AT288" s="195" t="s">
        <v>194</v>
      </c>
      <c r="AU288" s="195" t="s">
        <v>88</v>
      </c>
      <c r="AV288" s="15" t="s">
        <v>24</v>
      </c>
      <c r="AW288" s="15" t="s">
        <v>35</v>
      </c>
      <c r="AX288" s="15" t="s">
        <v>80</v>
      </c>
      <c r="AY288" s="195" t="s">
        <v>185</v>
      </c>
    </row>
    <row r="289" spans="1:65" s="15" customFormat="1">
      <c r="B289" s="194"/>
      <c r="D289" s="165" t="s">
        <v>194</v>
      </c>
      <c r="E289" s="195" t="s">
        <v>1</v>
      </c>
      <c r="F289" s="196" t="s">
        <v>2002</v>
      </c>
      <c r="H289" s="195" t="s">
        <v>1</v>
      </c>
      <c r="I289" s="197"/>
      <c r="L289" s="194"/>
      <c r="M289" s="198"/>
      <c r="N289" s="199"/>
      <c r="O289" s="199"/>
      <c r="P289" s="199"/>
      <c r="Q289" s="199"/>
      <c r="R289" s="199"/>
      <c r="S289" s="199"/>
      <c r="T289" s="200"/>
      <c r="AT289" s="195" t="s">
        <v>194</v>
      </c>
      <c r="AU289" s="195" t="s">
        <v>88</v>
      </c>
      <c r="AV289" s="15" t="s">
        <v>24</v>
      </c>
      <c r="AW289" s="15" t="s">
        <v>35</v>
      </c>
      <c r="AX289" s="15" t="s">
        <v>80</v>
      </c>
      <c r="AY289" s="195" t="s">
        <v>185</v>
      </c>
    </row>
    <row r="290" spans="1:65" s="13" customFormat="1">
      <c r="B290" s="164"/>
      <c r="D290" s="165" t="s">
        <v>194</v>
      </c>
      <c r="E290" s="166" t="s">
        <v>1</v>
      </c>
      <c r="F290" s="167" t="s">
        <v>2003</v>
      </c>
      <c r="H290" s="168">
        <v>1440</v>
      </c>
      <c r="I290" s="169"/>
      <c r="L290" s="164"/>
      <c r="M290" s="170"/>
      <c r="N290" s="171"/>
      <c r="O290" s="171"/>
      <c r="P290" s="171"/>
      <c r="Q290" s="171"/>
      <c r="R290" s="171"/>
      <c r="S290" s="171"/>
      <c r="T290" s="172"/>
      <c r="AT290" s="166" t="s">
        <v>194</v>
      </c>
      <c r="AU290" s="166" t="s">
        <v>88</v>
      </c>
      <c r="AV290" s="13" t="s">
        <v>88</v>
      </c>
      <c r="AW290" s="13" t="s">
        <v>35</v>
      </c>
      <c r="AX290" s="13" t="s">
        <v>80</v>
      </c>
      <c r="AY290" s="166" t="s">
        <v>185</v>
      </c>
    </row>
    <row r="291" spans="1:65" s="15" customFormat="1">
      <c r="B291" s="194"/>
      <c r="D291" s="165" t="s">
        <v>194</v>
      </c>
      <c r="E291" s="195" t="s">
        <v>1</v>
      </c>
      <c r="F291" s="196" t="s">
        <v>2004</v>
      </c>
      <c r="H291" s="195" t="s">
        <v>1</v>
      </c>
      <c r="I291" s="197"/>
      <c r="L291" s="194"/>
      <c r="M291" s="198"/>
      <c r="N291" s="199"/>
      <c r="O291" s="199"/>
      <c r="P291" s="199"/>
      <c r="Q291" s="199"/>
      <c r="R291" s="199"/>
      <c r="S291" s="199"/>
      <c r="T291" s="200"/>
      <c r="AT291" s="195" t="s">
        <v>194</v>
      </c>
      <c r="AU291" s="195" t="s">
        <v>88</v>
      </c>
      <c r="AV291" s="15" t="s">
        <v>24</v>
      </c>
      <c r="AW291" s="15" t="s">
        <v>35</v>
      </c>
      <c r="AX291" s="15" t="s">
        <v>80</v>
      </c>
      <c r="AY291" s="195" t="s">
        <v>185</v>
      </c>
    </row>
    <row r="292" spans="1:65" s="15" customFormat="1">
      <c r="B292" s="194"/>
      <c r="D292" s="165" t="s">
        <v>194</v>
      </c>
      <c r="E292" s="195" t="s">
        <v>1</v>
      </c>
      <c r="F292" s="196" t="s">
        <v>2005</v>
      </c>
      <c r="H292" s="195" t="s">
        <v>1</v>
      </c>
      <c r="I292" s="197"/>
      <c r="L292" s="194"/>
      <c r="M292" s="198"/>
      <c r="N292" s="199"/>
      <c r="O292" s="199"/>
      <c r="P292" s="199"/>
      <c r="Q292" s="199"/>
      <c r="R292" s="199"/>
      <c r="S292" s="199"/>
      <c r="T292" s="200"/>
      <c r="AT292" s="195" t="s">
        <v>194</v>
      </c>
      <c r="AU292" s="195" t="s">
        <v>88</v>
      </c>
      <c r="AV292" s="15" t="s">
        <v>24</v>
      </c>
      <c r="AW292" s="15" t="s">
        <v>35</v>
      </c>
      <c r="AX292" s="15" t="s">
        <v>80</v>
      </c>
      <c r="AY292" s="195" t="s">
        <v>185</v>
      </c>
    </row>
    <row r="293" spans="1:65" s="13" customFormat="1">
      <c r="B293" s="164"/>
      <c r="D293" s="165" t="s">
        <v>194</v>
      </c>
      <c r="E293" s="166" t="s">
        <v>1</v>
      </c>
      <c r="F293" s="167" t="s">
        <v>2006</v>
      </c>
      <c r="H293" s="168">
        <v>720</v>
      </c>
      <c r="I293" s="169"/>
      <c r="L293" s="164"/>
      <c r="M293" s="170"/>
      <c r="N293" s="171"/>
      <c r="O293" s="171"/>
      <c r="P293" s="171"/>
      <c r="Q293" s="171"/>
      <c r="R293" s="171"/>
      <c r="S293" s="171"/>
      <c r="T293" s="172"/>
      <c r="AT293" s="166" t="s">
        <v>194</v>
      </c>
      <c r="AU293" s="166" t="s">
        <v>88</v>
      </c>
      <c r="AV293" s="13" t="s">
        <v>88</v>
      </c>
      <c r="AW293" s="13" t="s">
        <v>35</v>
      </c>
      <c r="AX293" s="13" t="s">
        <v>80</v>
      </c>
      <c r="AY293" s="166" t="s">
        <v>185</v>
      </c>
    </row>
    <row r="294" spans="1:65" s="15" customFormat="1">
      <c r="B294" s="194"/>
      <c r="D294" s="165" t="s">
        <v>194</v>
      </c>
      <c r="E294" s="195" t="s">
        <v>1</v>
      </c>
      <c r="F294" s="196" t="s">
        <v>2007</v>
      </c>
      <c r="H294" s="195" t="s">
        <v>1</v>
      </c>
      <c r="I294" s="197"/>
      <c r="L294" s="194"/>
      <c r="M294" s="198"/>
      <c r="N294" s="199"/>
      <c r="O294" s="199"/>
      <c r="P294" s="199"/>
      <c r="Q294" s="199"/>
      <c r="R294" s="199"/>
      <c r="S294" s="199"/>
      <c r="T294" s="200"/>
      <c r="AT294" s="195" t="s">
        <v>194</v>
      </c>
      <c r="AU294" s="195" t="s">
        <v>88</v>
      </c>
      <c r="AV294" s="15" t="s">
        <v>24</v>
      </c>
      <c r="AW294" s="15" t="s">
        <v>35</v>
      </c>
      <c r="AX294" s="15" t="s">
        <v>80</v>
      </c>
      <c r="AY294" s="195" t="s">
        <v>185</v>
      </c>
    </row>
    <row r="295" spans="1:65" s="15" customFormat="1">
      <c r="B295" s="194"/>
      <c r="D295" s="165" t="s">
        <v>194</v>
      </c>
      <c r="E295" s="195" t="s">
        <v>1</v>
      </c>
      <c r="F295" s="196" t="s">
        <v>2005</v>
      </c>
      <c r="H295" s="195" t="s">
        <v>1</v>
      </c>
      <c r="I295" s="197"/>
      <c r="L295" s="194"/>
      <c r="M295" s="198"/>
      <c r="N295" s="199"/>
      <c r="O295" s="199"/>
      <c r="P295" s="199"/>
      <c r="Q295" s="199"/>
      <c r="R295" s="199"/>
      <c r="S295" s="199"/>
      <c r="T295" s="200"/>
      <c r="AT295" s="195" t="s">
        <v>194</v>
      </c>
      <c r="AU295" s="195" t="s">
        <v>88</v>
      </c>
      <c r="AV295" s="15" t="s">
        <v>24</v>
      </c>
      <c r="AW295" s="15" t="s">
        <v>35</v>
      </c>
      <c r="AX295" s="15" t="s">
        <v>80</v>
      </c>
      <c r="AY295" s="195" t="s">
        <v>185</v>
      </c>
    </row>
    <row r="296" spans="1:65" s="13" customFormat="1">
      <c r="B296" s="164"/>
      <c r="D296" s="165" t="s">
        <v>194</v>
      </c>
      <c r="E296" s="166" t="s">
        <v>1</v>
      </c>
      <c r="F296" s="167" t="s">
        <v>2006</v>
      </c>
      <c r="H296" s="168">
        <v>720</v>
      </c>
      <c r="I296" s="169"/>
      <c r="L296" s="164"/>
      <c r="M296" s="170"/>
      <c r="N296" s="171"/>
      <c r="O296" s="171"/>
      <c r="P296" s="171"/>
      <c r="Q296" s="171"/>
      <c r="R296" s="171"/>
      <c r="S296" s="171"/>
      <c r="T296" s="172"/>
      <c r="AT296" s="166" t="s">
        <v>194</v>
      </c>
      <c r="AU296" s="166" t="s">
        <v>88</v>
      </c>
      <c r="AV296" s="13" t="s">
        <v>88</v>
      </c>
      <c r="AW296" s="13" t="s">
        <v>35</v>
      </c>
      <c r="AX296" s="13" t="s">
        <v>80</v>
      </c>
      <c r="AY296" s="166" t="s">
        <v>185</v>
      </c>
    </row>
    <row r="297" spans="1:65" s="14" customFormat="1">
      <c r="B297" s="173"/>
      <c r="D297" s="165" t="s">
        <v>194</v>
      </c>
      <c r="E297" s="174" t="s">
        <v>1</v>
      </c>
      <c r="F297" s="175" t="s">
        <v>195</v>
      </c>
      <c r="H297" s="176">
        <v>2880</v>
      </c>
      <c r="I297" s="177"/>
      <c r="L297" s="173"/>
      <c r="M297" s="178"/>
      <c r="N297" s="179"/>
      <c r="O297" s="179"/>
      <c r="P297" s="179"/>
      <c r="Q297" s="179"/>
      <c r="R297" s="179"/>
      <c r="S297" s="179"/>
      <c r="T297" s="180"/>
      <c r="AT297" s="174" t="s">
        <v>194</v>
      </c>
      <c r="AU297" s="174" t="s">
        <v>88</v>
      </c>
      <c r="AV297" s="14" t="s">
        <v>192</v>
      </c>
      <c r="AW297" s="14" t="s">
        <v>35</v>
      </c>
      <c r="AX297" s="14" t="s">
        <v>24</v>
      </c>
      <c r="AY297" s="174" t="s">
        <v>185</v>
      </c>
    </row>
    <row r="298" spans="1:65" s="2" customFormat="1" ht="16.5" customHeight="1">
      <c r="A298" s="33"/>
      <c r="B298" s="150"/>
      <c r="C298" s="151" t="s">
        <v>389</v>
      </c>
      <c r="D298" s="151" t="s">
        <v>187</v>
      </c>
      <c r="E298" s="152" t="s">
        <v>2008</v>
      </c>
      <c r="F298" s="153" t="s">
        <v>2009</v>
      </c>
      <c r="G298" s="154" t="s">
        <v>1974</v>
      </c>
      <c r="H298" s="155">
        <v>1440</v>
      </c>
      <c r="I298" s="156"/>
      <c r="J298" s="157">
        <f>ROUND(I298*H298,2)</f>
        <v>0</v>
      </c>
      <c r="K298" s="153" t="s">
        <v>224</v>
      </c>
      <c r="L298" s="34"/>
      <c r="M298" s="158" t="s">
        <v>1</v>
      </c>
      <c r="N298" s="159" t="s">
        <v>45</v>
      </c>
      <c r="O298" s="59"/>
      <c r="P298" s="160">
        <f>O298*H298</f>
        <v>0</v>
      </c>
      <c r="Q298" s="160">
        <v>0</v>
      </c>
      <c r="R298" s="160">
        <f>Q298*H298</f>
        <v>0</v>
      </c>
      <c r="S298" s="160">
        <v>0</v>
      </c>
      <c r="T298" s="161">
        <f>S298*H298</f>
        <v>0</v>
      </c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R298" s="162" t="s">
        <v>192</v>
      </c>
      <c r="AT298" s="162" t="s">
        <v>187</v>
      </c>
      <c r="AU298" s="162" t="s">
        <v>88</v>
      </c>
      <c r="AY298" s="18" t="s">
        <v>185</v>
      </c>
      <c r="BE298" s="163">
        <f>IF(N298="základní",J298,0)</f>
        <v>0</v>
      </c>
      <c r="BF298" s="163">
        <f>IF(N298="snížená",J298,0)</f>
        <v>0</v>
      </c>
      <c r="BG298" s="163">
        <f>IF(N298="zákl. přenesená",J298,0)</f>
        <v>0</v>
      </c>
      <c r="BH298" s="163">
        <f>IF(N298="sníž. přenesená",J298,0)</f>
        <v>0</v>
      </c>
      <c r="BI298" s="163">
        <f>IF(N298="nulová",J298,0)</f>
        <v>0</v>
      </c>
      <c r="BJ298" s="18" t="s">
        <v>24</v>
      </c>
      <c r="BK298" s="163">
        <f>ROUND(I298*H298,2)</f>
        <v>0</v>
      </c>
      <c r="BL298" s="18" t="s">
        <v>192</v>
      </c>
      <c r="BM298" s="162" t="s">
        <v>2010</v>
      </c>
    </row>
    <row r="299" spans="1:65" s="15" customFormat="1">
      <c r="B299" s="194"/>
      <c r="D299" s="165" t="s">
        <v>194</v>
      </c>
      <c r="E299" s="195" t="s">
        <v>1</v>
      </c>
      <c r="F299" s="196" t="s">
        <v>2001</v>
      </c>
      <c r="H299" s="195" t="s">
        <v>1</v>
      </c>
      <c r="I299" s="197"/>
      <c r="L299" s="194"/>
      <c r="M299" s="198"/>
      <c r="N299" s="199"/>
      <c r="O299" s="199"/>
      <c r="P299" s="199"/>
      <c r="Q299" s="199"/>
      <c r="R299" s="199"/>
      <c r="S299" s="199"/>
      <c r="T299" s="200"/>
      <c r="AT299" s="195" t="s">
        <v>194</v>
      </c>
      <c r="AU299" s="195" t="s">
        <v>88</v>
      </c>
      <c r="AV299" s="15" t="s">
        <v>24</v>
      </c>
      <c r="AW299" s="15" t="s">
        <v>35</v>
      </c>
      <c r="AX299" s="15" t="s">
        <v>80</v>
      </c>
      <c r="AY299" s="195" t="s">
        <v>185</v>
      </c>
    </row>
    <row r="300" spans="1:65" s="15" customFormat="1" ht="22.5">
      <c r="B300" s="194"/>
      <c r="D300" s="165" t="s">
        <v>194</v>
      </c>
      <c r="E300" s="195" t="s">
        <v>1</v>
      </c>
      <c r="F300" s="196" t="s">
        <v>2011</v>
      </c>
      <c r="H300" s="195" t="s">
        <v>1</v>
      </c>
      <c r="I300" s="197"/>
      <c r="L300" s="194"/>
      <c r="M300" s="198"/>
      <c r="N300" s="199"/>
      <c r="O300" s="199"/>
      <c r="P300" s="199"/>
      <c r="Q300" s="199"/>
      <c r="R300" s="199"/>
      <c r="S300" s="199"/>
      <c r="T300" s="200"/>
      <c r="AT300" s="195" t="s">
        <v>194</v>
      </c>
      <c r="AU300" s="195" t="s">
        <v>88</v>
      </c>
      <c r="AV300" s="15" t="s">
        <v>24</v>
      </c>
      <c r="AW300" s="15" t="s">
        <v>35</v>
      </c>
      <c r="AX300" s="15" t="s">
        <v>80</v>
      </c>
      <c r="AY300" s="195" t="s">
        <v>185</v>
      </c>
    </row>
    <row r="301" spans="1:65" s="13" customFormat="1">
      <c r="B301" s="164"/>
      <c r="D301" s="165" t="s">
        <v>194</v>
      </c>
      <c r="E301" s="166" t="s">
        <v>1</v>
      </c>
      <c r="F301" s="167" t="s">
        <v>2003</v>
      </c>
      <c r="H301" s="168">
        <v>1440</v>
      </c>
      <c r="I301" s="169"/>
      <c r="L301" s="164"/>
      <c r="M301" s="170"/>
      <c r="N301" s="171"/>
      <c r="O301" s="171"/>
      <c r="P301" s="171"/>
      <c r="Q301" s="171"/>
      <c r="R301" s="171"/>
      <c r="S301" s="171"/>
      <c r="T301" s="172"/>
      <c r="AT301" s="166" t="s">
        <v>194</v>
      </c>
      <c r="AU301" s="166" t="s">
        <v>88</v>
      </c>
      <c r="AV301" s="13" t="s">
        <v>88</v>
      </c>
      <c r="AW301" s="13" t="s">
        <v>35</v>
      </c>
      <c r="AX301" s="13" t="s">
        <v>24</v>
      </c>
      <c r="AY301" s="166" t="s">
        <v>185</v>
      </c>
    </row>
    <row r="302" spans="1:65" s="2" customFormat="1" ht="16.5" customHeight="1">
      <c r="A302" s="33"/>
      <c r="B302" s="150"/>
      <c r="C302" s="151" t="s">
        <v>393</v>
      </c>
      <c r="D302" s="151" t="s">
        <v>187</v>
      </c>
      <c r="E302" s="152" t="s">
        <v>2012</v>
      </c>
      <c r="F302" s="153" t="s">
        <v>2013</v>
      </c>
      <c r="G302" s="154" t="s">
        <v>1974</v>
      </c>
      <c r="H302" s="155">
        <v>3600</v>
      </c>
      <c r="I302" s="156"/>
      <c r="J302" s="157">
        <f>ROUND(I302*H302,2)</f>
        <v>0</v>
      </c>
      <c r="K302" s="153" t="s">
        <v>224</v>
      </c>
      <c r="L302" s="34"/>
      <c r="M302" s="158" t="s">
        <v>1</v>
      </c>
      <c r="N302" s="159" t="s">
        <v>45</v>
      </c>
      <c r="O302" s="59"/>
      <c r="P302" s="160">
        <f>O302*H302</f>
        <v>0</v>
      </c>
      <c r="Q302" s="160">
        <v>0</v>
      </c>
      <c r="R302" s="160">
        <f>Q302*H302</f>
        <v>0</v>
      </c>
      <c r="S302" s="160">
        <v>0</v>
      </c>
      <c r="T302" s="161">
        <f>S302*H302</f>
        <v>0</v>
      </c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R302" s="162" t="s">
        <v>192</v>
      </c>
      <c r="AT302" s="162" t="s">
        <v>187</v>
      </c>
      <c r="AU302" s="162" t="s">
        <v>88</v>
      </c>
      <c r="AY302" s="18" t="s">
        <v>185</v>
      </c>
      <c r="BE302" s="163">
        <f>IF(N302="základní",J302,0)</f>
        <v>0</v>
      </c>
      <c r="BF302" s="163">
        <f>IF(N302="snížená",J302,0)</f>
        <v>0</v>
      </c>
      <c r="BG302" s="163">
        <f>IF(N302="zákl. přenesená",J302,0)</f>
        <v>0</v>
      </c>
      <c r="BH302" s="163">
        <f>IF(N302="sníž. přenesená",J302,0)</f>
        <v>0</v>
      </c>
      <c r="BI302" s="163">
        <f>IF(N302="nulová",J302,0)</f>
        <v>0</v>
      </c>
      <c r="BJ302" s="18" t="s">
        <v>24</v>
      </c>
      <c r="BK302" s="163">
        <f>ROUND(I302*H302,2)</f>
        <v>0</v>
      </c>
      <c r="BL302" s="18" t="s">
        <v>192</v>
      </c>
      <c r="BM302" s="162" t="s">
        <v>2014</v>
      </c>
    </row>
    <row r="303" spans="1:65" s="15" customFormat="1">
      <c r="B303" s="194"/>
      <c r="D303" s="165" t="s">
        <v>194</v>
      </c>
      <c r="E303" s="195" t="s">
        <v>1</v>
      </c>
      <c r="F303" s="196" t="s">
        <v>2001</v>
      </c>
      <c r="H303" s="195" t="s">
        <v>1</v>
      </c>
      <c r="I303" s="197"/>
      <c r="L303" s="194"/>
      <c r="M303" s="198"/>
      <c r="N303" s="199"/>
      <c r="O303" s="199"/>
      <c r="P303" s="199"/>
      <c r="Q303" s="199"/>
      <c r="R303" s="199"/>
      <c r="S303" s="199"/>
      <c r="T303" s="200"/>
      <c r="AT303" s="195" t="s">
        <v>194</v>
      </c>
      <c r="AU303" s="195" t="s">
        <v>88</v>
      </c>
      <c r="AV303" s="15" t="s">
        <v>24</v>
      </c>
      <c r="AW303" s="15" t="s">
        <v>35</v>
      </c>
      <c r="AX303" s="15" t="s">
        <v>80</v>
      </c>
      <c r="AY303" s="195" t="s">
        <v>185</v>
      </c>
    </row>
    <row r="304" spans="1:65" s="15" customFormat="1" ht="22.5">
      <c r="B304" s="194"/>
      <c r="D304" s="165" t="s">
        <v>194</v>
      </c>
      <c r="E304" s="195" t="s">
        <v>1</v>
      </c>
      <c r="F304" s="196" t="s">
        <v>2015</v>
      </c>
      <c r="H304" s="195" t="s">
        <v>1</v>
      </c>
      <c r="I304" s="197"/>
      <c r="L304" s="194"/>
      <c r="M304" s="198"/>
      <c r="N304" s="199"/>
      <c r="O304" s="199"/>
      <c r="P304" s="199"/>
      <c r="Q304" s="199"/>
      <c r="R304" s="199"/>
      <c r="S304" s="199"/>
      <c r="T304" s="200"/>
      <c r="AT304" s="195" t="s">
        <v>194</v>
      </c>
      <c r="AU304" s="195" t="s">
        <v>88</v>
      </c>
      <c r="AV304" s="15" t="s">
        <v>24</v>
      </c>
      <c r="AW304" s="15" t="s">
        <v>35</v>
      </c>
      <c r="AX304" s="15" t="s">
        <v>80</v>
      </c>
      <c r="AY304" s="195" t="s">
        <v>185</v>
      </c>
    </row>
    <row r="305" spans="1:65" s="15" customFormat="1" ht="22.5">
      <c r="B305" s="194"/>
      <c r="D305" s="165" t="s">
        <v>194</v>
      </c>
      <c r="E305" s="195" t="s">
        <v>1</v>
      </c>
      <c r="F305" s="196" t="s">
        <v>2016</v>
      </c>
      <c r="H305" s="195" t="s">
        <v>1</v>
      </c>
      <c r="I305" s="197"/>
      <c r="L305" s="194"/>
      <c r="M305" s="198"/>
      <c r="N305" s="199"/>
      <c r="O305" s="199"/>
      <c r="P305" s="199"/>
      <c r="Q305" s="199"/>
      <c r="R305" s="199"/>
      <c r="S305" s="199"/>
      <c r="T305" s="200"/>
      <c r="AT305" s="195" t="s">
        <v>194</v>
      </c>
      <c r="AU305" s="195" t="s">
        <v>88</v>
      </c>
      <c r="AV305" s="15" t="s">
        <v>24</v>
      </c>
      <c r="AW305" s="15" t="s">
        <v>35</v>
      </c>
      <c r="AX305" s="15" t="s">
        <v>80</v>
      </c>
      <c r="AY305" s="195" t="s">
        <v>185</v>
      </c>
    </row>
    <row r="306" spans="1:65" s="15" customFormat="1">
      <c r="B306" s="194"/>
      <c r="D306" s="165" t="s">
        <v>194</v>
      </c>
      <c r="E306" s="195" t="s">
        <v>1</v>
      </c>
      <c r="F306" s="196" t="s">
        <v>2017</v>
      </c>
      <c r="H306" s="195" t="s">
        <v>1</v>
      </c>
      <c r="I306" s="197"/>
      <c r="L306" s="194"/>
      <c r="M306" s="198"/>
      <c r="N306" s="199"/>
      <c r="O306" s="199"/>
      <c r="P306" s="199"/>
      <c r="Q306" s="199"/>
      <c r="R306" s="199"/>
      <c r="S306" s="199"/>
      <c r="T306" s="200"/>
      <c r="AT306" s="195" t="s">
        <v>194</v>
      </c>
      <c r="AU306" s="195" t="s">
        <v>88</v>
      </c>
      <c r="AV306" s="15" t="s">
        <v>24</v>
      </c>
      <c r="AW306" s="15" t="s">
        <v>35</v>
      </c>
      <c r="AX306" s="15" t="s">
        <v>80</v>
      </c>
      <c r="AY306" s="195" t="s">
        <v>185</v>
      </c>
    </row>
    <row r="307" spans="1:65" s="13" customFormat="1">
      <c r="B307" s="164"/>
      <c r="D307" s="165" t="s">
        <v>194</v>
      </c>
      <c r="E307" s="166" t="s">
        <v>1</v>
      </c>
      <c r="F307" s="167" t="s">
        <v>2003</v>
      </c>
      <c r="H307" s="168">
        <v>1440</v>
      </c>
      <c r="I307" s="169"/>
      <c r="L307" s="164"/>
      <c r="M307" s="170"/>
      <c r="N307" s="171"/>
      <c r="O307" s="171"/>
      <c r="P307" s="171"/>
      <c r="Q307" s="171"/>
      <c r="R307" s="171"/>
      <c r="S307" s="171"/>
      <c r="T307" s="172"/>
      <c r="AT307" s="166" t="s">
        <v>194</v>
      </c>
      <c r="AU307" s="166" t="s">
        <v>88</v>
      </c>
      <c r="AV307" s="13" t="s">
        <v>88</v>
      </c>
      <c r="AW307" s="13" t="s">
        <v>35</v>
      </c>
      <c r="AX307" s="13" t="s">
        <v>80</v>
      </c>
      <c r="AY307" s="166" t="s">
        <v>185</v>
      </c>
    </row>
    <row r="308" spans="1:65" s="15" customFormat="1">
      <c r="B308" s="194"/>
      <c r="D308" s="165" t="s">
        <v>194</v>
      </c>
      <c r="E308" s="195" t="s">
        <v>1</v>
      </c>
      <c r="F308" s="196" t="s">
        <v>2018</v>
      </c>
      <c r="H308" s="195" t="s">
        <v>1</v>
      </c>
      <c r="I308" s="197"/>
      <c r="L308" s="194"/>
      <c r="M308" s="198"/>
      <c r="N308" s="199"/>
      <c r="O308" s="199"/>
      <c r="P308" s="199"/>
      <c r="Q308" s="199"/>
      <c r="R308" s="199"/>
      <c r="S308" s="199"/>
      <c r="T308" s="200"/>
      <c r="AT308" s="195" t="s">
        <v>194</v>
      </c>
      <c r="AU308" s="195" t="s">
        <v>88</v>
      </c>
      <c r="AV308" s="15" t="s">
        <v>24</v>
      </c>
      <c r="AW308" s="15" t="s">
        <v>35</v>
      </c>
      <c r="AX308" s="15" t="s">
        <v>80</v>
      </c>
      <c r="AY308" s="195" t="s">
        <v>185</v>
      </c>
    </row>
    <row r="309" spans="1:65" s="15" customFormat="1">
      <c r="B309" s="194"/>
      <c r="D309" s="165" t="s">
        <v>194</v>
      </c>
      <c r="E309" s="195" t="s">
        <v>1</v>
      </c>
      <c r="F309" s="196" t="s">
        <v>2019</v>
      </c>
      <c r="H309" s="195" t="s">
        <v>1</v>
      </c>
      <c r="I309" s="197"/>
      <c r="L309" s="194"/>
      <c r="M309" s="198"/>
      <c r="N309" s="199"/>
      <c r="O309" s="199"/>
      <c r="P309" s="199"/>
      <c r="Q309" s="199"/>
      <c r="R309" s="199"/>
      <c r="S309" s="199"/>
      <c r="T309" s="200"/>
      <c r="AT309" s="195" t="s">
        <v>194</v>
      </c>
      <c r="AU309" s="195" t="s">
        <v>88</v>
      </c>
      <c r="AV309" s="15" t="s">
        <v>24</v>
      </c>
      <c r="AW309" s="15" t="s">
        <v>35</v>
      </c>
      <c r="AX309" s="15" t="s">
        <v>80</v>
      </c>
      <c r="AY309" s="195" t="s">
        <v>185</v>
      </c>
    </row>
    <row r="310" spans="1:65" s="15" customFormat="1" ht="22.5">
      <c r="B310" s="194"/>
      <c r="D310" s="165" t="s">
        <v>194</v>
      </c>
      <c r="E310" s="195" t="s">
        <v>1</v>
      </c>
      <c r="F310" s="196" t="s">
        <v>2020</v>
      </c>
      <c r="H310" s="195" t="s">
        <v>1</v>
      </c>
      <c r="I310" s="197"/>
      <c r="L310" s="194"/>
      <c r="M310" s="198"/>
      <c r="N310" s="199"/>
      <c r="O310" s="199"/>
      <c r="P310" s="199"/>
      <c r="Q310" s="199"/>
      <c r="R310" s="199"/>
      <c r="S310" s="199"/>
      <c r="T310" s="200"/>
      <c r="AT310" s="195" t="s">
        <v>194</v>
      </c>
      <c r="AU310" s="195" t="s">
        <v>88</v>
      </c>
      <c r="AV310" s="15" t="s">
        <v>24</v>
      </c>
      <c r="AW310" s="15" t="s">
        <v>35</v>
      </c>
      <c r="AX310" s="15" t="s">
        <v>80</v>
      </c>
      <c r="AY310" s="195" t="s">
        <v>185</v>
      </c>
    </row>
    <row r="311" spans="1:65" s="13" customFormat="1">
      <c r="B311" s="164"/>
      <c r="D311" s="165" t="s">
        <v>194</v>
      </c>
      <c r="E311" s="166" t="s">
        <v>1</v>
      </c>
      <c r="F311" s="167" t="s">
        <v>2021</v>
      </c>
      <c r="H311" s="168">
        <v>2160</v>
      </c>
      <c r="I311" s="169"/>
      <c r="L311" s="164"/>
      <c r="M311" s="170"/>
      <c r="N311" s="171"/>
      <c r="O311" s="171"/>
      <c r="P311" s="171"/>
      <c r="Q311" s="171"/>
      <c r="R311" s="171"/>
      <c r="S311" s="171"/>
      <c r="T311" s="172"/>
      <c r="AT311" s="166" t="s">
        <v>194</v>
      </c>
      <c r="AU311" s="166" t="s">
        <v>88</v>
      </c>
      <c r="AV311" s="13" t="s">
        <v>88</v>
      </c>
      <c r="AW311" s="13" t="s">
        <v>35</v>
      </c>
      <c r="AX311" s="13" t="s">
        <v>80</v>
      </c>
      <c r="AY311" s="166" t="s">
        <v>185</v>
      </c>
    </row>
    <row r="312" spans="1:65" s="14" customFormat="1">
      <c r="B312" s="173"/>
      <c r="D312" s="165" t="s">
        <v>194</v>
      </c>
      <c r="E312" s="174" t="s">
        <v>1</v>
      </c>
      <c r="F312" s="175" t="s">
        <v>195</v>
      </c>
      <c r="H312" s="176">
        <v>3600</v>
      </c>
      <c r="I312" s="177"/>
      <c r="L312" s="173"/>
      <c r="M312" s="178"/>
      <c r="N312" s="179"/>
      <c r="O312" s="179"/>
      <c r="P312" s="179"/>
      <c r="Q312" s="179"/>
      <c r="R312" s="179"/>
      <c r="S312" s="179"/>
      <c r="T312" s="180"/>
      <c r="AT312" s="174" t="s">
        <v>194</v>
      </c>
      <c r="AU312" s="174" t="s">
        <v>88</v>
      </c>
      <c r="AV312" s="14" t="s">
        <v>192</v>
      </c>
      <c r="AW312" s="14" t="s">
        <v>35</v>
      </c>
      <c r="AX312" s="14" t="s">
        <v>24</v>
      </c>
      <c r="AY312" s="174" t="s">
        <v>185</v>
      </c>
    </row>
    <row r="313" spans="1:65" s="2" customFormat="1" ht="16.5" customHeight="1">
      <c r="A313" s="33"/>
      <c r="B313" s="150"/>
      <c r="C313" s="151" t="s">
        <v>396</v>
      </c>
      <c r="D313" s="151" t="s">
        <v>187</v>
      </c>
      <c r="E313" s="152" t="s">
        <v>322</v>
      </c>
      <c r="F313" s="153" t="s">
        <v>323</v>
      </c>
      <c r="G313" s="154" t="s">
        <v>288</v>
      </c>
      <c r="H313" s="155">
        <v>95.7</v>
      </c>
      <c r="I313" s="156"/>
      <c r="J313" s="157">
        <f>ROUND(I313*H313,2)</f>
        <v>0</v>
      </c>
      <c r="K313" s="153" t="s">
        <v>191</v>
      </c>
      <c r="L313" s="34"/>
      <c r="M313" s="158" t="s">
        <v>1</v>
      </c>
      <c r="N313" s="159" t="s">
        <v>45</v>
      </c>
      <c r="O313" s="59"/>
      <c r="P313" s="160">
        <f>O313*H313</f>
        <v>0</v>
      </c>
      <c r="Q313" s="160">
        <v>0</v>
      </c>
      <c r="R313" s="160">
        <f>Q313*H313</f>
        <v>0</v>
      </c>
      <c r="S313" s="160">
        <v>0</v>
      </c>
      <c r="T313" s="161">
        <f>S313*H313</f>
        <v>0</v>
      </c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R313" s="162" t="s">
        <v>192</v>
      </c>
      <c r="AT313" s="162" t="s">
        <v>187</v>
      </c>
      <c r="AU313" s="162" t="s">
        <v>88</v>
      </c>
      <c r="AY313" s="18" t="s">
        <v>185</v>
      </c>
      <c r="BE313" s="163">
        <f>IF(N313="základní",J313,0)</f>
        <v>0</v>
      </c>
      <c r="BF313" s="163">
        <f>IF(N313="snížená",J313,0)</f>
        <v>0</v>
      </c>
      <c r="BG313" s="163">
        <f>IF(N313="zákl. přenesená",J313,0)</f>
        <v>0</v>
      </c>
      <c r="BH313" s="163">
        <f>IF(N313="sníž. přenesená",J313,0)</f>
        <v>0</v>
      </c>
      <c r="BI313" s="163">
        <f>IF(N313="nulová",J313,0)</f>
        <v>0</v>
      </c>
      <c r="BJ313" s="18" t="s">
        <v>24</v>
      </c>
      <c r="BK313" s="163">
        <f>ROUND(I313*H313,2)</f>
        <v>0</v>
      </c>
      <c r="BL313" s="18" t="s">
        <v>192</v>
      </c>
      <c r="BM313" s="162" t="s">
        <v>2022</v>
      </c>
    </row>
    <row r="314" spans="1:65" s="13" customFormat="1">
      <c r="B314" s="164"/>
      <c r="D314" s="165" t="s">
        <v>194</v>
      </c>
      <c r="E314" s="166" t="s">
        <v>1820</v>
      </c>
      <c r="F314" s="167" t="s">
        <v>2023</v>
      </c>
      <c r="H314" s="168">
        <v>10.08</v>
      </c>
      <c r="I314" s="169"/>
      <c r="L314" s="164"/>
      <c r="M314" s="170"/>
      <c r="N314" s="171"/>
      <c r="O314" s="171"/>
      <c r="P314" s="171"/>
      <c r="Q314" s="171"/>
      <c r="R314" s="171"/>
      <c r="S314" s="171"/>
      <c r="T314" s="172"/>
      <c r="AT314" s="166" t="s">
        <v>194</v>
      </c>
      <c r="AU314" s="166" t="s">
        <v>88</v>
      </c>
      <c r="AV314" s="13" t="s">
        <v>88</v>
      </c>
      <c r="AW314" s="13" t="s">
        <v>35</v>
      </c>
      <c r="AX314" s="13" t="s">
        <v>80</v>
      </c>
      <c r="AY314" s="166" t="s">
        <v>185</v>
      </c>
    </row>
    <row r="315" spans="1:65" s="15" customFormat="1">
      <c r="B315" s="194"/>
      <c r="D315" s="165" t="s">
        <v>194</v>
      </c>
      <c r="E315" s="195" t="s">
        <v>1</v>
      </c>
      <c r="F315" s="196" t="s">
        <v>2024</v>
      </c>
      <c r="H315" s="195" t="s">
        <v>1</v>
      </c>
      <c r="I315" s="197"/>
      <c r="L315" s="194"/>
      <c r="M315" s="198"/>
      <c r="N315" s="199"/>
      <c r="O315" s="199"/>
      <c r="P315" s="199"/>
      <c r="Q315" s="199"/>
      <c r="R315" s="199"/>
      <c r="S315" s="199"/>
      <c r="T315" s="200"/>
      <c r="AT315" s="195" t="s">
        <v>194</v>
      </c>
      <c r="AU315" s="195" t="s">
        <v>88</v>
      </c>
      <c r="AV315" s="15" t="s">
        <v>24</v>
      </c>
      <c r="AW315" s="15" t="s">
        <v>35</v>
      </c>
      <c r="AX315" s="15" t="s">
        <v>80</v>
      </c>
      <c r="AY315" s="195" t="s">
        <v>185</v>
      </c>
    </row>
    <row r="316" spans="1:65" s="13" customFormat="1">
      <c r="B316" s="164"/>
      <c r="D316" s="165" t="s">
        <v>194</v>
      </c>
      <c r="E316" s="166" t="s">
        <v>1818</v>
      </c>
      <c r="F316" s="167" t="s">
        <v>2025</v>
      </c>
      <c r="H316" s="168">
        <v>9.06</v>
      </c>
      <c r="I316" s="169"/>
      <c r="L316" s="164"/>
      <c r="M316" s="170"/>
      <c r="N316" s="171"/>
      <c r="O316" s="171"/>
      <c r="P316" s="171"/>
      <c r="Q316" s="171"/>
      <c r="R316" s="171"/>
      <c r="S316" s="171"/>
      <c r="T316" s="172"/>
      <c r="AT316" s="166" t="s">
        <v>194</v>
      </c>
      <c r="AU316" s="166" t="s">
        <v>88</v>
      </c>
      <c r="AV316" s="13" t="s">
        <v>88</v>
      </c>
      <c r="AW316" s="13" t="s">
        <v>35</v>
      </c>
      <c r="AX316" s="13" t="s">
        <v>80</v>
      </c>
      <c r="AY316" s="166" t="s">
        <v>185</v>
      </c>
    </row>
    <row r="317" spans="1:65" s="14" customFormat="1">
      <c r="B317" s="173"/>
      <c r="D317" s="165" t="s">
        <v>194</v>
      </c>
      <c r="E317" s="174" t="s">
        <v>267</v>
      </c>
      <c r="F317" s="175" t="s">
        <v>195</v>
      </c>
      <c r="H317" s="176">
        <v>19.14</v>
      </c>
      <c r="I317" s="177"/>
      <c r="L317" s="173"/>
      <c r="M317" s="178"/>
      <c r="N317" s="179"/>
      <c r="O317" s="179"/>
      <c r="P317" s="179"/>
      <c r="Q317" s="179"/>
      <c r="R317" s="179"/>
      <c r="S317" s="179"/>
      <c r="T317" s="180"/>
      <c r="AT317" s="174" t="s">
        <v>194</v>
      </c>
      <c r="AU317" s="174" t="s">
        <v>88</v>
      </c>
      <c r="AV317" s="14" t="s">
        <v>192</v>
      </c>
      <c r="AW317" s="14" t="s">
        <v>35</v>
      </c>
      <c r="AX317" s="14" t="s">
        <v>80</v>
      </c>
      <c r="AY317" s="174" t="s">
        <v>185</v>
      </c>
    </row>
    <row r="318" spans="1:65" s="13" customFormat="1">
      <c r="B318" s="164"/>
      <c r="D318" s="165" t="s">
        <v>194</v>
      </c>
      <c r="E318" s="166" t="s">
        <v>1</v>
      </c>
      <c r="F318" s="167" t="s">
        <v>361</v>
      </c>
      <c r="H318" s="168">
        <v>95.7</v>
      </c>
      <c r="I318" s="169"/>
      <c r="L318" s="164"/>
      <c r="M318" s="170"/>
      <c r="N318" s="171"/>
      <c r="O318" s="171"/>
      <c r="P318" s="171"/>
      <c r="Q318" s="171"/>
      <c r="R318" s="171"/>
      <c r="S318" s="171"/>
      <c r="T318" s="172"/>
      <c r="AT318" s="166" t="s">
        <v>194</v>
      </c>
      <c r="AU318" s="166" t="s">
        <v>88</v>
      </c>
      <c r="AV318" s="13" t="s">
        <v>88</v>
      </c>
      <c r="AW318" s="13" t="s">
        <v>35</v>
      </c>
      <c r="AX318" s="13" t="s">
        <v>80</v>
      </c>
      <c r="AY318" s="166" t="s">
        <v>185</v>
      </c>
    </row>
    <row r="319" spans="1:65" s="14" customFormat="1">
      <c r="B319" s="173"/>
      <c r="D319" s="165" t="s">
        <v>194</v>
      </c>
      <c r="E319" s="174" t="s">
        <v>1</v>
      </c>
      <c r="F319" s="175" t="s">
        <v>195</v>
      </c>
      <c r="H319" s="176">
        <v>95.7</v>
      </c>
      <c r="I319" s="177"/>
      <c r="L319" s="173"/>
      <c r="M319" s="178"/>
      <c r="N319" s="179"/>
      <c r="O319" s="179"/>
      <c r="P319" s="179"/>
      <c r="Q319" s="179"/>
      <c r="R319" s="179"/>
      <c r="S319" s="179"/>
      <c r="T319" s="180"/>
      <c r="AT319" s="174" t="s">
        <v>194</v>
      </c>
      <c r="AU319" s="174" t="s">
        <v>88</v>
      </c>
      <c r="AV319" s="14" t="s">
        <v>192</v>
      </c>
      <c r="AW319" s="14" t="s">
        <v>35</v>
      </c>
      <c r="AX319" s="14" t="s">
        <v>24</v>
      </c>
      <c r="AY319" s="174" t="s">
        <v>185</v>
      </c>
    </row>
    <row r="320" spans="1:65" s="2" customFormat="1" ht="16.5" customHeight="1">
      <c r="A320" s="33"/>
      <c r="B320" s="150"/>
      <c r="C320" s="151" t="s">
        <v>398</v>
      </c>
      <c r="D320" s="151" t="s">
        <v>187</v>
      </c>
      <c r="E320" s="152" t="s">
        <v>2026</v>
      </c>
      <c r="F320" s="153" t="s">
        <v>2027</v>
      </c>
      <c r="G320" s="154" t="s">
        <v>280</v>
      </c>
      <c r="H320" s="155">
        <v>7.5</v>
      </c>
      <c r="I320" s="156"/>
      <c r="J320" s="157">
        <f>ROUND(I320*H320,2)</f>
        <v>0</v>
      </c>
      <c r="K320" s="153" t="s">
        <v>224</v>
      </c>
      <c r="L320" s="34"/>
      <c r="M320" s="158" t="s">
        <v>1</v>
      </c>
      <c r="N320" s="159" t="s">
        <v>45</v>
      </c>
      <c r="O320" s="59"/>
      <c r="P320" s="160">
        <f>O320*H320</f>
        <v>0</v>
      </c>
      <c r="Q320" s="160">
        <v>8.6800000000000002E-3</v>
      </c>
      <c r="R320" s="160">
        <f>Q320*H320</f>
        <v>6.5100000000000005E-2</v>
      </c>
      <c r="S320" s="160">
        <v>0</v>
      </c>
      <c r="T320" s="161">
        <f>S320*H320</f>
        <v>0</v>
      </c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R320" s="162" t="s">
        <v>192</v>
      </c>
      <c r="AT320" s="162" t="s">
        <v>187</v>
      </c>
      <c r="AU320" s="162" t="s">
        <v>88</v>
      </c>
      <c r="AY320" s="18" t="s">
        <v>185</v>
      </c>
      <c r="BE320" s="163">
        <f>IF(N320="základní",J320,0)</f>
        <v>0</v>
      </c>
      <c r="BF320" s="163">
        <f>IF(N320="snížená",J320,0)</f>
        <v>0</v>
      </c>
      <c r="BG320" s="163">
        <f>IF(N320="zákl. přenesená",J320,0)</f>
        <v>0</v>
      </c>
      <c r="BH320" s="163">
        <f>IF(N320="sníž. přenesená",J320,0)</f>
        <v>0</v>
      </c>
      <c r="BI320" s="163">
        <f>IF(N320="nulová",J320,0)</f>
        <v>0</v>
      </c>
      <c r="BJ320" s="18" t="s">
        <v>24</v>
      </c>
      <c r="BK320" s="163">
        <f>ROUND(I320*H320,2)</f>
        <v>0</v>
      </c>
      <c r="BL320" s="18" t="s">
        <v>192</v>
      </c>
      <c r="BM320" s="162" t="s">
        <v>2028</v>
      </c>
    </row>
    <row r="321" spans="1:65" s="13" customFormat="1">
      <c r="B321" s="164"/>
      <c r="D321" s="165" t="s">
        <v>194</v>
      </c>
      <c r="E321" s="166" t="s">
        <v>1</v>
      </c>
      <c r="F321" s="167" t="s">
        <v>2029</v>
      </c>
      <c r="H321" s="168">
        <v>7.5</v>
      </c>
      <c r="I321" s="169"/>
      <c r="L321" s="164"/>
      <c r="M321" s="170"/>
      <c r="N321" s="171"/>
      <c r="O321" s="171"/>
      <c r="P321" s="171"/>
      <c r="Q321" s="171"/>
      <c r="R321" s="171"/>
      <c r="S321" s="171"/>
      <c r="T321" s="172"/>
      <c r="AT321" s="166" t="s">
        <v>194</v>
      </c>
      <c r="AU321" s="166" t="s">
        <v>88</v>
      </c>
      <c r="AV321" s="13" t="s">
        <v>88</v>
      </c>
      <c r="AW321" s="13" t="s">
        <v>35</v>
      </c>
      <c r="AX321" s="13" t="s">
        <v>24</v>
      </c>
      <c r="AY321" s="166" t="s">
        <v>185</v>
      </c>
    </row>
    <row r="322" spans="1:65" s="2" customFormat="1" ht="16.5" customHeight="1">
      <c r="A322" s="33"/>
      <c r="B322" s="150"/>
      <c r="C322" s="151" t="s">
        <v>127</v>
      </c>
      <c r="D322" s="151" t="s">
        <v>187</v>
      </c>
      <c r="E322" s="152" t="s">
        <v>2030</v>
      </c>
      <c r="F322" s="153" t="s">
        <v>2031</v>
      </c>
      <c r="G322" s="154" t="s">
        <v>280</v>
      </c>
      <c r="H322" s="155">
        <v>82.69</v>
      </c>
      <c r="I322" s="156"/>
      <c r="J322" s="157">
        <f>ROUND(I322*H322,2)</f>
        <v>0</v>
      </c>
      <c r="K322" s="153" t="s">
        <v>191</v>
      </c>
      <c r="L322" s="34"/>
      <c r="M322" s="158" t="s">
        <v>1</v>
      </c>
      <c r="N322" s="159" t="s">
        <v>45</v>
      </c>
      <c r="O322" s="59"/>
      <c r="P322" s="160">
        <f>O322*H322</f>
        <v>0</v>
      </c>
      <c r="Q322" s="160">
        <v>8.6800000000000002E-3</v>
      </c>
      <c r="R322" s="160">
        <f>Q322*H322</f>
        <v>0.71774919999999998</v>
      </c>
      <c r="S322" s="160">
        <v>0</v>
      </c>
      <c r="T322" s="161">
        <f>S322*H322</f>
        <v>0</v>
      </c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R322" s="162" t="s">
        <v>192</v>
      </c>
      <c r="AT322" s="162" t="s">
        <v>187</v>
      </c>
      <c r="AU322" s="162" t="s">
        <v>88</v>
      </c>
      <c r="AY322" s="18" t="s">
        <v>185</v>
      </c>
      <c r="BE322" s="163">
        <f>IF(N322="základní",J322,0)</f>
        <v>0</v>
      </c>
      <c r="BF322" s="163">
        <f>IF(N322="snížená",J322,0)</f>
        <v>0</v>
      </c>
      <c r="BG322" s="163">
        <f>IF(N322="zákl. přenesená",J322,0)</f>
        <v>0</v>
      </c>
      <c r="BH322" s="163">
        <f>IF(N322="sníž. přenesená",J322,0)</f>
        <v>0</v>
      </c>
      <c r="BI322" s="163">
        <f>IF(N322="nulová",J322,0)</f>
        <v>0</v>
      </c>
      <c r="BJ322" s="18" t="s">
        <v>24</v>
      </c>
      <c r="BK322" s="163">
        <f>ROUND(I322*H322,2)</f>
        <v>0</v>
      </c>
      <c r="BL322" s="18" t="s">
        <v>192</v>
      </c>
      <c r="BM322" s="162" t="s">
        <v>2032</v>
      </c>
    </row>
    <row r="323" spans="1:65" s="13" customFormat="1">
      <c r="B323" s="164"/>
      <c r="D323" s="165" t="s">
        <v>194</v>
      </c>
      <c r="E323" s="166" t="s">
        <v>1</v>
      </c>
      <c r="F323" s="167" t="s">
        <v>2033</v>
      </c>
      <c r="H323" s="168">
        <v>82.69</v>
      </c>
      <c r="I323" s="169"/>
      <c r="L323" s="164"/>
      <c r="M323" s="170"/>
      <c r="N323" s="171"/>
      <c r="O323" s="171"/>
      <c r="P323" s="171"/>
      <c r="Q323" s="171"/>
      <c r="R323" s="171"/>
      <c r="S323" s="171"/>
      <c r="T323" s="172"/>
      <c r="AT323" s="166" t="s">
        <v>194</v>
      </c>
      <c r="AU323" s="166" t="s">
        <v>88</v>
      </c>
      <c r="AV323" s="13" t="s">
        <v>88</v>
      </c>
      <c r="AW323" s="13" t="s">
        <v>35</v>
      </c>
      <c r="AX323" s="13" t="s">
        <v>80</v>
      </c>
      <c r="AY323" s="166" t="s">
        <v>185</v>
      </c>
    </row>
    <row r="324" spans="1:65" s="14" customFormat="1">
      <c r="B324" s="173"/>
      <c r="D324" s="165" t="s">
        <v>194</v>
      </c>
      <c r="E324" s="174" t="s">
        <v>1838</v>
      </c>
      <c r="F324" s="175" t="s">
        <v>195</v>
      </c>
      <c r="H324" s="176">
        <v>82.69</v>
      </c>
      <c r="I324" s="177"/>
      <c r="L324" s="173"/>
      <c r="M324" s="178"/>
      <c r="N324" s="179"/>
      <c r="O324" s="179"/>
      <c r="P324" s="179"/>
      <c r="Q324" s="179"/>
      <c r="R324" s="179"/>
      <c r="S324" s="179"/>
      <c r="T324" s="180"/>
      <c r="AT324" s="174" t="s">
        <v>194</v>
      </c>
      <c r="AU324" s="174" t="s">
        <v>88</v>
      </c>
      <c r="AV324" s="14" t="s">
        <v>192</v>
      </c>
      <c r="AW324" s="14" t="s">
        <v>35</v>
      </c>
      <c r="AX324" s="14" t="s">
        <v>24</v>
      </c>
      <c r="AY324" s="174" t="s">
        <v>185</v>
      </c>
    </row>
    <row r="325" spans="1:65" s="2" customFormat="1" ht="16.5" customHeight="1">
      <c r="A325" s="33"/>
      <c r="B325" s="150"/>
      <c r="C325" s="151" t="s">
        <v>130</v>
      </c>
      <c r="D325" s="151" t="s">
        <v>187</v>
      </c>
      <c r="E325" s="152" t="s">
        <v>2034</v>
      </c>
      <c r="F325" s="153" t="s">
        <v>2035</v>
      </c>
      <c r="G325" s="154" t="s">
        <v>280</v>
      </c>
      <c r="H325" s="155">
        <v>3.5</v>
      </c>
      <c r="I325" s="156"/>
      <c r="J325" s="157">
        <f>ROUND(I325*H325,2)</f>
        <v>0</v>
      </c>
      <c r="K325" s="153" t="s">
        <v>191</v>
      </c>
      <c r="L325" s="34"/>
      <c r="M325" s="158" t="s">
        <v>1</v>
      </c>
      <c r="N325" s="159" t="s">
        <v>45</v>
      </c>
      <c r="O325" s="59"/>
      <c r="P325" s="160">
        <f>O325*H325</f>
        <v>0</v>
      </c>
      <c r="Q325" s="160">
        <v>1.269E-2</v>
      </c>
      <c r="R325" s="160">
        <f>Q325*H325</f>
        <v>4.4414999999999996E-2</v>
      </c>
      <c r="S325" s="160">
        <v>0</v>
      </c>
      <c r="T325" s="161">
        <f>S325*H325</f>
        <v>0</v>
      </c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R325" s="162" t="s">
        <v>192</v>
      </c>
      <c r="AT325" s="162" t="s">
        <v>187</v>
      </c>
      <c r="AU325" s="162" t="s">
        <v>88</v>
      </c>
      <c r="AY325" s="18" t="s">
        <v>185</v>
      </c>
      <c r="BE325" s="163">
        <f>IF(N325="základní",J325,0)</f>
        <v>0</v>
      </c>
      <c r="BF325" s="163">
        <f>IF(N325="snížená",J325,0)</f>
        <v>0</v>
      </c>
      <c r="BG325" s="163">
        <f>IF(N325="zákl. přenesená",J325,0)</f>
        <v>0</v>
      </c>
      <c r="BH325" s="163">
        <f>IF(N325="sníž. přenesená",J325,0)</f>
        <v>0</v>
      </c>
      <c r="BI325" s="163">
        <f>IF(N325="nulová",J325,0)</f>
        <v>0</v>
      </c>
      <c r="BJ325" s="18" t="s">
        <v>24</v>
      </c>
      <c r="BK325" s="163">
        <f>ROUND(I325*H325,2)</f>
        <v>0</v>
      </c>
      <c r="BL325" s="18" t="s">
        <v>192</v>
      </c>
      <c r="BM325" s="162" t="s">
        <v>2036</v>
      </c>
    </row>
    <row r="326" spans="1:65" s="13" customFormat="1">
      <c r="B326" s="164"/>
      <c r="D326" s="165" t="s">
        <v>194</v>
      </c>
      <c r="E326" s="166" t="s">
        <v>1</v>
      </c>
      <c r="F326" s="167" t="s">
        <v>2037</v>
      </c>
      <c r="H326" s="168">
        <v>3.5</v>
      </c>
      <c r="I326" s="169"/>
      <c r="L326" s="164"/>
      <c r="M326" s="170"/>
      <c r="N326" s="171"/>
      <c r="O326" s="171"/>
      <c r="P326" s="171"/>
      <c r="Q326" s="171"/>
      <c r="R326" s="171"/>
      <c r="S326" s="171"/>
      <c r="T326" s="172"/>
      <c r="AT326" s="166" t="s">
        <v>194</v>
      </c>
      <c r="AU326" s="166" t="s">
        <v>88</v>
      </c>
      <c r="AV326" s="13" t="s">
        <v>88</v>
      </c>
      <c r="AW326" s="13" t="s">
        <v>35</v>
      </c>
      <c r="AX326" s="13" t="s">
        <v>80</v>
      </c>
      <c r="AY326" s="166" t="s">
        <v>185</v>
      </c>
    </row>
    <row r="327" spans="1:65" s="14" customFormat="1">
      <c r="B327" s="173"/>
      <c r="D327" s="165" t="s">
        <v>194</v>
      </c>
      <c r="E327" s="174" t="s">
        <v>1840</v>
      </c>
      <c r="F327" s="175" t="s">
        <v>195</v>
      </c>
      <c r="H327" s="176">
        <v>3.5</v>
      </c>
      <c r="I327" s="177"/>
      <c r="L327" s="173"/>
      <c r="M327" s="178"/>
      <c r="N327" s="179"/>
      <c r="O327" s="179"/>
      <c r="P327" s="179"/>
      <c r="Q327" s="179"/>
      <c r="R327" s="179"/>
      <c r="S327" s="179"/>
      <c r="T327" s="180"/>
      <c r="AT327" s="174" t="s">
        <v>194</v>
      </c>
      <c r="AU327" s="174" t="s">
        <v>88</v>
      </c>
      <c r="AV327" s="14" t="s">
        <v>192</v>
      </c>
      <c r="AW327" s="14" t="s">
        <v>35</v>
      </c>
      <c r="AX327" s="14" t="s">
        <v>24</v>
      </c>
      <c r="AY327" s="174" t="s">
        <v>185</v>
      </c>
    </row>
    <row r="328" spans="1:65" s="2" customFormat="1" ht="16.5" customHeight="1">
      <c r="A328" s="33"/>
      <c r="B328" s="150"/>
      <c r="C328" s="151" t="s">
        <v>133</v>
      </c>
      <c r="D328" s="151" t="s">
        <v>187</v>
      </c>
      <c r="E328" s="152" t="s">
        <v>2038</v>
      </c>
      <c r="F328" s="153" t="s">
        <v>2039</v>
      </c>
      <c r="G328" s="154" t="s">
        <v>280</v>
      </c>
      <c r="H328" s="155">
        <v>19.510000000000002</v>
      </c>
      <c r="I328" s="156"/>
      <c r="J328" s="157">
        <f>ROUND(I328*H328,2)</f>
        <v>0</v>
      </c>
      <c r="K328" s="153" t="s">
        <v>191</v>
      </c>
      <c r="L328" s="34"/>
      <c r="M328" s="158" t="s">
        <v>1</v>
      </c>
      <c r="N328" s="159" t="s">
        <v>45</v>
      </c>
      <c r="O328" s="59"/>
      <c r="P328" s="160">
        <f>O328*H328</f>
        <v>0</v>
      </c>
      <c r="Q328" s="160">
        <v>3.6900000000000002E-2</v>
      </c>
      <c r="R328" s="160">
        <f>Q328*H328</f>
        <v>0.71991900000000009</v>
      </c>
      <c r="S328" s="160">
        <v>0</v>
      </c>
      <c r="T328" s="161">
        <f>S328*H328</f>
        <v>0</v>
      </c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R328" s="162" t="s">
        <v>192</v>
      </c>
      <c r="AT328" s="162" t="s">
        <v>187</v>
      </c>
      <c r="AU328" s="162" t="s">
        <v>88</v>
      </c>
      <c r="AY328" s="18" t="s">
        <v>185</v>
      </c>
      <c r="BE328" s="163">
        <f>IF(N328="základní",J328,0)</f>
        <v>0</v>
      </c>
      <c r="BF328" s="163">
        <f>IF(N328="snížená",J328,0)</f>
        <v>0</v>
      </c>
      <c r="BG328" s="163">
        <f>IF(N328="zákl. přenesená",J328,0)</f>
        <v>0</v>
      </c>
      <c r="BH328" s="163">
        <f>IF(N328="sníž. přenesená",J328,0)</f>
        <v>0</v>
      </c>
      <c r="BI328" s="163">
        <f>IF(N328="nulová",J328,0)</f>
        <v>0</v>
      </c>
      <c r="BJ328" s="18" t="s">
        <v>24</v>
      </c>
      <c r="BK328" s="163">
        <f>ROUND(I328*H328,2)</f>
        <v>0</v>
      </c>
      <c r="BL328" s="18" t="s">
        <v>192</v>
      </c>
      <c r="BM328" s="162" t="s">
        <v>2040</v>
      </c>
    </row>
    <row r="329" spans="1:65" s="15" customFormat="1">
      <c r="B329" s="194"/>
      <c r="D329" s="165" t="s">
        <v>194</v>
      </c>
      <c r="E329" s="195" t="s">
        <v>1</v>
      </c>
      <c r="F329" s="196" t="s">
        <v>2041</v>
      </c>
      <c r="H329" s="195" t="s">
        <v>1</v>
      </c>
      <c r="I329" s="197"/>
      <c r="L329" s="194"/>
      <c r="M329" s="198"/>
      <c r="N329" s="199"/>
      <c r="O329" s="199"/>
      <c r="P329" s="199"/>
      <c r="Q329" s="199"/>
      <c r="R329" s="199"/>
      <c r="S329" s="199"/>
      <c r="T329" s="200"/>
      <c r="AT329" s="195" t="s">
        <v>194</v>
      </c>
      <c r="AU329" s="195" t="s">
        <v>88</v>
      </c>
      <c r="AV329" s="15" t="s">
        <v>24</v>
      </c>
      <c r="AW329" s="15" t="s">
        <v>35</v>
      </c>
      <c r="AX329" s="15" t="s">
        <v>80</v>
      </c>
      <c r="AY329" s="195" t="s">
        <v>185</v>
      </c>
    </row>
    <row r="330" spans="1:65" s="13" customFormat="1">
      <c r="B330" s="164"/>
      <c r="D330" s="165" t="s">
        <v>194</v>
      </c>
      <c r="E330" s="166" t="s">
        <v>1</v>
      </c>
      <c r="F330" s="167" t="s">
        <v>2042</v>
      </c>
      <c r="H330" s="168">
        <v>19.510000000000002</v>
      </c>
      <c r="I330" s="169"/>
      <c r="L330" s="164"/>
      <c r="M330" s="170"/>
      <c r="N330" s="171"/>
      <c r="O330" s="171"/>
      <c r="P330" s="171"/>
      <c r="Q330" s="171"/>
      <c r="R330" s="171"/>
      <c r="S330" s="171"/>
      <c r="T330" s="172"/>
      <c r="AT330" s="166" t="s">
        <v>194</v>
      </c>
      <c r="AU330" s="166" t="s">
        <v>88</v>
      </c>
      <c r="AV330" s="13" t="s">
        <v>88</v>
      </c>
      <c r="AW330" s="13" t="s">
        <v>35</v>
      </c>
      <c r="AX330" s="13" t="s">
        <v>80</v>
      </c>
      <c r="AY330" s="166" t="s">
        <v>185</v>
      </c>
    </row>
    <row r="331" spans="1:65" s="14" customFormat="1">
      <c r="B331" s="173"/>
      <c r="D331" s="165" t="s">
        <v>194</v>
      </c>
      <c r="E331" s="174" t="s">
        <v>1812</v>
      </c>
      <c r="F331" s="175" t="s">
        <v>195</v>
      </c>
      <c r="H331" s="176">
        <v>19.510000000000002</v>
      </c>
      <c r="I331" s="177"/>
      <c r="L331" s="173"/>
      <c r="M331" s="178"/>
      <c r="N331" s="179"/>
      <c r="O331" s="179"/>
      <c r="P331" s="179"/>
      <c r="Q331" s="179"/>
      <c r="R331" s="179"/>
      <c r="S331" s="179"/>
      <c r="T331" s="180"/>
      <c r="AT331" s="174" t="s">
        <v>194</v>
      </c>
      <c r="AU331" s="174" t="s">
        <v>88</v>
      </c>
      <c r="AV331" s="14" t="s">
        <v>192</v>
      </c>
      <c r="AW331" s="14" t="s">
        <v>35</v>
      </c>
      <c r="AX331" s="14" t="s">
        <v>24</v>
      </c>
      <c r="AY331" s="174" t="s">
        <v>185</v>
      </c>
    </row>
    <row r="332" spans="1:65" s="2" customFormat="1" ht="16.5" customHeight="1">
      <c r="A332" s="33"/>
      <c r="B332" s="150"/>
      <c r="C332" s="151" t="s">
        <v>136</v>
      </c>
      <c r="D332" s="151" t="s">
        <v>187</v>
      </c>
      <c r="E332" s="152" t="s">
        <v>2043</v>
      </c>
      <c r="F332" s="153" t="s">
        <v>2044</v>
      </c>
      <c r="G332" s="154" t="s">
        <v>228</v>
      </c>
      <c r="H332" s="155">
        <v>224.91499999999999</v>
      </c>
      <c r="I332" s="156"/>
      <c r="J332" s="157">
        <f>ROUND(I332*H332,2)</f>
        <v>0</v>
      </c>
      <c r="K332" s="153" t="s">
        <v>191</v>
      </c>
      <c r="L332" s="34"/>
      <c r="M332" s="158" t="s">
        <v>1</v>
      </c>
      <c r="N332" s="159" t="s">
        <v>45</v>
      </c>
      <c r="O332" s="59"/>
      <c r="P332" s="160">
        <f>O332*H332</f>
        <v>0</v>
      </c>
      <c r="Q332" s="160">
        <v>0</v>
      </c>
      <c r="R332" s="160">
        <f>Q332*H332</f>
        <v>0</v>
      </c>
      <c r="S332" s="160">
        <v>0</v>
      </c>
      <c r="T332" s="161">
        <f>S332*H332</f>
        <v>0</v>
      </c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R332" s="162" t="s">
        <v>192</v>
      </c>
      <c r="AT332" s="162" t="s">
        <v>187</v>
      </c>
      <c r="AU332" s="162" t="s">
        <v>88</v>
      </c>
      <c r="AY332" s="18" t="s">
        <v>185</v>
      </c>
      <c r="BE332" s="163">
        <f>IF(N332="základní",J332,0)</f>
        <v>0</v>
      </c>
      <c r="BF332" s="163">
        <f>IF(N332="snížená",J332,0)</f>
        <v>0</v>
      </c>
      <c r="BG332" s="163">
        <f>IF(N332="zákl. přenesená",J332,0)</f>
        <v>0</v>
      </c>
      <c r="BH332" s="163">
        <f>IF(N332="sníž. přenesená",J332,0)</f>
        <v>0</v>
      </c>
      <c r="BI332" s="163">
        <f>IF(N332="nulová",J332,0)</f>
        <v>0</v>
      </c>
      <c r="BJ332" s="18" t="s">
        <v>24</v>
      </c>
      <c r="BK332" s="163">
        <f>ROUND(I332*H332,2)</f>
        <v>0</v>
      </c>
      <c r="BL332" s="18" t="s">
        <v>192</v>
      </c>
      <c r="BM332" s="162" t="s">
        <v>2045</v>
      </c>
    </row>
    <row r="333" spans="1:65" s="13" customFormat="1">
      <c r="B333" s="164"/>
      <c r="D333" s="165" t="s">
        <v>194</v>
      </c>
      <c r="E333" s="166" t="s">
        <v>1</v>
      </c>
      <c r="F333" s="167" t="s">
        <v>2046</v>
      </c>
      <c r="H333" s="168">
        <v>4.1820000000000004</v>
      </c>
      <c r="I333" s="169"/>
      <c r="L333" s="164"/>
      <c r="M333" s="170"/>
      <c r="N333" s="171"/>
      <c r="O333" s="171"/>
      <c r="P333" s="171"/>
      <c r="Q333" s="171"/>
      <c r="R333" s="171"/>
      <c r="S333" s="171"/>
      <c r="T333" s="172"/>
      <c r="AT333" s="166" t="s">
        <v>194</v>
      </c>
      <c r="AU333" s="166" t="s">
        <v>88</v>
      </c>
      <c r="AV333" s="13" t="s">
        <v>88</v>
      </c>
      <c r="AW333" s="13" t="s">
        <v>35</v>
      </c>
      <c r="AX333" s="13" t="s">
        <v>80</v>
      </c>
      <c r="AY333" s="166" t="s">
        <v>185</v>
      </c>
    </row>
    <row r="334" spans="1:65" s="16" customFormat="1">
      <c r="B334" s="206"/>
      <c r="D334" s="165" t="s">
        <v>194</v>
      </c>
      <c r="E334" s="207" t="s">
        <v>1877</v>
      </c>
      <c r="F334" s="208" t="s">
        <v>510</v>
      </c>
      <c r="H334" s="209">
        <v>4.1820000000000004</v>
      </c>
      <c r="I334" s="210"/>
      <c r="L334" s="206"/>
      <c r="M334" s="211"/>
      <c r="N334" s="212"/>
      <c r="O334" s="212"/>
      <c r="P334" s="212"/>
      <c r="Q334" s="212"/>
      <c r="R334" s="212"/>
      <c r="S334" s="212"/>
      <c r="T334" s="213"/>
      <c r="AT334" s="207" t="s">
        <v>194</v>
      </c>
      <c r="AU334" s="207" t="s">
        <v>88</v>
      </c>
      <c r="AV334" s="16" t="s">
        <v>117</v>
      </c>
      <c r="AW334" s="16" t="s">
        <v>35</v>
      </c>
      <c r="AX334" s="16" t="s">
        <v>80</v>
      </c>
      <c r="AY334" s="207" t="s">
        <v>185</v>
      </c>
    </row>
    <row r="335" spans="1:65" s="13" customFormat="1">
      <c r="B335" s="164"/>
      <c r="D335" s="165" t="s">
        <v>194</v>
      </c>
      <c r="E335" s="166" t="s">
        <v>1</v>
      </c>
      <c r="F335" s="167" t="s">
        <v>2047</v>
      </c>
      <c r="H335" s="168">
        <v>17.55</v>
      </c>
      <c r="I335" s="169"/>
      <c r="L335" s="164"/>
      <c r="M335" s="170"/>
      <c r="N335" s="171"/>
      <c r="O335" s="171"/>
      <c r="P335" s="171"/>
      <c r="Q335" s="171"/>
      <c r="R335" s="171"/>
      <c r="S335" s="171"/>
      <c r="T335" s="172"/>
      <c r="AT335" s="166" t="s">
        <v>194</v>
      </c>
      <c r="AU335" s="166" t="s">
        <v>88</v>
      </c>
      <c r="AV335" s="13" t="s">
        <v>88</v>
      </c>
      <c r="AW335" s="13" t="s">
        <v>35</v>
      </c>
      <c r="AX335" s="13" t="s">
        <v>80</v>
      </c>
      <c r="AY335" s="166" t="s">
        <v>185</v>
      </c>
    </row>
    <row r="336" spans="1:65" s="13" customFormat="1">
      <c r="B336" s="164"/>
      <c r="D336" s="165" t="s">
        <v>194</v>
      </c>
      <c r="E336" s="166" t="s">
        <v>1</v>
      </c>
      <c r="F336" s="167" t="s">
        <v>2048</v>
      </c>
      <c r="H336" s="168">
        <v>164.608</v>
      </c>
      <c r="I336" s="169"/>
      <c r="L336" s="164"/>
      <c r="M336" s="170"/>
      <c r="N336" s="171"/>
      <c r="O336" s="171"/>
      <c r="P336" s="171"/>
      <c r="Q336" s="171"/>
      <c r="R336" s="171"/>
      <c r="S336" s="171"/>
      <c r="T336" s="172"/>
      <c r="AT336" s="166" t="s">
        <v>194</v>
      </c>
      <c r="AU336" s="166" t="s">
        <v>88</v>
      </c>
      <c r="AV336" s="13" t="s">
        <v>88</v>
      </c>
      <c r="AW336" s="13" t="s">
        <v>35</v>
      </c>
      <c r="AX336" s="13" t="s">
        <v>80</v>
      </c>
      <c r="AY336" s="166" t="s">
        <v>185</v>
      </c>
    </row>
    <row r="337" spans="1:65" s="13" customFormat="1">
      <c r="B337" s="164"/>
      <c r="D337" s="165" t="s">
        <v>194</v>
      </c>
      <c r="E337" s="166" t="s">
        <v>1</v>
      </c>
      <c r="F337" s="167" t="s">
        <v>2049</v>
      </c>
      <c r="H337" s="168">
        <v>9.31</v>
      </c>
      <c r="I337" s="169"/>
      <c r="L337" s="164"/>
      <c r="M337" s="170"/>
      <c r="N337" s="171"/>
      <c r="O337" s="171"/>
      <c r="P337" s="171"/>
      <c r="Q337" s="171"/>
      <c r="R337" s="171"/>
      <c r="S337" s="171"/>
      <c r="T337" s="172"/>
      <c r="AT337" s="166" t="s">
        <v>194</v>
      </c>
      <c r="AU337" s="166" t="s">
        <v>88</v>
      </c>
      <c r="AV337" s="13" t="s">
        <v>88</v>
      </c>
      <c r="AW337" s="13" t="s">
        <v>35</v>
      </c>
      <c r="AX337" s="13" t="s">
        <v>80</v>
      </c>
      <c r="AY337" s="166" t="s">
        <v>185</v>
      </c>
    </row>
    <row r="338" spans="1:65" s="13" customFormat="1">
      <c r="B338" s="164"/>
      <c r="D338" s="165" t="s">
        <v>194</v>
      </c>
      <c r="E338" s="166" t="s">
        <v>1</v>
      </c>
      <c r="F338" s="167" t="s">
        <v>2050</v>
      </c>
      <c r="H338" s="168">
        <v>29.265000000000001</v>
      </c>
      <c r="I338" s="169"/>
      <c r="L338" s="164"/>
      <c r="M338" s="170"/>
      <c r="N338" s="171"/>
      <c r="O338" s="171"/>
      <c r="P338" s="171"/>
      <c r="Q338" s="171"/>
      <c r="R338" s="171"/>
      <c r="S338" s="171"/>
      <c r="T338" s="172"/>
      <c r="AT338" s="166" t="s">
        <v>194</v>
      </c>
      <c r="AU338" s="166" t="s">
        <v>88</v>
      </c>
      <c r="AV338" s="13" t="s">
        <v>88</v>
      </c>
      <c r="AW338" s="13" t="s">
        <v>35</v>
      </c>
      <c r="AX338" s="13" t="s">
        <v>80</v>
      </c>
      <c r="AY338" s="166" t="s">
        <v>185</v>
      </c>
    </row>
    <row r="339" spans="1:65" s="16" customFormat="1">
      <c r="B339" s="206"/>
      <c r="D339" s="165" t="s">
        <v>194</v>
      </c>
      <c r="E339" s="207" t="s">
        <v>1875</v>
      </c>
      <c r="F339" s="208" t="s">
        <v>510</v>
      </c>
      <c r="H339" s="209">
        <v>220.733</v>
      </c>
      <c r="I339" s="210"/>
      <c r="L339" s="206"/>
      <c r="M339" s="211"/>
      <c r="N339" s="212"/>
      <c r="O339" s="212"/>
      <c r="P339" s="212"/>
      <c r="Q339" s="212"/>
      <c r="R339" s="212"/>
      <c r="S339" s="212"/>
      <c r="T339" s="213"/>
      <c r="AT339" s="207" t="s">
        <v>194</v>
      </c>
      <c r="AU339" s="207" t="s">
        <v>88</v>
      </c>
      <c r="AV339" s="16" t="s">
        <v>117</v>
      </c>
      <c r="AW339" s="16" t="s">
        <v>35</v>
      </c>
      <c r="AX339" s="16" t="s">
        <v>80</v>
      </c>
      <c r="AY339" s="207" t="s">
        <v>185</v>
      </c>
    </row>
    <row r="340" spans="1:65" s="14" customFormat="1">
      <c r="B340" s="173"/>
      <c r="D340" s="165" t="s">
        <v>194</v>
      </c>
      <c r="E340" s="174" t="s">
        <v>1866</v>
      </c>
      <c r="F340" s="175" t="s">
        <v>195</v>
      </c>
      <c r="H340" s="176">
        <v>224.91499999999999</v>
      </c>
      <c r="I340" s="177"/>
      <c r="L340" s="173"/>
      <c r="M340" s="178"/>
      <c r="N340" s="179"/>
      <c r="O340" s="179"/>
      <c r="P340" s="179"/>
      <c r="Q340" s="179"/>
      <c r="R340" s="179"/>
      <c r="S340" s="179"/>
      <c r="T340" s="180"/>
      <c r="AT340" s="174" t="s">
        <v>194</v>
      </c>
      <c r="AU340" s="174" t="s">
        <v>88</v>
      </c>
      <c r="AV340" s="14" t="s">
        <v>192</v>
      </c>
      <c r="AW340" s="14" t="s">
        <v>35</v>
      </c>
      <c r="AX340" s="14" t="s">
        <v>24</v>
      </c>
      <c r="AY340" s="174" t="s">
        <v>185</v>
      </c>
    </row>
    <row r="341" spans="1:65" s="2" customFormat="1" ht="16.5" customHeight="1">
      <c r="A341" s="33"/>
      <c r="B341" s="150"/>
      <c r="C341" s="151" t="s">
        <v>140</v>
      </c>
      <c r="D341" s="151" t="s">
        <v>187</v>
      </c>
      <c r="E341" s="152" t="s">
        <v>2051</v>
      </c>
      <c r="F341" s="153" t="s">
        <v>2052</v>
      </c>
      <c r="G341" s="154" t="s">
        <v>228</v>
      </c>
      <c r="H341" s="155">
        <v>0.41799999999999998</v>
      </c>
      <c r="I341" s="156"/>
      <c r="J341" s="157">
        <f>ROUND(I341*H341,2)</f>
        <v>0</v>
      </c>
      <c r="K341" s="153" t="s">
        <v>191</v>
      </c>
      <c r="L341" s="34"/>
      <c r="M341" s="158" t="s">
        <v>1</v>
      </c>
      <c r="N341" s="159" t="s">
        <v>45</v>
      </c>
      <c r="O341" s="59"/>
      <c r="P341" s="160">
        <f>O341*H341</f>
        <v>0</v>
      </c>
      <c r="Q341" s="160">
        <v>0</v>
      </c>
      <c r="R341" s="160">
        <f>Q341*H341</f>
        <v>0</v>
      </c>
      <c r="S341" s="160">
        <v>0</v>
      </c>
      <c r="T341" s="161">
        <f>S341*H341</f>
        <v>0</v>
      </c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R341" s="162" t="s">
        <v>192</v>
      </c>
      <c r="AT341" s="162" t="s">
        <v>187</v>
      </c>
      <c r="AU341" s="162" t="s">
        <v>88</v>
      </c>
      <c r="AY341" s="18" t="s">
        <v>185</v>
      </c>
      <c r="BE341" s="163">
        <f>IF(N341="základní",J341,0)</f>
        <v>0</v>
      </c>
      <c r="BF341" s="163">
        <f>IF(N341="snížená",J341,0)</f>
        <v>0</v>
      </c>
      <c r="BG341" s="163">
        <f>IF(N341="zákl. přenesená",J341,0)</f>
        <v>0</v>
      </c>
      <c r="BH341" s="163">
        <f>IF(N341="sníž. přenesená",J341,0)</f>
        <v>0</v>
      </c>
      <c r="BI341" s="163">
        <f>IF(N341="nulová",J341,0)</f>
        <v>0</v>
      </c>
      <c r="BJ341" s="18" t="s">
        <v>24</v>
      </c>
      <c r="BK341" s="163">
        <f>ROUND(I341*H341,2)</f>
        <v>0</v>
      </c>
      <c r="BL341" s="18" t="s">
        <v>192</v>
      </c>
      <c r="BM341" s="162" t="s">
        <v>2053</v>
      </c>
    </row>
    <row r="342" spans="1:65" s="13" customFormat="1">
      <c r="B342" s="164"/>
      <c r="D342" s="165" t="s">
        <v>194</v>
      </c>
      <c r="E342" s="166" t="s">
        <v>1</v>
      </c>
      <c r="F342" s="167" t="s">
        <v>2054</v>
      </c>
      <c r="H342" s="168">
        <v>0.41799999999999998</v>
      </c>
      <c r="I342" s="169"/>
      <c r="L342" s="164"/>
      <c r="M342" s="170"/>
      <c r="N342" s="171"/>
      <c r="O342" s="171"/>
      <c r="P342" s="171"/>
      <c r="Q342" s="171"/>
      <c r="R342" s="171"/>
      <c r="S342" s="171"/>
      <c r="T342" s="172"/>
      <c r="AT342" s="166" t="s">
        <v>194</v>
      </c>
      <c r="AU342" s="166" t="s">
        <v>88</v>
      </c>
      <c r="AV342" s="13" t="s">
        <v>88</v>
      </c>
      <c r="AW342" s="13" t="s">
        <v>35</v>
      </c>
      <c r="AX342" s="13" t="s">
        <v>24</v>
      </c>
      <c r="AY342" s="166" t="s">
        <v>185</v>
      </c>
    </row>
    <row r="343" spans="1:65" s="2" customFormat="1" ht="16.5" customHeight="1">
      <c r="A343" s="33"/>
      <c r="B343" s="150"/>
      <c r="C343" s="151" t="s">
        <v>143</v>
      </c>
      <c r="D343" s="151" t="s">
        <v>187</v>
      </c>
      <c r="E343" s="152" t="s">
        <v>2055</v>
      </c>
      <c r="F343" s="153" t="s">
        <v>2056</v>
      </c>
      <c r="G343" s="154" t="s">
        <v>228</v>
      </c>
      <c r="H343" s="155">
        <v>3.4289999999999998</v>
      </c>
      <c r="I343" s="156"/>
      <c r="J343" s="157">
        <f>ROUND(I343*H343,2)</f>
        <v>0</v>
      </c>
      <c r="K343" s="153" t="s">
        <v>191</v>
      </c>
      <c r="L343" s="34"/>
      <c r="M343" s="158" t="s">
        <v>1</v>
      </c>
      <c r="N343" s="159" t="s">
        <v>45</v>
      </c>
      <c r="O343" s="59"/>
      <c r="P343" s="160">
        <f>O343*H343</f>
        <v>0</v>
      </c>
      <c r="Q343" s="160">
        <v>0</v>
      </c>
      <c r="R343" s="160">
        <f>Q343*H343</f>
        <v>0</v>
      </c>
      <c r="S343" s="160">
        <v>0</v>
      </c>
      <c r="T343" s="161">
        <f>S343*H343</f>
        <v>0</v>
      </c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R343" s="162" t="s">
        <v>192</v>
      </c>
      <c r="AT343" s="162" t="s">
        <v>187</v>
      </c>
      <c r="AU343" s="162" t="s">
        <v>88</v>
      </c>
      <c r="AY343" s="18" t="s">
        <v>185</v>
      </c>
      <c r="BE343" s="163">
        <f>IF(N343="základní",J343,0)</f>
        <v>0</v>
      </c>
      <c r="BF343" s="163">
        <f>IF(N343="snížená",J343,0)</f>
        <v>0</v>
      </c>
      <c r="BG343" s="163">
        <f>IF(N343="zákl. přenesená",J343,0)</f>
        <v>0</v>
      </c>
      <c r="BH343" s="163">
        <f>IF(N343="sníž. přenesená",J343,0)</f>
        <v>0</v>
      </c>
      <c r="BI343" s="163">
        <f>IF(N343="nulová",J343,0)</f>
        <v>0</v>
      </c>
      <c r="BJ343" s="18" t="s">
        <v>24</v>
      </c>
      <c r="BK343" s="163">
        <f>ROUND(I343*H343,2)</f>
        <v>0</v>
      </c>
      <c r="BL343" s="18" t="s">
        <v>192</v>
      </c>
      <c r="BM343" s="162" t="s">
        <v>2057</v>
      </c>
    </row>
    <row r="344" spans="1:65" s="13" customFormat="1">
      <c r="B344" s="164"/>
      <c r="D344" s="165" t="s">
        <v>194</v>
      </c>
      <c r="E344" s="166" t="s">
        <v>1</v>
      </c>
      <c r="F344" s="167" t="s">
        <v>2058</v>
      </c>
      <c r="H344" s="168">
        <v>3.4289999999999998</v>
      </c>
      <c r="I344" s="169"/>
      <c r="L344" s="164"/>
      <c r="M344" s="170"/>
      <c r="N344" s="171"/>
      <c r="O344" s="171"/>
      <c r="P344" s="171"/>
      <c r="Q344" s="171"/>
      <c r="R344" s="171"/>
      <c r="S344" s="171"/>
      <c r="T344" s="172"/>
      <c r="AT344" s="166" t="s">
        <v>194</v>
      </c>
      <c r="AU344" s="166" t="s">
        <v>88</v>
      </c>
      <c r="AV344" s="13" t="s">
        <v>88</v>
      </c>
      <c r="AW344" s="13" t="s">
        <v>35</v>
      </c>
      <c r="AX344" s="13" t="s">
        <v>24</v>
      </c>
      <c r="AY344" s="166" t="s">
        <v>185</v>
      </c>
    </row>
    <row r="345" spans="1:65" s="2" customFormat="1" ht="16.5" customHeight="1">
      <c r="A345" s="33"/>
      <c r="B345" s="150"/>
      <c r="C345" s="151" t="s">
        <v>554</v>
      </c>
      <c r="D345" s="151" t="s">
        <v>187</v>
      </c>
      <c r="E345" s="152" t="s">
        <v>2059</v>
      </c>
      <c r="F345" s="153" t="s">
        <v>2060</v>
      </c>
      <c r="G345" s="154" t="s">
        <v>228</v>
      </c>
      <c r="H345" s="155">
        <v>0.33500000000000002</v>
      </c>
      <c r="I345" s="156"/>
      <c r="J345" s="157">
        <f>ROUND(I345*H345,2)</f>
        <v>0</v>
      </c>
      <c r="K345" s="153" t="s">
        <v>191</v>
      </c>
      <c r="L345" s="34"/>
      <c r="M345" s="158" t="s">
        <v>1</v>
      </c>
      <c r="N345" s="159" t="s">
        <v>45</v>
      </c>
      <c r="O345" s="59"/>
      <c r="P345" s="160">
        <f>O345*H345</f>
        <v>0</v>
      </c>
      <c r="Q345" s="160">
        <v>0</v>
      </c>
      <c r="R345" s="160">
        <f>Q345*H345</f>
        <v>0</v>
      </c>
      <c r="S345" s="160">
        <v>0</v>
      </c>
      <c r="T345" s="161">
        <f>S345*H345</f>
        <v>0</v>
      </c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R345" s="162" t="s">
        <v>192</v>
      </c>
      <c r="AT345" s="162" t="s">
        <v>187</v>
      </c>
      <c r="AU345" s="162" t="s">
        <v>88</v>
      </c>
      <c r="AY345" s="18" t="s">
        <v>185</v>
      </c>
      <c r="BE345" s="163">
        <f>IF(N345="základní",J345,0)</f>
        <v>0</v>
      </c>
      <c r="BF345" s="163">
        <f>IF(N345="snížená",J345,0)</f>
        <v>0</v>
      </c>
      <c r="BG345" s="163">
        <f>IF(N345="zákl. přenesená",J345,0)</f>
        <v>0</v>
      </c>
      <c r="BH345" s="163">
        <f>IF(N345="sníž. přenesená",J345,0)</f>
        <v>0</v>
      </c>
      <c r="BI345" s="163">
        <f>IF(N345="nulová",J345,0)</f>
        <v>0</v>
      </c>
      <c r="BJ345" s="18" t="s">
        <v>24</v>
      </c>
      <c r="BK345" s="163">
        <f>ROUND(I345*H345,2)</f>
        <v>0</v>
      </c>
      <c r="BL345" s="18" t="s">
        <v>192</v>
      </c>
      <c r="BM345" s="162" t="s">
        <v>2061</v>
      </c>
    </row>
    <row r="346" spans="1:65" s="13" customFormat="1">
      <c r="B346" s="164"/>
      <c r="D346" s="165" t="s">
        <v>194</v>
      </c>
      <c r="E346" s="166" t="s">
        <v>1</v>
      </c>
      <c r="F346" s="167" t="s">
        <v>2062</v>
      </c>
      <c r="H346" s="168">
        <v>0.33500000000000002</v>
      </c>
      <c r="I346" s="169"/>
      <c r="L346" s="164"/>
      <c r="M346" s="170"/>
      <c r="N346" s="171"/>
      <c r="O346" s="171"/>
      <c r="P346" s="171"/>
      <c r="Q346" s="171"/>
      <c r="R346" s="171"/>
      <c r="S346" s="171"/>
      <c r="T346" s="172"/>
      <c r="AT346" s="166" t="s">
        <v>194</v>
      </c>
      <c r="AU346" s="166" t="s">
        <v>88</v>
      </c>
      <c r="AV346" s="13" t="s">
        <v>88</v>
      </c>
      <c r="AW346" s="13" t="s">
        <v>35</v>
      </c>
      <c r="AX346" s="13" t="s">
        <v>24</v>
      </c>
      <c r="AY346" s="166" t="s">
        <v>185</v>
      </c>
    </row>
    <row r="347" spans="1:65" s="2" customFormat="1" ht="16.5" customHeight="1">
      <c r="A347" s="33"/>
      <c r="B347" s="150"/>
      <c r="C347" s="151" t="s">
        <v>556</v>
      </c>
      <c r="D347" s="151" t="s">
        <v>187</v>
      </c>
      <c r="E347" s="152" t="s">
        <v>2063</v>
      </c>
      <c r="F347" s="153" t="s">
        <v>2064</v>
      </c>
      <c r="G347" s="154" t="s">
        <v>228</v>
      </c>
      <c r="H347" s="155">
        <v>28.352</v>
      </c>
      <c r="I347" s="156"/>
      <c r="J347" s="157">
        <f>ROUND(I347*H347,2)</f>
        <v>0</v>
      </c>
      <c r="K347" s="153" t="s">
        <v>191</v>
      </c>
      <c r="L347" s="34"/>
      <c r="M347" s="158" t="s">
        <v>1</v>
      </c>
      <c r="N347" s="159" t="s">
        <v>45</v>
      </c>
      <c r="O347" s="59"/>
      <c r="P347" s="160">
        <f>O347*H347</f>
        <v>0</v>
      </c>
      <c r="Q347" s="160">
        <v>0</v>
      </c>
      <c r="R347" s="160">
        <f>Q347*H347</f>
        <v>0</v>
      </c>
      <c r="S347" s="160">
        <v>0</v>
      </c>
      <c r="T347" s="161">
        <f>S347*H347</f>
        <v>0</v>
      </c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R347" s="162" t="s">
        <v>192</v>
      </c>
      <c r="AT347" s="162" t="s">
        <v>187</v>
      </c>
      <c r="AU347" s="162" t="s">
        <v>88</v>
      </c>
      <c r="AY347" s="18" t="s">
        <v>185</v>
      </c>
      <c r="BE347" s="163">
        <f>IF(N347="základní",J347,0)</f>
        <v>0</v>
      </c>
      <c r="BF347" s="163">
        <f>IF(N347="snížená",J347,0)</f>
        <v>0</v>
      </c>
      <c r="BG347" s="163">
        <f>IF(N347="zákl. přenesená",J347,0)</f>
        <v>0</v>
      </c>
      <c r="BH347" s="163">
        <f>IF(N347="sníž. přenesená",J347,0)</f>
        <v>0</v>
      </c>
      <c r="BI347" s="163">
        <f>IF(N347="nulová",J347,0)</f>
        <v>0</v>
      </c>
      <c r="BJ347" s="18" t="s">
        <v>24</v>
      </c>
      <c r="BK347" s="163">
        <f>ROUND(I347*H347,2)</f>
        <v>0</v>
      </c>
      <c r="BL347" s="18" t="s">
        <v>192</v>
      </c>
      <c r="BM347" s="162" t="s">
        <v>2065</v>
      </c>
    </row>
    <row r="348" spans="1:65" s="15" customFormat="1">
      <c r="B348" s="194"/>
      <c r="D348" s="165" t="s">
        <v>194</v>
      </c>
      <c r="E348" s="195" t="s">
        <v>1</v>
      </c>
      <c r="F348" s="196" t="s">
        <v>2066</v>
      </c>
      <c r="H348" s="195" t="s">
        <v>1</v>
      </c>
      <c r="I348" s="197"/>
      <c r="L348" s="194"/>
      <c r="M348" s="198"/>
      <c r="N348" s="199"/>
      <c r="O348" s="199"/>
      <c r="P348" s="199"/>
      <c r="Q348" s="199"/>
      <c r="R348" s="199"/>
      <c r="S348" s="199"/>
      <c r="T348" s="200"/>
      <c r="AT348" s="195" t="s">
        <v>194</v>
      </c>
      <c r="AU348" s="195" t="s">
        <v>88</v>
      </c>
      <c r="AV348" s="15" t="s">
        <v>24</v>
      </c>
      <c r="AW348" s="15" t="s">
        <v>35</v>
      </c>
      <c r="AX348" s="15" t="s">
        <v>80</v>
      </c>
      <c r="AY348" s="195" t="s">
        <v>185</v>
      </c>
    </row>
    <row r="349" spans="1:65" s="13" customFormat="1">
      <c r="B349" s="164"/>
      <c r="D349" s="165" t="s">
        <v>194</v>
      </c>
      <c r="E349" s="166" t="s">
        <v>1</v>
      </c>
      <c r="F349" s="167" t="s">
        <v>2067</v>
      </c>
      <c r="H349" s="168">
        <v>160.215</v>
      </c>
      <c r="I349" s="169"/>
      <c r="L349" s="164"/>
      <c r="M349" s="170"/>
      <c r="N349" s="171"/>
      <c r="O349" s="171"/>
      <c r="P349" s="171"/>
      <c r="Q349" s="171"/>
      <c r="R349" s="171"/>
      <c r="S349" s="171"/>
      <c r="T349" s="172"/>
      <c r="AT349" s="166" t="s">
        <v>194</v>
      </c>
      <c r="AU349" s="166" t="s">
        <v>88</v>
      </c>
      <c r="AV349" s="13" t="s">
        <v>88</v>
      </c>
      <c r="AW349" s="13" t="s">
        <v>35</v>
      </c>
      <c r="AX349" s="13" t="s">
        <v>80</v>
      </c>
      <c r="AY349" s="166" t="s">
        <v>185</v>
      </c>
    </row>
    <row r="350" spans="1:65" s="13" customFormat="1">
      <c r="B350" s="164"/>
      <c r="D350" s="165" t="s">
        <v>194</v>
      </c>
      <c r="E350" s="166" t="s">
        <v>1</v>
      </c>
      <c r="F350" s="167" t="s">
        <v>2068</v>
      </c>
      <c r="H350" s="168">
        <v>180.827</v>
      </c>
      <c r="I350" s="169"/>
      <c r="L350" s="164"/>
      <c r="M350" s="170"/>
      <c r="N350" s="171"/>
      <c r="O350" s="171"/>
      <c r="P350" s="171"/>
      <c r="Q350" s="171"/>
      <c r="R350" s="171"/>
      <c r="S350" s="171"/>
      <c r="T350" s="172"/>
      <c r="AT350" s="166" t="s">
        <v>194</v>
      </c>
      <c r="AU350" s="166" t="s">
        <v>88</v>
      </c>
      <c r="AV350" s="13" t="s">
        <v>88</v>
      </c>
      <c r="AW350" s="13" t="s">
        <v>35</v>
      </c>
      <c r="AX350" s="13" t="s">
        <v>80</v>
      </c>
      <c r="AY350" s="166" t="s">
        <v>185</v>
      </c>
    </row>
    <row r="351" spans="1:65" s="16" customFormat="1">
      <c r="B351" s="206"/>
      <c r="D351" s="165" t="s">
        <v>194</v>
      </c>
      <c r="E351" s="207" t="s">
        <v>1860</v>
      </c>
      <c r="F351" s="208" t="s">
        <v>510</v>
      </c>
      <c r="H351" s="209">
        <v>341.04199999999997</v>
      </c>
      <c r="I351" s="210"/>
      <c r="L351" s="206"/>
      <c r="M351" s="211"/>
      <c r="N351" s="212"/>
      <c r="O351" s="212"/>
      <c r="P351" s="212"/>
      <c r="Q351" s="212"/>
      <c r="R351" s="212"/>
      <c r="S351" s="212"/>
      <c r="T351" s="213"/>
      <c r="AT351" s="207" t="s">
        <v>194</v>
      </c>
      <c r="AU351" s="207" t="s">
        <v>88</v>
      </c>
      <c r="AV351" s="16" t="s">
        <v>117</v>
      </c>
      <c r="AW351" s="16" t="s">
        <v>35</v>
      </c>
      <c r="AX351" s="16" t="s">
        <v>80</v>
      </c>
      <c r="AY351" s="207" t="s">
        <v>185</v>
      </c>
    </row>
    <row r="352" spans="1:65" s="15" customFormat="1">
      <c r="B352" s="194"/>
      <c r="D352" s="165" t="s">
        <v>194</v>
      </c>
      <c r="E352" s="195" t="s">
        <v>1</v>
      </c>
      <c r="F352" s="196" t="s">
        <v>2069</v>
      </c>
      <c r="H352" s="195" t="s">
        <v>1</v>
      </c>
      <c r="I352" s="197"/>
      <c r="L352" s="194"/>
      <c r="M352" s="198"/>
      <c r="N352" s="199"/>
      <c r="O352" s="199"/>
      <c r="P352" s="199"/>
      <c r="Q352" s="199"/>
      <c r="R352" s="199"/>
      <c r="S352" s="199"/>
      <c r="T352" s="200"/>
      <c r="AT352" s="195" t="s">
        <v>194</v>
      </c>
      <c r="AU352" s="195" t="s">
        <v>88</v>
      </c>
      <c r="AV352" s="15" t="s">
        <v>24</v>
      </c>
      <c r="AW352" s="15" t="s">
        <v>35</v>
      </c>
      <c r="AX352" s="15" t="s">
        <v>80</v>
      </c>
      <c r="AY352" s="195" t="s">
        <v>185</v>
      </c>
    </row>
    <row r="353" spans="1:65" s="13" customFormat="1">
      <c r="B353" s="164"/>
      <c r="D353" s="165" t="s">
        <v>194</v>
      </c>
      <c r="E353" s="166" t="s">
        <v>1</v>
      </c>
      <c r="F353" s="167" t="s">
        <v>2070</v>
      </c>
      <c r="H353" s="168">
        <v>-40.734000000000002</v>
      </c>
      <c r="I353" s="169"/>
      <c r="L353" s="164"/>
      <c r="M353" s="170"/>
      <c r="N353" s="171"/>
      <c r="O353" s="171"/>
      <c r="P353" s="171"/>
      <c r="Q353" s="171"/>
      <c r="R353" s="171"/>
      <c r="S353" s="171"/>
      <c r="T353" s="172"/>
      <c r="AT353" s="166" t="s">
        <v>194</v>
      </c>
      <c r="AU353" s="166" t="s">
        <v>88</v>
      </c>
      <c r="AV353" s="13" t="s">
        <v>88</v>
      </c>
      <c r="AW353" s="13" t="s">
        <v>35</v>
      </c>
      <c r="AX353" s="13" t="s">
        <v>80</v>
      </c>
      <c r="AY353" s="166" t="s">
        <v>185</v>
      </c>
    </row>
    <row r="354" spans="1:65" s="13" customFormat="1">
      <c r="B354" s="164"/>
      <c r="D354" s="165" t="s">
        <v>194</v>
      </c>
      <c r="E354" s="166" t="s">
        <v>1</v>
      </c>
      <c r="F354" s="167" t="s">
        <v>2071</v>
      </c>
      <c r="H354" s="168">
        <v>-12.603999999999999</v>
      </c>
      <c r="I354" s="169"/>
      <c r="L354" s="164"/>
      <c r="M354" s="170"/>
      <c r="N354" s="171"/>
      <c r="O354" s="171"/>
      <c r="P354" s="171"/>
      <c r="Q354" s="171"/>
      <c r="R354" s="171"/>
      <c r="S354" s="171"/>
      <c r="T354" s="172"/>
      <c r="AT354" s="166" t="s">
        <v>194</v>
      </c>
      <c r="AU354" s="166" t="s">
        <v>88</v>
      </c>
      <c r="AV354" s="13" t="s">
        <v>88</v>
      </c>
      <c r="AW354" s="13" t="s">
        <v>35</v>
      </c>
      <c r="AX354" s="13" t="s">
        <v>80</v>
      </c>
      <c r="AY354" s="166" t="s">
        <v>185</v>
      </c>
    </row>
    <row r="355" spans="1:65" s="13" customFormat="1">
      <c r="B355" s="164"/>
      <c r="D355" s="165" t="s">
        <v>194</v>
      </c>
      <c r="E355" s="166" t="s">
        <v>1</v>
      </c>
      <c r="F355" s="167" t="s">
        <v>2072</v>
      </c>
      <c r="H355" s="168">
        <v>-4.1820000000000004</v>
      </c>
      <c r="I355" s="169"/>
      <c r="L355" s="164"/>
      <c r="M355" s="170"/>
      <c r="N355" s="171"/>
      <c r="O355" s="171"/>
      <c r="P355" s="171"/>
      <c r="Q355" s="171"/>
      <c r="R355" s="171"/>
      <c r="S355" s="171"/>
      <c r="T355" s="172"/>
      <c r="AT355" s="166" t="s">
        <v>194</v>
      </c>
      <c r="AU355" s="166" t="s">
        <v>88</v>
      </c>
      <c r="AV355" s="13" t="s">
        <v>88</v>
      </c>
      <c r="AW355" s="13" t="s">
        <v>35</v>
      </c>
      <c r="AX355" s="13" t="s">
        <v>80</v>
      </c>
      <c r="AY355" s="166" t="s">
        <v>185</v>
      </c>
    </row>
    <row r="356" spans="1:65" s="14" customFormat="1">
      <c r="B356" s="173"/>
      <c r="D356" s="165" t="s">
        <v>194</v>
      </c>
      <c r="E356" s="174" t="s">
        <v>1858</v>
      </c>
      <c r="F356" s="175" t="s">
        <v>195</v>
      </c>
      <c r="H356" s="176">
        <v>283.52199999999999</v>
      </c>
      <c r="I356" s="177"/>
      <c r="L356" s="173"/>
      <c r="M356" s="178"/>
      <c r="N356" s="179"/>
      <c r="O356" s="179"/>
      <c r="P356" s="179"/>
      <c r="Q356" s="179"/>
      <c r="R356" s="179"/>
      <c r="S356" s="179"/>
      <c r="T356" s="180"/>
      <c r="AT356" s="174" t="s">
        <v>194</v>
      </c>
      <c r="AU356" s="174" t="s">
        <v>88</v>
      </c>
      <c r="AV356" s="14" t="s">
        <v>192</v>
      </c>
      <c r="AW356" s="14" t="s">
        <v>35</v>
      </c>
      <c r="AX356" s="14" t="s">
        <v>80</v>
      </c>
      <c r="AY356" s="174" t="s">
        <v>185</v>
      </c>
    </row>
    <row r="357" spans="1:65" s="15" customFormat="1">
      <c r="B357" s="194"/>
      <c r="D357" s="165" t="s">
        <v>194</v>
      </c>
      <c r="E357" s="195" t="s">
        <v>1</v>
      </c>
      <c r="F357" s="196" t="s">
        <v>1550</v>
      </c>
      <c r="H357" s="195" t="s">
        <v>1</v>
      </c>
      <c r="I357" s="197"/>
      <c r="L357" s="194"/>
      <c r="M357" s="198"/>
      <c r="N357" s="199"/>
      <c r="O357" s="199"/>
      <c r="P357" s="199"/>
      <c r="Q357" s="199"/>
      <c r="R357" s="199"/>
      <c r="S357" s="199"/>
      <c r="T357" s="200"/>
      <c r="AT357" s="195" t="s">
        <v>194</v>
      </c>
      <c r="AU357" s="195" t="s">
        <v>88</v>
      </c>
      <c r="AV357" s="15" t="s">
        <v>24</v>
      </c>
      <c r="AW357" s="15" t="s">
        <v>35</v>
      </c>
      <c r="AX357" s="15" t="s">
        <v>80</v>
      </c>
      <c r="AY357" s="195" t="s">
        <v>185</v>
      </c>
    </row>
    <row r="358" spans="1:65" s="13" customFormat="1">
      <c r="B358" s="164"/>
      <c r="D358" s="165" t="s">
        <v>194</v>
      </c>
      <c r="E358" s="166" t="s">
        <v>1</v>
      </c>
      <c r="F358" s="167" t="s">
        <v>2073</v>
      </c>
      <c r="H358" s="168">
        <v>28.352</v>
      </c>
      <c r="I358" s="169"/>
      <c r="L358" s="164"/>
      <c r="M358" s="170"/>
      <c r="N358" s="171"/>
      <c r="O358" s="171"/>
      <c r="P358" s="171"/>
      <c r="Q358" s="171"/>
      <c r="R358" s="171"/>
      <c r="S358" s="171"/>
      <c r="T358" s="172"/>
      <c r="AT358" s="166" t="s">
        <v>194</v>
      </c>
      <c r="AU358" s="166" t="s">
        <v>88</v>
      </c>
      <c r="AV358" s="13" t="s">
        <v>88</v>
      </c>
      <c r="AW358" s="13" t="s">
        <v>35</v>
      </c>
      <c r="AX358" s="13" t="s">
        <v>80</v>
      </c>
      <c r="AY358" s="166" t="s">
        <v>185</v>
      </c>
    </row>
    <row r="359" spans="1:65" s="14" customFormat="1">
      <c r="B359" s="173"/>
      <c r="D359" s="165" t="s">
        <v>194</v>
      </c>
      <c r="E359" s="174" t="s">
        <v>1</v>
      </c>
      <c r="F359" s="175" t="s">
        <v>195</v>
      </c>
      <c r="H359" s="176">
        <v>28.352</v>
      </c>
      <c r="I359" s="177"/>
      <c r="L359" s="173"/>
      <c r="M359" s="178"/>
      <c r="N359" s="179"/>
      <c r="O359" s="179"/>
      <c r="P359" s="179"/>
      <c r="Q359" s="179"/>
      <c r="R359" s="179"/>
      <c r="S359" s="179"/>
      <c r="T359" s="180"/>
      <c r="AT359" s="174" t="s">
        <v>194</v>
      </c>
      <c r="AU359" s="174" t="s">
        <v>88</v>
      </c>
      <c r="AV359" s="14" t="s">
        <v>192</v>
      </c>
      <c r="AW359" s="14" t="s">
        <v>35</v>
      </c>
      <c r="AX359" s="14" t="s">
        <v>24</v>
      </c>
      <c r="AY359" s="174" t="s">
        <v>185</v>
      </c>
    </row>
    <row r="360" spans="1:65" s="2" customFormat="1" ht="16.5" customHeight="1">
      <c r="A360" s="33"/>
      <c r="B360" s="150"/>
      <c r="C360" s="151" t="s">
        <v>560</v>
      </c>
      <c r="D360" s="151" t="s">
        <v>187</v>
      </c>
      <c r="E360" s="152" t="s">
        <v>2074</v>
      </c>
      <c r="F360" s="153" t="s">
        <v>2075</v>
      </c>
      <c r="G360" s="154" t="s">
        <v>228</v>
      </c>
      <c r="H360" s="155">
        <v>232.488</v>
      </c>
      <c r="I360" s="156"/>
      <c r="J360" s="157">
        <f>ROUND(I360*H360,2)</f>
        <v>0</v>
      </c>
      <c r="K360" s="153" t="s">
        <v>191</v>
      </c>
      <c r="L360" s="34"/>
      <c r="M360" s="158" t="s">
        <v>1</v>
      </c>
      <c r="N360" s="159" t="s">
        <v>45</v>
      </c>
      <c r="O360" s="59"/>
      <c r="P360" s="160">
        <f>O360*H360</f>
        <v>0</v>
      </c>
      <c r="Q360" s="160">
        <v>0</v>
      </c>
      <c r="R360" s="160">
        <f>Q360*H360</f>
        <v>0</v>
      </c>
      <c r="S360" s="160">
        <v>0</v>
      </c>
      <c r="T360" s="161">
        <f>S360*H360</f>
        <v>0</v>
      </c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R360" s="162" t="s">
        <v>192</v>
      </c>
      <c r="AT360" s="162" t="s">
        <v>187</v>
      </c>
      <c r="AU360" s="162" t="s">
        <v>88</v>
      </c>
      <c r="AY360" s="18" t="s">
        <v>185</v>
      </c>
      <c r="BE360" s="163">
        <f>IF(N360="základní",J360,0)</f>
        <v>0</v>
      </c>
      <c r="BF360" s="163">
        <f>IF(N360="snížená",J360,0)</f>
        <v>0</v>
      </c>
      <c r="BG360" s="163">
        <f>IF(N360="zákl. přenesená",J360,0)</f>
        <v>0</v>
      </c>
      <c r="BH360" s="163">
        <f>IF(N360="sníž. přenesená",J360,0)</f>
        <v>0</v>
      </c>
      <c r="BI360" s="163">
        <f>IF(N360="nulová",J360,0)</f>
        <v>0</v>
      </c>
      <c r="BJ360" s="18" t="s">
        <v>24</v>
      </c>
      <c r="BK360" s="163">
        <f>ROUND(I360*H360,2)</f>
        <v>0</v>
      </c>
      <c r="BL360" s="18" t="s">
        <v>192</v>
      </c>
      <c r="BM360" s="162" t="s">
        <v>2076</v>
      </c>
    </row>
    <row r="361" spans="1:65" s="13" customFormat="1">
      <c r="B361" s="164"/>
      <c r="D361" s="165" t="s">
        <v>194</v>
      </c>
      <c r="E361" s="166" t="s">
        <v>1</v>
      </c>
      <c r="F361" s="167" t="s">
        <v>2077</v>
      </c>
      <c r="H361" s="168">
        <v>232.488</v>
      </c>
      <c r="I361" s="169"/>
      <c r="L361" s="164"/>
      <c r="M361" s="170"/>
      <c r="N361" s="171"/>
      <c r="O361" s="171"/>
      <c r="P361" s="171"/>
      <c r="Q361" s="171"/>
      <c r="R361" s="171"/>
      <c r="S361" s="171"/>
      <c r="T361" s="172"/>
      <c r="AT361" s="166" t="s">
        <v>194</v>
      </c>
      <c r="AU361" s="166" t="s">
        <v>88</v>
      </c>
      <c r="AV361" s="13" t="s">
        <v>88</v>
      </c>
      <c r="AW361" s="13" t="s">
        <v>35</v>
      </c>
      <c r="AX361" s="13" t="s">
        <v>24</v>
      </c>
      <c r="AY361" s="166" t="s">
        <v>185</v>
      </c>
    </row>
    <row r="362" spans="1:65" s="2" customFormat="1" ht="16.5" customHeight="1">
      <c r="A362" s="33"/>
      <c r="B362" s="150"/>
      <c r="C362" s="151" t="s">
        <v>563</v>
      </c>
      <c r="D362" s="151" t="s">
        <v>187</v>
      </c>
      <c r="E362" s="152" t="s">
        <v>2078</v>
      </c>
      <c r="F362" s="153" t="s">
        <v>2079</v>
      </c>
      <c r="G362" s="154" t="s">
        <v>228</v>
      </c>
      <c r="H362" s="155">
        <v>22.681999999999999</v>
      </c>
      <c r="I362" s="156"/>
      <c r="J362" s="157">
        <f>ROUND(I362*H362,2)</f>
        <v>0</v>
      </c>
      <c r="K362" s="153" t="s">
        <v>191</v>
      </c>
      <c r="L362" s="34"/>
      <c r="M362" s="158" t="s">
        <v>1</v>
      </c>
      <c r="N362" s="159" t="s">
        <v>45</v>
      </c>
      <c r="O362" s="59"/>
      <c r="P362" s="160">
        <f>O362*H362</f>
        <v>0</v>
      </c>
      <c r="Q362" s="160">
        <v>0</v>
      </c>
      <c r="R362" s="160">
        <f>Q362*H362</f>
        <v>0</v>
      </c>
      <c r="S362" s="160">
        <v>0</v>
      </c>
      <c r="T362" s="161">
        <f>S362*H362</f>
        <v>0</v>
      </c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R362" s="162" t="s">
        <v>192</v>
      </c>
      <c r="AT362" s="162" t="s">
        <v>187</v>
      </c>
      <c r="AU362" s="162" t="s">
        <v>88</v>
      </c>
      <c r="AY362" s="18" t="s">
        <v>185</v>
      </c>
      <c r="BE362" s="163">
        <f>IF(N362="základní",J362,0)</f>
        <v>0</v>
      </c>
      <c r="BF362" s="163">
        <f>IF(N362="snížená",J362,0)</f>
        <v>0</v>
      </c>
      <c r="BG362" s="163">
        <f>IF(N362="zákl. přenesená",J362,0)</f>
        <v>0</v>
      </c>
      <c r="BH362" s="163">
        <f>IF(N362="sníž. přenesená",J362,0)</f>
        <v>0</v>
      </c>
      <c r="BI362" s="163">
        <f>IF(N362="nulová",J362,0)</f>
        <v>0</v>
      </c>
      <c r="BJ362" s="18" t="s">
        <v>24</v>
      </c>
      <c r="BK362" s="163">
        <f>ROUND(I362*H362,2)</f>
        <v>0</v>
      </c>
      <c r="BL362" s="18" t="s">
        <v>192</v>
      </c>
      <c r="BM362" s="162" t="s">
        <v>2080</v>
      </c>
    </row>
    <row r="363" spans="1:65" s="13" customFormat="1">
      <c r="B363" s="164"/>
      <c r="D363" s="165" t="s">
        <v>194</v>
      </c>
      <c r="E363" s="166" t="s">
        <v>1</v>
      </c>
      <c r="F363" s="167" t="s">
        <v>2081</v>
      </c>
      <c r="H363" s="168">
        <v>22.681999999999999</v>
      </c>
      <c r="I363" s="169"/>
      <c r="L363" s="164"/>
      <c r="M363" s="170"/>
      <c r="N363" s="171"/>
      <c r="O363" s="171"/>
      <c r="P363" s="171"/>
      <c r="Q363" s="171"/>
      <c r="R363" s="171"/>
      <c r="S363" s="171"/>
      <c r="T363" s="172"/>
      <c r="AT363" s="166" t="s">
        <v>194</v>
      </c>
      <c r="AU363" s="166" t="s">
        <v>88</v>
      </c>
      <c r="AV363" s="13" t="s">
        <v>88</v>
      </c>
      <c r="AW363" s="13" t="s">
        <v>35</v>
      </c>
      <c r="AX363" s="13" t="s">
        <v>24</v>
      </c>
      <c r="AY363" s="166" t="s">
        <v>185</v>
      </c>
    </row>
    <row r="364" spans="1:65" s="2" customFormat="1" ht="16.5" customHeight="1">
      <c r="A364" s="33"/>
      <c r="B364" s="150"/>
      <c r="C364" s="151" t="s">
        <v>565</v>
      </c>
      <c r="D364" s="151" t="s">
        <v>187</v>
      </c>
      <c r="E364" s="152" t="s">
        <v>2082</v>
      </c>
      <c r="F364" s="153" t="s">
        <v>2083</v>
      </c>
      <c r="G364" s="154" t="s">
        <v>288</v>
      </c>
      <c r="H364" s="155">
        <v>303.149</v>
      </c>
      <c r="I364" s="156"/>
      <c r="J364" s="157">
        <f>ROUND(I364*H364,2)</f>
        <v>0</v>
      </c>
      <c r="K364" s="153" t="s">
        <v>191</v>
      </c>
      <c r="L364" s="34"/>
      <c r="M364" s="158" t="s">
        <v>1</v>
      </c>
      <c r="N364" s="159" t="s">
        <v>45</v>
      </c>
      <c r="O364" s="59"/>
      <c r="P364" s="160">
        <f>O364*H364</f>
        <v>0</v>
      </c>
      <c r="Q364" s="160">
        <v>1.49E-3</v>
      </c>
      <c r="R364" s="160">
        <f>Q364*H364</f>
        <v>0.45169200999999998</v>
      </c>
      <c r="S364" s="160">
        <v>0</v>
      </c>
      <c r="T364" s="161">
        <f>S364*H364</f>
        <v>0</v>
      </c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R364" s="162" t="s">
        <v>192</v>
      </c>
      <c r="AT364" s="162" t="s">
        <v>187</v>
      </c>
      <c r="AU364" s="162" t="s">
        <v>88</v>
      </c>
      <c r="AY364" s="18" t="s">
        <v>185</v>
      </c>
      <c r="BE364" s="163">
        <f>IF(N364="základní",J364,0)</f>
        <v>0</v>
      </c>
      <c r="BF364" s="163">
        <f>IF(N364="snížená",J364,0)</f>
        <v>0</v>
      </c>
      <c r="BG364" s="163">
        <f>IF(N364="zákl. přenesená",J364,0)</f>
        <v>0</v>
      </c>
      <c r="BH364" s="163">
        <f>IF(N364="sníž. přenesená",J364,0)</f>
        <v>0</v>
      </c>
      <c r="BI364" s="163">
        <f>IF(N364="nulová",J364,0)</f>
        <v>0</v>
      </c>
      <c r="BJ364" s="18" t="s">
        <v>24</v>
      </c>
      <c r="BK364" s="163">
        <f>ROUND(I364*H364,2)</f>
        <v>0</v>
      </c>
      <c r="BL364" s="18" t="s">
        <v>192</v>
      </c>
      <c r="BM364" s="162" t="s">
        <v>2084</v>
      </c>
    </row>
    <row r="365" spans="1:65" s="15" customFormat="1">
      <c r="B365" s="194"/>
      <c r="D365" s="165" t="s">
        <v>194</v>
      </c>
      <c r="E365" s="195" t="s">
        <v>1</v>
      </c>
      <c r="F365" s="196" t="s">
        <v>2066</v>
      </c>
      <c r="H365" s="195" t="s">
        <v>1</v>
      </c>
      <c r="I365" s="197"/>
      <c r="L365" s="194"/>
      <c r="M365" s="198"/>
      <c r="N365" s="199"/>
      <c r="O365" s="199"/>
      <c r="P365" s="199"/>
      <c r="Q365" s="199"/>
      <c r="R365" s="199"/>
      <c r="S365" s="199"/>
      <c r="T365" s="200"/>
      <c r="AT365" s="195" t="s">
        <v>194</v>
      </c>
      <c r="AU365" s="195" t="s">
        <v>88</v>
      </c>
      <c r="AV365" s="15" t="s">
        <v>24</v>
      </c>
      <c r="AW365" s="15" t="s">
        <v>35</v>
      </c>
      <c r="AX365" s="15" t="s">
        <v>80</v>
      </c>
      <c r="AY365" s="195" t="s">
        <v>185</v>
      </c>
    </row>
    <row r="366" spans="1:65" s="13" customFormat="1">
      <c r="B366" s="164"/>
      <c r="D366" s="165" t="s">
        <v>194</v>
      </c>
      <c r="E366" s="166" t="s">
        <v>1</v>
      </c>
      <c r="F366" s="167" t="s">
        <v>2085</v>
      </c>
      <c r="H366" s="168">
        <v>142.41399999999999</v>
      </c>
      <c r="I366" s="169"/>
      <c r="L366" s="164"/>
      <c r="M366" s="170"/>
      <c r="N366" s="171"/>
      <c r="O366" s="171"/>
      <c r="P366" s="171"/>
      <c r="Q366" s="171"/>
      <c r="R366" s="171"/>
      <c r="S366" s="171"/>
      <c r="T366" s="172"/>
      <c r="AT366" s="166" t="s">
        <v>194</v>
      </c>
      <c r="AU366" s="166" t="s">
        <v>88</v>
      </c>
      <c r="AV366" s="13" t="s">
        <v>88</v>
      </c>
      <c r="AW366" s="13" t="s">
        <v>35</v>
      </c>
      <c r="AX366" s="13" t="s">
        <v>80</v>
      </c>
      <c r="AY366" s="166" t="s">
        <v>185</v>
      </c>
    </row>
    <row r="367" spans="1:65" s="13" customFormat="1">
      <c r="B367" s="164"/>
      <c r="D367" s="165" t="s">
        <v>194</v>
      </c>
      <c r="E367" s="166" t="s">
        <v>1</v>
      </c>
      <c r="F367" s="167" t="s">
        <v>2086</v>
      </c>
      <c r="H367" s="168">
        <v>160.73500000000001</v>
      </c>
      <c r="I367" s="169"/>
      <c r="L367" s="164"/>
      <c r="M367" s="170"/>
      <c r="N367" s="171"/>
      <c r="O367" s="171"/>
      <c r="P367" s="171"/>
      <c r="Q367" s="171"/>
      <c r="R367" s="171"/>
      <c r="S367" s="171"/>
      <c r="T367" s="172"/>
      <c r="AT367" s="166" t="s">
        <v>194</v>
      </c>
      <c r="AU367" s="166" t="s">
        <v>88</v>
      </c>
      <c r="AV367" s="13" t="s">
        <v>88</v>
      </c>
      <c r="AW367" s="13" t="s">
        <v>35</v>
      </c>
      <c r="AX367" s="13" t="s">
        <v>80</v>
      </c>
      <c r="AY367" s="166" t="s">
        <v>185</v>
      </c>
    </row>
    <row r="368" spans="1:65" s="14" customFormat="1">
      <c r="B368" s="173"/>
      <c r="D368" s="165" t="s">
        <v>194</v>
      </c>
      <c r="E368" s="174" t="s">
        <v>1</v>
      </c>
      <c r="F368" s="175" t="s">
        <v>195</v>
      </c>
      <c r="H368" s="176">
        <v>303.149</v>
      </c>
      <c r="I368" s="177"/>
      <c r="L368" s="173"/>
      <c r="M368" s="178"/>
      <c r="N368" s="179"/>
      <c r="O368" s="179"/>
      <c r="P368" s="179"/>
      <c r="Q368" s="179"/>
      <c r="R368" s="179"/>
      <c r="S368" s="179"/>
      <c r="T368" s="180"/>
      <c r="AT368" s="174" t="s">
        <v>194</v>
      </c>
      <c r="AU368" s="174" t="s">
        <v>88</v>
      </c>
      <c r="AV368" s="14" t="s">
        <v>192</v>
      </c>
      <c r="AW368" s="14" t="s">
        <v>35</v>
      </c>
      <c r="AX368" s="14" t="s">
        <v>24</v>
      </c>
      <c r="AY368" s="174" t="s">
        <v>185</v>
      </c>
    </row>
    <row r="369" spans="1:65" s="2" customFormat="1" ht="16.5" customHeight="1">
      <c r="A369" s="33"/>
      <c r="B369" s="150"/>
      <c r="C369" s="151" t="s">
        <v>572</v>
      </c>
      <c r="D369" s="151" t="s">
        <v>187</v>
      </c>
      <c r="E369" s="152" t="s">
        <v>2087</v>
      </c>
      <c r="F369" s="153" t="s">
        <v>2088</v>
      </c>
      <c r="G369" s="154" t="s">
        <v>288</v>
      </c>
      <c r="H369" s="155">
        <v>303.149</v>
      </c>
      <c r="I369" s="156"/>
      <c r="J369" s="157">
        <f>ROUND(I369*H369,2)</f>
        <v>0</v>
      </c>
      <c r="K369" s="153" t="s">
        <v>191</v>
      </c>
      <c r="L369" s="34"/>
      <c r="M369" s="158" t="s">
        <v>1</v>
      </c>
      <c r="N369" s="159" t="s">
        <v>45</v>
      </c>
      <c r="O369" s="59"/>
      <c r="P369" s="160">
        <f>O369*H369</f>
        <v>0</v>
      </c>
      <c r="Q369" s="160">
        <v>0</v>
      </c>
      <c r="R369" s="160">
        <f>Q369*H369</f>
        <v>0</v>
      </c>
      <c r="S369" s="160">
        <v>0</v>
      </c>
      <c r="T369" s="161">
        <f>S369*H369</f>
        <v>0</v>
      </c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R369" s="162" t="s">
        <v>192</v>
      </c>
      <c r="AT369" s="162" t="s">
        <v>187</v>
      </c>
      <c r="AU369" s="162" t="s">
        <v>88</v>
      </c>
      <c r="AY369" s="18" t="s">
        <v>185</v>
      </c>
      <c r="BE369" s="163">
        <f>IF(N369="základní",J369,0)</f>
        <v>0</v>
      </c>
      <c r="BF369" s="163">
        <f>IF(N369="snížená",J369,0)</f>
        <v>0</v>
      </c>
      <c r="BG369" s="163">
        <f>IF(N369="zákl. přenesená",J369,0)</f>
        <v>0</v>
      </c>
      <c r="BH369" s="163">
        <f>IF(N369="sníž. přenesená",J369,0)</f>
        <v>0</v>
      </c>
      <c r="BI369" s="163">
        <f>IF(N369="nulová",J369,0)</f>
        <v>0</v>
      </c>
      <c r="BJ369" s="18" t="s">
        <v>24</v>
      </c>
      <c r="BK369" s="163">
        <f>ROUND(I369*H369,2)</f>
        <v>0</v>
      </c>
      <c r="BL369" s="18" t="s">
        <v>192</v>
      </c>
      <c r="BM369" s="162" t="s">
        <v>2089</v>
      </c>
    </row>
    <row r="370" spans="1:65" s="2" customFormat="1" ht="16.5" customHeight="1">
      <c r="A370" s="33"/>
      <c r="B370" s="150"/>
      <c r="C370" s="151" t="s">
        <v>576</v>
      </c>
      <c r="D370" s="151" t="s">
        <v>187</v>
      </c>
      <c r="E370" s="152" t="s">
        <v>2090</v>
      </c>
      <c r="F370" s="153" t="s">
        <v>2091</v>
      </c>
      <c r="G370" s="154" t="s">
        <v>228</v>
      </c>
      <c r="H370" s="155">
        <v>283.52199999999999</v>
      </c>
      <c r="I370" s="156"/>
      <c r="J370" s="157">
        <f>ROUND(I370*H370,2)</f>
        <v>0</v>
      </c>
      <c r="K370" s="153" t="s">
        <v>191</v>
      </c>
      <c r="L370" s="34"/>
      <c r="M370" s="158" t="s">
        <v>1</v>
      </c>
      <c r="N370" s="159" t="s">
        <v>45</v>
      </c>
      <c r="O370" s="59"/>
      <c r="P370" s="160">
        <f>O370*H370</f>
        <v>0</v>
      </c>
      <c r="Q370" s="160">
        <v>1.39E-3</v>
      </c>
      <c r="R370" s="160">
        <f>Q370*H370</f>
        <v>0.39409558</v>
      </c>
      <c r="S370" s="160">
        <v>0</v>
      </c>
      <c r="T370" s="161">
        <f>S370*H370</f>
        <v>0</v>
      </c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R370" s="162" t="s">
        <v>192</v>
      </c>
      <c r="AT370" s="162" t="s">
        <v>187</v>
      </c>
      <c r="AU370" s="162" t="s">
        <v>88</v>
      </c>
      <c r="AY370" s="18" t="s">
        <v>185</v>
      </c>
      <c r="BE370" s="163">
        <f>IF(N370="základní",J370,0)</f>
        <v>0</v>
      </c>
      <c r="BF370" s="163">
        <f>IF(N370="snížená",J370,0)</f>
        <v>0</v>
      </c>
      <c r="BG370" s="163">
        <f>IF(N370="zákl. přenesená",J370,0)</f>
        <v>0</v>
      </c>
      <c r="BH370" s="163">
        <f>IF(N370="sníž. přenesená",J370,0)</f>
        <v>0</v>
      </c>
      <c r="BI370" s="163">
        <f>IF(N370="nulová",J370,0)</f>
        <v>0</v>
      </c>
      <c r="BJ370" s="18" t="s">
        <v>24</v>
      </c>
      <c r="BK370" s="163">
        <f>ROUND(I370*H370,2)</f>
        <v>0</v>
      </c>
      <c r="BL370" s="18" t="s">
        <v>192</v>
      </c>
      <c r="BM370" s="162" t="s">
        <v>2092</v>
      </c>
    </row>
    <row r="371" spans="1:65" s="13" customFormat="1">
      <c r="B371" s="164"/>
      <c r="D371" s="165" t="s">
        <v>194</v>
      </c>
      <c r="E371" s="166" t="s">
        <v>1</v>
      </c>
      <c r="F371" s="167" t="s">
        <v>1858</v>
      </c>
      <c r="H371" s="168">
        <v>283.52199999999999</v>
      </c>
      <c r="I371" s="169"/>
      <c r="L371" s="164"/>
      <c r="M371" s="170"/>
      <c r="N371" s="171"/>
      <c r="O371" s="171"/>
      <c r="P371" s="171"/>
      <c r="Q371" s="171"/>
      <c r="R371" s="171"/>
      <c r="S371" s="171"/>
      <c r="T371" s="172"/>
      <c r="AT371" s="166" t="s">
        <v>194</v>
      </c>
      <c r="AU371" s="166" t="s">
        <v>88</v>
      </c>
      <c r="AV371" s="13" t="s">
        <v>88</v>
      </c>
      <c r="AW371" s="13" t="s">
        <v>35</v>
      </c>
      <c r="AX371" s="13" t="s">
        <v>24</v>
      </c>
      <c r="AY371" s="166" t="s">
        <v>185</v>
      </c>
    </row>
    <row r="372" spans="1:65" s="2" customFormat="1" ht="16.5" customHeight="1">
      <c r="A372" s="33"/>
      <c r="B372" s="150"/>
      <c r="C372" s="151" t="s">
        <v>578</v>
      </c>
      <c r="D372" s="151" t="s">
        <v>187</v>
      </c>
      <c r="E372" s="152" t="s">
        <v>2093</v>
      </c>
      <c r="F372" s="153" t="s">
        <v>2094</v>
      </c>
      <c r="G372" s="154" t="s">
        <v>228</v>
      </c>
      <c r="H372" s="155">
        <v>287.70400000000001</v>
      </c>
      <c r="I372" s="156"/>
      <c r="J372" s="157">
        <f>ROUND(I372*H372,2)</f>
        <v>0</v>
      </c>
      <c r="K372" s="153" t="s">
        <v>191</v>
      </c>
      <c r="L372" s="34"/>
      <c r="M372" s="158" t="s">
        <v>1</v>
      </c>
      <c r="N372" s="159" t="s">
        <v>45</v>
      </c>
      <c r="O372" s="59"/>
      <c r="P372" s="160">
        <f>O372*H372</f>
        <v>0</v>
      </c>
      <c r="Q372" s="160">
        <v>0</v>
      </c>
      <c r="R372" s="160">
        <f>Q372*H372</f>
        <v>0</v>
      </c>
      <c r="S372" s="160">
        <v>0</v>
      </c>
      <c r="T372" s="161">
        <f>S372*H372</f>
        <v>0</v>
      </c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R372" s="162" t="s">
        <v>192</v>
      </c>
      <c r="AT372" s="162" t="s">
        <v>187</v>
      </c>
      <c r="AU372" s="162" t="s">
        <v>88</v>
      </c>
      <c r="AY372" s="18" t="s">
        <v>185</v>
      </c>
      <c r="BE372" s="163">
        <f>IF(N372="základní",J372,0)</f>
        <v>0</v>
      </c>
      <c r="BF372" s="163">
        <f>IF(N372="snížená",J372,0)</f>
        <v>0</v>
      </c>
      <c r="BG372" s="163">
        <f>IF(N372="zákl. přenesená",J372,0)</f>
        <v>0</v>
      </c>
      <c r="BH372" s="163">
        <f>IF(N372="sníž. přenesená",J372,0)</f>
        <v>0</v>
      </c>
      <c r="BI372" s="163">
        <f>IF(N372="nulová",J372,0)</f>
        <v>0</v>
      </c>
      <c r="BJ372" s="18" t="s">
        <v>24</v>
      </c>
      <c r="BK372" s="163">
        <f>ROUND(I372*H372,2)</f>
        <v>0</v>
      </c>
      <c r="BL372" s="18" t="s">
        <v>192</v>
      </c>
      <c r="BM372" s="162" t="s">
        <v>2095</v>
      </c>
    </row>
    <row r="373" spans="1:65" s="2" customFormat="1" ht="21.75" customHeight="1">
      <c r="A373" s="33"/>
      <c r="B373" s="150"/>
      <c r="C373" s="151" t="s">
        <v>583</v>
      </c>
      <c r="D373" s="151" t="s">
        <v>187</v>
      </c>
      <c r="E373" s="152" t="s">
        <v>2096</v>
      </c>
      <c r="F373" s="153" t="s">
        <v>2097</v>
      </c>
      <c r="G373" s="154" t="s">
        <v>228</v>
      </c>
      <c r="H373" s="155">
        <v>22.073</v>
      </c>
      <c r="I373" s="156"/>
      <c r="J373" s="157">
        <f>ROUND(I373*H373,2)</f>
        <v>0</v>
      </c>
      <c r="K373" s="153" t="s">
        <v>191</v>
      </c>
      <c r="L373" s="34"/>
      <c r="M373" s="158" t="s">
        <v>1</v>
      </c>
      <c r="N373" s="159" t="s">
        <v>45</v>
      </c>
      <c r="O373" s="59"/>
      <c r="P373" s="160">
        <f>O373*H373</f>
        <v>0</v>
      </c>
      <c r="Q373" s="160">
        <v>0</v>
      </c>
      <c r="R373" s="160">
        <f>Q373*H373</f>
        <v>0</v>
      </c>
      <c r="S373" s="160">
        <v>0</v>
      </c>
      <c r="T373" s="161">
        <f>S373*H373</f>
        <v>0</v>
      </c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R373" s="162" t="s">
        <v>192</v>
      </c>
      <c r="AT373" s="162" t="s">
        <v>187</v>
      </c>
      <c r="AU373" s="162" t="s">
        <v>88</v>
      </c>
      <c r="AY373" s="18" t="s">
        <v>185</v>
      </c>
      <c r="BE373" s="163">
        <f>IF(N373="základní",J373,0)</f>
        <v>0</v>
      </c>
      <c r="BF373" s="163">
        <f>IF(N373="snížená",J373,0)</f>
        <v>0</v>
      </c>
      <c r="BG373" s="163">
        <f>IF(N373="zákl. přenesená",J373,0)</f>
        <v>0</v>
      </c>
      <c r="BH373" s="163">
        <f>IF(N373="sníž. přenesená",J373,0)</f>
        <v>0</v>
      </c>
      <c r="BI373" s="163">
        <f>IF(N373="nulová",J373,0)</f>
        <v>0</v>
      </c>
      <c r="BJ373" s="18" t="s">
        <v>24</v>
      </c>
      <c r="BK373" s="163">
        <f>ROUND(I373*H373,2)</f>
        <v>0</v>
      </c>
      <c r="BL373" s="18" t="s">
        <v>192</v>
      </c>
      <c r="BM373" s="162" t="s">
        <v>2098</v>
      </c>
    </row>
    <row r="374" spans="1:65" s="15" customFormat="1">
      <c r="B374" s="194"/>
      <c r="D374" s="165" t="s">
        <v>194</v>
      </c>
      <c r="E374" s="195" t="s">
        <v>1</v>
      </c>
      <c r="F374" s="196" t="s">
        <v>2099</v>
      </c>
      <c r="H374" s="195" t="s">
        <v>1</v>
      </c>
      <c r="I374" s="197"/>
      <c r="L374" s="194"/>
      <c r="M374" s="198"/>
      <c r="N374" s="199"/>
      <c r="O374" s="199"/>
      <c r="P374" s="199"/>
      <c r="Q374" s="199"/>
      <c r="R374" s="199"/>
      <c r="S374" s="199"/>
      <c r="T374" s="200"/>
      <c r="AT374" s="195" t="s">
        <v>194</v>
      </c>
      <c r="AU374" s="195" t="s">
        <v>88</v>
      </c>
      <c r="AV374" s="15" t="s">
        <v>24</v>
      </c>
      <c r="AW374" s="15" t="s">
        <v>35</v>
      </c>
      <c r="AX374" s="15" t="s">
        <v>80</v>
      </c>
      <c r="AY374" s="195" t="s">
        <v>185</v>
      </c>
    </row>
    <row r="375" spans="1:65" s="13" customFormat="1">
      <c r="B375" s="164"/>
      <c r="D375" s="165" t="s">
        <v>194</v>
      </c>
      <c r="E375" s="166" t="s">
        <v>1</v>
      </c>
      <c r="F375" s="167" t="s">
        <v>2100</v>
      </c>
      <c r="H375" s="168">
        <v>22.073</v>
      </c>
      <c r="I375" s="169"/>
      <c r="L375" s="164"/>
      <c r="M375" s="170"/>
      <c r="N375" s="171"/>
      <c r="O375" s="171"/>
      <c r="P375" s="171"/>
      <c r="Q375" s="171"/>
      <c r="R375" s="171"/>
      <c r="S375" s="171"/>
      <c r="T375" s="172"/>
      <c r="AT375" s="166" t="s">
        <v>194</v>
      </c>
      <c r="AU375" s="166" t="s">
        <v>88</v>
      </c>
      <c r="AV375" s="13" t="s">
        <v>88</v>
      </c>
      <c r="AW375" s="13" t="s">
        <v>35</v>
      </c>
      <c r="AX375" s="13" t="s">
        <v>24</v>
      </c>
      <c r="AY375" s="166" t="s">
        <v>185</v>
      </c>
    </row>
    <row r="376" spans="1:65" s="2" customFormat="1" ht="21.75" customHeight="1">
      <c r="A376" s="33"/>
      <c r="B376" s="150"/>
      <c r="C376" s="151" t="s">
        <v>585</v>
      </c>
      <c r="D376" s="151" t="s">
        <v>187</v>
      </c>
      <c r="E376" s="152" t="s">
        <v>2101</v>
      </c>
      <c r="F376" s="153" t="s">
        <v>2102</v>
      </c>
      <c r="G376" s="154" t="s">
        <v>228</v>
      </c>
      <c r="H376" s="155">
        <v>181.001</v>
      </c>
      <c r="I376" s="156"/>
      <c r="J376" s="157">
        <f>ROUND(I376*H376,2)</f>
        <v>0</v>
      </c>
      <c r="K376" s="153" t="s">
        <v>191</v>
      </c>
      <c r="L376" s="34"/>
      <c r="M376" s="158" t="s">
        <v>1</v>
      </c>
      <c r="N376" s="159" t="s">
        <v>45</v>
      </c>
      <c r="O376" s="59"/>
      <c r="P376" s="160">
        <f>O376*H376</f>
        <v>0</v>
      </c>
      <c r="Q376" s="160">
        <v>0</v>
      </c>
      <c r="R376" s="160">
        <f>Q376*H376</f>
        <v>0</v>
      </c>
      <c r="S376" s="160">
        <v>0</v>
      </c>
      <c r="T376" s="161">
        <f>S376*H376</f>
        <v>0</v>
      </c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R376" s="162" t="s">
        <v>192</v>
      </c>
      <c r="AT376" s="162" t="s">
        <v>187</v>
      </c>
      <c r="AU376" s="162" t="s">
        <v>88</v>
      </c>
      <c r="AY376" s="18" t="s">
        <v>185</v>
      </c>
      <c r="BE376" s="163">
        <f>IF(N376="základní",J376,0)</f>
        <v>0</v>
      </c>
      <c r="BF376" s="163">
        <f>IF(N376="snížená",J376,0)</f>
        <v>0</v>
      </c>
      <c r="BG376" s="163">
        <f>IF(N376="zákl. přenesená",J376,0)</f>
        <v>0</v>
      </c>
      <c r="BH376" s="163">
        <f>IF(N376="sníž. přenesená",J376,0)</f>
        <v>0</v>
      </c>
      <c r="BI376" s="163">
        <f>IF(N376="nulová",J376,0)</f>
        <v>0</v>
      </c>
      <c r="BJ376" s="18" t="s">
        <v>24</v>
      </c>
      <c r="BK376" s="163">
        <f>ROUND(I376*H376,2)</f>
        <v>0</v>
      </c>
      <c r="BL376" s="18" t="s">
        <v>192</v>
      </c>
      <c r="BM376" s="162" t="s">
        <v>2103</v>
      </c>
    </row>
    <row r="377" spans="1:65" s="15" customFormat="1">
      <c r="B377" s="194"/>
      <c r="D377" s="165" t="s">
        <v>194</v>
      </c>
      <c r="E377" s="195" t="s">
        <v>1</v>
      </c>
      <c r="F377" s="196" t="s">
        <v>2099</v>
      </c>
      <c r="H377" s="195" t="s">
        <v>1</v>
      </c>
      <c r="I377" s="197"/>
      <c r="L377" s="194"/>
      <c r="M377" s="198"/>
      <c r="N377" s="199"/>
      <c r="O377" s="199"/>
      <c r="P377" s="199"/>
      <c r="Q377" s="199"/>
      <c r="R377" s="199"/>
      <c r="S377" s="199"/>
      <c r="T377" s="200"/>
      <c r="AT377" s="195" t="s">
        <v>194</v>
      </c>
      <c r="AU377" s="195" t="s">
        <v>88</v>
      </c>
      <c r="AV377" s="15" t="s">
        <v>24</v>
      </c>
      <c r="AW377" s="15" t="s">
        <v>35</v>
      </c>
      <c r="AX377" s="15" t="s">
        <v>80</v>
      </c>
      <c r="AY377" s="195" t="s">
        <v>185</v>
      </c>
    </row>
    <row r="378" spans="1:65" s="13" customFormat="1">
      <c r="B378" s="164"/>
      <c r="D378" s="165" t="s">
        <v>194</v>
      </c>
      <c r="E378" s="166" t="s">
        <v>1</v>
      </c>
      <c r="F378" s="167" t="s">
        <v>2104</v>
      </c>
      <c r="H378" s="168">
        <v>181.001</v>
      </c>
      <c r="I378" s="169"/>
      <c r="L378" s="164"/>
      <c r="M378" s="170"/>
      <c r="N378" s="171"/>
      <c r="O378" s="171"/>
      <c r="P378" s="171"/>
      <c r="Q378" s="171"/>
      <c r="R378" s="171"/>
      <c r="S378" s="171"/>
      <c r="T378" s="172"/>
      <c r="AT378" s="166" t="s">
        <v>194</v>
      </c>
      <c r="AU378" s="166" t="s">
        <v>88</v>
      </c>
      <c r="AV378" s="13" t="s">
        <v>88</v>
      </c>
      <c r="AW378" s="13" t="s">
        <v>35</v>
      </c>
      <c r="AX378" s="13" t="s">
        <v>24</v>
      </c>
      <c r="AY378" s="166" t="s">
        <v>185</v>
      </c>
    </row>
    <row r="379" spans="1:65" s="2" customFormat="1" ht="21.75" customHeight="1">
      <c r="A379" s="33"/>
      <c r="B379" s="150"/>
      <c r="C379" s="151" t="s">
        <v>588</v>
      </c>
      <c r="D379" s="151" t="s">
        <v>187</v>
      </c>
      <c r="E379" s="152" t="s">
        <v>2105</v>
      </c>
      <c r="F379" s="153" t="s">
        <v>2106</v>
      </c>
      <c r="G379" s="154" t="s">
        <v>228</v>
      </c>
      <c r="H379" s="155">
        <v>17.658999999999999</v>
      </c>
      <c r="I379" s="156"/>
      <c r="J379" s="157">
        <f>ROUND(I379*H379,2)</f>
        <v>0</v>
      </c>
      <c r="K379" s="153" t="s">
        <v>191</v>
      </c>
      <c r="L379" s="34"/>
      <c r="M379" s="158" t="s">
        <v>1</v>
      </c>
      <c r="N379" s="159" t="s">
        <v>45</v>
      </c>
      <c r="O379" s="59"/>
      <c r="P379" s="160">
        <f>O379*H379</f>
        <v>0</v>
      </c>
      <c r="Q379" s="160">
        <v>0</v>
      </c>
      <c r="R379" s="160">
        <f>Q379*H379</f>
        <v>0</v>
      </c>
      <c r="S379" s="160">
        <v>0</v>
      </c>
      <c r="T379" s="161">
        <f>S379*H379</f>
        <v>0</v>
      </c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R379" s="162" t="s">
        <v>192</v>
      </c>
      <c r="AT379" s="162" t="s">
        <v>187</v>
      </c>
      <c r="AU379" s="162" t="s">
        <v>88</v>
      </c>
      <c r="AY379" s="18" t="s">
        <v>185</v>
      </c>
      <c r="BE379" s="163">
        <f>IF(N379="základní",J379,0)</f>
        <v>0</v>
      </c>
      <c r="BF379" s="163">
        <f>IF(N379="snížená",J379,0)</f>
        <v>0</v>
      </c>
      <c r="BG379" s="163">
        <f>IF(N379="zákl. přenesená",J379,0)</f>
        <v>0</v>
      </c>
      <c r="BH379" s="163">
        <f>IF(N379="sníž. přenesená",J379,0)</f>
        <v>0</v>
      </c>
      <c r="BI379" s="163">
        <f>IF(N379="nulová",J379,0)</f>
        <v>0</v>
      </c>
      <c r="BJ379" s="18" t="s">
        <v>24</v>
      </c>
      <c r="BK379" s="163">
        <f>ROUND(I379*H379,2)</f>
        <v>0</v>
      </c>
      <c r="BL379" s="18" t="s">
        <v>192</v>
      </c>
      <c r="BM379" s="162" t="s">
        <v>2107</v>
      </c>
    </row>
    <row r="380" spans="1:65" s="15" customFormat="1">
      <c r="B380" s="194"/>
      <c r="D380" s="165" t="s">
        <v>194</v>
      </c>
      <c r="E380" s="195" t="s">
        <v>1</v>
      </c>
      <c r="F380" s="196" t="s">
        <v>2099</v>
      </c>
      <c r="H380" s="195" t="s">
        <v>1</v>
      </c>
      <c r="I380" s="197"/>
      <c r="L380" s="194"/>
      <c r="M380" s="198"/>
      <c r="N380" s="199"/>
      <c r="O380" s="199"/>
      <c r="P380" s="199"/>
      <c r="Q380" s="199"/>
      <c r="R380" s="199"/>
      <c r="S380" s="199"/>
      <c r="T380" s="200"/>
      <c r="AT380" s="195" t="s">
        <v>194</v>
      </c>
      <c r="AU380" s="195" t="s">
        <v>88</v>
      </c>
      <c r="AV380" s="15" t="s">
        <v>24</v>
      </c>
      <c r="AW380" s="15" t="s">
        <v>35</v>
      </c>
      <c r="AX380" s="15" t="s">
        <v>80</v>
      </c>
      <c r="AY380" s="195" t="s">
        <v>185</v>
      </c>
    </row>
    <row r="381" spans="1:65" s="13" customFormat="1">
      <c r="B381" s="164"/>
      <c r="D381" s="165" t="s">
        <v>194</v>
      </c>
      <c r="E381" s="166" t="s">
        <v>1</v>
      </c>
      <c r="F381" s="167" t="s">
        <v>2108</v>
      </c>
      <c r="H381" s="168">
        <v>17.658999999999999</v>
      </c>
      <c r="I381" s="169"/>
      <c r="L381" s="164"/>
      <c r="M381" s="170"/>
      <c r="N381" s="171"/>
      <c r="O381" s="171"/>
      <c r="P381" s="171"/>
      <c r="Q381" s="171"/>
      <c r="R381" s="171"/>
      <c r="S381" s="171"/>
      <c r="T381" s="172"/>
      <c r="AT381" s="166" t="s">
        <v>194</v>
      </c>
      <c r="AU381" s="166" t="s">
        <v>88</v>
      </c>
      <c r="AV381" s="13" t="s">
        <v>88</v>
      </c>
      <c r="AW381" s="13" t="s">
        <v>35</v>
      </c>
      <c r="AX381" s="13" t="s">
        <v>24</v>
      </c>
      <c r="AY381" s="166" t="s">
        <v>185</v>
      </c>
    </row>
    <row r="382" spans="1:65" s="2" customFormat="1" ht="21.75" customHeight="1">
      <c r="A382" s="33"/>
      <c r="B382" s="150"/>
      <c r="C382" s="151" t="s">
        <v>889</v>
      </c>
      <c r="D382" s="151" t="s">
        <v>187</v>
      </c>
      <c r="E382" s="152" t="s">
        <v>2109</v>
      </c>
      <c r="F382" s="153" t="s">
        <v>2110</v>
      </c>
      <c r="G382" s="154" t="s">
        <v>228</v>
      </c>
      <c r="H382" s="155">
        <v>274.66399999999999</v>
      </c>
      <c r="I382" s="156"/>
      <c r="J382" s="157">
        <f>ROUND(I382*H382,2)</f>
        <v>0</v>
      </c>
      <c r="K382" s="153" t="s">
        <v>191</v>
      </c>
      <c r="L382" s="34"/>
      <c r="M382" s="158" t="s">
        <v>1</v>
      </c>
      <c r="N382" s="159" t="s">
        <v>45</v>
      </c>
      <c r="O382" s="59"/>
      <c r="P382" s="160">
        <f>O382*H382</f>
        <v>0</v>
      </c>
      <c r="Q382" s="160">
        <v>0</v>
      </c>
      <c r="R382" s="160">
        <f>Q382*H382</f>
        <v>0</v>
      </c>
      <c r="S382" s="160">
        <v>0</v>
      </c>
      <c r="T382" s="161">
        <f>S382*H382</f>
        <v>0</v>
      </c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R382" s="162" t="s">
        <v>192</v>
      </c>
      <c r="AT382" s="162" t="s">
        <v>187</v>
      </c>
      <c r="AU382" s="162" t="s">
        <v>88</v>
      </c>
      <c r="AY382" s="18" t="s">
        <v>185</v>
      </c>
      <c r="BE382" s="163">
        <f>IF(N382="základní",J382,0)</f>
        <v>0</v>
      </c>
      <c r="BF382" s="163">
        <f>IF(N382="snížená",J382,0)</f>
        <v>0</v>
      </c>
      <c r="BG382" s="163">
        <f>IF(N382="zákl. přenesená",J382,0)</f>
        <v>0</v>
      </c>
      <c r="BH382" s="163">
        <f>IF(N382="sníž. přenesená",J382,0)</f>
        <v>0</v>
      </c>
      <c r="BI382" s="163">
        <f>IF(N382="nulová",J382,0)</f>
        <v>0</v>
      </c>
      <c r="BJ382" s="18" t="s">
        <v>24</v>
      </c>
      <c r="BK382" s="163">
        <f>ROUND(I382*H382,2)</f>
        <v>0</v>
      </c>
      <c r="BL382" s="18" t="s">
        <v>192</v>
      </c>
      <c r="BM382" s="162" t="s">
        <v>2111</v>
      </c>
    </row>
    <row r="383" spans="1:65" s="15" customFormat="1">
      <c r="B383" s="194"/>
      <c r="D383" s="165" t="s">
        <v>194</v>
      </c>
      <c r="E383" s="195" t="s">
        <v>1</v>
      </c>
      <c r="F383" s="196" t="s">
        <v>2112</v>
      </c>
      <c r="H383" s="195" t="s">
        <v>1</v>
      </c>
      <c r="I383" s="197"/>
      <c r="L383" s="194"/>
      <c r="M383" s="198"/>
      <c r="N383" s="199"/>
      <c r="O383" s="199"/>
      <c r="P383" s="199"/>
      <c r="Q383" s="199"/>
      <c r="R383" s="199"/>
      <c r="S383" s="199"/>
      <c r="T383" s="200"/>
      <c r="AT383" s="195" t="s">
        <v>194</v>
      </c>
      <c r="AU383" s="195" t="s">
        <v>88</v>
      </c>
      <c r="AV383" s="15" t="s">
        <v>24</v>
      </c>
      <c r="AW383" s="15" t="s">
        <v>35</v>
      </c>
      <c r="AX383" s="15" t="s">
        <v>80</v>
      </c>
      <c r="AY383" s="195" t="s">
        <v>185</v>
      </c>
    </row>
    <row r="384" spans="1:65" s="13" customFormat="1">
      <c r="B384" s="164"/>
      <c r="D384" s="165" t="s">
        <v>194</v>
      </c>
      <c r="E384" s="166" t="s">
        <v>1</v>
      </c>
      <c r="F384" s="167" t="s">
        <v>2113</v>
      </c>
      <c r="H384" s="168">
        <v>452.005</v>
      </c>
      <c r="I384" s="169"/>
      <c r="L384" s="164"/>
      <c r="M384" s="170"/>
      <c r="N384" s="171"/>
      <c r="O384" s="171"/>
      <c r="P384" s="171"/>
      <c r="Q384" s="171"/>
      <c r="R384" s="171"/>
      <c r="S384" s="171"/>
      <c r="T384" s="172"/>
      <c r="AT384" s="166" t="s">
        <v>194</v>
      </c>
      <c r="AU384" s="166" t="s">
        <v>88</v>
      </c>
      <c r="AV384" s="13" t="s">
        <v>88</v>
      </c>
      <c r="AW384" s="13" t="s">
        <v>35</v>
      </c>
      <c r="AX384" s="13" t="s">
        <v>80</v>
      </c>
      <c r="AY384" s="166" t="s">
        <v>185</v>
      </c>
    </row>
    <row r="385" spans="2:51" s="13" customFormat="1">
      <c r="B385" s="164"/>
      <c r="D385" s="165" t="s">
        <v>194</v>
      </c>
      <c r="E385" s="166" t="s">
        <v>1</v>
      </c>
      <c r="F385" s="167" t="s">
        <v>2114</v>
      </c>
      <c r="H385" s="168">
        <v>461.00200000000001</v>
      </c>
      <c r="I385" s="169"/>
      <c r="L385" s="164"/>
      <c r="M385" s="170"/>
      <c r="N385" s="171"/>
      <c r="O385" s="171"/>
      <c r="P385" s="171"/>
      <c r="Q385" s="171"/>
      <c r="R385" s="171"/>
      <c r="S385" s="171"/>
      <c r="T385" s="172"/>
      <c r="AT385" s="166" t="s">
        <v>194</v>
      </c>
      <c r="AU385" s="166" t="s">
        <v>88</v>
      </c>
      <c r="AV385" s="13" t="s">
        <v>88</v>
      </c>
      <c r="AW385" s="13" t="s">
        <v>35</v>
      </c>
      <c r="AX385" s="13" t="s">
        <v>80</v>
      </c>
      <c r="AY385" s="166" t="s">
        <v>185</v>
      </c>
    </row>
    <row r="386" spans="2:51" s="15" customFormat="1">
      <c r="B386" s="194"/>
      <c r="D386" s="165" t="s">
        <v>194</v>
      </c>
      <c r="E386" s="195" t="s">
        <v>1</v>
      </c>
      <c r="F386" s="196" t="s">
        <v>2115</v>
      </c>
      <c r="H386" s="195" t="s">
        <v>1</v>
      </c>
      <c r="I386" s="197"/>
      <c r="L386" s="194"/>
      <c r="M386" s="198"/>
      <c r="N386" s="199"/>
      <c r="O386" s="199"/>
      <c r="P386" s="199"/>
      <c r="Q386" s="199"/>
      <c r="R386" s="199"/>
      <c r="S386" s="199"/>
      <c r="T386" s="200"/>
      <c r="AT386" s="195" t="s">
        <v>194</v>
      </c>
      <c r="AU386" s="195" t="s">
        <v>88</v>
      </c>
      <c r="AV386" s="15" t="s">
        <v>24</v>
      </c>
      <c r="AW386" s="15" t="s">
        <v>35</v>
      </c>
      <c r="AX386" s="15" t="s">
        <v>80</v>
      </c>
      <c r="AY386" s="195" t="s">
        <v>185</v>
      </c>
    </row>
    <row r="387" spans="2:51" s="13" customFormat="1">
      <c r="B387" s="164"/>
      <c r="D387" s="165" t="s">
        <v>194</v>
      </c>
      <c r="E387" s="166" t="s">
        <v>1</v>
      </c>
      <c r="F387" s="167" t="s">
        <v>2116</v>
      </c>
      <c r="H387" s="168">
        <v>265.16399999999999</v>
      </c>
      <c r="I387" s="169"/>
      <c r="L387" s="164"/>
      <c r="M387" s="170"/>
      <c r="N387" s="171"/>
      <c r="O387" s="171"/>
      <c r="P387" s="171"/>
      <c r="Q387" s="171"/>
      <c r="R387" s="171"/>
      <c r="S387" s="171"/>
      <c r="T387" s="172"/>
      <c r="AT387" s="166" t="s">
        <v>194</v>
      </c>
      <c r="AU387" s="166" t="s">
        <v>88</v>
      </c>
      <c r="AV387" s="13" t="s">
        <v>88</v>
      </c>
      <c r="AW387" s="13" t="s">
        <v>35</v>
      </c>
      <c r="AX387" s="13" t="s">
        <v>80</v>
      </c>
      <c r="AY387" s="166" t="s">
        <v>185</v>
      </c>
    </row>
    <row r="388" spans="2:51" s="13" customFormat="1">
      <c r="B388" s="164"/>
      <c r="D388" s="165" t="s">
        <v>194</v>
      </c>
      <c r="E388" s="166" t="s">
        <v>1</v>
      </c>
      <c r="F388" s="167" t="s">
        <v>2117</v>
      </c>
      <c r="H388" s="168">
        <v>134.31</v>
      </c>
      <c r="I388" s="169"/>
      <c r="L388" s="164"/>
      <c r="M388" s="170"/>
      <c r="N388" s="171"/>
      <c r="O388" s="171"/>
      <c r="P388" s="171"/>
      <c r="Q388" s="171"/>
      <c r="R388" s="171"/>
      <c r="S388" s="171"/>
      <c r="T388" s="172"/>
      <c r="AT388" s="166" t="s">
        <v>194</v>
      </c>
      <c r="AU388" s="166" t="s">
        <v>88</v>
      </c>
      <c r="AV388" s="13" t="s">
        <v>88</v>
      </c>
      <c r="AW388" s="13" t="s">
        <v>35</v>
      </c>
      <c r="AX388" s="13" t="s">
        <v>80</v>
      </c>
      <c r="AY388" s="166" t="s">
        <v>185</v>
      </c>
    </row>
    <row r="389" spans="2:51" s="13" customFormat="1">
      <c r="B389" s="164"/>
      <c r="D389" s="165" t="s">
        <v>194</v>
      </c>
      <c r="E389" s="166" t="s">
        <v>1</v>
      </c>
      <c r="F389" s="167" t="s">
        <v>2118</v>
      </c>
      <c r="H389" s="168">
        <v>44.640999999999998</v>
      </c>
      <c r="I389" s="169"/>
      <c r="L389" s="164"/>
      <c r="M389" s="170"/>
      <c r="N389" s="171"/>
      <c r="O389" s="171"/>
      <c r="P389" s="171"/>
      <c r="Q389" s="171"/>
      <c r="R389" s="171"/>
      <c r="S389" s="171"/>
      <c r="T389" s="172"/>
      <c r="AT389" s="166" t="s">
        <v>194</v>
      </c>
      <c r="AU389" s="166" t="s">
        <v>88</v>
      </c>
      <c r="AV389" s="13" t="s">
        <v>88</v>
      </c>
      <c r="AW389" s="13" t="s">
        <v>35</v>
      </c>
      <c r="AX389" s="13" t="s">
        <v>80</v>
      </c>
      <c r="AY389" s="166" t="s">
        <v>185</v>
      </c>
    </row>
    <row r="390" spans="2:51" s="13" customFormat="1">
      <c r="B390" s="164"/>
      <c r="D390" s="165" t="s">
        <v>194</v>
      </c>
      <c r="E390" s="166" t="s">
        <v>1</v>
      </c>
      <c r="F390" s="167" t="s">
        <v>2119</v>
      </c>
      <c r="H390" s="168">
        <v>416.02699999999999</v>
      </c>
      <c r="I390" s="169"/>
      <c r="L390" s="164"/>
      <c r="M390" s="170"/>
      <c r="N390" s="171"/>
      <c r="O390" s="171"/>
      <c r="P390" s="171"/>
      <c r="Q390" s="171"/>
      <c r="R390" s="171"/>
      <c r="S390" s="171"/>
      <c r="T390" s="172"/>
      <c r="AT390" s="166" t="s">
        <v>194</v>
      </c>
      <c r="AU390" s="166" t="s">
        <v>88</v>
      </c>
      <c r="AV390" s="13" t="s">
        <v>88</v>
      </c>
      <c r="AW390" s="13" t="s">
        <v>35</v>
      </c>
      <c r="AX390" s="13" t="s">
        <v>80</v>
      </c>
      <c r="AY390" s="166" t="s">
        <v>185</v>
      </c>
    </row>
    <row r="391" spans="2:51" s="13" customFormat="1">
      <c r="B391" s="164"/>
      <c r="D391" s="165" t="s">
        <v>194</v>
      </c>
      <c r="E391" s="166" t="s">
        <v>1</v>
      </c>
      <c r="F391" s="167" t="s">
        <v>2120</v>
      </c>
      <c r="H391" s="168">
        <v>183.21600000000001</v>
      </c>
      <c r="I391" s="169"/>
      <c r="L391" s="164"/>
      <c r="M391" s="170"/>
      <c r="N391" s="171"/>
      <c r="O391" s="171"/>
      <c r="P391" s="171"/>
      <c r="Q391" s="171"/>
      <c r="R391" s="171"/>
      <c r="S391" s="171"/>
      <c r="T391" s="172"/>
      <c r="AT391" s="166" t="s">
        <v>194</v>
      </c>
      <c r="AU391" s="166" t="s">
        <v>88</v>
      </c>
      <c r="AV391" s="13" t="s">
        <v>88</v>
      </c>
      <c r="AW391" s="13" t="s">
        <v>35</v>
      </c>
      <c r="AX391" s="13" t="s">
        <v>80</v>
      </c>
      <c r="AY391" s="166" t="s">
        <v>185</v>
      </c>
    </row>
    <row r="392" spans="2:51" s="13" customFormat="1">
      <c r="B392" s="164"/>
      <c r="D392" s="165" t="s">
        <v>194</v>
      </c>
      <c r="E392" s="166" t="s">
        <v>1</v>
      </c>
      <c r="F392" s="167" t="s">
        <v>2121</v>
      </c>
      <c r="H392" s="168">
        <v>232.51900000000001</v>
      </c>
      <c r="I392" s="169"/>
      <c r="L392" s="164"/>
      <c r="M392" s="170"/>
      <c r="N392" s="171"/>
      <c r="O392" s="171"/>
      <c r="P392" s="171"/>
      <c r="Q392" s="171"/>
      <c r="R392" s="171"/>
      <c r="S392" s="171"/>
      <c r="T392" s="172"/>
      <c r="AT392" s="166" t="s">
        <v>194</v>
      </c>
      <c r="AU392" s="166" t="s">
        <v>88</v>
      </c>
      <c r="AV392" s="13" t="s">
        <v>88</v>
      </c>
      <c r="AW392" s="13" t="s">
        <v>35</v>
      </c>
      <c r="AX392" s="13" t="s">
        <v>80</v>
      </c>
      <c r="AY392" s="166" t="s">
        <v>185</v>
      </c>
    </row>
    <row r="393" spans="2:51" s="15" customFormat="1">
      <c r="B393" s="194"/>
      <c r="D393" s="165" t="s">
        <v>194</v>
      </c>
      <c r="E393" s="195" t="s">
        <v>1</v>
      </c>
      <c r="F393" s="196" t="s">
        <v>2122</v>
      </c>
      <c r="H393" s="195" t="s">
        <v>1</v>
      </c>
      <c r="I393" s="197"/>
      <c r="L393" s="194"/>
      <c r="M393" s="198"/>
      <c r="N393" s="199"/>
      <c r="O393" s="199"/>
      <c r="P393" s="199"/>
      <c r="Q393" s="199"/>
      <c r="R393" s="199"/>
      <c r="S393" s="199"/>
      <c r="T393" s="200"/>
      <c r="AT393" s="195" t="s">
        <v>194</v>
      </c>
      <c r="AU393" s="195" t="s">
        <v>88</v>
      </c>
      <c r="AV393" s="15" t="s">
        <v>24</v>
      </c>
      <c r="AW393" s="15" t="s">
        <v>35</v>
      </c>
      <c r="AX393" s="15" t="s">
        <v>80</v>
      </c>
      <c r="AY393" s="195" t="s">
        <v>185</v>
      </c>
    </row>
    <row r="394" spans="2:51" s="13" customFormat="1">
      <c r="B394" s="164"/>
      <c r="D394" s="165" t="s">
        <v>194</v>
      </c>
      <c r="E394" s="166" t="s">
        <v>1</v>
      </c>
      <c r="F394" s="167" t="s">
        <v>2123</v>
      </c>
      <c r="H394" s="168">
        <v>396.38299999999998</v>
      </c>
      <c r="I394" s="169"/>
      <c r="L394" s="164"/>
      <c r="M394" s="170"/>
      <c r="N394" s="171"/>
      <c r="O394" s="171"/>
      <c r="P394" s="171"/>
      <c r="Q394" s="171"/>
      <c r="R394" s="171"/>
      <c r="S394" s="171"/>
      <c r="T394" s="172"/>
      <c r="AT394" s="166" t="s">
        <v>194</v>
      </c>
      <c r="AU394" s="166" t="s">
        <v>88</v>
      </c>
      <c r="AV394" s="13" t="s">
        <v>88</v>
      </c>
      <c r="AW394" s="13" t="s">
        <v>35</v>
      </c>
      <c r="AX394" s="13" t="s">
        <v>80</v>
      </c>
      <c r="AY394" s="166" t="s">
        <v>185</v>
      </c>
    </row>
    <row r="395" spans="2:51" s="13" customFormat="1">
      <c r="B395" s="164"/>
      <c r="D395" s="165" t="s">
        <v>194</v>
      </c>
      <c r="E395" s="166" t="s">
        <v>1</v>
      </c>
      <c r="F395" s="167" t="s">
        <v>2124</v>
      </c>
      <c r="H395" s="168">
        <v>87.31</v>
      </c>
      <c r="I395" s="169"/>
      <c r="L395" s="164"/>
      <c r="M395" s="170"/>
      <c r="N395" s="171"/>
      <c r="O395" s="171"/>
      <c r="P395" s="171"/>
      <c r="Q395" s="171"/>
      <c r="R395" s="171"/>
      <c r="S395" s="171"/>
      <c r="T395" s="172"/>
      <c r="AT395" s="166" t="s">
        <v>194</v>
      </c>
      <c r="AU395" s="166" t="s">
        <v>88</v>
      </c>
      <c r="AV395" s="13" t="s">
        <v>88</v>
      </c>
      <c r="AW395" s="13" t="s">
        <v>35</v>
      </c>
      <c r="AX395" s="13" t="s">
        <v>80</v>
      </c>
      <c r="AY395" s="166" t="s">
        <v>185</v>
      </c>
    </row>
    <row r="396" spans="2:51" s="13" customFormat="1">
      <c r="B396" s="164"/>
      <c r="D396" s="165" t="s">
        <v>194</v>
      </c>
      <c r="E396" s="166" t="s">
        <v>1</v>
      </c>
      <c r="F396" s="167" t="s">
        <v>2125</v>
      </c>
      <c r="H396" s="168">
        <v>352.73700000000002</v>
      </c>
      <c r="I396" s="169"/>
      <c r="L396" s="164"/>
      <c r="M396" s="170"/>
      <c r="N396" s="171"/>
      <c r="O396" s="171"/>
      <c r="P396" s="171"/>
      <c r="Q396" s="171"/>
      <c r="R396" s="171"/>
      <c r="S396" s="171"/>
      <c r="T396" s="172"/>
      <c r="AT396" s="166" t="s">
        <v>194</v>
      </c>
      <c r="AU396" s="166" t="s">
        <v>88</v>
      </c>
      <c r="AV396" s="13" t="s">
        <v>88</v>
      </c>
      <c r="AW396" s="13" t="s">
        <v>35</v>
      </c>
      <c r="AX396" s="13" t="s">
        <v>80</v>
      </c>
      <c r="AY396" s="166" t="s">
        <v>185</v>
      </c>
    </row>
    <row r="397" spans="2:51" s="15" customFormat="1">
      <c r="B397" s="194"/>
      <c r="D397" s="165" t="s">
        <v>194</v>
      </c>
      <c r="E397" s="195" t="s">
        <v>1</v>
      </c>
      <c r="F397" s="196" t="s">
        <v>2126</v>
      </c>
      <c r="H397" s="195" t="s">
        <v>1</v>
      </c>
      <c r="I397" s="197"/>
      <c r="L397" s="194"/>
      <c r="M397" s="198"/>
      <c r="N397" s="199"/>
      <c r="O397" s="199"/>
      <c r="P397" s="199"/>
      <c r="Q397" s="199"/>
      <c r="R397" s="199"/>
      <c r="S397" s="199"/>
      <c r="T397" s="200"/>
      <c r="AT397" s="195" t="s">
        <v>194</v>
      </c>
      <c r="AU397" s="195" t="s">
        <v>88</v>
      </c>
      <c r="AV397" s="15" t="s">
        <v>24</v>
      </c>
      <c r="AW397" s="15" t="s">
        <v>35</v>
      </c>
      <c r="AX397" s="15" t="s">
        <v>80</v>
      </c>
      <c r="AY397" s="195" t="s">
        <v>185</v>
      </c>
    </row>
    <row r="398" spans="2:51" s="13" customFormat="1">
      <c r="B398" s="164"/>
      <c r="D398" s="165" t="s">
        <v>194</v>
      </c>
      <c r="E398" s="166" t="s">
        <v>1</v>
      </c>
      <c r="F398" s="167" t="s">
        <v>2127</v>
      </c>
      <c r="H398" s="168">
        <v>10.164</v>
      </c>
      <c r="I398" s="169"/>
      <c r="L398" s="164"/>
      <c r="M398" s="170"/>
      <c r="N398" s="171"/>
      <c r="O398" s="171"/>
      <c r="P398" s="171"/>
      <c r="Q398" s="171"/>
      <c r="R398" s="171"/>
      <c r="S398" s="171"/>
      <c r="T398" s="172"/>
      <c r="AT398" s="166" t="s">
        <v>194</v>
      </c>
      <c r="AU398" s="166" t="s">
        <v>88</v>
      </c>
      <c r="AV398" s="13" t="s">
        <v>88</v>
      </c>
      <c r="AW398" s="13" t="s">
        <v>35</v>
      </c>
      <c r="AX398" s="13" t="s">
        <v>80</v>
      </c>
      <c r="AY398" s="166" t="s">
        <v>185</v>
      </c>
    </row>
    <row r="399" spans="2:51" s="15" customFormat="1">
      <c r="B399" s="194"/>
      <c r="D399" s="165" t="s">
        <v>194</v>
      </c>
      <c r="E399" s="195" t="s">
        <v>1</v>
      </c>
      <c r="F399" s="196" t="s">
        <v>2128</v>
      </c>
      <c r="H399" s="195" t="s">
        <v>1</v>
      </c>
      <c r="I399" s="197"/>
      <c r="L399" s="194"/>
      <c r="M399" s="198"/>
      <c r="N399" s="199"/>
      <c r="O399" s="199"/>
      <c r="P399" s="199"/>
      <c r="Q399" s="199"/>
      <c r="R399" s="199"/>
      <c r="S399" s="199"/>
      <c r="T399" s="200"/>
      <c r="AT399" s="195" t="s">
        <v>194</v>
      </c>
      <c r="AU399" s="195" t="s">
        <v>88</v>
      </c>
      <c r="AV399" s="15" t="s">
        <v>24</v>
      </c>
      <c r="AW399" s="15" t="s">
        <v>35</v>
      </c>
      <c r="AX399" s="15" t="s">
        <v>80</v>
      </c>
      <c r="AY399" s="195" t="s">
        <v>185</v>
      </c>
    </row>
    <row r="400" spans="2:51" s="13" customFormat="1">
      <c r="B400" s="164"/>
      <c r="D400" s="165" t="s">
        <v>194</v>
      </c>
      <c r="E400" s="166" t="s">
        <v>1</v>
      </c>
      <c r="F400" s="167" t="s">
        <v>2129</v>
      </c>
      <c r="H400" s="168">
        <v>234.666</v>
      </c>
      <c r="I400" s="169"/>
      <c r="L400" s="164"/>
      <c r="M400" s="170"/>
      <c r="N400" s="171"/>
      <c r="O400" s="171"/>
      <c r="P400" s="171"/>
      <c r="Q400" s="171"/>
      <c r="R400" s="171"/>
      <c r="S400" s="171"/>
      <c r="T400" s="172"/>
      <c r="AT400" s="166" t="s">
        <v>194</v>
      </c>
      <c r="AU400" s="166" t="s">
        <v>88</v>
      </c>
      <c r="AV400" s="13" t="s">
        <v>88</v>
      </c>
      <c r="AW400" s="13" t="s">
        <v>35</v>
      </c>
      <c r="AX400" s="13" t="s">
        <v>80</v>
      </c>
      <c r="AY400" s="166" t="s">
        <v>185</v>
      </c>
    </row>
    <row r="401" spans="2:51" s="13" customFormat="1">
      <c r="B401" s="164"/>
      <c r="D401" s="165" t="s">
        <v>194</v>
      </c>
      <c r="E401" s="166" t="s">
        <v>1</v>
      </c>
      <c r="F401" s="167" t="s">
        <v>2130</v>
      </c>
      <c r="H401" s="168">
        <v>57.915999999999997</v>
      </c>
      <c r="I401" s="169"/>
      <c r="L401" s="164"/>
      <c r="M401" s="170"/>
      <c r="N401" s="171"/>
      <c r="O401" s="171"/>
      <c r="P401" s="171"/>
      <c r="Q401" s="171"/>
      <c r="R401" s="171"/>
      <c r="S401" s="171"/>
      <c r="T401" s="172"/>
      <c r="AT401" s="166" t="s">
        <v>194</v>
      </c>
      <c r="AU401" s="166" t="s">
        <v>88</v>
      </c>
      <c r="AV401" s="13" t="s">
        <v>88</v>
      </c>
      <c r="AW401" s="13" t="s">
        <v>35</v>
      </c>
      <c r="AX401" s="13" t="s">
        <v>80</v>
      </c>
      <c r="AY401" s="166" t="s">
        <v>185</v>
      </c>
    </row>
    <row r="402" spans="2:51" s="13" customFormat="1">
      <c r="B402" s="164"/>
      <c r="D402" s="165" t="s">
        <v>194</v>
      </c>
      <c r="E402" s="166" t="s">
        <v>1</v>
      </c>
      <c r="F402" s="167" t="s">
        <v>2131</v>
      </c>
      <c r="H402" s="168">
        <v>61.695999999999998</v>
      </c>
      <c r="I402" s="169"/>
      <c r="L402" s="164"/>
      <c r="M402" s="170"/>
      <c r="N402" s="171"/>
      <c r="O402" s="171"/>
      <c r="P402" s="171"/>
      <c r="Q402" s="171"/>
      <c r="R402" s="171"/>
      <c r="S402" s="171"/>
      <c r="T402" s="172"/>
      <c r="AT402" s="166" t="s">
        <v>194</v>
      </c>
      <c r="AU402" s="166" t="s">
        <v>88</v>
      </c>
      <c r="AV402" s="13" t="s">
        <v>88</v>
      </c>
      <c r="AW402" s="13" t="s">
        <v>35</v>
      </c>
      <c r="AX402" s="13" t="s">
        <v>80</v>
      </c>
      <c r="AY402" s="166" t="s">
        <v>185</v>
      </c>
    </row>
    <row r="403" spans="2:51" s="13" customFormat="1">
      <c r="B403" s="164"/>
      <c r="D403" s="165" t="s">
        <v>194</v>
      </c>
      <c r="E403" s="166" t="s">
        <v>1</v>
      </c>
      <c r="F403" s="167" t="s">
        <v>2132</v>
      </c>
      <c r="H403" s="168">
        <v>35.719000000000001</v>
      </c>
      <c r="I403" s="169"/>
      <c r="L403" s="164"/>
      <c r="M403" s="170"/>
      <c r="N403" s="171"/>
      <c r="O403" s="171"/>
      <c r="P403" s="171"/>
      <c r="Q403" s="171"/>
      <c r="R403" s="171"/>
      <c r="S403" s="171"/>
      <c r="T403" s="172"/>
      <c r="AT403" s="166" t="s">
        <v>194</v>
      </c>
      <c r="AU403" s="166" t="s">
        <v>88</v>
      </c>
      <c r="AV403" s="13" t="s">
        <v>88</v>
      </c>
      <c r="AW403" s="13" t="s">
        <v>35</v>
      </c>
      <c r="AX403" s="13" t="s">
        <v>80</v>
      </c>
      <c r="AY403" s="166" t="s">
        <v>185</v>
      </c>
    </row>
    <row r="404" spans="2:51" s="13" customFormat="1">
      <c r="B404" s="164"/>
      <c r="D404" s="165" t="s">
        <v>194</v>
      </c>
      <c r="E404" s="166" t="s">
        <v>1</v>
      </c>
      <c r="F404" s="167" t="s">
        <v>2133</v>
      </c>
      <c r="H404" s="168">
        <v>82.772000000000006</v>
      </c>
      <c r="I404" s="169"/>
      <c r="L404" s="164"/>
      <c r="M404" s="170"/>
      <c r="N404" s="171"/>
      <c r="O404" s="171"/>
      <c r="P404" s="171"/>
      <c r="Q404" s="171"/>
      <c r="R404" s="171"/>
      <c r="S404" s="171"/>
      <c r="T404" s="172"/>
      <c r="AT404" s="166" t="s">
        <v>194</v>
      </c>
      <c r="AU404" s="166" t="s">
        <v>88</v>
      </c>
      <c r="AV404" s="13" t="s">
        <v>88</v>
      </c>
      <c r="AW404" s="13" t="s">
        <v>35</v>
      </c>
      <c r="AX404" s="13" t="s">
        <v>80</v>
      </c>
      <c r="AY404" s="166" t="s">
        <v>185</v>
      </c>
    </row>
    <row r="405" spans="2:51" s="16" customFormat="1">
      <c r="B405" s="206"/>
      <c r="D405" s="165" t="s">
        <v>194</v>
      </c>
      <c r="E405" s="207" t="s">
        <v>1856</v>
      </c>
      <c r="F405" s="208" t="s">
        <v>510</v>
      </c>
      <c r="H405" s="209">
        <v>3508.2469999999998</v>
      </c>
      <c r="I405" s="210"/>
      <c r="L405" s="206"/>
      <c r="M405" s="211"/>
      <c r="N405" s="212"/>
      <c r="O405" s="212"/>
      <c r="P405" s="212"/>
      <c r="Q405" s="212"/>
      <c r="R405" s="212"/>
      <c r="S405" s="212"/>
      <c r="T405" s="213"/>
      <c r="AT405" s="207" t="s">
        <v>194</v>
      </c>
      <c r="AU405" s="207" t="s">
        <v>88</v>
      </c>
      <c r="AV405" s="16" t="s">
        <v>117</v>
      </c>
      <c r="AW405" s="16" t="s">
        <v>35</v>
      </c>
      <c r="AX405" s="16" t="s">
        <v>80</v>
      </c>
      <c r="AY405" s="207" t="s">
        <v>185</v>
      </c>
    </row>
    <row r="406" spans="2:51" s="13" customFormat="1">
      <c r="B406" s="164"/>
      <c r="D406" s="165" t="s">
        <v>194</v>
      </c>
      <c r="E406" s="166" t="s">
        <v>1</v>
      </c>
      <c r="F406" s="167" t="s">
        <v>2134</v>
      </c>
      <c r="H406" s="168">
        <v>-220.733</v>
      </c>
      <c r="I406" s="169"/>
      <c r="L406" s="164"/>
      <c r="M406" s="170"/>
      <c r="N406" s="171"/>
      <c r="O406" s="171"/>
      <c r="P406" s="171"/>
      <c r="Q406" s="171"/>
      <c r="R406" s="171"/>
      <c r="S406" s="171"/>
      <c r="T406" s="172"/>
      <c r="AT406" s="166" t="s">
        <v>194</v>
      </c>
      <c r="AU406" s="166" t="s">
        <v>88</v>
      </c>
      <c r="AV406" s="13" t="s">
        <v>88</v>
      </c>
      <c r="AW406" s="13" t="s">
        <v>35</v>
      </c>
      <c r="AX406" s="13" t="s">
        <v>80</v>
      </c>
      <c r="AY406" s="166" t="s">
        <v>185</v>
      </c>
    </row>
    <row r="407" spans="2:51" s="15" customFormat="1">
      <c r="B407" s="194"/>
      <c r="D407" s="165" t="s">
        <v>194</v>
      </c>
      <c r="E407" s="195" t="s">
        <v>1</v>
      </c>
      <c r="F407" s="196" t="s">
        <v>2135</v>
      </c>
      <c r="H407" s="195" t="s">
        <v>1</v>
      </c>
      <c r="I407" s="197"/>
      <c r="L407" s="194"/>
      <c r="M407" s="198"/>
      <c r="N407" s="199"/>
      <c r="O407" s="199"/>
      <c r="P407" s="199"/>
      <c r="Q407" s="199"/>
      <c r="R407" s="199"/>
      <c r="S407" s="199"/>
      <c r="T407" s="200"/>
      <c r="AT407" s="195" t="s">
        <v>194</v>
      </c>
      <c r="AU407" s="195" t="s">
        <v>88</v>
      </c>
      <c r="AV407" s="15" t="s">
        <v>24</v>
      </c>
      <c r="AW407" s="15" t="s">
        <v>35</v>
      </c>
      <c r="AX407" s="15" t="s">
        <v>80</v>
      </c>
      <c r="AY407" s="195" t="s">
        <v>185</v>
      </c>
    </row>
    <row r="408" spans="2:51" s="13" customFormat="1">
      <c r="B408" s="164"/>
      <c r="D408" s="165" t="s">
        <v>194</v>
      </c>
      <c r="E408" s="166" t="s">
        <v>1</v>
      </c>
      <c r="F408" s="167" t="s">
        <v>2136</v>
      </c>
      <c r="H408" s="168">
        <v>-25.423999999999999</v>
      </c>
      <c r="I408" s="169"/>
      <c r="L408" s="164"/>
      <c r="M408" s="170"/>
      <c r="N408" s="171"/>
      <c r="O408" s="171"/>
      <c r="P408" s="171"/>
      <c r="Q408" s="171"/>
      <c r="R408" s="171"/>
      <c r="S408" s="171"/>
      <c r="T408" s="172"/>
      <c r="AT408" s="166" t="s">
        <v>194</v>
      </c>
      <c r="AU408" s="166" t="s">
        <v>88</v>
      </c>
      <c r="AV408" s="13" t="s">
        <v>88</v>
      </c>
      <c r="AW408" s="13" t="s">
        <v>35</v>
      </c>
      <c r="AX408" s="13" t="s">
        <v>80</v>
      </c>
      <c r="AY408" s="166" t="s">
        <v>185</v>
      </c>
    </row>
    <row r="409" spans="2:51" s="13" customFormat="1">
      <c r="B409" s="164"/>
      <c r="D409" s="165" t="s">
        <v>194</v>
      </c>
      <c r="E409" s="166" t="s">
        <v>1</v>
      </c>
      <c r="F409" s="167" t="s">
        <v>2137</v>
      </c>
      <c r="H409" s="168">
        <v>-1.4990000000000001</v>
      </c>
      <c r="I409" s="169"/>
      <c r="L409" s="164"/>
      <c r="M409" s="170"/>
      <c r="N409" s="171"/>
      <c r="O409" s="171"/>
      <c r="P409" s="171"/>
      <c r="Q409" s="171"/>
      <c r="R409" s="171"/>
      <c r="S409" s="171"/>
      <c r="T409" s="172"/>
      <c r="AT409" s="166" t="s">
        <v>194</v>
      </c>
      <c r="AU409" s="166" t="s">
        <v>88</v>
      </c>
      <c r="AV409" s="13" t="s">
        <v>88</v>
      </c>
      <c r="AW409" s="13" t="s">
        <v>35</v>
      </c>
      <c r="AX409" s="13" t="s">
        <v>80</v>
      </c>
      <c r="AY409" s="166" t="s">
        <v>185</v>
      </c>
    </row>
    <row r="410" spans="2:51" s="15" customFormat="1">
      <c r="B410" s="194"/>
      <c r="D410" s="165" t="s">
        <v>194</v>
      </c>
      <c r="E410" s="195" t="s">
        <v>1</v>
      </c>
      <c r="F410" s="196" t="s">
        <v>2069</v>
      </c>
      <c r="H410" s="195" t="s">
        <v>1</v>
      </c>
      <c r="I410" s="197"/>
      <c r="L410" s="194"/>
      <c r="M410" s="198"/>
      <c r="N410" s="199"/>
      <c r="O410" s="199"/>
      <c r="P410" s="199"/>
      <c r="Q410" s="199"/>
      <c r="R410" s="199"/>
      <c r="S410" s="199"/>
      <c r="T410" s="200"/>
      <c r="AT410" s="195" t="s">
        <v>194</v>
      </c>
      <c r="AU410" s="195" t="s">
        <v>88</v>
      </c>
      <c r="AV410" s="15" t="s">
        <v>24</v>
      </c>
      <c r="AW410" s="15" t="s">
        <v>35</v>
      </c>
      <c r="AX410" s="15" t="s">
        <v>80</v>
      </c>
      <c r="AY410" s="195" t="s">
        <v>185</v>
      </c>
    </row>
    <row r="411" spans="2:51" s="13" customFormat="1">
      <c r="B411" s="164"/>
      <c r="D411" s="165" t="s">
        <v>194</v>
      </c>
      <c r="E411" s="166" t="s">
        <v>1</v>
      </c>
      <c r="F411" s="167" t="s">
        <v>2138</v>
      </c>
      <c r="H411" s="168">
        <v>-33.125999999999998</v>
      </c>
      <c r="I411" s="169"/>
      <c r="L411" s="164"/>
      <c r="M411" s="170"/>
      <c r="N411" s="171"/>
      <c r="O411" s="171"/>
      <c r="P411" s="171"/>
      <c r="Q411" s="171"/>
      <c r="R411" s="171"/>
      <c r="S411" s="171"/>
      <c r="T411" s="172"/>
      <c r="AT411" s="166" t="s">
        <v>194</v>
      </c>
      <c r="AU411" s="166" t="s">
        <v>88</v>
      </c>
      <c r="AV411" s="13" t="s">
        <v>88</v>
      </c>
      <c r="AW411" s="13" t="s">
        <v>35</v>
      </c>
      <c r="AX411" s="13" t="s">
        <v>80</v>
      </c>
      <c r="AY411" s="166" t="s">
        <v>185</v>
      </c>
    </row>
    <row r="412" spans="2:51" s="13" customFormat="1">
      <c r="B412" s="164"/>
      <c r="D412" s="165" t="s">
        <v>194</v>
      </c>
      <c r="E412" s="166" t="s">
        <v>1</v>
      </c>
      <c r="F412" s="167" t="s">
        <v>2139</v>
      </c>
      <c r="H412" s="168">
        <v>-66.835999999999999</v>
      </c>
      <c r="I412" s="169"/>
      <c r="L412" s="164"/>
      <c r="M412" s="170"/>
      <c r="N412" s="171"/>
      <c r="O412" s="171"/>
      <c r="P412" s="171"/>
      <c r="Q412" s="171"/>
      <c r="R412" s="171"/>
      <c r="S412" s="171"/>
      <c r="T412" s="172"/>
      <c r="AT412" s="166" t="s">
        <v>194</v>
      </c>
      <c r="AU412" s="166" t="s">
        <v>88</v>
      </c>
      <c r="AV412" s="13" t="s">
        <v>88</v>
      </c>
      <c r="AW412" s="13" t="s">
        <v>35</v>
      </c>
      <c r="AX412" s="13" t="s">
        <v>80</v>
      </c>
      <c r="AY412" s="166" t="s">
        <v>185</v>
      </c>
    </row>
    <row r="413" spans="2:51" s="13" customFormat="1">
      <c r="B413" s="164"/>
      <c r="D413" s="165" t="s">
        <v>194</v>
      </c>
      <c r="E413" s="166" t="s">
        <v>1</v>
      </c>
      <c r="F413" s="167" t="s">
        <v>2140</v>
      </c>
      <c r="H413" s="168">
        <v>-49.32</v>
      </c>
      <c r="I413" s="169"/>
      <c r="L413" s="164"/>
      <c r="M413" s="170"/>
      <c r="N413" s="171"/>
      <c r="O413" s="171"/>
      <c r="P413" s="171"/>
      <c r="Q413" s="171"/>
      <c r="R413" s="171"/>
      <c r="S413" s="171"/>
      <c r="T413" s="172"/>
      <c r="AT413" s="166" t="s">
        <v>194</v>
      </c>
      <c r="AU413" s="166" t="s">
        <v>88</v>
      </c>
      <c r="AV413" s="13" t="s">
        <v>88</v>
      </c>
      <c r="AW413" s="13" t="s">
        <v>35</v>
      </c>
      <c r="AX413" s="13" t="s">
        <v>80</v>
      </c>
      <c r="AY413" s="166" t="s">
        <v>185</v>
      </c>
    </row>
    <row r="414" spans="2:51" s="13" customFormat="1">
      <c r="B414" s="164"/>
      <c r="D414" s="165" t="s">
        <v>194</v>
      </c>
      <c r="E414" s="166" t="s">
        <v>1</v>
      </c>
      <c r="F414" s="167" t="s">
        <v>2141</v>
      </c>
      <c r="H414" s="168">
        <v>-73.899000000000001</v>
      </c>
      <c r="I414" s="169"/>
      <c r="L414" s="164"/>
      <c r="M414" s="170"/>
      <c r="N414" s="171"/>
      <c r="O414" s="171"/>
      <c r="P414" s="171"/>
      <c r="Q414" s="171"/>
      <c r="R414" s="171"/>
      <c r="S414" s="171"/>
      <c r="T414" s="172"/>
      <c r="AT414" s="166" t="s">
        <v>194</v>
      </c>
      <c r="AU414" s="166" t="s">
        <v>88</v>
      </c>
      <c r="AV414" s="13" t="s">
        <v>88</v>
      </c>
      <c r="AW414" s="13" t="s">
        <v>35</v>
      </c>
      <c r="AX414" s="13" t="s">
        <v>80</v>
      </c>
      <c r="AY414" s="166" t="s">
        <v>185</v>
      </c>
    </row>
    <row r="415" spans="2:51" s="13" customFormat="1">
      <c r="B415" s="164"/>
      <c r="D415" s="165" t="s">
        <v>194</v>
      </c>
      <c r="E415" s="166" t="s">
        <v>1</v>
      </c>
      <c r="F415" s="167" t="s">
        <v>2142</v>
      </c>
      <c r="H415" s="168">
        <v>-68.191999999999993</v>
      </c>
      <c r="I415" s="169"/>
      <c r="L415" s="164"/>
      <c r="M415" s="170"/>
      <c r="N415" s="171"/>
      <c r="O415" s="171"/>
      <c r="P415" s="171"/>
      <c r="Q415" s="171"/>
      <c r="R415" s="171"/>
      <c r="S415" s="171"/>
      <c r="T415" s="172"/>
      <c r="AT415" s="166" t="s">
        <v>194</v>
      </c>
      <c r="AU415" s="166" t="s">
        <v>88</v>
      </c>
      <c r="AV415" s="13" t="s">
        <v>88</v>
      </c>
      <c r="AW415" s="13" t="s">
        <v>35</v>
      </c>
      <c r="AX415" s="13" t="s">
        <v>80</v>
      </c>
      <c r="AY415" s="166" t="s">
        <v>185</v>
      </c>
    </row>
    <row r="416" spans="2:51" s="13" customFormat="1">
      <c r="B416" s="164"/>
      <c r="D416" s="165" t="s">
        <v>194</v>
      </c>
      <c r="E416" s="166" t="s">
        <v>1</v>
      </c>
      <c r="F416" s="167" t="s">
        <v>2143</v>
      </c>
      <c r="H416" s="168">
        <v>-45.774000000000001</v>
      </c>
      <c r="I416" s="169"/>
      <c r="L416" s="164"/>
      <c r="M416" s="170"/>
      <c r="N416" s="171"/>
      <c r="O416" s="171"/>
      <c r="P416" s="171"/>
      <c r="Q416" s="171"/>
      <c r="R416" s="171"/>
      <c r="S416" s="171"/>
      <c r="T416" s="172"/>
      <c r="AT416" s="166" t="s">
        <v>194</v>
      </c>
      <c r="AU416" s="166" t="s">
        <v>88</v>
      </c>
      <c r="AV416" s="13" t="s">
        <v>88</v>
      </c>
      <c r="AW416" s="13" t="s">
        <v>35</v>
      </c>
      <c r="AX416" s="13" t="s">
        <v>80</v>
      </c>
      <c r="AY416" s="166" t="s">
        <v>185</v>
      </c>
    </row>
    <row r="417" spans="1:65" s="13" customFormat="1">
      <c r="B417" s="164"/>
      <c r="D417" s="165" t="s">
        <v>194</v>
      </c>
      <c r="E417" s="166" t="s">
        <v>1</v>
      </c>
      <c r="F417" s="167" t="s">
        <v>2144</v>
      </c>
      <c r="H417" s="168">
        <v>-79.921999999999997</v>
      </c>
      <c r="I417" s="169"/>
      <c r="L417" s="164"/>
      <c r="M417" s="170"/>
      <c r="N417" s="171"/>
      <c r="O417" s="171"/>
      <c r="P417" s="171"/>
      <c r="Q417" s="171"/>
      <c r="R417" s="171"/>
      <c r="S417" s="171"/>
      <c r="T417" s="172"/>
      <c r="AT417" s="166" t="s">
        <v>194</v>
      </c>
      <c r="AU417" s="166" t="s">
        <v>88</v>
      </c>
      <c r="AV417" s="13" t="s">
        <v>88</v>
      </c>
      <c r="AW417" s="13" t="s">
        <v>35</v>
      </c>
      <c r="AX417" s="13" t="s">
        <v>80</v>
      </c>
      <c r="AY417" s="166" t="s">
        <v>185</v>
      </c>
    </row>
    <row r="418" spans="1:65" s="13" customFormat="1">
      <c r="B418" s="164"/>
      <c r="D418" s="165" t="s">
        <v>194</v>
      </c>
      <c r="E418" s="166" t="s">
        <v>1</v>
      </c>
      <c r="F418" s="167" t="s">
        <v>2145</v>
      </c>
      <c r="H418" s="168">
        <v>-96.885999999999996</v>
      </c>
      <c r="I418" s="169"/>
      <c r="L418" s="164"/>
      <c r="M418" s="170"/>
      <c r="N418" s="171"/>
      <c r="O418" s="171"/>
      <c r="P418" s="171"/>
      <c r="Q418" s="171"/>
      <c r="R418" s="171"/>
      <c r="S418" s="171"/>
      <c r="T418" s="172"/>
      <c r="AT418" s="166" t="s">
        <v>194</v>
      </c>
      <c r="AU418" s="166" t="s">
        <v>88</v>
      </c>
      <c r="AV418" s="13" t="s">
        <v>88</v>
      </c>
      <c r="AW418" s="13" t="s">
        <v>35</v>
      </c>
      <c r="AX418" s="13" t="s">
        <v>80</v>
      </c>
      <c r="AY418" s="166" t="s">
        <v>185</v>
      </c>
    </row>
    <row r="419" spans="1:65" s="14" customFormat="1">
      <c r="B419" s="173"/>
      <c r="D419" s="165" t="s">
        <v>194</v>
      </c>
      <c r="E419" s="174" t="s">
        <v>458</v>
      </c>
      <c r="F419" s="175" t="s">
        <v>195</v>
      </c>
      <c r="H419" s="176">
        <v>2746.636</v>
      </c>
      <c r="I419" s="177"/>
      <c r="L419" s="173"/>
      <c r="M419" s="178"/>
      <c r="N419" s="179"/>
      <c r="O419" s="179"/>
      <c r="P419" s="179"/>
      <c r="Q419" s="179"/>
      <c r="R419" s="179"/>
      <c r="S419" s="179"/>
      <c r="T419" s="180"/>
      <c r="AT419" s="174" t="s">
        <v>194</v>
      </c>
      <c r="AU419" s="174" t="s">
        <v>88</v>
      </c>
      <c r="AV419" s="14" t="s">
        <v>192</v>
      </c>
      <c r="AW419" s="14" t="s">
        <v>35</v>
      </c>
      <c r="AX419" s="14" t="s">
        <v>80</v>
      </c>
      <c r="AY419" s="174" t="s">
        <v>185</v>
      </c>
    </row>
    <row r="420" spans="1:65" s="15" customFormat="1">
      <c r="B420" s="194"/>
      <c r="D420" s="165" t="s">
        <v>194</v>
      </c>
      <c r="E420" s="195" t="s">
        <v>1</v>
      </c>
      <c r="F420" s="196" t="s">
        <v>1550</v>
      </c>
      <c r="H420" s="195" t="s">
        <v>1</v>
      </c>
      <c r="I420" s="197"/>
      <c r="L420" s="194"/>
      <c r="M420" s="198"/>
      <c r="N420" s="199"/>
      <c r="O420" s="199"/>
      <c r="P420" s="199"/>
      <c r="Q420" s="199"/>
      <c r="R420" s="199"/>
      <c r="S420" s="199"/>
      <c r="T420" s="200"/>
      <c r="AT420" s="195" t="s">
        <v>194</v>
      </c>
      <c r="AU420" s="195" t="s">
        <v>88</v>
      </c>
      <c r="AV420" s="15" t="s">
        <v>24</v>
      </c>
      <c r="AW420" s="15" t="s">
        <v>35</v>
      </c>
      <c r="AX420" s="15" t="s">
        <v>80</v>
      </c>
      <c r="AY420" s="195" t="s">
        <v>185</v>
      </c>
    </row>
    <row r="421" spans="1:65" s="13" customFormat="1">
      <c r="B421" s="164"/>
      <c r="D421" s="165" t="s">
        <v>194</v>
      </c>
      <c r="E421" s="166" t="s">
        <v>1</v>
      </c>
      <c r="F421" s="167" t="s">
        <v>1551</v>
      </c>
      <c r="H421" s="168">
        <v>274.66399999999999</v>
      </c>
      <c r="I421" s="169"/>
      <c r="L421" s="164"/>
      <c r="M421" s="170"/>
      <c r="N421" s="171"/>
      <c r="O421" s="171"/>
      <c r="P421" s="171"/>
      <c r="Q421" s="171"/>
      <c r="R421" s="171"/>
      <c r="S421" s="171"/>
      <c r="T421" s="172"/>
      <c r="AT421" s="166" t="s">
        <v>194</v>
      </c>
      <c r="AU421" s="166" t="s">
        <v>88</v>
      </c>
      <c r="AV421" s="13" t="s">
        <v>88</v>
      </c>
      <c r="AW421" s="13" t="s">
        <v>35</v>
      </c>
      <c r="AX421" s="13" t="s">
        <v>80</v>
      </c>
      <c r="AY421" s="166" t="s">
        <v>185</v>
      </c>
    </row>
    <row r="422" spans="1:65" s="14" customFormat="1">
      <c r="B422" s="173"/>
      <c r="D422" s="165" t="s">
        <v>194</v>
      </c>
      <c r="E422" s="174" t="s">
        <v>1</v>
      </c>
      <c r="F422" s="175" t="s">
        <v>195</v>
      </c>
      <c r="H422" s="176">
        <v>274.66399999999999</v>
      </c>
      <c r="I422" s="177"/>
      <c r="L422" s="173"/>
      <c r="M422" s="178"/>
      <c r="N422" s="179"/>
      <c r="O422" s="179"/>
      <c r="P422" s="179"/>
      <c r="Q422" s="179"/>
      <c r="R422" s="179"/>
      <c r="S422" s="179"/>
      <c r="T422" s="180"/>
      <c r="AT422" s="174" t="s">
        <v>194</v>
      </c>
      <c r="AU422" s="174" t="s">
        <v>88</v>
      </c>
      <c r="AV422" s="14" t="s">
        <v>192</v>
      </c>
      <c r="AW422" s="14" t="s">
        <v>35</v>
      </c>
      <c r="AX422" s="14" t="s">
        <v>24</v>
      </c>
      <c r="AY422" s="174" t="s">
        <v>185</v>
      </c>
    </row>
    <row r="423" spans="1:65" s="2" customFormat="1" ht="21.75" customHeight="1">
      <c r="A423" s="33"/>
      <c r="B423" s="150"/>
      <c r="C423" s="151" t="s">
        <v>892</v>
      </c>
      <c r="D423" s="151" t="s">
        <v>187</v>
      </c>
      <c r="E423" s="152" t="s">
        <v>2146</v>
      </c>
      <c r="F423" s="153" t="s">
        <v>2147</v>
      </c>
      <c r="G423" s="154" t="s">
        <v>228</v>
      </c>
      <c r="H423" s="155">
        <v>2252.2420000000002</v>
      </c>
      <c r="I423" s="156"/>
      <c r="J423" s="157">
        <f>ROUND(I423*H423,2)</f>
        <v>0</v>
      </c>
      <c r="K423" s="153" t="s">
        <v>191</v>
      </c>
      <c r="L423" s="34"/>
      <c r="M423" s="158" t="s">
        <v>1</v>
      </c>
      <c r="N423" s="159" t="s">
        <v>45</v>
      </c>
      <c r="O423" s="59"/>
      <c r="P423" s="160">
        <f>O423*H423</f>
        <v>0</v>
      </c>
      <c r="Q423" s="160">
        <v>0</v>
      </c>
      <c r="R423" s="160">
        <f>Q423*H423</f>
        <v>0</v>
      </c>
      <c r="S423" s="160">
        <v>0</v>
      </c>
      <c r="T423" s="161">
        <f>S423*H423</f>
        <v>0</v>
      </c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R423" s="162" t="s">
        <v>192</v>
      </c>
      <c r="AT423" s="162" t="s">
        <v>187</v>
      </c>
      <c r="AU423" s="162" t="s">
        <v>88</v>
      </c>
      <c r="AY423" s="18" t="s">
        <v>185</v>
      </c>
      <c r="BE423" s="163">
        <f>IF(N423="základní",J423,0)</f>
        <v>0</v>
      </c>
      <c r="BF423" s="163">
        <f>IF(N423="snížená",J423,0)</f>
        <v>0</v>
      </c>
      <c r="BG423" s="163">
        <f>IF(N423="zákl. přenesená",J423,0)</f>
        <v>0</v>
      </c>
      <c r="BH423" s="163">
        <f>IF(N423="sníž. přenesená",J423,0)</f>
        <v>0</v>
      </c>
      <c r="BI423" s="163">
        <f>IF(N423="nulová",J423,0)</f>
        <v>0</v>
      </c>
      <c r="BJ423" s="18" t="s">
        <v>24</v>
      </c>
      <c r="BK423" s="163">
        <f>ROUND(I423*H423,2)</f>
        <v>0</v>
      </c>
      <c r="BL423" s="18" t="s">
        <v>192</v>
      </c>
      <c r="BM423" s="162" t="s">
        <v>2148</v>
      </c>
    </row>
    <row r="424" spans="1:65" s="13" customFormat="1">
      <c r="B424" s="164"/>
      <c r="D424" s="165" t="s">
        <v>194</v>
      </c>
      <c r="E424" s="166" t="s">
        <v>1</v>
      </c>
      <c r="F424" s="167" t="s">
        <v>1555</v>
      </c>
      <c r="H424" s="168">
        <v>2252.2420000000002</v>
      </c>
      <c r="I424" s="169"/>
      <c r="L424" s="164"/>
      <c r="M424" s="170"/>
      <c r="N424" s="171"/>
      <c r="O424" s="171"/>
      <c r="P424" s="171"/>
      <c r="Q424" s="171"/>
      <c r="R424" s="171"/>
      <c r="S424" s="171"/>
      <c r="T424" s="172"/>
      <c r="AT424" s="166" t="s">
        <v>194</v>
      </c>
      <c r="AU424" s="166" t="s">
        <v>88</v>
      </c>
      <c r="AV424" s="13" t="s">
        <v>88</v>
      </c>
      <c r="AW424" s="13" t="s">
        <v>35</v>
      </c>
      <c r="AX424" s="13" t="s">
        <v>24</v>
      </c>
      <c r="AY424" s="166" t="s">
        <v>185</v>
      </c>
    </row>
    <row r="425" spans="1:65" s="2" customFormat="1" ht="21.75" customHeight="1">
      <c r="A425" s="33"/>
      <c r="B425" s="150"/>
      <c r="C425" s="151" t="s">
        <v>894</v>
      </c>
      <c r="D425" s="151" t="s">
        <v>187</v>
      </c>
      <c r="E425" s="152" t="s">
        <v>2149</v>
      </c>
      <c r="F425" s="153" t="s">
        <v>2150</v>
      </c>
      <c r="G425" s="154" t="s">
        <v>228</v>
      </c>
      <c r="H425" s="155">
        <v>219.73099999999999</v>
      </c>
      <c r="I425" s="156"/>
      <c r="J425" s="157">
        <f>ROUND(I425*H425,2)</f>
        <v>0</v>
      </c>
      <c r="K425" s="153" t="s">
        <v>191</v>
      </c>
      <c r="L425" s="34"/>
      <c r="M425" s="158" t="s">
        <v>1</v>
      </c>
      <c r="N425" s="159" t="s">
        <v>45</v>
      </c>
      <c r="O425" s="59"/>
      <c r="P425" s="160">
        <f>O425*H425</f>
        <v>0</v>
      </c>
      <c r="Q425" s="160">
        <v>0</v>
      </c>
      <c r="R425" s="160">
        <f>Q425*H425</f>
        <v>0</v>
      </c>
      <c r="S425" s="160">
        <v>0</v>
      </c>
      <c r="T425" s="161">
        <f>S425*H425</f>
        <v>0</v>
      </c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R425" s="162" t="s">
        <v>192</v>
      </c>
      <c r="AT425" s="162" t="s">
        <v>187</v>
      </c>
      <c r="AU425" s="162" t="s">
        <v>88</v>
      </c>
      <c r="AY425" s="18" t="s">
        <v>185</v>
      </c>
      <c r="BE425" s="163">
        <f>IF(N425="základní",J425,0)</f>
        <v>0</v>
      </c>
      <c r="BF425" s="163">
        <f>IF(N425="snížená",J425,0)</f>
        <v>0</v>
      </c>
      <c r="BG425" s="163">
        <f>IF(N425="zákl. přenesená",J425,0)</f>
        <v>0</v>
      </c>
      <c r="BH425" s="163">
        <f>IF(N425="sníž. přenesená",J425,0)</f>
        <v>0</v>
      </c>
      <c r="BI425" s="163">
        <f>IF(N425="nulová",J425,0)</f>
        <v>0</v>
      </c>
      <c r="BJ425" s="18" t="s">
        <v>24</v>
      </c>
      <c r="BK425" s="163">
        <f>ROUND(I425*H425,2)</f>
        <v>0</v>
      </c>
      <c r="BL425" s="18" t="s">
        <v>192</v>
      </c>
      <c r="BM425" s="162" t="s">
        <v>2151</v>
      </c>
    </row>
    <row r="426" spans="1:65" s="13" customFormat="1">
      <c r="B426" s="164"/>
      <c r="D426" s="165" t="s">
        <v>194</v>
      </c>
      <c r="E426" s="166" t="s">
        <v>1</v>
      </c>
      <c r="F426" s="167" t="s">
        <v>1559</v>
      </c>
      <c r="H426" s="168">
        <v>219.73099999999999</v>
      </c>
      <c r="I426" s="169"/>
      <c r="L426" s="164"/>
      <c r="M426" s="170"/>
      <c r="N426" s="171"/>
      <c r="O426" s="171"/>
      <c r="P426" s="171"/>
      <c r="Q426" s="171"/>
      <c r="R426" s="171"/>
      <c r="S426" s="171"/>
      <c r="T426" s="172"/>
      <c r="AT426" s="166" t="s">
        <v>194</v>
      </c>
      <c r="AU426" s="166" t="s">
        <v>88</v>
      </c>
      <c r="AV426" s="13" t="s">
        <v>88</v>
      </c>
      <c r="AW426" s="13" t="s">
        <v>35</v>
      </c>
      <c r="AX426" s="13" t="s">
        <v>24</v>
      </c>
      <c r="AY426" s="166" t="s">
        <v>185</v>
      </c>
    </row>
    <row r="427" spans="1:65" s="2" customFormat="1" ht="16.5" customHeight="1">
      <c r="A427" s="33"/>
      <c r="B427" s="150"/>
      <c r="C427" s="151" t="s">
        <v>897</v>
      </c>
      <c r="D427" s="151" t="s">
        <v>187</v>
      </c>
      <c r="E427" s="152" t="s">
        <v>2152</v>
      </c>
      <c r="F427" s="153" t="s">
        <v>2153</v>
      </c>
      <c r="G427" s="154" t="s">
        <v>288</v>
      </c>
      <c r="H427" s="155">
        <v>3681.6990000000001</v>
      </c>
      <c r="I427" s="156"/>
      <c r="J427" s="157">
        <f>ROUND(I427*H427,2)</f>
        <v>0</v>
      </c>
      <c r="K427" s="153" t="s">
        <v>191</v>
      </c>
      <c r="L427" s="34"/>
      <c r="M427" s="158" t="s">
        <v>1</v>
      </c>
      <c r="N427" s="159" t="s">
        <v>45</v>
      </c>
      <c r="O427" s="59"/>
      <c r="P427" s="160">
        <f>O427*H427</f>
        <v>0</v>
      </c>
      <c r="Q427" s="160">
        <v>2.0799999999999998E-3</v>
      </c>
      <c r="R427" s="160">
        <f>Q427*H427</f>
        <v>7.6579339199999996</v>
      </c>
      <c r="S427" s="160">
        <v>0</v>
      </c>
      <c r="T427" s="161">
        <f>S427*H427</f>
        <v>0</v>
      </c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R427" s="162" t="s">
        <v>192</v>
      </c>
      <c r="AT427" s="162" t="s">
        <v>187</v>
      </c>
      <c r="AU427" s="162" t="s">
        <v>88</v>
      </c>
      <c r="AY427" s="18" t="s">
        <v>185</v>
      </c>
      <c r="BE427" s="163">
        <f>IF(N427="základní",J427,0)</f>
        <v>0</v>
      </c>
      <c r="BF427" s="163">
        <f>IF(N427="snížená",J427,0)</f>
        <v>0</v>
      </c>
      <c r="BG427" s="163">
        <f>IF(N427="zákl. přenesená",J427,0)</f>
        <v>0</v>
      </c>
      <c r="BH427" s="163">
        <f>IF(N427="sníž. přenesená",J427,0)</f>
        <v>0</v>
      </c>
      <c r="BI427" s="163">
        <f>IF(N427="nulová",J427,0)</f>
        <v>0</v>
      </c>
      <c r="BJ427" s="18" t="s">
        <v>24</v>
      </c>
      <c r="BK427" s="163">
        <f>ROUND(I427*H427,2)</f>
        <v>0</v>
      </c>
      <c r="BL427" s="18" t="s">
        <v>192</v>
      </c>
      <c r="BM427" s="162" t="s">
        <v>2154</v>
      </c>
    </row>
    <row r="428" spans="1:65" s="15" customFormat="1">
      <c r="B428" s="194"/>
      <c r="D428" s="165" t="s">
        <v>194</v>
      </c>
      <c r="E428" s="195" t="s">
        <v>1</v>
      </c>
      <c r="F428" s="196" t="s">
        <v>2112</v>
      </c>
      <c r="H428" s="195" t="s">
        <v>1</v>
      </c>
      <c r="I428" s="197"/>
      <c r="L428" s="194"/>
      <c r="M428" s="198"/>
      <c r="N428" s="199"/>
      <c r="O428" s="199"/>
      <c r="P428" s="199"/>
      <c r="Q428" s="199"/>
      <c r="R428" s="199"/>
      <c r="S428" s="199"/>
      <c r="T428" s="200"/>
      <c r="AT428" s="195" t="s">
        <v>194</v>
      </c>
      <c r="AU428" s="195" t="s">
        <v>88</v>
      </c>
      <c r="AV428" s="15" t="s">
        <v>24</v>
      </c>
      <c r="AW428" s="15" t="s">
        <v>35</v>
      </c>
      <c r="AX428" s="15" t="s">
        <v>80</v>
      </c>
      <c r="AY428" s="195" t="s">
        <v>185</v>
      </c>
    </row>
    <row r="429" spans="1:65" s="13" customFormat="1">
      <c r="B429" s="164"/>
      <c r="D429" s="165" t="s">
        <v>194</v>
      </c>
      <c r="E429" s="166" t="s">
        <v>1</v>
      </c>
      <c r="F429" s="167" t="s">
        <v>2155</v>
      </c>
      <c r="H429" s="168">
        <v>480.85599999999999</v>
      </c>
      <c r="I429" s="169"/>
      <c r="L429" s="164"/>
      <c r="M429" s="170"/>
      <c r="N429" s="171"/>
      <c r="O429" s="171"/>
      <c r="P429" s="171"/>
      <c r="Q429" s="171"/>
      <c r="R429" s="171"/>
      <c r="S429" s="171"/>
      <c r="T429" s="172"/>
      <c r="AT429" s="166" t="s">
        <v>194</v>
      </c>
      <c r="AU429" s="166" t="s">
        <v>88</v>
      </c>
      <c r="AV429" s="13" t="s">
        <v>88</v>
      </c>
      <c r="AW429" s="13" t="s">
        <v>35</v>
      </c>
      <c r="AX429" s="13" t="s">
        <v>80</v>
      </c>
      <c r="AY429" s="166" t="s">
        <v>185</v>
      </c>
    </row>
    <row r="430" spans="1:65" s="13" customFormat="1">
      <c r="B430" s="164"/>
      <c r="D430" s="165" t="s">
        <v>194</v>
      </c>
      <c r="E430" s="166" t="s">
        <v>1</v>
      </c>
      <c r="F430" s="167" t="s">
        <v>2156</v>
      </c>
      <c r="H430" s="168">
        <v>490.428</v>
      </c>
      <c r="I430" s="169"/>
      <c r="L430" s="164"/>
      <c r="M430" s="170"/>
      <c r="N430" s="171"/>
      <c r="O430" s="171"/>
      <c r="P430" s="171"/>
      <c r="Q430" s="171"/>
      <c r="R430" s="171"/>
      <c r="S430" s="171"/>
      <c r="T430" s="172"/>
      <c r="AT430" s="166" t="s">
        <v>194</v>
      </c>
      <c r="AU430" s="166" t="s">
        <v>88</v>
      </c>
      <c r="AV430" s="13" t="s">
        <v>88</v>
      </c>
      <c r="AW430" s="13" t="s">
        <v>35</v>
      </c>
      <c r="AX430" s="13" t="s">
        <v>80</v>
      </c>
      <c r="AY430" s="166" t="s">
        <v>185</v>
      </c>
    </row>
    <row r="431" spans="1:65" s="15" customFormat="1">
      <c r="B431" s="194"/>
      <c r="D431" s="165" t="s">
        <v>194</v>
      </c>
      <c r="E431" s="195" t="s">
        <v>1</v>
      </c>
      <c r="F431" s="196" t="s">
        <v>2115</v>
      </c>
      <c r="H431" s="195" t="s">
        <v>1</v>
      </c>
      <c r="I431" s="197"/>
      <c r="L431" s="194"/>
      <c r="M431" s="198"/>
      <c r="N431" s="199"/>
      <c r="O431" s="199"/>
      <c r="P431" s="199"/>
      <c r="Q431" s="199"/>
      <c r="R431" s="199"/>
      <c r="S431" s="199"/>
      <c r="T431" s="200"/>
      <c r="AT431" s="195" t="s">
        <v>194</v>
      </c>
      <c r="AU431" s="195" t="s">
        <v>88</v>
      </c>
      <c r="AV431" s="15" t="s">
        <v>24</v>
      </c>
      <c r="AW431" s="15" t="s">
        <v>35</v>
      </c>
      <c r="AX431" s="15" t="s">
        <v>80</v>
      </c>
      <c r="AY431" s="195" t="s">
        <v>185</v>
      </c>
    </row>
    <row r="432" spans="1:65" s="13" customFormat="1">
      <c r="B432" s="164"/>
      <c r="D432" s="165" t="s">
        <v>194</v>
      </c>
      <c r="E432" s="166" t="s">
        <v>1</v>
      </c>
      <c r="F432" s="167" t="s">
        <v>2157</v>
      </c>
      <c r="H432" s="168">
        <v>303.04500000000002</v>
      </c>
      <c r="I432" s="169"/>
      <c r="L432" s="164"/>
      <c r="M432" s="170"/>
      <c r="N432" s="171"/>
      <c r="O432" s="171"/>
      <c r="P432" s="171"/>
      <c r="Q432" s="171"/>
      <c r="R432" s="171"/>
      <c r="S432" s="171"/>
      <c r="T432" s="172"/>
      <c r="AT432" s="166" t="s">
        <v>194</v>
      </c>
      <c r="AU432" s="166" t="s">
        <v>88</v>
      </c>
      <c r="AV432" s="13" t="s">
        <v>88</v>
      </c>
      <c r="AW432" s="13" t="s">
        <v>35</v>
      </c>
      <c r="AX432" s="13" t="s">
        <v>80</v>
      </c>
      <c r="AY432" s="166" t="s">
        <v>185</v>
      </c>
    </row>
    <row r="433" spans="1:65" s="13" customFormat="1">
      <c r="B433" s="164"/>
      <c r="D433" s="165" t="s">
        <v>194</v>
      </c>
      <c r="E433" s="166" t="s">
        <v>1</v>
      </c>
      <c r="F433" s="167" t="s">
        <v>2158</v>
      </c>
      <c r="H433" s="168">
        <v>153.49700000000001</v>
      </c>
      <c r="I433" s="169"/>
      <c r="L433" s="164"/>
      <c r="M433" s="170"/>
      <c r="N433" s="171"/>
      <c r="O433" s="171"/>
      <c r="P433" s="171"/>
      <c r="Q433" s="171"/>
      <c r="R433" s="171"/>
      <c r="S433" s="171"/>
      <c r="T433" s="172"/>
      <c r="AT433" s="166" t="s">
        <v>194</v>
      </c>
      <c r="AU433" s="166" t="s">
        <v>88</v>
      </c>
      <c r="AV433" s="13" t="s">
        <v>88</v>
      </c>
      <c r="AW433" s="13" t="s">
        <v>35</v>
      </c>
      <c r="AX433" s="13" t="s">
        <v>80</v>
      </c>
      <c r="AY433" s="166" t="s">
        <v>185</v>
      </c>
    </row>
    <row r="434" spans="1:65" s="13" customFormat="1">
      <c r="B434" s="164"/>
      <c r="D434" s="165" t="s">
        <v>194</v>
      </c>
      <c r="E434" s="166" t="s">
        <v>1</v>
      </c>
      <c r="F434" s="167" t="s">
        <v>2159</v>
      </c>
      <c r="H434" s="168">
        <v>51.018999999999998</v>
      </c>
      <c r="I434" s="169"/>
      <c r="L434" s="164"/>
      <c r="M434" s="170"/>
      <c r="N434" s="171"/>
      <c r="O434" s="171"/>
      <c r="P434" s="171"/>
      <c r="Q434" s="171"/>
      <c r="R434" s="171"/>
      <c r="S434" s="171"/>
      <c r="T434" s="172"/>
      <c r="AT434" s="166" t="s">
        <v>194</v>
      </c>
      <c r="AU434" s="166" t="s">
        <v>88</v>
      </c>
      <c r="AV434" s="13" t="s">
        <v>88</v>
      </c>
      <c r="AW434" s="13" t="s">
        <v>35</v>
      </c>
      <c r="AX434" s="13" t="s">
        <v>80</v>
      </c>
      <c r="AY434" s="166" t="s">
        <v>185</v>
      </c>
    </row>
    <row r="435" spans="1:65" s="13" customFormat="1">
      <c r="B435" s="164"/>
      <c r="D435" s="165" t="s">
        <v>194</v>
      </c>
      <c r="E435" s="166" t="s">
        <v>1</v>
      </c>
      <c r="F435" s="167" t="s">
        <v>2160</v>
      </c>
      <c r="H435" s="168">
        <v>475.459</v>
      </c>
      <c r="I435" s="169"/>
      <c r="L435" s="164"/>
      <c r="M435" s="170"/>
      <c r="N435" s="171"/>
      <c r="O435" s="171"/>
      <c r="P435" s="171"/>
      <c r="Q435" s="171"/>
      <c r="R435" s="171"/>
      <c r="S435" s="171"/>
      <c r="T435" s="172"/>
      <c r="AT435" s="166" t="s">
        <v>194</v>
      </c>
      <c r="AU435" s="166" t="s">
        <v>88</v>
      </c>
      <c r="AV435" s="13" t="s">
        <v>88</v>
      </c>
      <c r="AW435" s="13" t="s">
        <v>35</v>
      </c>
      <c r="AX435" s="13" t="s">
        <v>80</v>
      </c>
      <c r="AY435" s="166" t="s">
        <v>185</v>
      </c>
    </row>
    <row r="436" spans="1:65" s="13" customFormat="1">
      <c r="B436" s="164"/>
      <c r="D436" s="165" t="s">
        <v>194</v>
      </c>
      <c r="E436" s="166" t="s">
        <v>1</v>
      </c>
      <c r="F436" s="167" t="s">
        <v>2161</v>
      </c>
      <c r="H436" s="168">
        <v>209.39</v>
      </c>
      <c r="I436" s="169"/>
      <c r="L436" s="164"/>
      <c r="M436" s="170"/>
      <c r="N436" s="171"/>
      <c r="O436" s="171"/>
      <c r="P436" s="171"/>
      <c r="Q436" s="171"/>
      <c r="R436" s="171"/>
      <c r="S436" s="171"/>
      <c r="T436" s="172"/>
      <c r="AT436" s="166" t="s">
        <v>194</v>
      </c>
      <c r="AU436" s="166" t="s">
        <v>88</v>
      </c>
      <c r="AV436" s="13" t="s">
        <v>88</v>
      </c>
      <c r="AW436" s="13" t="s">
        <v>35</v>
      </c>
      <c r="AX436" s="13" t="s">
        <v>80</v>
      </c>
      <c r="AY436" s="166" t="s">
        <v>185</v>
      </c>
    </row>
    <row r="437" spans="1:65" s="13" customFormat="1">
      <c r="B437" s="164"/>
      <c r="D437" s="165" t="s">
        <v>194</v>
      </c>
      <c r="E437" s="166" t="s">
        <v>1</v>
      </c>
      <c r="F437" s="167" t="s">
        <v>2162</v>
      </c>
      <c r="H437" s="168">
        <v>265.73599999999999</v>
      </c>
      <c r="I437" s="169"/>
      <c r="L437" s="164"/>
      <c r="M437" s="170"/>
      <c r="N437" s="171"/>
      <c r="O437" s="171"/>
      <c r="P437" s="171"/>
      <c r="Q437" s="171"/>
      <c r="R437" s="171"/>
      <c r="S437" s="171"/>
      <c r="T437" s="172"/>
      <c r="AT437" s="166" t="s">
        <v>194</v>
      </c>
      <c r="AU437" s="166" t="s">
        <v>88</v>
      </c>
      <c r="AV437" s="13" t="s">
        <v>88</v>
      </c>
      <c r="AW437" s="13" t="s">
        <v>35</v>
      </c>
      <c r="AX437" s="13" t="s">
        <v>80</v>
      </c>
      <c r="AY437" s="166" t="s">
        <v>185</v>
      </c>
    </row>
    <row r="438" spans="1:65" s="15" customFormat="1">
      <c r="B438" s="194"/>
      <c r="D438" s="165" t="s">
        <v>194</v>
      </c>
      <c r="E438" s="195" t="s">
        <v>1</v>
      </c>
      <c r="F438" s="196" t="s">
        <v>2122</v>
      </c>
      <c r="H438" s="195" t="s">
        <v>1</v>
      </c>
      <c r="I438" s="197"/>
      <c r="L438" s="194"/>
      <c r="M438" s="198"/>
      <c r="N438" s="199"/>
      <c r="O438" s="199"/>
      <c r="P438" s="199"/>
      <c r="Q438" s="199"/>
      <c r="R438" s="199"/>
      <c r="S438" s="199"/>
      <c r="T438" s="200"/>
      <c r="AT438" s="195" t="s">
        <v>194</v>
      </c>
      <c r="AU438" s="195" t="s">
        <v>88</v>
      </c>
      <c r="AV438" s="15" t="s">
        <v>24</v>
      </c>
      <c r="AW438" s="15" t="s">
        <v>35</v>
      </c>
      <c r="AX438" s="15" t="s">
        <v>80</v>
      </c>
      <c r="AY438" s="195" t="s">
        <v>185</v>
      </c>
    </row>
    <row r="439" spans="1:65" s="13" customFormat="1">
      <c r="B439" s="164"/>
      <c r="D439" s="165" t="s">
        <v>194</v>
      </c>
      <c r="E439" s="166" t="s">
        <v>1</v>
      </c>
      <c r="F439" s="167" t="s">
        <v>2163</v>
      </c>
      <c r="H439" s="168">
        <v>453.01</v>
      </c>
      <c r="I439" s="169"/>
      <c r="L439" s="164"/>
      <c r="M439" s="170"/>
      <c r="N439" s="171"/>
      <c r="O439" s="171"/>
      <c r="P439" s="171"/>
      <c r="Q439" s="171"/>
      <c r="R439" s="171"/>
      <c r="S439" s="171"/>
      <c r="T439" s="172"/>
      <c r="AT439" s="166" t="s">
        <v>194</v>
      </c>
      <c r="AU439" s="166" t="s">
        <v>88</v>
      </c>
      <c r="AV439" s="13" t="s">
        <v>88</v>
      </c>
      <c r="AW439" s="13" t="s">
        <v>35</v>
      </c>
      <c r="AX439" s="13" t="s">
        <v>80</v>
      </c>
      <c r="AY439" s="166" t="s">
        <v>185</v>
      </c>
    </row>
    <row r="440" spans="1:65" s="13" customFormat="1">
      <c r="B440" s="164"/>
      <c r="D440" s="165" t="s">
        <v>194</v>
      </c>
      <c r="E440" s="166" t="s">
        <v>1</v>
      </c>
      <c r="F440" s="167" t="s">
        <v>2164</v>
      </c>
      <c r="H440" s="168">
        <v>99.783000000000001</v>
      </c>
      <c r="I440" s="169"/>
      <c r="L440" s="164"/>
      <c r="M440" s="170"/>
      <c r="N440" s="171"/>
      <c r="O440" s="171"/>
      <c r="P440" s="171"/>
      <c r="Q440" s="171"/>
      <c r="R440" s="171"/>
      <c r="S440" s="171"/>
      <c r="T440" s="172"/>
      <c r="AT440" s="166" t="s">
        <v>194</v>
      </c>
      <c r="AU440" s="166" t="s">
        <v>88</v>
      </c>
      <c r="AV440" s="13" t="s">
        <v>88</v>
      </c>
      <c r="AW440" s="13" t="s">
        <v>35</v>
      </c>
      <c r="AX440" s="13" t="s">
        <v>80</v>
      </c>
      <c r="AY440" s="166" t="s">
        <v>185</v>
      </c>
    </row>
    <row r="441" spans="1:65" s="13" customFormat="1">
      <c r="B441" s="164"/>
      <c r="D441" s="165" t="s">
        <v>194</v>
      </c>
      <c r="E441" s="166" t="s">
        <v>1</v>
      </c>
      <c r="F441" s="167" t="s">
        <v>2165</v>
      </c>
      <c r="H441" s="168">
        <v>403.12799999999999</v>
      </c>
      <c r="I441" s="169"/>
      <c r="L441" s="164"/>
      <c r="M441" s="170"/>
      <c r="N441" s="171"/>
      <c r="O441" s="171"/>
      <c r="P441" s="171"/>
      <c r="Q441" s="171"/>
      <c r="R441" s="171"/>
      <c r="S441" s="171"/>
      <c r="T441" s="172"/>
      <c r="AT441" s="166" t="s">
        <v>194</v>
      </c>
      <c r="AU441" s="166" t="s">
        <v>88</v>
      </c>
      <c r="AV441" s="13" t="s">
        <v>88</v>
      </c>
      <c r="AW441" s="13" t="s">
        <v>35</v>
      </c>
      <c r="AX441" s="13" t="s">
        <v>80</v>
      </c>
      <c r="AY441" s="166" t="s">
        <v>185</v>
      </c>
    </row>
    <row r="442" spans="1:65" s="15" customFormat="1">
      <c r="B442" s="194"/>
      <c r="D442" s="165" t="s">
        <v>194</v>
      </c>
      <c r="E442" s="195" t="s">
        <v>1</v>
      </c>
      <c r="F442" s="196" t="s">
        <v>2126</v>
      </c>
      <c r="H442" s="195" t="s">
        <v>1</v>
      </c>
      <c r="I442" s="197"/>
      <c r="L442" s="194"/>
      <c r="M442" s="198"/>
      <c r="N442" s="199"/>
      <c r="O442" s="199"/>
      <c r="P442" s="199"/>
      <c r="Q442" s="199"/>
      <c r="R442" s="199"/>
      <c r="S442" s="199"/>
      <c r="T442" s="200"/>
      <c r="AT442" s="195" t="s">
        <v>194</v>
      </c>
      <c r="AU442" s="195" t="s">
        <v>88</v>
      </c>
      <c r="AV442" s="15" t="s">
        <v>24</v>
      </c>
      <c r="AW442" s="15" t="s">
        <v>35</v>
      </c>
      <c r="AX442" s="15" t="s">
        <v>80</v>
      </c>
      <c r="AY442" s="195" t="s">
        <v>185</v>
      </c>
    </row>
    <row r="443" spans="1:65" s="13" customFormat="1">
      <c r="B443" s="164"/>
      <c r="D443" s="165" t="s">
        <v>194</v>
      </c>
      <c r="E443" s="166" t="s">
        <v>1</v>
      </c>
      <c r="F443" s="167" t="s">
        <v>2166</v>
      </c>
      <c r="H443" s="168">
        <v>11.039</v>
      </c>
      <c r="I443" s="169"/>
      <c r="L443" s="164"/>
      <c r="M443" s="170"/>
      <c r="N443" s="171"/>
      <c r="O443" s="171"/>
      <c r="P443" s="171"/>
      <c r="Q443" s="171"/>
      <c r="R443" s="171"/>
      <c r="S443" s="171"/>
      <c r="T443" s="172"/>
      <c r="AT443" s="166" t="s">
        <v>194</v>
      </c>
      <c r="AU443" s="166" t="s">
        <v>88</v>
      </c>
      <c r="AV443" s="13" t="s">
        <v>88</v>
      </c>
      <c r="AW443" s="13" t="s">
        <v>35</v>
      </c>
      <c r="AX443" s="13" t="s">
        <v>80</v>
      </c>
      <c r="AY443" s="166" t="s">
        <v>185</v>
      </c>
    </row>
    <row r="444" spans="1:65" s="15" customFormat="1">
      <c r="B444" s="194"/>
      <c r="D444" s="165" t="s">
        <v>194</v>
      </c>
      <c r="E444" s="195" t="s">
        <v>1</v>
      </c>
      <c r="F444" s="196" t="s">
        <v>2128</v>
      </c>
      <c r="H444" s="195" t="s">
        <v>1</v>
      </c>
      <c r="I444" s="197"/>
      <c r="L444" s="194"/>
      <c r="M444" s="198"/>
      <c r="N444" s="199"/>
      <c r="O444" s="199"/>
      <c r="P444" s="199"/>
      <c r="Q444" s="199"/>
      <c r="R444" s="199"/>
      <c r="S444" s="199"/>
      <c r="T444" s="200"/>
      <c r="AT444" s="195" t="s">
        <v>194</v>
      </c>
      <c r="AU444" s="195" t="s">
        <v>88</v>
      </c>
      <c r="AV444" s="15" t="s">
        <v>24</v>
      </c>
      <c r="AW444" s="15" t="s">
        <v>35</v>
      </c>
      <c r="AX444" s="15" t="s">
        <v>80</v>
      </c>
      <c r="AY444" s="195" t="s">
        <v>185</v>
      </c>
    </row>
    <row r="445" spans="1:65" s="13" customFormat="1">
      <c r="B445" s="164"/>
      <c r="D445" s="165" t="s">
        <v>194</v>
      </c>
      <c r="E445" s="166" t="s">
        <v>1</v>
      </c>
      <c r="F445" s="167" t="s">
        <v>2167</v>
      </c>
      <c r="H445" s="168">
        <v>285.30900000000003</v>
      </c>
      <c r="I445" s="169"/>
      <c r="L445" s="164"/>
      <c r="M445" s="170"/>
      <c r="N445" s="171"/>
      <c r="O445" s="171"/>
      <c r="P445" s="171"/>
      <c r="Q445" s="171"/>
      <c r="R445" s="171"/>
      <c r="S445" s="171"/>
      <c r="T445" s="172"/>
      <c r="AT445" s="166" t="s">
        <v>194</v>
      </c>
      <c r="AU445" s="166" t="s">
        <v>88</v>
      </c>
      <c r="AV445" s="13" t="s">
        <v>88</v>
      </c>
      <c r="AW445" s="13" t="s">
        <v>35</v>
      </c>
      <c r="AX445" s="13" t="s">
        <v>80</v>
      </c>
      <c r="AY445" s="166" t="s">
        <v>185</v>
      </c>
    </row>
    <row r="446" spans="1:65" s="14" customFormat="1">
      <c r="B446" s="173"/>
      <c r="D446" s="165" t="s">
        <v>194</v>
      </c>
      <c r="E446" s="174" t="s">
        <v>1</v>
      </c>
      <c r="F446" s="175" t="s">
        <v>195</v>
      </c>
      <c r="H446" s="176">
        <v>3681.6990000000001</v>
      </c>
      <c r="I446" s="177"/>
      <c r="L446" s="173"/>
      <c r="M446" s="178"/>
      <c r="N446" s="179"/>
      <c r="O446" s="179"/>
      <c r="P446" s="179"/>
      <c r="Q446" s="179"/>
      <c r="R446" s="179"/>
      <c r="S446" s="179"/>
      <c r="T446" s="180"/>
      <c r="AT446" s="174" t="s">
        <v>194</v>
      </c>
      <c r="AU446" s="174" t="s">
        <v>88</v>
      </c>
      <c r="AV446" s="14" t="s">
        <v>192</v>
      </c>
      <c r="AW446" s="14" t="s">
        <v>35</v>
      </c>
      <c r="AX446" s="14" t="s">
        <v>24</v>
      </c>
      <c r="AY446" s="174" t="s">
        <v>185</v>
      </c>
    </row>
    <row r="447" spans="1:65" s="2" customFormat="1" ht="16.5" customHeight="1">
      <c r="A447" s="33"/>
      <c r="B447" s="150"/>
      <c r="C447" s="151" t="s">
        <v>900</v>
      </c>
      <c r="D447" s="151" t="s">
        <v>187</v>
      </c>
      <c r="E447" s="152" t="s">
        <v>2168</v>
      </c>
      <c r="F447" s="153" t="s">
        <v>2169</v>
      </c>
      <c r="G447" s="154" t="s">
        <v>288</v>
      </c>
      <c r="H447" s="155">
        <v>3681.6990000000001</v>
      </c>
      <c r="I447" s="156"/>
      <c r="J447" s="157">
        <f>ROUND(I447*H447,2)</f>
        <v>0</v>
      </c>
      <c r="K447" s="153" t="s">
        <v>191</v>
      </c>
      <c r="L447" s="34"/>
      <c r="M447" s="158" t="s">
        <v>1</v>
      </c>
      <c r="N447" s="159" t="s">
        <v>45</v>
      </c>
      <c r="O447" s="59"/>
      <c r="P447" s="160">
        <f>O447*H447</f>
        <v>0</v>
      </c>
      <c r="Q447" s="160">
        <v>0</v>
      </c>
      <c r="R447" s="160">
        <f>Q447*H447</f>
        <v>0</v>
      </c>
      <c r="S447" s="160">
        <v>0</v>
      </c>
      <c r="T447" s="161">
        <f>S447*H447</f>
        <v>0</v>
      </c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R447" s="162" t="s">
        <v>192</v>
      </c>
      <c r="AT447" s="162" t="s">
        <v>187</v>
      </c>
      <c r="AU447" s="162" t="s">
        <v>88</v>
      </c>
      <c r="AY447" s="18" t="s">
        <v>185</v>
      </c>
      <c r="BE447" s="163">
        <f>IF(N447="základní",J447,0)</f>
        <v>0</v>
      </c>
      <c r="BF447" s="163">
        <f>IF(N447="snížená",J447,0)</f>
        <v>0</v>
      </c>
      <c r="BG447" s="163">
        <f>IF(N447="zákl. přenesená",J447,0)</f>
        <v>0</v>
      </c>
      <c r="BH447" s="163">
        <f>IF(N447="sníž. přenesená",J447,0)</f>
        <v>0</v>
      </c>
      <c r="BI447" s="163">
        <f>IF(N447="nulová",J447,0)</f>
        <v>0</v>
      </c>
      <c r="BJ447" s="18" t="s">
        <v>24</v>
      </c>
      <c r="BK447" s="163">
        <f>ROUND(I447*H447,2)</f>
        <v>0</v>
      </c>
      <c r="BL447" s="18" t="s">
        <v>192</v>
      </c>
      <c r="BM447" s="162" t="s">
        <v>2170</v>
      </c>
    </row>
    <row r="448" spans="1:65" s="2" customFormat="1" ht="16.5" customHeight="1">
      <c r="A448" s="33"/>
      <c r="B448" s="150"/>
      <c r="C448" s="151" t="s">
        <v>906</v>
      </c>
      <c r="D448" s="151" t="s">
        <v>187</v>
      </c>
      <c r="E448" s="152" t="s">
        <v>2171</v>
      </c>
      <c r="F448" s="153" t="s">
        <v>2172</v>
      </c>
      <c r="G448" s="154" t="s">
        <v>288</v>
      </c>
      <c r="H448" s="155">
        <v>160.01900000000001</v>
      </c>
      <c r="I448" s="156"/>
      <c r="J448" s="157">
        <f>ROUND(I448*H448,2)</f>
        <v>0</v>
      </c>
      <c r="K448" s="153" t="s">
        <v>191</v>
      </c>
      <c r="L448" s="34"/>
      <c r="M448" s="158" t="s">
        <v>1</v>
      </c>
      <c r="N448" s="159" t="s">
        <v>45</v>
      </c>
      <c r="O448" s="59"/>
      <c r="P448" s="160">
        <f>O448*H448</f>
        <v>0</v>
      </c>
      <c r="Q448" s="160">
        <v>1.1690000000000001E-2</v>
      </c>
      <c r="R448" s="160">
        <f>Q448*H448</f>
        <v>1.8706221100000002</v>
      </c>
      <c r="S448" s="160">
        <v>0</v>
      </c>
      <c r="T448" s="161">
        <f>S448*H448</f>
        <v>0</v>
      </c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R448" s="162" t="s">
        <v>192</v>
      </c>
      <c r="AT448" s="162" t="s">
        <v>187</v>
      </c>
      <c r="AU448" s="162" t="s">
        <v>88</v>
      </c>
      <c r="AY448" s="18" t="s">
        <v>185</v>
      </c>
      <c r="BE448" s="163">
        <f>IF(N448="základní",J448,0)</f>
        <v>0</v>
      </c>
      <c r="BF448" s="163">
        <f>IF(N448="snížená",J448,0)</f>
        <v>0</v>
      </c>
      <c r="BG448" s="163">
        <f>IF(N448="zákl. přenesená",J448,0)</f>
        <v>0</v>
      </c>
      <c r="BH448" s="163">
        <f>IF(N448="sníž. přenesená",J448,0)</f>
        <v>0</v>
      </c>
      <c r="BI448" s="163">
        <f>IF(N448="nulová",J448,0)</f>
        <v>0</v>
      </c>
      <c r="BJ448" s="18" t="s">
        <v>24</v>
      </c>
      <c r="BK448" s="163">
        <f>ROUND(I448*H448,2)</f>
        <v>0</v>
      </c>
      <c r="BL448" s="18" t="s">
        <v>192</v>
      </c>
      <c r="BM448" s="162" t="s">
        <v>2173</v>
      </c>
    </row>
    <row r="449" spans="1:65" s="15" customFormat="1">
      <c r="B449" s="194"/>
      <c r="D449" s="165" t="s">
        <v>194</v>
      </c>
      <c r="E449" s="195" t="s">
        <v>1</v>
      </c>
      <c r="F449" s="196" t="s">
        <v>2128</v>
      </c>
      <c r="H449" s="195" t="s">
        <v>1</v>
      </c>
      <c r="I449" s="197"/>
      <c r="L449" s="194"/>
      <c r="M449" s="198"/>
      <c r="N449" s="199"/>
      <c r="O449" s="199"/>
      <c r="P449" s="199"/>
      <c r="Q449" s="199"/>
      <c r="R449" s="199"/>
      <c r="S449" s="199"/>
      <c r="T449" s="200"/>
      <c r="AT449" s="195" t="s">
        <v>194</v>
      </c>
      <c r="AU449" s="195" t="s">
        <v>88</v>
      </c>
      <c r="AV449" s="15" t="s">
        <v>24</v>
      </c>
      <c r="AW449" s="15" t="s">
        <v>35</v>
      </c>
      <c r="AX449" s="15" t="s">
        <v>80</v>
      </c>
      <c r="AY449" s="195" t="s">
        <v>185</v>
      </c>
    </row>
    <row r="450" spans="1:65" s="13" customFormat="1">
      <c r="B450" s="164"/>
      <c r="D450" s="165" t="s">
        <v>194</v>
      </c>
      <c r="E450" s="166" t="s">
        <v>1</v>
      </c>
      <c r="F450" s="167" t="s">
        <v>2174</v>
      </c>
      <c r="H450" s="168">
        <v>73.14</v>
      </c>
      <c r="I450" s="169"/>
      <c r="L450" s="164"/>
      <c r="M450" s="170"/>
      <c r="N450" s="171"/>
      <c r="O450" s="171"/>
      <c r="P450" s="171"/>
      <c r="Q450" s="171"/>
      <c r="R450" s="171"/>
      <c r="S450" s="171"/>
      <c r="T450" s="172"/>
      <c r="AT450" s="166" t="s">
        <v>194</v>
      </c>
      <c r="AU450" s="166" t="s">
        <v>88</v>
      </c>
      <c r="AV450" s="13" t="s">
        <v>88</v>
      </c>
      <c r="AW450" s="13" t="s">
        <v>35</v>
      </c>
      <c r="AX450" s="13" t="s">
        <v>80</v>
      </c>
      <c r="AY450" s="166" t="s">
        <v>185</v>
      </c>
    </row>
    <row r="451" spans="1:65" s="13" customFormat="1">
      <c r="B451" s="164"/>
      <c r="D451" s="165" t="s">
        <v>194</v>
      </c>
      <c r="E451" s="166" t="s">
        <v>1</v>
      </c>
      <c r="F451" s="167" t="s">
        <v>2175</v>
      </c>
      <c r="H451" s="168">
        <v>75.308999999999997</v>
      </c>
      <c r="I451" s="169"/>
      <c r="L451" s="164"/>
      <c r="M451" s="170"/>
      <c r="N451" s="171"/>
      <c r="O451" s="171"/>
      <c r="P451" s="171"/>
      <c r="Q451" s="171"/>
      <c r="R451" s="171"/>
      <c r="S451" s="171"/>
      <c r="T451" s="172"/>
      <c r="AT451" s="166" t="s">
        <v>194</v>
      </c>
      <c r="AU451" s="166" t="s">
        <v>88</v>
      </c>
      <c r="AV451" s="13" t="s">
        <v>88</v>
      </c>
      <c r="AW451" s="13" t="s">
        <v>35</v>
      </c>
      <c r="AX451" s="13" t="s">
        <v>80</v>
      </c>
      <c r="AY451" s="166" t="s">
        <v>185</v>
      </c>
    </row>
    <row r="452" spans="1:65" s="13" customFormat="1">
      <c r="B452" s="164"/>
      <c r="D452" s="165" t="s">
        <v>194</v>
      </c>
      <c r="E452" s="166" t="s">
        <v>1</v>
      </c>
      <c r="F452" s="167" t="s">
        <v>2176</v>
      </c>
      <c r="H452" s="168">
        <v>56.671999999999997</v>
      </c>
      <c r="I452" s="169"/>
      <c r="L452" s="164"/>
      <c r="M452" s="170"/>
      <c r="N452" s="171"/>
      <c r="O452" s="171"/>
      <c r="P452" s="171"/>
      <c r="Q452" s="171"/>
      <c r="R452" s="171"/>
      <c r="S452" s="171"/>
      <c r="T452" s="172"/>
      <c r="AT452" s="166" t="s">
        <v>194</v>
      </c>
      <c r="AU452" s="166" t="s">
        <v>88</v>
      </c>
      <c r="AV452" s="13" t="s">
        <v>88</v>
      </c>
      <c r="AW452" s="13" t="s">
        <v>35</v>
      </c>
      <c r="AX452" s="13" t="s">
        <v>80</v>
      </c>
      <c r="AY452" s="166" t="s">
        <v>185</v>
      </c>
    </row>
    <row r="453" spans="1:65" s="13" customFormat="1">
      <c r="B453" s="164"/>
      <c r="D453" s="165" t="s">
        <v>194</v>
      </c>
      <c r="E453" s="166" t="s">
        <v>1</v>
      </c>
      <c r="F453" s="167" t="s">
        <v>2177</v>
      </c>
      <c r="H453" s="168">
        <v>84.816999999999993</v>
      </c>
      <c r="I453" s="169"/>
      <c r="L453" s="164"/>
      <c r="M453" s="170"/>
      <c r="N453" s="171"/>
      <c r="O453" s="171"/>
      <c r="P453" s="171"/>
      <c r="Q453" s="171"/>
      <c r="R453" s="171"/>
      <c r="S453" s="171"/>
      <c r="T453" s="172"/>
      <c r="AT453" s="166" t="s">
        <v>194</v>
      </c>
      <c r="AU453" s="166" t="s">
        <v>88</v>
      </c>
      <c r="AV453" s="13" t="s">
        <v>88</v>
      </c>
      <c r="AW453" s="13" t="s">
        <v>35</v>
      </c>
      <c r="AX453" s="13" t="s">
        <v>80</v>
      </c>
      <c r="AY453" s="166" t="s">
        <v>185</v>
      </c>
    </row>
    <row r="454" spans="1:65" s="15" customFormat="1">
      <c r="B454" s="194"/>
      <c r="D454" s="165" t="s">
        <v>194</v>
      </c>
      <c r="E454" s="195" t="s">
        <v>1</v>
      </c>
      <c r="F454" s="196" t="s">
        <v>2178</v>
      </c>
      <c r="H454" s="195" t="s">
        <v>1</v>
      </c>
      <c r="I454" s="197"/>
      <c r="L454" s="194"/>
      <c r="M454" s="198"/>
      <c r="N454" s="199"/>
      <c r="O454" s="199"/>
      <c r="P454" s="199"/>
      <c r="Q454" s="199"/>
      <c r="R454" s="199"/>
      <c r="S454" s="199"/>
      <c r="T454" s="200"/>
      <c r="AT454" s="195" t="s">
        <v>194</v>
      </c>
      <c r="AU454" s="195" t="s">
        <v>88</v>
      </c>
      <c r="AV454" s="15" t="s">
        <v>24</v>
      </c>
      <c r="AW454" s="15" t="s">
        <v>35</v>
      </c>
      <c r="AX454" s="15" t="s">
        <v>80</v>
      </c>
      <c r="AY454" s="195" t="s">
        <v>185</v>
      </c>
    </row>
    <row r="455" spans="1:65" s="13" customFormat="1">
      <c r="B455" s="164"/>
      <c r="D455" s="165" t="s">
        <v>194</v>
      </c>
      <c r="E455" s="166" t="s">
        <v>1</v>
      </c>
      <c r="F455" s="167" t="s">
        <v>2179</v>
      </c>
      <c r="H455" s="168">
        <v>-129.91900000000001</v>
      </c>
      <c r="I455" s="169"/>
      <c r="L455" s="164"/>
      <c r="M455" s="170"/>
      <c r="N455" s="171"/>
      <c r="O455" s="171"/>
      <c r="P455" s="171"/>
      <c r="Q455" s="171"/>
      <c r="R455" s="171"/>
      <c r="S455" s="171"/>
      <c r="T455" s="172"/>
      <c r="AT455" s="166" t="s">
        <v>194</v>
      </c>
      <c r="AU455" s="166" t="s">
        <v>88</v>
      </c>
      <c r="AV455" s="13" t="s">
        <v>88</v>
      </c>
      <c r="AW455" s="13" t="s">
        <v>35</v>
      </c>
      <c r="AX455" s="13" t="s">
        <v>80</v>
      </c>
      <c r="AY455" s="166" t="s">
        <v>185</v>
      </c>
    </row>
    <row r="456" spans="1:65" s="14" customFormat="1">
      <c r="B456" s="173"/>
      <c r="D456" s="165" t="s">
        <v>194</v>
      </c>
      <c r="E456" s="174" t="s">
        <v>1</v>
      </c>
      <c r="F456" s="175" t="s">
        <v>195</v>
      </c>
      <c r="H456" s="176">
        <v>160.01900000000001</v>
      </c>
      <c r="I456" s="177"/>
      <c r="L456" s="173"/>
      <c r="M456" s="178"/>
      <c r="N456" s="179"/>
      <c r="O456" s="179"/>
      <c r="P456" s="179"/>
      <c r="Q456" s="179"/>
      <c r="R456" s="179"/>
      <c r="S456" s="179"/>
      <c r="T456" s="180"/>
      <c r="AT456" s="174" t="s">
        <v>194</v>
      </c>
      <c r="AU456" s="174" t="s">
        <v>88</v>
      </c>
      <c r="AV456" s="14" t="s">
        <v>192</v>
      </c>
      <c r="AW456" s="14" t="s">
        <v>35</v>
      </c>
      <c r="AX456" s="14" t="s">
        <v>24</v>
      </c>
      <c r="AY456" s="174" t="s">
        <v>185</v>
      </c>
    </row>
    <row r="457" spans="1:65" s="2" customFormat="1" ht="16.5" customHeight="1">
      <c r="A457" s="33"/>
      <c r="B457" s="150"/>
      <c r="C457" s="151" t="s">
        <v>911</v>
      </c>
      <c r="D457" s="151" t="s">
        <v>187</v>
      </c>
      <c r="E457" s="152" t="s">
        <v>2180</v>
      </c>
      <c r="F457" s="153" t="s">
        <v>2181</v>
      </c>
      <c r="G457" s="154" t="s">
        <v>288</v>
      </c>
      <c r="H457" s="155">
        <v>160.01900000000001</v>
      </c>
      <c r="I457" s="156"/>
      <c r="J457" s="157">
        <f>ROUND(I457*H457,2)</f>
        <v>0</v>
      </c>
      <c r="K457" s="153" t="s">
        <v>191</v>
      </c>
      <c r="L457" s="34"/>
      <c r="M457" s="158" t="s">
        <v>1</v>
      </c>
      <c r="N457" s="159" t="s">
        <v>45</v>
      </c>
      <c r="O457" s="59"/>
      <c r="P457" s="160">
        <f>O457*H457</f>
        <v>0</v>
      </c>
      <c r="Q457" s="160">
        <v>0</v>
      </c>
      <c r="R457" s="160">
        <f>Q457*H457</f>
        <v>0</v>
      </c>
      <c r="S457" s="160">
        <v>0</v>
      </c>
      <c r="T457" s="161">
        <f>S457*H457</f>
        <v>0</v>
      </c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R457" s="162" t="s">
        <v>192</v>
      </c>
      <c r="AT457" s="162" t="s">
        <v>187</v>
      </c>
      <c r="AU457" s="162" t="s">
        <v>88</v>
      </c>
      <c r="AY457" s="18" t="s">
        <v>185</v>
      </c>
      <c r="BE457" s="163">
        <f>IF(N457="základní",J457,0)</f>
        <v>0</v>
      </c>
      <c r="BF457" s="163">
        <f>IF(N457="snížená",J457,0)</f>
        <v>0</v>
      </c>
      <c r="BG457" s="163">
        <f>IF(N457="zákl. přenesená",J457,0)</f>
        <v>0</v>
      </c>
      <c r="BH457" s="163">
        <f>IF(N457="sníž. přenesená",J457,0)</f>
        <v>0</v>
      </c>
      <c r="BI457" s="163">
        <f>IF(N457="nulová",J457,0)</f>
        <v>0</v>
      </c>
      <c r="BJ457" s="18" t="s">
        <v>24</v>
      </c>
      <c r="BK457" s="163">
        <f>ROUND(I457*H457,2)</f>
        <v>0</v>
      </c>
      <c r="BL457" s="18" t="s">
        <v>192</v>
      </c>
      <c r="BM457" s="162" t="s">
        <v>2182</v>
      </c>
    </row>
    <row r="458" spans="1:65" s="2" customFormat="1" ht="16.5" customHeight="1">
      <c r="A458" s="33"/>
      <c r="B458" s="150"/>
      <c r="C458" s="151" t="s">
        <v>920</v>
      </c>
      <c r="D458" s="151" t="s">
        <v>187</v>
      </c>
      <c r="E458" s="152" t="s">
        <v>2183</v>
      </c>
      <c r="F458" s="153" t="s">
        <v>2184</v>
      </c>
      <c r="G458" s="154" t="s">
        <v>288</v>
      </c>
      <c r="H458" s="155">
        <v>129.91900000000001</v>
      </c>
      <c r="I458" s="156"/>
      <c r="J458" s="157">
        <f>ROUND(I458*H458,2)</f>
        <v>0</v>
      </c>
      <c r="K458" s="153" t="s">
        <v>191</v>
      </c>
      <c r="L458" s="34"/>
      <c r="M458" s="158" t="s">
        <v>1</v>
      </c>
      <c r="N458" s="159" t="s">
        <v>45</v>
      </c>
      <c r="O458" s="59"/>
      <c r="P458" s="160">
        <f>O458*H458</f>
        <v>0</v>
      </c>
      <c r="Q458" s="160">
        <v>6.6790000000000002E-2</v>
      </c>
      <c r="R458" s="160">
        <f>Q458*H458</f>
        <v>8.6772900100000019</v>
      </c>
      <c r="S458" s="160">
        <v>0</v>
      </c>
      <c r="T458" s="161">
        <f>S458*H458</f>
        <v>0</v>
      </c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R458" s="162" t="s">
        <v>192</v>
      </c>
      <c r="AT458" s="162" t="s">
        <v>187</v>
      </c>
      <c r="AU458" s="162" t="s">
        <v>88</v>
      </c>
      <c r="AY458" s="18" t="s">
        <v>185</v>
      </c>
      <c r="BE458" s="163">
        <f>IF(N458="základní",J458,0)</f>
        <v>0</v>
      </c>
      <c r="BF458" s="163">
        <f>IF(N458="snížená",J458,0)</f>
        <v>0</v>
      </c>
      <c r="BG458" s="163">
        <f>IF(N458="zákl. přenesená",J458,0)</f>
        <v>0</v>
      </c>
      <c r="BH458" s="163">
        <f>IF(N458="sníž. přenesená",J458,0)</f>
        <v>0</v>
      </c>
      <c r="BI458" s="163">
        <f>IF(N458="nulová",J458,0)</f>
        <v>0</v>
      </c>
      <c r="BJ458" s="18" t="s">
        <v>24</v>
      </c>
      <c r="BK458" s="163">
        <f>ROUND(I458*H458,2)</f>
        <v>0</v>
      </c>
      <c r="BL458" s="18" t="s">
        <v>192</v>
      </c>
      <c r="BM458" s="162" t="s">
        <v>2185</v>
      </c>
    </row>
    <row r="459" spans="1:65" s="15" customFormat="1">
      <c r="B459" s="194"/>
      <c r="D459" s="165" t="s">
        <v>194</v>
      </c>
      <c r="E459" s="195" t="s">
        <v>1</v>
      </c>
      <c r="F459" s="196" t="s">
        <v>2128</v>
      </c>
      <c r="H459" s="195" t="s">
        <v>1</v>
      </c>
      <c r="I459" s="197"/>
      <c r="L459" s="194"/>
      <c r="M459" s="198"/>
      <c r="N459" s="199"/>
      <c r="O459" s="199"/>
      <c r="P459" s="199"/>
      <c r="Q459" s="199"/>
      <c r="R459" s="199"/>
      <c r="S459" s="199"/>
      <c r="T459" s="200"/>
      <c r="AT459" s="195" t="s">
        <v>194</v>
      </c>
      <c r="AU459" s="195" t="s">
        <v>88</v>
      </c>
      <c r="AV459" s="15" t="s">
        <v>24</v>
      </c>
      <c r="AW459" s="15" t="s">
        <v>35</v>
      </c>
      <c r="AX459" s="15" t="s">
        <v>80</v>
      </c>
      <c r="AY459" s="195" t="s">
        <v>185</v>
      </c>
    </row>
    <row r="460" spans="1:65" s="13" customFormat="1">
      <c r="B460" s="164"/>
      <c r="D460" s="165" t="s">
        <v>194</v>
      </c>
      <c r="E460" s="166" t="s">
        <v>1</v>
      </c>
      <c r="F460" s="167" t="s">
        <v>2186</v>
      </c>
      <c r="H460" s="168">
        <v>13.52</v>
      </c>
      <c r="I460" s="169"/>
      <c r="L460" s="164"/>
      <c r="M460" s="170"/>
      <c r="N460" s="171"/>
      <c r="O460" s="171"/>
      <c r="P460" s="171"/>
      <c r="Q460" s="171"/>
      <c r="R460" s="171"/>
      <c r="S460" s="171"/>
      <c r="T460" s="172"/>
      <c r="AT460" s="166" t="s">
        <v>194</v>
      </c>
      <c r="AU460" s="166" t="s">
        <v>88</v>
      </c>
      <c r="AV460" s="13" t="s">
        <v>88</v>
      </c>
      <c r="AW460" s="13" t="s">
        <v>35</v>
      </c>
      <c r="AX460" s="13" t="s">
        <v>80</v>
      </c>
      <c r="AY460" s="166" t="s">
        <v>185</v>
      </c>
    </row>
    <row r="461" spans="1:65" s="13" customFormat="1">
      <c r="B461" s="164"/>
      <c r="D461" s="165" t="s">
        <v>194</v>
      </c>
      <c r="E461" s="166" t="s">
        <v>1</v>
      </c>
      <c r="F461" s="167" t="s">
        <v>2187</v>
      </c>
      <c r="H461" s="168">
        <v>13.52</v>
      </c>
      <c r="I461" s="169"/>
      <c r="L461" s="164"/>
      <c r="M461" s="170"/>
      <c r="N461" s="171"/>
      <c r="O461" s="171"/>
      <c r="P461" s="171"/>
      <c r="Q461" s="171"/>
      <c r="R461" s="171"/>
      <c r="S461" s="171"/>
      <c r="T461" s="172"/>
      <c r="AT461" s="166" t="s">
        <v>194</v>
      </c>
      <c r="AU461" s="166" t="s">
        <v>88</v>
      </c>
      <c r="AV461" s="13" t="s">
        <v>88</v>
      </c>
      <c r="AW461" s="13" t="s">
        <v>35</v>
      </c>
      <c r="AX461" s="13" t="s">
        <v>80</v>
      </c>
      <c r="AY461" s="166" t="s">
        <v>185</v>
      </c>
    </row>
    <row r="462" spans="1:65" s="13" customFormat="1">
      <c r="B462" s="164"/>
      <c r="D462" s="165" t="s">
        <v>194</v>
      </c>
      <c r="E462" s="166" t="s">
        <v>1</v>
      </c>
      <c r="F462" s="167" t="s">
        <v>2188</v>
      </c>
      <c r="H462" s="168">
        <v>41.491999999999997</v>
      </c>
      <c r="I462" s="169"/>
      <c r="L462" s="164"/>
      <c r="M462" s="170"/>
      <c r="N462" s="171"/>
      <c r="O462" s="171"/>
      <c r="P462" s="171"/>
      <c r="Q462" s="171"/>
      <c r="R462" s="171"/>
      <c r="S462" s="171"/>
      <c r="T462" s="172"/>
      <c r="AT462" s="166" t="s">
        <v>194</v>
      </c>
      <c r="AU462" s="166" t="s">
        <v>88</v>
      </c>
      <c r="AV462" s="13" t="s">
        <v>88</v>
      </c>
      <c r="AW462" s="13" t="s">
        <v>35</v>
      </c>
      <c r="AX462" s="13" t="s">
        <v>80</v>
      </c>
      <c r="AY462" s="166" t="s">
        <v>185</v>
      </c>
    </row>
    <row r="463" spans="1:65" s="13" customFormat="1">
      <c r="B463" s="164"/>
      <c r="D463" s="165" t="s">
        <v>194</v>
      </c>
      <c r="E463" s="166" t="s">
        <v>1</v>
      </c>
      <c r="F463" s="167" t="s">
        <v>2189</v>
      </c>
      <c r="H463" s="168">
        <v>61.387</v>
      </c>
      <c r="I463" s="169"/>
      <c r="L463" s="164"/>
      <c r="M463" s="170"/>
      <c r="N463" s="171"/>
      <c r="O463" s="171"/>
      <c r="P463" s="171"/>
      <c r="Q463" s="171"/>
      <c r="R463" s="171"/>
      <c r="S463" s="171"/>
      <c r="T463" s="172"/>
      <c r="AT463" s="166" t="s">
        <v>194</v>
      </c>
      <c r="AU463" s="166" t="s">
        <v>88</v>
      </c>
      <c r="AV463" s="13" t="s">
        <v>88</v>
      </c>
      <c r="AW463" s="13" t="s">
        <v>35</v>
      </c>
      <c r="AX463" s="13" t="s">
        <v>80</v>
      </c>
      <c r="AY463" s="166" t="s">
        <v>185</v>
      </c>
    </row>
    <row r="464" spans="1:65" s="14" customFormat="1">
      <c r="B464" s="173"/>
      <c r="D464" s="165" t="s">
        <v>194</v>
      </c>
      <c r="E464" s="174" t="s">
        <v>1834</v>
      </c>
      <c r="F464" s="175" t="s">
        <v>195</v>
      </c>
      <c r="H464" s="176">
        <v>129.91900000000001</v>
      </c>
      <c r="I464" s="177"/>
      <c r="L464" s="173"/>
      <c r="M464" s="178"/>
      <c r="N464" s="179"/>
      <c r="O464" s="179"/>
      <c r="P464" s="179"/>
      <c r="Q464" s="179"/>
      <c r="R464" s="179"/>
      <c r="S464" s="179"/>
      <c r="T464" s="180"/>
      <c r="AT464" s="174" t="s">
        <v>194</v>
      </c>
      <c r="AU464" s="174" t="s">
        <v>88</v>
      </c>
      <c r="AV464" s="14" t="s">
        <v>192</v>
      </c>
      <c r="AW464" s="14" t="s">
        <v>35</v>
      </c>
      <c r="AX464" s="14" t="s">
        <v>24</v>
      </c>
      <c r="AY464" s="174" t="s">
        <v>185</v>
      </c>
    </row>
    <row r="465" spans="1:65" s="2" customFormat="1" ht="16.5" customHeight="1">
      <c r="A465" s="33"/>
      <c r="B465" s="150"/>
      <c r="C465" s="151" t="s">
        <v>925</v>
      </c>
      <c r="D465" s="151" t="s">
        <v>187</v>
      </c>
      <c r="E465" s="152" t="s">
        <v>2190</v>
      </c>
      <c r="F465" s="153" t="s">
        <v>2191</v>
      </c>
      <c r="G465" s="154" t="s">
        <v>375</v>
      </c>
      <c r="H465" s="155">
        <v>10190.4</v>
      </c>
      <c r="I465" s="156"/>
      <c r="J465" s="157">
        <f>ROUND(I465*H465,2)</f>
        <v>0</v>
      </c>
      <c r="K465" s="153" t="s">
        <v>224</v>
      </c>
      <c r="L465" s="34"/>
      <c r="M465" s="158" t="s">
        <v>1</v>
      </c>
      <c r="N465" s="159" t="s">
        <v>45</v>
      </c>
      <c r="O465" s="59"/>
      <c r="P465" s="160">
        <f>O465*H465</f>
        <v>0</v>
      </c>
      <c r="Q465" s="160">
        <v>1E-3</v>
      </c>
      <c r="R465" s="160">
        <f>Q465*H465</f>
        <v>10.1904</v>
      </c>
      <c r="S465" s="160">
        <v>0</v>
      </c>
      <c r="T465" s="161">
        <f>S465*H465</f>
        <v>0</v>
      </c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R465" s="162" t="s">
        <v>192</v>
      </c>
      <c r="AT465" s="162" t="s">
        <v>187</v>
      </c>
      <c r="AU465" s="162" t="s">
        <v>88</v>
      </c>
      <c r="AY465" s="18" t="s">
        <v>185</v>
      </c>
      <c r="BE465" s="163">
        <f>IF(N465="základní",J465,0)</f>
        <v>0</v>
      </c>
      <c r="BF465" s="163">
        <f>IF(N465="snížená",J465,0)</f>
        <v>0</v>
      </c>
      <c r="BG465" s="163">
        <f>IF(N465="zákl. přenesená",J465,0)</f>
        <v>0</v>
      </c>
      <c r="BH465" s="163">
        <f>IF(N465="sníž. přenesená",J465,0)</f>
        <v>0</v>
      </c>
      <c r="BI465" s="163">
        <f>IF(N465="nulová",J465,0)</f>
        <v>0</v>
      </c>
      <c r="BJ465" s="18" t="s">
        <v>24</v>
      </c>
      <c r="BK465" s="163">
        <f>ROUND(I465*H465,2)</f>
        <v>0</v>
      </c>
      <c r="BL465" s="18" t="s">
        <v>192</v>
      </c>
      <c r="BM465" s="162" t="s">
        <v>2192</v>
      </c>
    </row>
    <row r="466" spans="1:65" s="15" customFormat="1">
      <c r="B466" s="194"/>
      <c r="D466" s="165" t="s">
        <v>194</v>
      </c>
      <c r="E466" s="195" t="s">
        <v>1</v>
      </c>
      <c r="F466" s="196" t="s">
        <v>2193</v>
      </c>
      <c r="H466" s="195" t="s">
        <v>1</v>
      </c>
      <c r="I466" s="197"/>
      <c r="L466" s="194"/>
      <c r="M466" s="198"/>
      <c r="N466" s="199"/>
      <c r="O466" s="199"/>
      <c r="P466" s="199"/>
      <c r="Q466" s="199"/>
      <c r="R466" s="199"/>
      <c r="S466" s="199"/>
      <c r="T466" s="200"/>
      <c r="AT466" s="195" t="s">
        <v>194</v>
      </c>
      <c r="AU466" s="195" t="s">
        <v>88</v>
      </c>
      <c r="AV466" s="15" t="s">
        <v>24</v>
      </c>
      <c r="AW466" s="15" t="s">
        <v>35</v>
      </c>
      <c r="AX466" s="15" t="s">
        <v>80</v>
      </c>
      <c r="AY466" s="195" t="s">
        <v>185</v>
      </c>
    </row>
    <row r="467" spans="1:65" s="13" customFormat="1">
      <c r="B467" s="164"/>
      <c r="D467" s="165" t="s">
        <v>194</v>
      </c>
      <c r="E467" s="166" t="s">
        <v>1</v>
      </c>
      <c r="F467" s="167" t="s">
        <v>2194</v>
      </c>
      <c r="H467" s="168">
        <v>2554.1999999999998</v>
      </c>
      <c r="I467" s="169"/>
      <c r="L467" s="164"/>
      <c r="M467" s="170"/>
      <c r="N467" s="171"/>
      <c r="O467" s="171"/>
      <c r="P467" s="171"/>
      <c r="Q467" s="171"/>
      <c r="R467" s="171"/>
      <c r="S467" s="171"/>
      <c r="T467" s="172"/>
      <c r="AT467" s="166" t="s">
        <v>194</v>
      </c>
      <c r="AU467" s="166" t="s">
        <v>88</v>
      </c>
      <c r="AV467" s="13" t="s">
        <v>88</v>
      </c>
      <c r="AW467" s="13" t="s">
        <v>35</v>
      </c>
      <c r="AX467" s="13" t="s">
        <v>80</v>
      </c>
      <c r="AY467" s="166" t="s">
        <v>185</v>
      </c>
    </row>
    <row r="468" spans="1:65" s="13" customFormat="1">
      <c r="B468" s="164"/>
      <c r="D468" s="165" t="s">
        <v>194</v>
      </c>
      <c r="E468" s="166" t="s">
        <v>1</v>
      </c>
      <c r="F468" s="167" t="s">
        <v>2195</v>
      </c>
      <c r="H468" s="168">
        <v>2621.3000000000002</v>
      </c>
      <c r="I468" s="169"/>
      <c r="L468" s="164"/>
      <c r="M468" s="170"/>
      <c r="N468" s="171"/>
      <c r="O468" s="171"/>
      <c r="P468" s="171"/>
      <c r="Q468" s="171"/>
      <c r="R468" s="171"/>
      <c r="S468" s="171"/>
      <c r="T468" s="172"/>
      <c r="AT468" s="166" t="s">
        <v>194</v>
      </c>
      <c r="AU468" s="166" t="s">
        <v>88</v>
      </c>
      <c r="AV468" s="13" t="s">
        <v>88</v>
      </c>
      <c r="AW468" s="13" t="s">
        <v>35</v>
      </c>
      <c r="AX468" s="13" t="s">
        <v>80</v>
      </c>
      <c r="AY468" s="166" t="s">
        <v>185</v>
      </c>
    </row>
    <row r="469" spans="1:65" s="13" customFormat="1">
      <c r="B469" s="164"/>
      <c r="D469" s="165" t="s">
        <v>194</v>
      </c>
      <c r="E469" s="166" t="s">
        <v>1</v>
      </c>
      <c r="F469" s="167" t="s">
        <v>2196</v>
      </c>
      <c r="H469" s="168">
        <v>2119.15</v>
      </c>
      <c r="I469" s="169"/>
      <c r="L469" s="164"/>
      <c r="M469" s="170"/>
      <c r="N469" s="171"/>
      <c r="O469" s="171"/>
      <c r="P469" s="171"/>
      <c r="Q469" s="171"/>
      <c r="R469" s="171"/>
      <c r="S469" s="171"/>
      <c r="T469" s="172"/>
      <c r="AT469" s="166" t="s">
        <v>194</v>
      </c>
      <c r="AU469" s="166" t="s">
        <v>88</v>
      </c>
      <c r="AV469" s="13" t="s">
        <v>88</v>
      </c>
      <c r="AW469" s="13" t="s">
        <v>35</v>
      </c>
      <c r="AX469" s="13" t="s">
        <v>80</v>
      </c>
      <c r="AY469" s="166" t="s">
        <v>185</v>
      </c>
    </row>
    <row r="470" spans="1:65" s="13" customFormat="1">
      <c r="B470" s="164"/>
      <c r="D470" s="165" t="s">
        <v>194</v>
      </c>
      <c r="E470" s="166" t="s">
        <v>1</v>
      </c>
      <c r="F470" s="167" t="s">
        <v>2197</v>
      </c>
      <c r="H470" s="168">
        <v>2895.75</v>
      </c>
      <c r="I470" s="169"/>
      <c r="L470" s="164"/>
      <c r="M470" s="170"/>
      <c r="N470" s="171"/>
      <c r="O470" s="171"/>
      <c r="P470" s="171"/>
      <c r="Q470" s="171"/>
      <c r="R470" s="171"/>
      <c r="S470" s="171"/>
      <c r="T470" s="172"/>
      <c r="AT470" s="166" t="s">
        <v>194</v>
      </c>
      <c r="AU470" s="166" t="s">
        <v>88</v>
      </c>
      <c r="AV470" s="13" t="s">
        <v>88</v>
      </c>
      <c r="AW470" s="13" t="s">
        <v>35</v>
      </c>
      <c r="AX470" s="13" t="s">
        <v>80</v>
      </c>
      <c r="AY470" s="166" t="s">
        <v>185</v>
      </c>
    </row>
    <row r="471" spans="1:65" s="14" customFormat="1">
      <c r="B471" s="173"/>
      <c r="D471" s="165" t="s">
        <v>194</v>
      </c>
      <c r="E471" s="174" t="s">
        <v>1</v>
      </c>
      <c r="F471" s="175" t="s">
        <v>195</v>
      </c>
      <c r="H471" s="176">
        <v>10190.4</v>
      </c>
      <c r="I471" s="177"/>
      <c r="L471" s="173"/>
      <c r="M471" s="178"/>
      <c r="N471" s="179"/>
      <c r="O471" s="179"/>
      <c r="P471" s="179"/>
      <c r="Q471" s="179"/>
      <c r="R471" s="179"/>
      <c r="S471" s="179"/>
      <c r="T471" s="180"/>
      <c r="AT471" s="174" t="s">
        <v>194</v>
      </c>
      <c r="AU471" s="174" t="s">
        <v>88</v>
      </c>
      <c r="AV471" s="14" t="s">
        <v>192</v>
      </c>
      <c r="AW471" s="14" t="s">
        <v>35</v>
      </c>
      <c r="AX471" s="14" t="s">
        <v>24</v>
      </c>
      <c r="AY471" s="174" t="s">
        <v>185</v>
      </c>
    </row>
    <row r="472" spans="1:65" s="2" customFormat="1" ht="16.5" customHeight="1">
      <c r="A472" s="33"/>
      <c r="B472" s="150"/>
      <c r="C472" s="151" t="s">
        <v>930</v>
      </c>
      <c r="D472" s="151" t="s">
        <v>187</v>
      </c>
      <c r="E472" s="152" t="s">
        <v>2198</v>
      </c>
      <c r="F472" s="153" t="s">
        <v>2199</v>
      </c>
      <c r="G472" s="154" t="s">
        <v>375</v>
      </c>
      <c r="H472" s="155">
        <v>8337.6</v>
      </c>
      <c r="I472" s="156"/>
      <c r="J472" s="157">
        <f>ROUND(I472*H472,2)</f>
        <v>0</v>
      </c>
      <c r="K472" s="153" t="s">
        <v>224</v>
      </c>
      <c r="L472" s="34"/>
      <c r="M472" s="158" t="s">
        <v>1</v>
      </c>
      <c r="N472" s="159" t="s">
        <v>45</v>
      </c>
      <c r="O472" s="59"/>
      <c r="P472" s="160">
        <f>O472*H472</f>
        <v>0</v>
      </c>
      <c r="Q472" s="160">
        <v>1E-3</v>
      </c>
      <c r="R472" s="160">
        <f>Q472*H472</f>
        <v>8.3376000000000001</v>
      </c>
      <c r="S472" s="160">
        <v>0</v>
      </c>
      <c r="T472" s="161">
        <f>S472*H472</f>
        <v>0</v>
      </c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R472" s="162" t="s">
        <v>192</v>
      </c>
      <c r="AT472" s="162" t="s">
        <v>187</v>
      </c>
      <c r="AU472" s="162" t="s">
        <v>88</v>
      </c>
      <c r="AY472" s="18" t="s">
        <v>185</v>
      </c>
      <c r="BE472" s="163">
        <f>IF(N472="základní",J472,0)</f>
        <v>0</v>
      </c>
      <c r="BF472" s="163">
        <f>IF(N472="snížená",J472,0)</f>
        <v>0</v>
      </c>
      <c r="BG472" s="163">
        <f>IF(N472="zákl. přenesená",J472,0)</f>
        <v>0</v>
      </c>
      <c r="BH472" s="163">
        <f>IF(N472="sníž. přenesená",J472,0)</f>
        <v>0</v>
      </c>
      <c r="BI472" s="163">
        <f>IF(N472="nulová",J472,0)</f>
        <v>0</v>
      </c>
      <c r="BJ472" s="18" t="s">
        <v>24</v>
      </c>
      <c r="BK472" s="163">
        <f>ROUND(I472*H472,2)</f>
        <v>0</v>
      </c>
      <c r="BL472" s="18" t="s">
        <v>192</v>
      </c>
      <c r="BM472" s="162" t="s">
        <v>2200</v>
      </c>
    </row>
    <row r="473" spans="1:65" s="15" customFormat="1">
      <c r="B473" s="194"/>
      <c r="D473" s="165" t="s">
        <v>194</v>
      </c>
      <c r="E473" s="195" t="s">
        <v>1</v>
      </c>
      <c r="F473" s="196" t="s">
        <v>2201</v>
      </c>
      <c r="H473" s="195" t="s">
        <v>1</v>
      </c>
      <c r="I473" s="197"/>
      <c r="L473" s="194"/>
      <c r="M473" s="198"/>
      <c r="N473" s="199"/>
      <c r="O473" s="199"/>
      <c r="P473" s="199"/>
      <c r="Q473" s="199"/>
      <c r="R473" s="199"/>
      <c r="S473" s="199"/>
      <c r="T473" s="200"/>
      <c r="AT473" s="195" t="s">
        <v>194</v>
      </c>
      <c r="AU473" s="195" t="s">
        <v>88</v>
      </c>
      <c r="AV473" s="15" t="s">
        <v>24</v>
      </c>
      <c r="AW473" s="15" t="s">
        <v>35</v>
      </c>
      <c r="AX473" s="15" t="s">
        <v>80</v>
      </c>
      <c r="AY473" s="195" t="s">
        <v>185</v>
      </c>
    </row>
    <row r="474" spans="1:65" s="13" customFormat="1">
      <c r="B474" s="164"/>
      <c r="D474" s="165" t="s">
        <v>194</v>
      </c>
      <c r="E474" s="166" t="s">
        <v>1</v>
      </c>
      <c r="F474" s="167" t="s">
        <v>2202</v>
      </c>
      <c r="H474" s="168">
        <v>2089.8000000000002</v>
      </c>
      <c r="I474" s="169"/>
      <c r="L474" s="164"/>
      <c r="M474" s="170"/>
      <c r="N474" s="171"/>
      <c r="O474" s="171"/>
      <c r="P474" s="171"/>
      <c r="Q474" s="171"/>
      <c r="R474" s="171"/>
      <c r="S474" s="171"/>
      <c r="T474" s="172"/>
      <c r="AT474" s="166" t="s">
        <v>194</v>
      </c>
      <c r="AU474" s="166" t="s">
        <v>88</v>
      </c>
      <c r="AV474" s="13" t="s">
        <v>88</v>
      </c>
      <c r="AW474" s="13" t="s">
        <v>35</v>
      </c>
      <c r="AX474" s="13" t="s">
        <v>80</v>
      </c>
      <c r="AY474" s="166" t="s">
        <v>185</v>
      </c>
    </row>
    <row r="475" spans="1:65" s="13" customFormat="1">
      <c r="B475" s="164"/>
      <c r="D475" s="165" t="s">
        <v>194</v>
      </c>
      <c r="E475" s="166" t="s">
        <v>1</v>
      </c>
      <c r="F475" s="167" t="s">
        <v>2203</v>
      </c>
      <c r="H475" s="168">
        <v>2144.6999999999998</v>
      </c>
      <c r="I475" s="169"/>
      <c r="L475" s="164"/>
      <c r="M475" s="170"/>
      <c r="N475" s="171"/>
      <c r="O475" s="171"/>
      <c r="P475" s="171"/>
      <c r="Q475" s="171"/>
      <c r="R475" s="171"/>
      <c r="S475" s="171"/>
      <c r="T475" s="172"/>
      <c r="AT475" s="166" t="s">
        <v>194</v>
      </c>
      <c r="AU475" s="166" t="s">
        <v>88</v>
      </c>
      <c r="AV475" s="13" t="s">
        <v>88</v>
      </c>
      <c r="AW475" s="13" t="s">
        <v>35</v>
      </c>
      <c r="AX475" s="13" t="s">
        <v>80</v>
      </c>
      <c r="AY475" s="166" t="s">
        <v>185</v>
      </c>
    </row>
    <row r="476" spans="1:65" s="13" customFormat="1">
      <c r="B476" s="164"/>
      <c r="D476" s="165" t="s">
        <v>194</v>
      </c>
      <c r="E476" s="166" t="s">
        <v>1</v>
      </c>
      <c r="F476" s="167" t="s">
        <v>2204</v>
      </c>
      <c r="H476" s="168">
        <v>1733.85</v>
      </c>
      <c r="I476" s="169"/>
      <c r="L476" s="164"/>
      <c r="M476" s="170"/>
      <c r="N476" s="171"/>
      <c r="O476" s="171"/>
      <c r="P476" s="171"/>
      <c r="Q476" s="171"/>
      <c r="R476" s="171"/>
      <c r="S476" s="171"/>
      <c r="T476" s="172"/>
      <c r="AT476" s="166" t="s">
        <v>194</v>
      </c>
      <c r="AU476" s="166" t="s">
        <v>88</v>
      </c>
      <c r="AV476" s="13" t="s">
        <v>88</v>
      </c>
      <c r="AW476" s="13" t="s">
        <v>35</v>
      </c>
      <c r="AX476" s="13" t="s">
        <v>80</v>
      </c>
      <c r="AY476" s="166" t="s">
        <v>185</v>
      </c>
    </row>
    <row r="477" spans="1:65" s="13" customFormat="1">
      <c r="B477" s="164"/>
      <c r="D477" s="165" t="s">
        <v>194</v>
      </c>
      <c r="E477" s="166" t="s">
        <v>1</v>
      </c>
      <c r="F477" s="167" t="s">
        <v>2205</v>
      </c>
      <c r="H477" s="168">
        <v>2369.25</v>
      </c>
      <c r="I477" s="169"/>
      <c r="L477" s="164"/>
      <c r="M477" s="170"/>
      <c r="N477" s="171"/>
      <c r="O477" s="171"/>
      <c r="P477" s="171"/>
      <c r="Q477" s="171"/>
      <c r="R477" s="171"/>
      <c r="S477" s="171"/>
      <c r="T477" s="172"/>
      <c r="AT477" s="166" t="s">
        <v>194</v>
      </c>
      <c r="AU477" s="166" t="s">
        <v>88</v>
      </c>
      <c r="AV477" s="13" t="s">
        <v>88</v>
      </c>
      <c r="AW477" s="13" t="s">
        <v>35</v>
      </c>
      <c r="AX477" s="13" t="s">
        <v>80</v>
      </c>
      <c r="AY477" s="166" t="s">
        <v>185</v>
      </c>
    </row>
    <row r="478" spans="1:65" s="14" customFormat="1">
      <c r="B478" s="173"/>
      <c r="D478" s="165" t="s">
        <v>194</v>
      </c>
      <c r="E478" s="174" t="s">
        <v>1</v>
      </c>
      <c r="F478" s="175" t="s">
        <v>195</v>
      </c>
      <c r="H478" s="176">
        <v>8337.6</v>
      </c>
      <c r="I478" s="177"/>
      <c r="L478" s="173"/>
      <c r="M478" s="178"/>
      <c r="N478" s="179"/>
      <c r="O478" s="179"/>
      <c r="P478" s="179"/>
      <c r="Q478" s="179"/>
      <c r="R478" s="179"/>
      <c r="S478" s="179"/>
      <c r="T478" s="180"/>
      <c r="AT478" s="174" t="s">
        <v>194</v>
      </c>
      <c r="AU478" s="174" t="s">
        <v>88</v>
      </c>
      <c r="AV478" s="14" t="s">
        <v>192</v>
      </c>
      <c r="AW478" s="14" t="s">
        <v>35</v>
      </c>
      <c r="AX478" s="14" t="s">
        <v>24</v>
      </c>
      <c r="AY478" s="174" t="s">
        <v>185</v>
      </c>
    </row>
    <row r="479" spans="1:65" s="2" customFormat="1" ht="16.5" customHeight="1">
      <c r="A479" s="33"/>
      <c r="B479" s="150"/>
      <c r="C479" s="151" t="s">
        <v>933</v>
      </c>
      <c r="D479" s="151" t="s">
        <v>187</v>
      </c>
      <c r="E479" s="152" t="s">
        <v>2206</v>
      </c>
      <c r="F479" s="153" t="s">
        <v>2207</v>
      </c>
      <c r="G479" s="154" t="s">
        <v>228</v>
      </c>
      <c r="H479" s="155">
        <v>13.419</v>
      </c>
      <c r="I479" s="156"/>
      <c r="J479" s="157">
        <f>ROUND(I479*H479,2)</f>
        <v>0</v>
      </c>
      <c r="K479" s="153" t="s">
        <v>191</v>
      </c>
      <c r="L479" s="34"/>
      <c r="M479" s="158" t="s">
        <v>1</v>
      </c>
      <c r="N479" s="159" t="s">
        <v>45</v>
      </c>
      <c r="O479" s="59"/>
      <c r="P479" s="160">
        <f>O479*H479</f>
        <v>0</v>
      </c>
      <c r="Q479" s="160">
        <v>0</v>
      </c>
      <c r="R479" s="160">
        <f>Q479*H479</f>
        <v>0</v>
      </c>
      <c r="S479" s="160">
        <v>0</v>
      </c>
      <c r="T479" s="161">
        <f>S479*H479</f>
        <v>0</v>
      </c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R479" s="162" t="s">
        <v>192</v>
      </c>
      <c r="AT479" s="162" t="s">
        <v>187</v>
      </c>
      <c r="AU479" s="162" t="s">
        <v>88</v>
      </c>
      <c r="AY479" s="18" t="s">
        <v>185</v>
      </c>
      <c r="BE479" s="163">
        <f>IF(N479="základní",J479,0)</f>
        <v>0</v>
      </c>
      <c r="BF479" s="163">
        <f>IF(N479="snížená",J479,0)</f>
        <v>0</v>
      </c>
      <c r="BG479" s="163">
        <f>IF(N479="zákl. přenesená",J479,0)</f>
        <v>0</v>
      </c>
      <c r="BH479" s="163">
        <f>IF(N479="sníž. přenesená",J479,0)</f>
        <v>0</v>
      </c>
      <c r="BI479" s="163">
        <f>IF(N479="nulová",J479,0)</f>
        <v>0</v>
      </c>
      <c r="BJ479" s="18" t="s">
        <v>24</v>
      </c>
      <c r="BK479" s="163">
        <f>ROUND(I479*H479,2)</f>
        <v>0</v>
      </c>
      <c r="BL479" s="18" t="s">
        <v>192</v>
      </c>
      <c r="BM479" s="162" t="s">
        <v>2208</v>
      </c>
    </row>
    <row r="480" spans="1:65" s="15" customFormat="1">
      <c r="B480" s="194"/>
      <c r="D480" s="165" t="s">
        <v>194</v>
      </c>
      <c r="E480" s="195" t="s">
        <v>1</v>
      </c>
      <c r="F480" s="196" t="s">
        <v>2209</v>
      </c>
      <c r="H480" s="195" t="s">
        <v>1</v>
      </c>
      <c r="I480" s="197"/>
      <c r="L480" s="194"/>
      <c r="M480" s="198"/>
      <c r="N480" s="199"/>
      <c r="O480" s="199"/>
      <c r="P480" s="199"/>
      <c r="Q480" s="199"/>
      <c r="R480" s="199"/>
      <c r="S480" s="199"/>
      <c r="T480" s="200"/>
      <c r="AT480" s="195" t="s">
        <v>194</v>
      </c>
      <c r="AU480" s="195" t="s">
        <v>88</v>
      </c>
      <c r="AV480" s="15" t="s">
        <v>24</v>
      </c>
      <c r="AW480" s="15" t="s">
        <v>35</v>
      </c>
      <c r="AX480" s="15" t="s">
        <v>80</v>
      </c>
      <c r="AY480" s="195" t="s">
        <v>185</v>
      </c>
    </row>
    <row r="481" spans="1:65" s="15" customFormat="1">
      <c r="B481" s="194"/>
      <c r="D481" s="165" t="s">
        <v>194</v>
      </c>
      <c r="E481" s="195" t="s">
        <v>1</v>
      </c>
      <c r="F481" s="196" t="s">
        <v>2210</v>
      </c>
      <c r="H481" s="195" t="s">
        <v>1</v>
      </c>
      <c r="I481" s="197"/>
      <c r="L481" s="194"/>
      <c r="M481" s="198"/>
      <c r="N481" s="199"/>
      <c r="O481" s="199"/>
      <c r="P481" s="199"/>
      <c r="Q481" s="199"/>
      <c r="R481" s="199"/>
      <c r="S481" s="199"/>
      <c r="T481" s="200"/>
      <c r="AT481" s="195" t="s">
        <v>194</v>
      </c>
      <c r="AU481" s="195" t="s">
        <v>88</v>
      </c>
      <c r="AV481" s="15" t="s">
        <v>24</v>
      </c>
      <c r="AW481" s="15" t="s">
        <v>35</v>
      </c>
      <c r="AX481" s="15" t="s">
        <v>80</v>
      </c>
      <c r="AY481" s="195" t="s">
        <v>185</v>
      </c>
    </row>
    <row r="482" spans="1:65" s="13" customFormat="1">
      <c r="B482" s="164"/>
      <c r="D482" s="165" t="s">
        <v>194</v>
      </c>
      <c r="E482" s="166" t="s">
        <v>1</v>
      </c>
      <c r="F482" s="167" t="s">
        <v>2211</v>
      </c>
      <c r="H482" s="168">
        <v>58.08</v>
      </c>
      <c r="I482" s="169"/>
      <c r="L482" s="164"/>
      <c r="M482" s="170"/>
      <c r="N482" s="171"/>
      <c r="O482" s="171"/>
      <c r="P482" s="171"/>
      <c r="Q482" s="171"/>
      <c r="R482" s="171"/>
      <c r="S482" s="171"/>
      <c r="T482" s="172"/>
      <c r="AT482" s="166" t="s">
        <v>194</v>
      </c>
      <c r="AU482" s="166" t="s">
        <v>88</v>
      </c>
      <c r="AV482" s="13" t="s">
        <v>88</v>
      </c>
      <c r="AW482" s="13" t="s">
        <v>35</v>
      </c>
      <c r="AX482" s="13" t="s">
        <v>80</v>
      </c>
      <c r="AY482" s="166" t="s">
        <v>185</v>
      </c>
    </row>
    <row r="483" spans="1:65" s="15" customFormat="1">
      <c r="B483" s="194"/>
      <c r="D483" s="165" t="s">
        <v>194</v>
      </c>
      <c r="E483" s="195" t="s">
        <v>1</v>
      </c>
      <c r="F483" s="196" t="s">
        <v>2212</v>
      </c>
      <c r="H483" s="195" t="s">
        <v>1</v>
      </c>
      <c r="I483" s="197"/>
      <c r="L483" s="194"/>
      <c r="M483" s="198"/>
      <c r="N483" s="199"/>
      <c r="O483" s="199"/>
      <c r="P483" s="199"/>
      <c r="Q483" s="199"/>
      <c r="R483" s="199"/>
      <c r="S483" s="199"/>
      <c r="T483" s="200"/>
      <c r="AT483" s="195" t="s">
        <v>194</v>
      </c>
      <c r="AU483" s="195" t="s">
        <v>88</v>
      </c>
      <c r="AV483" s="15" t="s">
        <v>24</v>
      </c>
      <c r="AW483" s="15" t="s">
        <v>35</v>
      </c>
      <c r="AX483" s="15" t="s">
        <v>80</v>
      </c>
      <c r="AY483" s="195" t="s">
        <v>185</v>
      </c>
    </row>
    <row r="484" spans="1:65" s="13" customFormat="1">
      <c r="B484" s="164"/>
      <c r="D484" s="165" t="s">
        <v>194</v>
      </c>
      <c r="E484" s="166" t="s">
        <v>1</v>
      </c>
      <c r="F484" s="167" t="s">
        <v>2213</v>
      </c>
      <c r="H484" s="168">
        <v>42.713000000000001</v>
      </c>
      <c r="I484" s="169"/>
      <c r="L484" s="164"/>
      <c r="M484" s="170"/>
      <c r="N484" s="171"/>
      <c r="O484" s="171"/>
      <c r="P484" s="171"/>
      <c r="Q484" s="171"/>
      <c r="R484" s="171"/>
      <c r="S484" s="171"/>
      <c r="T484" s="172"/>
      <c r="AT484" s="166" t="s">
        <v>194</v>
      </c>
      <c r="AU484" s="166" t="s">
        <v>88</v>
      </c>
      <c r="AV484" s="13" t="s">
        <v>88</v>
      </c>
      <c r="AW484" s="13" t="s">
        <v>35</v>
      </c>
      <c r="AX484" s="13" t="s">
        <v>80</v>
      </c>
      <c r="AY484" s="166" t="s">
        <v>185</v>
      </c>
    </row>
    <row r="485" spans="1:65" s="15" customFormat="1">
      <c r="B485" s="194"/>
      <c r="D485" s="165" t="s">
        <v>194</v>
      </c>
      <c r="E485" s="195" t="s">
        <v>1</v>
      </c>
      <c r="F485" s="196" t="s">
        <v>2214</v>
      </c>
      <c r="H485" s="195" t="s">
        <v>1</v>
      </c>
      <c r="I485" s="197"/>
      <c r="L485" s="194"/>
      <c r="M485" s="198"/>
      <c r="N485" s="199"/>
      <c r="O485" s="199"/>
      <c r="P485" s="199"/>
      <c r="Q485" s="199"/>
      <c r="R485" s="199"/>
      <c r="S485" s="199"/>
      <c r="T485" s="200"/>
      <c r="AT485" s="195" t="s">
        <v>194</v>
      </c>
      <c r="AU485" s="195" t="s">
        <v>88</v>
      </c>
      <c r="AV485" s="15" t="s">
        <v>24</v>
      </c>
      <c r="AW485" s="15" t="s">
        <v>35</v>
      </c>
      <c r="AX485" s="15" t="s">
        <v>80</v>
      </c>
      <c r="AY485" s="195" t="s">
        <v>185</v>
      </c>
    </row>
    <row r="486" spans="1:65" s="13" customFormat="1">
      <c r="B486" s="164"/>
      <c r="D486" s="165" t="s">
        <v>194</v>
      </c>
      <c r="E486" s="166" t="s">
        <v>1</v>
      </c>
      <c r="F486" s="167" t="s">
        <v>2215</v>
      </c>
      <c r="H486" s="168">
        <v>45</v>
      </c>
      <c r="I486" s="169"/>
      <c r="L486" s="164"/>
      <c r="M486" s="170"/>
      <c r="N486" s="171"/>
      <c r="O486" s="171"/>
      <c r="P486" s="171"/>
      <c r="Q486" s="171"/>
      <c r="R486" s="171"/>
      <c r="S486" s="171"/>
      <c r="T486" s="172"/>
      <c r="AT486" s="166" t="s">
        <v>194</v>
      </c>
      <c r="AU486" s="166" t="s">
        <v>88</v>
      </c>
      <c r="AV486" s="13" t="s">
        <v>88</v>
      </c>
      <c r="AW486" s="13" t="s">
        <v>35</v>
      </c>
      <c r="AX486" s="13" t="s">
        <v>80</v>
      </c>
      <c r="AY486" s="166" t="s">
        <v>185</v>
      </c>
    </row>
    <row r="487" spans="1:65" s="16" customFormat="1">
      <c r="B487" s="206"/>
      <c r="D487" s="165" t="s">
        <v>194</v>
      </c>
      <c r="E487" s="207" t="s">
        <v>1864</v>
      </c>
      <c r="F487" s="208" t="s">
        <v>510</v>
      </c>
      <c r="H487" s="209">
        <v>145.79300000000001</v>
      </c>
      <c r="I487" s="210"/>
      <c r="L487" s="206"/>
      <c r="M487" s="211"/>
      <c r="N487" s="212"/>
      <c r="O487" s="212"/>
      <c r="P487" s="212"/>
      <c r="Q487" s="212"/>
      <c r="R487" s="212"/>
      <c r="S487" s="212"/>
      <c r="T487" s="213"/>
      <c r="AT487" s="207" t="s">
        <v>194</v>
      </c>
      <c r="AU487" s="207" t="s">
        <v>88</v>
      </c>
      <c r="AV487" s="16" t="s">
        <v>117</v>
      </c>
      <c r="AW487" s="16" t="s">
        <v>35</v>
      </c>
      <c r="AX487" s="16" t="s">
        <v>80</v>
      </c>
      <c r="AY487" s="207" t="s">
        <v>185</v>
      </c>
    </row>
    <row r="488" spans="1:65" s="15" customFormat="1">
      <c r="B488" s="194"/>
      <c r="D488" s="165" t="s">
        <v>194</v>
      </c>
      <c r="E488" s="195" t="s">
        <v>1</v>
      </c>
      <c r="F488" s="196" t="s">
        <v>2216</v>
      </c>
      <c r="H488" s="195" t="s">
        <v>1</v>
      </c>
      <c r="I488" s="197"/>
      <c r="L488" s="194"/>
      <c r="M488" s="198"/>
      <c r="N488" s="199"/>
      <c r="O488" s="199"/>
      <c r="P488" s="199"/>
      <c r="Q488" s="199"/>
      <c r="R488" s="199"/>
      <c r="S488" s="199"/>
      <c r="T488" s="200"/>
      <c r="AT488" s="195" t="s">
        <v>194</v>
      </c>
      <c r="AU488" s="195" t="s">
        <v>88</v>
      </c>
      <c r="AV488" s="15" t="s">
        <v>24</v>
      </c>
      <c r="AW488" s="15" t="s">
        <v>35</v>
      </c>
      <c r="AX488" s="15" t="s">
        <v>80</v>
      </c>
      <c r="AY488" s="195" t="s">
        <v>185</v>
      </c>
    </row>
    <row r="489" spans="1:65" s="13" customFormat="1">
      <c r="B489" s="164"/>
      <c r="D489" s="165" t="s">
        <v>194</v>
      </c>
      <c r="E489" s="166" t="s">
        <v>1</v>
      </c>
      <c r="F489" s="167" t="s">
        <v>2217</v>
      </c>
      <c r="H489" s="168">
        <v>-9.06</v>
      </c>
      <c r="I489" s="169"/>
      <c r="L489" s="164"/>
      <c r="M489" s="170"/>
      <c r="N489" s="171"/>
      <c r="O489" s="171"/>
      <c r="P489" s="171"/>
      <c r="Q489" s="171"/>
      <c r="R489" s="171"/>
      <c r="S489" s="171"/>
      <c r="T489" s="172"/>
      <c r="AT489" s="166" t="s">
        <v>194</v>
      </c>
      <c r="AU489" s="166" t="s">
        <v>88</v>
      </c>
      <c r="AV489" s="13" t="s">
        <v>88</v>
      </c>
      <c r="AW489" s="13" t="s">
        <v>35</v>
      </c>
      <c r="AX489" s="13" t="s">
        <v>80</v>
      </c>
      <c r="AY489" s="166" t="s">
        <v>185</v>
      </c>
    </row>
    <row r="490" spans="1:65" s="13" customFormat="1">
      <c r="B490" s="164"/>
      <c r="D490" s="165" t="s">
        <v>194</v>
      </c>
      <c r="E490" s="166" t="s">
        <v>1</v>
      </c>
      <c r="F490" s="167" t="s">
        <v>2218</v>
      </c>
      <c r="H490" s="168">
        <v>-0.60499999999999998</v>
      </c>
      <c r="I490" s="169"/>
      <c r="L490" s="164"/>
      <c r="M490" s="170"/>
      <c r="N490" s="171"/>
      <c r="O490" s="171"/>
      <c r="P490" s="171"/>
      <c r="Q490" s="171"/>
      <c r="R490" s="171"/>
      <c r="S490" s="171"/>
      <c r="T490" s="172"/>
      <c r="AT490" s="166" t="s">
        <v>194</v>
      </c>
      <c r="AU490" s="166" t="s">
        <v>88</v>
      </c>
      <c r="AV490" s="13" t="s">
        <v>88</v>
      </c>
      <c r="AW490" s="13" t="s">
        <v>35</v>
      </c>
      <c r="AX490" s="13" t="s">
        <v>80</v>
      </c>
      <c r="AY490" s="166" t="s">
        <v>185</v>
      </c>
    </row>
    <row r="491" spans="1:65" s="13" customFormat="1">
      <c r="B491" s="164"/>
      <c r="D491" s="165" t="s">
        <v>194</v>
      </c>
      <c r="E491" s="166" t="s">
        <v>1</v>
      </c>
      <c r="F491" s="167" t="s">
        <v>2219</v>
      </c>
      <c r="H491" s="168">
        <v>-0.96799999999999997</v>
      </c>
      <c r="I491" s="169"/>
      <c r="L491" s="164"/>
      <c r="M491" s="170"/>
      <c r="N491" s="171"/>
      <c r="O491" s="171"/>
      <c r="P491" s="171"/>
      <c r="Q491" s="171"/>
      <c r="R491" s="171"/>
      <c r="S491" s="171"/>
      <c r="T491" s="172"/>
      <c r="AT491" s="166" t="s">
        <v>194</v>
      </c>
      <c r="AU491" s="166" t="s">
        <v>88</v>
      </c>
      <c r="AV491" s="13" t="s">
        <v>88</v>
      </c>
      <c r="AW491" s="13" t="s">
        <v>35</v>
      </c>
      <c r="AX491" s="13" t="s">
        <v>80</v>
      </c>
      <c r="AY491" s="166" t="s">
        <v>185</v>
      </c>
    </row>
    <row r="492" spans="1:65" s="13" customFormat="1">
      <c r="B492" s="164"/>
      <c r="D492" s="165" t="s">
        <v>194</v>
      </c>
      <c r="E492" s="166" t="s">
        <v>1</v>
      </c>
      <c r="F492" s="167" t="s">
        <v>2220</v>
      </c>
      <c r="H492" s="168">
        <v>-0.96799999999999997</v>
      </c>
      <c r="I492" s="169"/>
      <c r="L492" s="164"/>
      <c r="M492" s="170"/>
      <c r="N492" s="171"/>
      <c r="O492" s="171"/>
      <c r="P492" s="171"/>
      <c r="Q492" s="171"/>
      <c r="R492" s="171"/>
      <c r="S492" s="171"/>
      <c r="T492" s="172"/>
      <c r="AT492" s="166" t="s">
        <v>194</v>
      </c>
      <c r="AU492" s="166" t="s">
        <v>88</v>
      </c>
      <c r="AV492" s="13" t="s">
        <v>88</v>
      </c>
      <c r="AW492" s="13" t="s">
        <v>35</v>
      </c>
      <c r="AX492" s="13" t="s">
        <v>80</v>
      </c>
      <c r="AY492" s="166" t="s">
        <v>185</v>
      </c>
    </row>
    <row r="493" spans="1:65" s="14" customFormat="1">
      <c r="B493" s="173"/>
      <c r="D493" s="165" t="s">
        <v>194</v>
      </c>
      <c r="E493" s="174" t="s">
        <v>1862</v>
      </c>
      <c r="F493" s="175" t="s">
        <v>195</v>
      </c>
      <c r="H493" s="176">
        <v>134.19200000000001</v>
      </c>
      <c r="I493" s="177"/>
      <c r="L493" s="173"/>
      <c r="M493" s="178"/>
      <c r="N493" s="179"/>
      <c r="O493" s="179"/>
      <c r="P493" s="179"/>
      <c r="Q493" s="179"/>
      <c r="R493" s="179"/>
      <c r="S493" s="179"/>
      <c r="T493" s="180"/>
      <c r="AT493" s="174" t="s">
        <v>194</v>
      </c>
      <c r="AU493" s="174" t="s">
        <v>88</v>
      </c>
      <c r="AV493" s="14" t="s">
        <v>192</v>
      </c>
      <c r="AW493" s="14" t="s">
        <v>35</v>
      </c>
      <c r="AX493" s="14" t="s">
        <v>80</v>
      </c>
      <c r="AY493" s="174" t="s">
        <v>185</v>
      </c>
    </row>
    <row r="494" spans="1:65" s="15" customFormat="1">
      <c r="B494" s="194"/>
      <c r="D494" s="165" t="s">
        <v>194</v>
      </c>
      <c r="E494" s="195" t="s">
        <v>1</v>
      </c>
      <c r="F494" s="196" t="s">
        <v>1550</v>
      </c>
      <c r="H494" s="195" t="s">
        <v>1</v>
      </c>
      <c r="I494" s="197"/>
      <c r="L494" s="194"/>
      <c r="M494" s="198"/>
      <c r="N494" s="199"/>
      <c r="O494" s="199"/>
      <c r="P494" s="199"/>
      <c r="Q494" s="199"/>
      <c r="R494" s="199"/>
      <c r="S494" s="199"/>
      <c r="T494" s="200"/>
      <c r="AT494" s="195" t="s">
        <v>194</v>
      </c>
      <c r="AU494" s="195" t="s">
        <v>88</v>
      </c>
      <c r="AV494" s="15" t="s">
        <v>24</v>
      </c>
      <c r="AW494" s="15" t="s">
        <v>35</v>
      </c>
      <c r="AX494" s="15" t="s">
        <v>80</v>
      </c>
      <c r="AY494" s="195" t="s">
        <v>185</v>
      </c>
    </row>
    <row r="495" spans="1:65" s="13" customFormat="1">
      <c r="B495" s="164"/>
      <c r="D495" s="165" t="s">
        <v>194</v>
      </c>
      <c r="E495" s="166" t="s">
        <v>1</v>
      </c>
      <c r="F495" s="167" t="s">
        <v>2221</v>
      </c>
      <c r="H495" s="168">
        <v>13.419</v>
      </c>
      <c r="I495" s="169"/>
      <c r="L495" s="164"/>
      <c r="M495" s="170"/>
      <c r="N495" s="171"/>
      <c r="O495" s="171"/>
      <c r="P495" s="171"/>
      <c r="Q495" s="171"/>
      <c r="R495" s="171"/>
      <c r="S495" s="171"/>
      <c r="T495" s="172"/>
      <c r="AT495" s="166" t="s">
        <v>194</v>
      </c>
      <c r="AU495" s="166" t="s">
        <v>88</v>
      </c>
      <c r="AV495" s="13" t="s">
        <v>88</v>
      </c>
      <c r="AW495" s="13" t="s">
        <v>35</v>
      </c>
      <c r="AX495" s="13" t="s">
        <v>24</v>
      </c>
      <c r="AY495" s="166" t="s">
        <v>185</v>
      </c>
    </row>
    <row r="496" spans="1:65" s="2" customFormat="1" ht="16.5" customHeight="1">
      <c r="A496" s="33"/>
      <c r="B496" s="150"/>
      <c r="C496" s="151" t="s">
        <v>937</v>
      </c>
      <c r="D496" s="151" t="s">
        <v>187</v>
      </c>
      <c r="E496" s="152" t="s">
        <v>2222</v>
      </c>
      <c r="F496" s="153" t="s">
        <v>2223</v>
      </c>
      <c r="G496" s="154" t="s">
        <v>228</v>
      </c>
      <c r="H496" s="155">
        <v>110.03700000000001</v>
      </c>
      <c r="I496" s="156"/>
      <c r="J496" s="157">
        <f>ROUND(I496*H496,2)</f>
        <v>0</v>
      </c>
      <c r="K496" s="153" t="s">
        <v>191</v>
      </c>
      <c r="L496" s="34"/>
      <c r="M496" s="158" t="s">
        <v>1</v>
      </c>
      <c r="N496" s="159" t="s">
        <v>45</v>
      </c>
      <c r="O496" s="59"/>
      <c r="P496" s="160">
        <f>O496*H496</f>
        <v>0</v>
      </c>
      <c r="Q496" s="160">
        <v>0</v>
      </c>
      <c r="R496" s="160">
        <f>Q496*H496</f>
        <v>0</v>
      </c>
      <c r="S496" s="160">
        <v>0</v>
      </c>
      <c r="T496" s="161">
        <f>S496*H496</f>
        <v>0</v>
      </c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R496" s="162" t="s">
        <v>192</v>
      </c>
      <c r="AT496" s="162" t="s">
        <v>187</v>
      </c>
      <c r="AU496" s="162" t="s">
        <v>88</v>
      </c>
      <c r="AY496" s="18" t="s">
        <v>185</v>
      </c>
      <c r="BE496" s="163">
        <f>IF(N496="základní",J496,0)</f>
        <v>0</v>
      </c>
      <c r="BF496" s="163">
        <f>IF(N496="snížená",J496,0)</f>
        <v>0</v>
      </c>
      <c r="BG496" s="163">
        <f>IF(N496="zákl. přenesená",J496,0)</f>
        <v>0</v>
      </c>
      <c r="BH496" s="163">
        <f>IF(N496="sníž. přenesená",J496,0)</f>
        <v>0</v>
      </c>
      <c r="BI496" s="163">
        <f>IF(N496="nulová",J496,0)</f>
        <v>0</v>
      </c>
      <c r="BJ496" s="18" t="s">
        <v>24</v>
      </c>
      <c r="BK496" s="163">
        <f>ROUND(I496*H496,2)</f>
        <v>0</v>
      </c>
      <c r="BL496" s="18" t="s">
        <v>192</v>
      </c>
      <c r="BM496" s="162" t="s">
        <v>2224</v>
      </c>
    </row>
    <row r="497" spans="1:65" s="13" customFormat="1">
      <c r="B497" s="164"/>
      <c r="D497" s="165" t="s">
        <v>194</v>
      </c>
      <c r="E497" s="166" t="s">
        <v>1</v>
      </c>
      <c r="F497" s="167" t="s">
        <v>2225</v>
      </c>
      <c r="H497" s="168">
        <v>110.03700000000001</v>
      </c>
      <c r="I497" s="169"/>
      <c r="L497" s="164"/>
      <c r="M497" s="170"/>
      <c r="N497" s="171"/>
      <c r="O497" s="171"/>
      <c r="P497" s="171"/>
      <c r="Q497" s="171"/>
      <c r="R497" s="171"/>
      <c r="S497" s="171"/>
      <c r="T497" s="172"/>
      <c r="AT497" s="166" t="s">
        <v>194</v>
      </c>
      <c r="AU497" s="166" t="s">
        <v>88</v>
      </c>
      <c r="AV497" s="13" t="s">
        <v>88</v>
      </c>
      <c r="AW497" s="13" t="s">
        <v>35</v>
      </c>
      <c r="AX497" s="13" t="s">
        <v>24</v>
      </c>
      <c r="AY497" s="166" t="s">
        <v>185</v>
      </c>
    </row>
    <row r="498" spans="1:65" s="2" customFormat="1" ht="16.5" customHeight="1">
      <c r="A498" s="33"/>
      <c r="B498" s="150"/>
      <c r="C498" s="151" t="s">
        <v>943</v>
      </c>
      <c r="D498" s="151" t="s">
        <v>187</v>
      </c>
      <c r="E498" s="152" t="s">
        <v>2226</v>
      </c>
      <c r="F498" s="153" t="s">
        <v>2227</v>
      </c>
      <c r="G498" s="154" t="s">
        <v>228</v>
      </c>
      <c r="H498" s="155">
        <v>10.734999999999999</v>
      </c>
      <c r="I498" s="156"/>
      <c r="J498" s="157">
        <f>ROUND(I498*H498,2)</f>
        <v>0</v>
      </c>
      <c r="K498" s="153" t="s">
        <v>191</v>
      </c>
      <c r="L498" s="34"/>
      <c r="M498" s="158" t="s">
        <v>1</v>
      </c>
      <c r="N498" s="159" t="s">
        <v>45</v>
      </c>
      <c r="O498" s="59"/>
      <c r="P498" s="160">
        <f>O498*H498</f>
        <v>0</v>
      </c>
      <c r="Q498" s="160">
        <v>0</v>
      </c>
      <c r="R498" s="160">
        <f>Q498*H498</f>
        <v>0</v>
      </c>
      <c r="S498" s="160">
        <v>0</v>
      </c>
      <c r="T498" s="161">
        <f>S498*H498</f>
        <v>0</v>
      </c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R498" s="162" t="s">
        <v>192</v>
      </c>
      <c r="AT498" s="162" t="s">
        <v>187</v>
      </c>
      <c r="AU498" s="162" t="s">
        <v>88</v>
      </c>
      <c r="AY498" s="18" t="s">
        <v>185</v>
      </c>
      <c r="BE498" s="163">
        <f>IF(N498="základní",J498,0)</f>
        <v>0</v>
      </c>
      <c r="BF498" s="163">
        <f>IF(N498="snížená",J498,0)</f>
        <v>0</v>
      </c>
      <c r="BG498" s="163">
        <f>IF(N498="zákl. přenesená",J498,0)</f>
        <v>0</v>
      </c>
      <c r="BH498" s="163">
        <f>IF(N498="sníž. přenesená",J498,0)</f>
        <v>0</v>
      </c>
      <c r="BI498" s="163">
        <f>IF(N498="nulová",J498,0)</f>
        <v>0</v>
      </c>
      <c r="BJ498" s="18" t="s">
        <v>24</v>
      </c>
      <c r="BK498" s="163">
        <f>ROUND(I498*H498,2)</f>
        <v>0</v>
      </c>
      <c r="BL498" s="18" t="s">
        <v>192</v>
      </c>
      <c r="BM498" s="162" t="s">
        <v>2228</v>
      </c>
    </row>
    <row r="499" spans="1:65" s="13" customFormat="1">
      <c r="B499" s="164"/>
      <c r="D499" s="165" t="s">
        <v>194</v>
      </c>
      <c r="E499" s="166" t="s">
        <v>1</v>
      </c>
      <c r="F499" s="167" t="s">
        <v>2229</v>
      </c>
      <c r="H499" s="168">
        <v>10.734999999999999</v>
      </c>
      <c r="I499" s="169"/>
      <c r="L499" s="164"/>
      <c r="M499" s="170"/>
      <c r="N499" s="171"/>
      <c r="O499" s="171"/>
      <c r="P499" s="171"/>
      <c r="Q499" s="171"/>
      <c r="R499" s="171"/>
      <c r="S499" s="171"/>
      <c r="T499" s="172"/>
      <c r="AT499" s="166" t="s">
        <v>194</v>
      </c>
      <c r="AU499" s="166" t="s">
        <v>88</v>
      </c>
      <c r="AV499" s="13" t="s">
        <v>88</v>
      </c>
      <c r="AW499" s="13" t="s">
        <v>35</v>
      </c>
      <c r="AX499" s="13" t="s">
        <v>24</v>
      </c>
      <c r="AY499" s="166" t="s">
        <v>185</v>
      </c>
    </row>
    <row r="500" spans="1:65" s="2" customFormat="1" ht="16.5" customHeight="1">
      <c r="A500" s="33"/>
      <c r="B500" s="150"/>
      <c r="C500" s="151" t="s">
        <v>947</v>
      </c>
      <c r="D500" s="151" t="s">
        <v>187</v>
      </c>
      <c r="E500" s="152" t="s">
        <v>2230</v>
      </c>
      <c r="F500" s="153" t="s">
        <v>2231</v>
      </c>
      <c r="G500" s="154" t="s">
        <v>288</v>
      </c>
      <c r="H500" s="155">
        <v>431.52</v>
      </c>
      <c r="I500" s="156"/>
      <c r="J500" s="157">
        <f>ROUND(I500*H500,2)</f>
        <v>0</v>
      </c>
      <c r="K500" s="153" t="s">
        <v>191</v>
      </c>
      <c r="L500" s="34"/>
      <c r="M500" s="158" t="s">
        <v>1</v>
      </c>
      <c r="N500" s="159" t="s">
        <v>45</v>
      </c>
      <c r="O500" s="59"/>
      <c r="P500" s="160">
        <f>O500*H500</f>
        <v>0</v>
      </c>
      <c r="Q500" s="160">
        <v>1.49E-3</v>
      </c>
      <c r="R500" s="160">
        <f>Q500*H500</f>
        <v>0.6429648</v>
      </c>
      <c r="S500" s="160">
        <v>0</v>
      </c>
      <c r="T500" s="161">
        <f>S500*H500</f>
        <v>0</v>
      </c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R500" s="162" t="s">
        <v>192</v>
      </c>
      <c r="AT500" s="162" t="s">
        <v>187</v>
      </c>
      <c r="AU500" s="162" t="s">
        <v>88</v>
      </c>
      <c r="AY500" s="18" t="s">
        <v>185</v>
      </c>
      <c r="BE500" s="163">
        <f>IF(N500="základní",J500,0)</f>
        <v>0</v>
      </c>
      <c r="BF500" s="163">
        <f>IF(N500="snížená",J500,0)</f>
        <v>0</v>
      </c>
      <c r="BG500" s="163">
        <f>IF(N500="zákl. přenesená",J500,0)</f>
        <v>0</v>
      </c>
      <c r="BH500" s="163">
        <f>IF(N500="sníž. přenesená",J500,0)</f>
        <v>0</v>
      </c>
      <c r="BI500" s="163">
        <f>IF(N500="nulová",J500,0)</f>
        <v>0</v>
      </c>
      <c r="BJ500" s="18" t="s">
        <v>24</v>
      </c>
      <c r="BK500" s="163">
        <f>ROUND(I500*H500,2)</f>
        <v>0</v>
      </c>
      <c r="BL500" s="18" t="s">
        <v>192</v>
      </c>
      <c r="BM500" s="162" t="s">
        <v>2232</v>
      </c>
    </row>
    <row r="501" spans="1:65" s="15" customFormat="1">
      <c r="B501" s="194"/>
      <c r="D501" s="165" t="s">
        <v>194</v>
      </c>
      <c r="E501" s="195" t="s">
        <v>1</v>
      </c>
      <c r="F501" s="196" t="s">
        <v>2209</v>
      </c>
      <c r="H501" s="195" t="s">
        <v>1</v>
      </c>
      <c r="I501" s="197"/>
      <c r="L501" s="194"/>
      <c r="M501" s="198"/>
      <c r="N501" s="199"/>
      <c r="O501" s="199"/>
      <c r="P501" s="199"/>
      <c r="Q501" s="199"/>
      <c r="R501" s="199"/>
      <c r="S501" s="199"/>
      <c r="T501" s="200"/>
      <c r="AT501" s="195" t="s">
        <v>194</v>
      </c>
      <c r="AU501" s="195" t="s">
        <v>88</v>
      </c>
      <c r="AV501" s="15" t="s">
        <v>24</v>
      </c>
      <c r="AW501" s="15" t="s">
        <v>35</v>
      </c>
      <c r="AX501" s="15" t="s">
        <v>80</v>
      </c>
      <c r="AY501" s="195" t="s">
        <v>185</v>
      </c>
    </row>
    <row r="502" spans="1:65" s="15" customFormat="1">
      <c r="B502" s="194"/>
      <c r="D502" s="165" t="s">
        <v>194</v>
      </c>
      <c r="E502" s="195" t="s">
        <v>1</v>
      </c>
      <c r="F502" s="196" t="s">
        <v>2210</v>
      </c>
      <c r="H502" s="195" t="s">
        <v>1</v>
      </c>
      <c r="I502" s="197"/>
      <c r="L502" s="194"/>
      <c r="M502" s="198"/>
      <c r="N502" s="199"/>
      <c r="O502" s="199"/>
      <c r="P502" s="199"/>
      <c r="Q502" s="199"/>
      <c r="R502" s="199"/>
      <c r="S502" s="199"/>
      <c r="T502" s="200"/>
      <c r="AT502" s="195" t="s">
        <v>194</v>
      </c>
      <c r="AU502" s="195" t="s">
        <v>88</v>
      </c>
      <c r="AV502" s="15" t="s">
        <v>24</v>
      </c>
      <c r="AW502" s="15" t="s">
        <v>35</v>
      </c>
      <c r="AX502" s="15" t="s">
        <v>80</v>
      </c>
      <c r="AY502" s="195" t="s">
        <v>185</v>
      </c>
    </row>
    <row r="503" spans="1:65" s="13" customFormat="1">
      <c r="B503" s="164"/>
      <c r="D503" s="165" t="s">
        <v>194</v>
      </c>
      <c r="E503" s="166" t="s">
        <v>1</v>
      </c>
      <c r="F503" s="167" t="s">
        <v>2233</v>
      </c>
      <c r="H503" s="168">
        <v>211.2</v>
      </c>
      <c r="I503" s="169"/>
      <c r="L503" s="164"/>
      <c r="M503" s="170"/>
      <c r="N503" s="171"/>
      <c r="O503" s="171"/>
      <c r="P503" s="171"/>
      <c r="Q503" s="171"/>
      <c r="R503" s="171"/>
      <c r="S503" s="171"/>
      <c r="T503" s="172"/>
      <c r="AT503" s="166" t="s">
        <v>194</v>
      </c>
      <c r="AU503" s="166" t="s">
        <v>88</v>
      </c>
      <c r="AV503" s="13" t="s">
        <v>88</v>
      </c>
      <c r="AW503" s="13" t="s">
        <v>35</v>
      </c>
      <c r="AX503" s="13" t="s">
        <v>80</v>
      </c>
      <c r="AY503" s="166" t="s">
        <v>185</v>
      </c>
    </row>
    <row r="504" spans="1:65" s="15" customFormat="1">
      <c r="B504" s="194"/>
      <c r="D504" s="165" t="s">
        <v>194</v>
      </c>
      <c r="E504" s="195" t="s">
        <v>1</v>
      </c>
      <c r="F504" s="196" t="s">
        <v>2234</v>
      </c>
      <c r="H504" s="195" t="s">
        <v>1</v>
      </c>
      <c r="I504" s="197"/>
      <c r="L504" s="194"/>
      <c r="M504" s="198"/>
      <c r="N504" s="199"/>
      <c r="O504" s="199"/>
      <c r="P504" s="199"/>
      <c r="Q504" s="199"/>
      <c r="R504" s="199"/>
      <c r="S504" s="199"/>
      <c r="T504" s="200"/>
      <c r="AT504" s="195" t="s">
        <v>194</v>
      </c>
      <c r="AU504" s="195" t="s">
        <v>88</v>
      </c>
      <c r="AV504" s="15" t="s">
        <v>24</v>
      </c>
      <c r="AW504" s="15" t="s">
        <v>35</v>
      </c>
      <c r="AX504" s="15" t="s">
        <v>80</v>
      </c>
      <c r="AY504" s="195" t="s">
        <v>185</v>
      </c>
    </row>
    <row r="505" spans="1:65" s="13" customFormat="1">
      <c r="B505" s="164"/>
      <c r="D505" s="165" t="s">
        <v>194</v>
      </c>
      <c r="E505" s="166" t="s">
        <v>1</v>
      </c>
      <c r="F505" s="167" t="s">
        <v>2235</v>
      </c>
      <c r="H505" s="168">
        <v>155.32</v>
      </c>
      <c r="I505" s="169"/>
      <c r="L505" s="164"/>
      <c r="M505" s="170"/>
      <c r="N505" s="171"/>
      <c r="O505" s="171"/>
      <c r="P505" s="171"/>
      <c r="Q505" s="171"/>
      <c r="R505" s="171"/>
      <c r="S505" s="171"/>
      <c r="T505" s="172"/>
      <c r="AT505" s="166" t="s">
        <v>194</v>
      </c>
      <c r="AU505" s="166" t="s">
        <v>88</v>
      </c>
      <c r="AV505" s="13" t="s">
        <v>88</v>
      </c>
      <c r="AW505" s="13" t="s">
        <v>35</v>
      </c>
      <c r="AX505" s="13" t="s">
        <v>80</v>
      </c>
      <c r="AY505" s="166" t="s">
        <v>185</v>
      </c>
    </row>
    <row r="506" spans="1:65" s="15" customFormat="1">
      <c r="B506" s="194"/>
      <c r="D506" s="165" t="s">
        <v>194</v>
      </c>
      <c r="E506" s="195" t="s">
        <v>1</v>
      </c>
      <c r="F506" s="196" t="s">
        <v>2214</v>
      </c>
      <c r="H506" s="195" t="s">
        <v>1</v>
      </c>
      <c r="I506" s="197"/>
      <c r="L506" s="194"/>
      <c r="M506" s="198"/>
      <c r="N506" s="199"/>
      <c r="O506" s="199"/>
      <c r="P506" s="199"/>
      <c r="Q506" s="199"/>
      <c r="R506" s="199"/>
      <c r="S506" s="199"/>
      <c r="T506" s="200"/>
      <c r="AT506" s="195" t="s">
        <v>194</v>
      </c>
      <c r="AU506" s="195" t="s">
        <v>88</v>
      </c>
      <c r="AV506" s="15" t="s">
        <v>24</v>
      </c>
      <c r="AW506" s="15" t="s">
        <v>35</v>
      </c>
      <c r="AX506" s="15" t="s">
        <v>80</v>
      </c>
      <c r="AY506" s="195" t="s">
        <v>185</v>
      </c>
    </row>
    <row r="507" spans="1:65" s="13" customFormat="1">
      <c r="B507" s="164"/>
      <c r="D507" s="165" t="s">
        <v>194</v>
      </c>
      <c r="E507" s="166" t="s">
        <v>1</v>
      </c>
      <c r="F507" s="167" t="s">
        <v>2236</v>
      </c>
      <c r="H507" s="168">
        <v>65</v>
      </c>
      <c r="I507" s="169"/>
      <c r="L507" s="164"/>
      <c r="M507" s="170"/>
      <c r="N507" s="171"/>
      <c r="O507" s="171"/>
      <c r="P507" s="171"/>
      <c r="Q507" s="171"/>
      <c r="R507" s="171"/>
      <c r="S507" s="171"/>
      <c r="T507" s="172"/>
      <c r="AT507" s="166" t="s">
        <v>194</v>
      </c>
      <c r="AU507" s="166" t="s">
        <v>88</v>
      </c>
      <c r="AV507" s="13" t="s">
        <v>88</v>
      </c>
      <c r="AW507" s="13" t="s">
        <v>35</v>
      </c>
      <c r="AX507" s="13" t="s">
        <v>80</v>
      </c>
      <c r="AY507" s="166" t="s">
        <v>185</v>
      </c>
    </row>
    <row r="508" spans="1:65" s="14" customFormat="1">
      <c r="B508" s="173"/>
      <c r="D508" s="165" t="s">
        <v>194</v>
      </c>
      <c r="E508" s="174" t="s">
        <v>1</v>
      </c>
      <c r="F508" s="175" t="s">
        <v>195</v>
      </c>
      <c r="H508" s="176">
        <v>431.52</v>
      </c>
      <c r="I508" s="177"/>
      <c r="L508" s="173"/>
      <c r="M508" s="178"/>
      <c r="N508" s="179"/>
      <c r="O508" s="179"/>
      <c r="P508" s="179"/>
      <c r="Q508" s="179"/>
      <c r="R508" s="179"/>
      <c r="S508" s="179"/>
      <c r="T508" s="180"/>
      <c r="AT508" s="174" t="s">
        <v>194</v>
      </c>
      <c r="AU508" s="174" t="s">
        <v>88</v>
      </c>
      <c r="AV508" s="14" t="s">
        <v>192</v>
      </c>
      <c r="AW508" s="14" t="s">
        <v>35</v>
      </c>
      <c r="AX508" s="14" t="s">
        <v>24</v>
      </c>
      <c r="AY508" s="174" t="s">
        <v>185</v>
      </c>
    </row>
    <row r="509" spans="1:65" s="2" customFormat="1" ht="16.5" customHeight="1">
      <c r="A509" s="33"/>
      <c r="B509" s="150"/>
      <c r="C509" s="151" t="s">
        <v>953</v>
      </c>
      <c r="D509" s="151" t="s">
        <v>187</v>
      </c>
      <c r="E509" s="152" t="s">
        <v>2237</v>
      </c>
      <c r="F509" s="153" t="s">
        <v>2238</v>
      </c>
      <c r="G509" s="154" t="s">
        <v>288</v>
      </c>
      <c r="H509" s="155">
        <v>431.52</v>
      </c>
      <c r="I509" s="156"/>
      <c r="J509" s="157">
        <f>ROUND(I509*H509,2)</f>
        <v>0</v>
      </c>
      <c r="K509" s="153" t="s">
        <v>191</v>
      </c>
      <c r="L509" s="34"/>
      <c r="M509" s="158" t="s">
        <v>1</v>
      </c>
      <c r="N509" s="159" t="s">
        <v>45</v>
      </c>
      <c r="O509" s="59"/>
      <c r="P509" s="160">
        <f>O509*H509</f>
        <v>0</v>
      </c>
      <c r="Q509" s="160">
        <v>0</v>
      </c>
      <c r="R509" s="160">
        <f>Q509*H509</f>
        <v>0</v>
      </c>
      <c r="S509" s="160">
        <v>0</v>
      </c>
      <c r="T509" s="161">
        <f>S509*H509</f>
        <v>0</v>
      </c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R509" s="162" t="s">
        <v>192</v>
      </c>
      <c r="AT509" s="162" t="s">
        <v>187</v>
      </c>
      <c r="AU509" s="162" t="s">
        <v>88</v>
      </c>
      <c r="AY509" s="18" t="s">
        <v>185</v>
      </c>
      <c r="BE509" s="163">
        <f>IF(N509="základní",J509,0)</f>
        <v>0</v>
      </c>
      <c r="BF509" s="163">
        <f>IF(N509="snížená",J509,0)</f>
        <v>0</v>
      </c>
      <c r="BG509" s="163">
        <f>IF(N509="zákl. přenesená",J509,0)</f>
        <v>0</v>
      </c>
      <c r="BH509" s="163">
        <f>IF(N509="sníž. přenesená",J509,0)</f>
        <v>0</v>
      </c>
      <c r="BI509" s="163">
        <f>IF(N509="nulová",J509,0)</f>
        <v>0</v>
      </c>
      <c r="BJ509" s="18" t="s">
        <v>24</v>
      </c>
      <c r="BK509" s="163">
        <f>ROUND(I509*H509,2)</f>
        <v>0</v>
      </c>
      <c r="BL509" s="18" t="s">
        <v>192</v>
      </c>
      <c r="BM509" s="162" t="s">
        <v>2239</v>
      </c>
    </row>
    <row r="510" spans="1:65" s="2" customFormat="1" ht="16.5" customHeight="1">
      <c r="A510" s="33"/>
      <c r="B510" s="150"/>
      <c r="C510" s="151" t="s">
        <v>955</v>
      </c>
      <c r="D510" s="151" t="s">
        <v>187</v>
      </c>
      <c r="E510" s="152" t="s">
        <v>2240</v>
      </c>
      <c r="F510" s="153" t="s">
        <v>2241</v>
      </c>
      <c r="G510" s="154" t="s">
        <v>228</v>
      </c>
      <c r="H510" s="155">
        <v>134.19200000000001</v>
      </c>
      <c r="I510" s="156"/>
      <c r="J510" s="157">
        <f>ROUND(I510*H510,2)</f>
        <v>0</v>
      </c>
      <c r="K510" s="153" t="s">
        <v>191</v>
      </c>
      <c r="L510" s="34"/>
      <c r="M510" s="158" t="s">
        <v>1</v>
      </c>
      <c r="N510" s="159" t="s">
        <v>45</v>
      </c>
      <c r="O510" s="59"/>
      <c r="P510" s="160">
        <f>O510*H510</f>
        <v>0</v>
      </c>
      <c r="Q510" s="160">
        <v>1.3600000000000001E-3</v>
      </c>
      <c r="R510" s="160">
        <f>Q510*H510</f>
        <v>0.18250112000000002</v>
      </c>
      <c r="S510" s="160">
        <v>0</v>
      </c>
      <c r="T510" s="161">
        <f>S510*H510</f>
        <v>0</v>
      </c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R510" s="162" t="s">
        <v>192</v>
      </c>
      <c r="AT510" s="162" t="s">
        <v>187</v>
      </c>
      <c r="AU510" s="162" t="s">
        <v>88</v>
      </c>
      <c r="AY510" s="18" t="s">
        <v>185</v>
      </c>
      <c r="BE510" s="163">
        <f>IF(N510="základní",J510,0)</f>
        <v>0</v>
      </c>
      <c r="BF510" s="163">
        <f>IF(N510="snížená",J510,0)</f>
        <v>0</v>
      </c>
      <c r="BG510" s="163">
        <f>IF(N510="zákl. přenesená",J510,0)</f>
        <v>0</v>
      </c>
      <c r="BH510" s="163">
        <f>IF(N510="sníž. přenesená",J510,0)</f>
        <v>0</v>
      </c>
      <c r="BI510" s="163">
        <f>IF(N510="nulová",J510,0)</f>
        <v>0</v>
      </c>
      <c r="BJ510" s="18" t="s">
        <v>24</v>
      </c>
      <c r="BK510" s="163">
        <f>ROUND(I510*H510,2)</f>
        <v>0</v>
      </c>
      <c r="BL510" s="18" t="s">
        <v>192</v>
      </c>
      <c r="BM510" s="162" t="s">
        <v>2242</v>
      </c>
    </row>
    <row r="511" spans="1:65" s="13" customFormat="1">
      <c r="B511" s="164"/>
      <c r="D511" s="165" t="s">
        <v>194</v>
      </c>
      <c r="E511" s="166" t="s">
        <v>1</v>
      </c>
      <c r="F511" s="167" t="s">
        <v>2243</v>
      </c>
      <c r="H511" s="168">
        <v>134.19200000000001</v>
      </c>
      <c r="I511" s="169"/>
      <c r="L511" s="164"/>
      <c r="M511" s="170"/>
      <c r="N511" s="171"/>
      <c r="O511" s="171"/>
      <c r="P511" s="171"/>
      <c r="Q511" s="171"/>
      <c r="R511" s="171"/>
      <c r="S511" s="171"/>
      <c r="T511" s="172"/>
      <c r="AT511" s="166" t="s">
        <v>194</v>
      </c>
      <c r="AU511" s="166" t="s">
        <v>88</v>
      </c>
      <c r="AV511" s="13" t="s">
        <v>88</v>
      </c>
      <c r="AW511" s="13" t="s">
        <v>35</v>
      </c>
      <c r="AX511" s="13" t="s">
        <v>24</v>
      </c>
      <c r="AY511" s="166" t="s">
        <v>185</v>
      </c>
    </row>
    <row r="512" spans="1:65" s="2" customFormat="1" ht="16.5" customHeight="1">
      <c r="A512" s="33"/>
      <c r="B512" s="150"/>
      <c r="C512" s="151" t="s">
        <v>960</v>
      </c>
      <c r="D512" s="151" t="s">
        <v>187</v>
      </c>
      <c r="E512" s="152" t="s">
        <v>2244</v>
      </c>
      <c r="F512" s="153" t="s">
        <v>2245</v>
      </c>
      <c r="G512" s="154" t="s">
        <v>228</v>
      </c>
      <c r="H512" s="155">
        <v>134.19200000000001</v>
      </c>
      <c r="I512" s="156"/>
      <c r="J512" s="157">
        <f>ROUND(I512*H512,2)</f>
        <v>0</v>
      </c>
      <c r="K512" s="153" t="s">
        <v>191</v>
      </c>
      <c r="L512" s="34"/>
      <c r="M512" s="158" t="s">
        <v>1</v>
      </c>
      <c r="N512" s="159" t="s">
        <v>45</v>
      </c>
      <c r="O512" s="59"/>
      <c r="P512" s="160">
        <f>O512*H512</f>
        <v>0</v>
      </c>
      <c r="Q512" s="160">
        <v>0</v>
      </c>
      <c r="R512" s="160">
        <f>Q512*H512</f>
        <v>0</v>
      </c>
      <c r="S512" s="160">
        <v>0</v>
      </c>
      <c r="T512" s="161">
        <f>S512*H512</f>
        <v>0</v>
      </c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R512" s="162" t="s">
        <v>192</v>
      </c>
      <c r="AT512" s="162" t="s">
        <v>187</v>
      </c>
      <c r="AU512" s="162" t="s">
        <v>88</v>
      </c>
      <c r="AY512" s="18" t="s">
        <v>185</v>
      </c>
      <c r="BE512" s="163">
        <f>IF(N512="základní",J512,0)</f>
        <v>0</v>
      </c>
      <c r="BF512" s="163">
        <f>IF(N512="snížená",J512,0)</f>
        <v>0</v>
      </c>
      <c r="BG512" s="163">
        <f>IF(N512="zákl. přenesená",J512,0)</f>
        <v>0</v>
      </c>
      <c r="BH512" s="163">
        <f>IF(N512="sníž. přenesená",J512,0)</f>
        <v>0</v>
      </c>
      <c r="BI512" s="163">
        <f>IF(N512="nulová",J512,0)</f>
        <v>0</v>
      </c>
      <c r="BJ512" s="18" t="s">
        <v>24</v>
      </c>
      <c r="BK512" s="163">
        <f>ROUND(I512*H512,2)</f>
        <v>0</v>
      </c>
      <c r="BL512" s="18" t="s">
        <v>192</v>
      </c>
      <c r="BM512" s="162" t="s">
        <v>2246</v>
      </c>
    </row>
    <row r="513" spans="1:65" s="2" customFormat="1" ht="21.75" customHeight="1">
      <c r="A513" s="33"/>
      <c r="B513" s="150"/>
      <c r="C513" s="151" t="s">
        <v>258</v>
      </c>
      <c r="D513" s="151" t="s">
        <v>187</v>
      </c>
      <c r="E513" s="152" t="s">
        <v>326</v>
      </c>
      <c r="F513" s="153" t="s">
        <v>327</v>
      </c>
      <c r="G513" s="154" t="s">
        <v>228</v>
      </c>
      <c r="H513" s="155">
        <v>3263.4989999999998</v>
      </c>
      <c r="I513" s="156"/>
      <c r="J513" s="157">
        <f>ROUND(I513*H513,2)</f>
        <v>0</v>
      </c>
      <c r="K513" s="153" t="s">
        <v>191</v>
      </c>
      <c r="L513" s="34"/>
      <c r="M513" s="158" t="s">
        <v>1</v>
      </c>
      <c r="N513" s="159" t="s">
        <v>45</v>
      </c>
      <c r="O513" s="59"/>
      <c r="P513" s="160">
        <f>O513*H513</f>
        <v>0</v>
      </c>
      <c r="Q513" s="160">
        <v>0</v>
      </c>
      <c r="R513" s="160">
        <f>Q513*H513</f>
        <v>0</v>
      </c>
      <c r="S513" s="160">
        <v>0</v>
      </c>
      <c r="T513" s="161">
        <f>S513*H513</f>
        <v>0</v>
      </c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R513" s="162" t="s">
        <v>192</v>
      </c>
      <c r="AT513" s="162" t="s">
        <v>187</v>
      </c>
      <c r="AU513" s="162" t="s">
        <v>88</v>
      </c>
      <c r="AY513" s="18" t="s">
        <v>185</v>
      </c>
      <c r="BE513" s="163">
        <f>IF(N513="základní",J513,0)</f>
        <v>0</v>
      </c>
      <c r="BF513" s="163">
        <f>IF(N513="snížená",J513,0)</f>
        <v>0</v>
      </c>
      <c r="BG513" s="163">
        <f>IF(N513="zákl. přenesená",J513,0)</f>
        <v>0</v>
      </c>
      <c r="BH513" s="163">
        <f>IF(N513="sníž. přenesená",J513,0)</f>
        <v>0</v>
      </c>
      <c r="BI513" s="163">
        <f>IF(N513="nulová",J513,0)</f>
        <v>0</v>
      </c>
      <c r="BJ513" s="18" t="s">
        <v>24</v>
      </c>
      <c r="BK513" s="163">
        <f>ROUND(I513*H513,2)</f>
        <v>0</v>
      </c>
      <c r="BL513" s="18" t="s">
        <v>192</v>
      </c>
      <c r="BM513" s="162" t="s">
        <v>2247</v>
      </c>
    </row>
    <row r="514" spans="1:65" s="15" customFormat="1">
      <c r="B514" s="194"/>
      <c r="D514" s="165" t="s">
        <v>194</v>
      </c>
      <c r="E514" s="195" t="s">
        <v>1</v>
      </c>
      <c r="F514" s="196" t="s">
        <v>2248</v>
      </c>
      <c r="H514" s="195" t="s">
        <v>1</v>
      </c>
      <c r="I514" s="197"/>
      <c r="L514" s="194"/>
      <c r="M514" s="198"/>
      <c r="N514" s="199"/>
      <c r="O514" s="199"/>
      <c r="P514" s="199"/>
      <c r="Q514" s="199"/>
      <c r="R514" s="199"/>
      <c r="S514" s="199"/>
      <c r="T514" s="200"/>
      <c r="AT514" s="195" t="s">
        <v>194</v>
      </c>
      <c r="AU514" s="195" t="s">
        <v>88</v>
      </c>
      <c r="AV514" s="15" t="s">
        <v>24</v>
      </c>
      <c r="AW514" s="15" t="s">
        <v>35</v>
      </c>
      <c r="AX514" s="15" t="s">
        <v>80</v>
      </c>
      <c r="AY514" s="195" t="s">
        <v>185</v>
      </c>
    </row>
    <row r="515" spans="1:65" s="13" customFormat="1">
      <c r="B515" s="164"/>
      <c r="D515" s="165" t="s">
        <v>194</v>
      </c>
      <c r="E515" s="166" t="s">
        <v>1</v>
      </c>
      <c r="F515" s="167" t="s">
        <v>2249</v>
      </c>
      <c r="H515" s="168">
        <v>3408.4050000000002</v>
      </c>
      <c r="I515" s="169"/>
      <c r="L515" s="164"/>
      <c r="M515" s="170"/>
      <c r="N515" s="171"/>
      <c r="O515" s="171"/>
      <c r="P515" s="171"/>
      <c r="Q515" s="171"/>
      <c r="R515" s="171"/>
      <c r="S515" s="171"/>
      <c r="T515" s="172"/>
      <c r="AT515" s="166" t="s">
        <v>194</v>
      </c>
      <c r="AU515" s="166" t="s">
        <v>88</v>
      </c>
      <c r="AV515" s="13" t="s">
        <v>88</v>
      </c>
      <c r="AW515" s="13" t="s">
        <v>35</v>
      </c>
      <c r="AX515" s="13" t="s">
        <v>80</v>
      </c>
      <c r="AY515" s="166" t="s">
        <v>185</v>
      </c>
    </row>
    <row r="516" spans="1:65" s="15" customFormat="1">
      <c r="B516" s="194"/>
      <c r="D516" s="165" t="s">
        <v>194</v>
      </c>
      <c r="E516" s="195" t="s">
        <v>1</v>
      </c>
      <c r="F516" s="196" t="s">
        <v>2250</v>
      </c>
      <c r="H516" s="195" t="s">
        <v>1</v>
      </c>
      <c r="I516" s="197"/>
      <c r="L516" s="194"/>
      <c r="M516" s="198"/>
      <c r="N516" s="199"/>
      <c r="O516" s="199"/>
      <c r="P516" s="199"/>
      <c r="Q516" s="199"/>
      <c r="R516" s="199"/>
      <c r="S516" s="199"/>
      <c r="T516" s="200"/>
      <c r="AT516" s="195" t="s">
        <v>194</v>
      </c>
      <c r="AU516" s="195" t="s">
        <v>88</v>
      </c>
      <c r="AV516" s="15" t="s">
        <v>24</v>
      </c>
      <c r="AW516" s="15" t="s">
        <v>35</v>
      </c>
      <c r="AX516" s="15" t="s">
        <v>80</v>
      </c>
      <c r="AY516" s="195" t="s">
        <v>185</v>
      </c>
    </row>
    <row r="517" spans="1:65" s="13" customFormat="1">
      <c r="B517" s="164"/>
      <c r="D517" s="165" t="s">
        <v>194</v>
      </c>
      <c r="E517" s="166" t="s">
        <v>1</v>
      </c>
      <c r="F517" s="167" t="s">
        <v>1873</v>
      </c>
      <c r="H517" s="168">
        <v>104.068</v>
      </c>
      <c r="I517" s="169"/>
      <c r="L517" s="164"/>
      <c r="M517" s="170"/>
      <c r="N517" s="171"/>
      <c r="O517" s="171"/>
      <c r="P517" s="171"/>
      <c r="Q517" s="171"/>
      <c r="R517" s="171"/>
      <c r="S517" s="171"/>
      <c r="T517" s="172"/>
      <c r="AT517" s="166" t="s">
        <v>194</v>
      </c>
      <c r="AU517" s="166" t="s">
        <v>88</v>
      </c>
      <c r="AV517" s="13" t="s">
        <v>88</v>
      </c>
      <c r="AW517" s="13" t="s">
        <v>35</v>
      </c>
      <c r="AX517" s="13" t="s">
        <v>80</v>
      </c>
      <c r="AY517" s="166" t="s">
        <v>185</v>
      </c>
    </row>
    <row r="518" spans="1:65" s="15" customFormat="1">
      <c r="B518" s="194"/>
      <c r="D518" s="165" t="s">
        <v>194</v>
      </c>
      <c r="E518" s="195" t="s">
        <v>1</v>
      </c>
      <c r="F518" s="196" t="s">
        <v>2251</v>
      </c>
      <c r="H518" s="195" t="s">
        <v>1</v>
      </c>
      <c r="I518" s="197"/>
      <c r="L518" s="194"/>
      <c r="M518" s="198"/>
      <c r="N518" s="199"/>
      <c r="O518" s="199"/>
      <c r="P518" s="199"/>
      <c r="Q518" s="199"/>
      <c r="R518" s="199"/>
      <c r="S518" s="199"/>
      <c r="T518" s="200"/>
      <c r="AT518" s="195" t="s">
        <v>194</v>
      </c>
      <c r="AU518" s="195" t="s">
        <v>88</v>
      </c>
      <c r="AV518" s="15" t="s">
        <v>24</v>
      </c>
      <c r="AW518" s="15" t="s">
        <v>35</v>
      </c>
      <c r="AX518" s="15" t="s">
        <v>80</v>
      </c>
      <c r="AY518" s="195" t="s">
        <v>185</v>
      </c>
    </row>
    <row r="519" spans="1:65" s="15" customFormat="1">
      <c r="B519" s="194"/>
      <c r="D519" s="165" t="s">
        <v>194</v>
      </c>
      <c r="E519" s="195" t="s">
        <v>1</v>
      </c>
      <c r="F519" s="196" t="s">
        <v>2252</v>
      </c>
      <c r="H519" s="195" t="s">
        <v>1</v>
      </c>
      <c r="I519" s="197"/>
      <c r="L519" s="194"/>
      <c r="M519" s="198"/>
      <c r="N519" s="199"/>
      <c r="O519" s="199"/>
      <c r="P519" s="199"/>
      <c r="Q519" s="199"/>
      <c r="R519" s="199"/>
      <c r="S519" s="199"/>
      <c r="T519" s="200"/>
      <c r="AT519" s="195" t="s">
        <v>194</v>
      </c>
      <c r="AU519" s="195" t="s">
        <v>88</v>
      </c>
      <c r="AV519" s="15" t="s">
        <v>24</v>
      </c>
      <c r="AW519" s="15" t="s">
        <v>35</v>
      </c>
      <c r="AX519" s="15" t="s">
        <v>80</v>
      </c>
      <c r="AY519" s="195" t="s">
        <v>185</v>
      </c>
    </row>
    <row r="520" spans="1:65" s="15" customFormat="1">
      <c r="B520" s="194"/>
      <c r="D520" s="165" t="s">
        <v>194</v>
      </c>
      <c r="E520" s="195" t="s">
        <v>1</v>
      </c>
      <c r="F520" s="196" t="s">
        <v>2253</v>
      </c>
      <c r="H520" s="195" t="s">
        <v>1</v>
      </c>
      <c r="I520" s="197"/>
      <c r="L520" s="194"/>
      <c r="M520" s="198"/>
      <c r="N520" s="199"/>
      <c r="O520" s="199"/>
      <c r="P520" s="199"/>
      <c r="Q520" s="199"/>
      <c r="R520" s="199"/>
      <c r="S520" s="199"/>
      <c r="T520" s="200"/>
      <c r="AT520" s="195" t="s">
        <v>194</v>
      </c>
      <c r="AU520" s="195" t="s">
        <v>88</v>
      </c>
      <c r="AV520" s="15" t="s">
        <v>24</v>
      </c>
      <c r="AW520" s="15" t="s">
        <v>35</v>
      </c>
      <c r="AX520" s="15" t="s">
        <v>80</v>
      </c>
      <c r="AY520" s="195" t="s">
        <v>185</v>
      </c>
    </row>
    <row r="521" spans="1:65" s="13" customFormat="1">
      <c r="B521" s="164"/>
      <c r="D521" s="165" t="s">
        <v>194</v>
      </c>
      <c r="E521" s="166" t="s">
        <v>1</v>
      </c>
      <c r="F521" s="167" t="s">
        <v>2254</v>
      </c>
      <c r="H521" s="168">
        <v>195.453</v>
      </c>
      <c r="I521" s="169"/>
      <c r="L521" s="164"/>
      <c r="M521" s="170"/>
      <c r="N521" s="171"/>
      <c r="O521" s="171"/>
      <c r="P521" s="171"/>
      <c r="Q521" s="171"/>
      <c r="R521" s="171"/>
      <c r="S521" s="171"/>
      <c r="T521" s="172"/>
      <c r="AT521" s="166" t="s">
        <v>194</v>
      </c>
      <c r="AU521" s="166" t="s">
        <v>88</v>
      </c>
      <c r="AV521" s="13" t="s">
        <v>88</v>
      </c>
      <c r="AW521" s="13" t="s">
        <v>35</v>
      </c>
      <c r="AX521" s="13" t="s">
        <v>80</v>
      </c>
      <c r="AY521" s="166" t="s">
        <v>185</v>
      </c>
    </row>
    <row r="522" spans="1:65" s="13" customFormat="1">
      <c r="B522" s="164"/>
      <c r="D522" s="165" t="s">
        <v>194</v>
      </c>
      <c r="E522" s="166" t="s">
        <v>1</v>
      </c>
      <c r="F522" s="167" t="s">
        <v>2255</v>
      </c>
      <c r="H522" s="168">
        <v>86.84</v>
      </c>
      <c r="I522" s="169"/>
      <c r="L522" s="164"/>
      <c r="M522" s="170"/>
      <c r="N522" s="171"/>
      <c r="O522" s="171"/>
      <c r="P522" s="171"/>
      <c r="Q522" s="171"/>
      <c r="R522" s="171"/>
      <c r="S522" s="171"/>
      <c r="T522" s="172"/>
      <c r="AT522" s="166" t="s">
        <v>194</v>
      </c>
      <c r="AU522" s="166" t="s">
        <v>88</v>
      </c>
      <c r="AV522" s="13" t="s">
        <v>88</v>
      </c>
      <c r="AW522" s="13" t="s">
        <v>35</v>
      </c>
      <c r="AX522" s="13" t="s">
        <v>80</v>
      </c>
      <c r="AY522" s="166" t="s">
        <v>185</v>
      </c>
    </row>
    <row r="523" spans="1:65" s="14" customFormat="1">
      <c r="B523" s="173"/>
      <c r="D523" s="165" t="s">
        <v>194</v>
      </c>
      <c r="E523" s="174" t="s">
        <v>1502</v>
      </c>
      <c r="F523" s="175" t="s">
        <v>195</v>
      </c>
      <c r="H523" s="176">
        <v>3794.7660000000001</v>
      </c>
      <c r="I523" s="177"/>
      <c r="L523" s="173"/>
      <c r="M523" s="178"/>
      <c r="N523" s="179"/>
      <c r="O523" s="179"/>
      <c r="P523" s="179"/>
      <c r="Q523" s="179"/>
      <c r="R523" s="179"/>
      <c r="S523" s="179"/>
      <c r="T523" s="180"/>
      <c r="AT523" s="174" t="s">
        <v>194</v>
      </c>
      <c r="AU523" s="174" t="s">
        <v>88</v>
      </c>
      <c r="AV523" s="14" t="s">
        <v>192</v>
      </c>
      <c r="AW523" s="14" t="s">
        <v>35</v>
      </c>
      <c r="AX523" s="14" t="s">
        <v>80</v>
      </c>
      <c r="AY523" s="174" t="s">
        <v>185</v>
      </c>
    </row>
    <row r="524" spans="1:65" s="13" customFormat="1">
      <c r="B524" s="164"/>
      <c r="D524" s="165" t="s">
        <v>194</v>
      </c>
      <c r="E524" s="166" t="s">
        <v>1</v>
      </c>
      <c r="F524" s="167" t="s">
        <v>2256</v>
      </c>
      <c r="H524" s="168">
        <v>3263.4989999999998</v>
      </c>
      <c r="I524" s="169"/>
      <c r="L524" s="164"/>
      <c r="M524" s="170"/>
      <c r="N524" s="171"/>
      <c r="O524" s="171"/>
      <c r="P524" s="171"/>
      <c r="Q524" s="171"/>
      <c r="R524" s="171"/>
      <c r="S524" s="171"/>
      <c r="T524" s="172"/>
      <c r="AT524" s="166" t="s">
        <v>194</v>
      </c>
      <c r="AU524" s="166" t="s">
        <v>88</v>
      </c>
      <c r="AV524" s="13" t="s">
        <v>88</v>
      </c>
      <c r="AW524" s="13" t="s">
        <v>35</v>
      </c>
      <c r="AX524" s="13" t="s">
        <v>80</v>
      </c>
      <c r="AY524" s="166" t="s">
        <v>185</v>
      </c>
    </row>
    <row r="525" spans="1:65" s="14" customFormat="1">
      <c r="B525" s="173"/>
      <c r="D525" s="165" t="s">
        <v>194</v>
      </c>
      <c r="E525" s="174" t="s">
        <v>1</v>
      </c>
      <c r="F525" s="175" t="s">
        <v>195</v>
      </c>
      <c r="H525" s="176">
        <v>3263.4989999999998</v>
      </c>
      <c r="I525" s="177"/>
      <c r="L525" s="173"/>
      <c r="M525" s="178"/>
      <c r="N525" s="179"/>
      <c r="O525" s="179"/>
      <c r="P525" s="179"/>
      <c r="Q525" s="179"/>
      <c r="R525" s="179"/>
      <c r="S525" s="179"/>
      <c r="T525" s="180"/>
      <c r="AT525" s="174" t="s">
        <v>194</v>
      </c>
      <c r="AU525" s="174" t="s">
        <v>88</v>
      </c>
      <c r="AV525" s="14" t="s">
        <v>192</v>
      </c>
      <c r="AW525" s="14" t="s">
        <v>35</v>
      </c>
      <c r="AX525" s="14" t="s">
        <v>24</v>
      </c>
      <c r="AY525" s="174" t="s">
        <v>185</v>
      </c>
    </row>
    <row r="526" spans="1:65" s="2" customFormat="1" ht="21.75" customHeight="1">
      <c r="A526" s="33"/>
      <c r="B526" s="150"/>
      <c r="C526" s="151" t="s">
        <v>970</v>
      </c>
      <c r="D526" s="151" t="s">
        <v>187</v>
      </c>
      <c r="E526" s="152" t="s">
        <v>512</v>
      </c>
      <c r="F526" s="153" t="s">
        <v>513</v>
      </c>
      <c r="G526" s="154" t="s">
        <v>228</v>
      </c>
      <c r="H526" s="155">
        <v>531.26700000000005</v>
      </c>
      <c r="I526" s="156"/>
      <c r="J526" s="157">
        <f>ROUND(I526*H526,2)</f>
        <v>0</v>
      </c>
      <c r="K526" s="153" t="s">
        <v>191</v>
      </c>
      <c r="L526" s="34"/>
      <c r="M526" s="158" t="s">
        <v>1</v>
      </c>
      <c r="N526" s="159" t="s">
        <v>45</v>
      </c>
      <c r="O526" s="59"/>
      <c r="P526" s="160">
        <f>O526*H526</f>
        <v>0</v>
      </c>
      <c r="Q526" s="160">
        <v>0</v>
      </c>
      <c r="R526" s="160">
        <f>Q526*H526</f>
        <v>0</v>
      </c>
      <c r="S526" s="160">
        <v>0</v>
      </c>
      <c r="T526" s="161">
        <f>S526*H526</f>
        <v>0</v>
      </c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R526" s="162" t="s">
        <v>192</v>
      </c>
      <c r="AT526" s="162" t="s">
        <v>187</v>
      </c>
      <c r="AU526" s="162" t="s">
        <v>88</v>
      </c>
      <c r="AY526" s="18" t="s">
        <v>185</v>
      </c>
      <c r="BE526" s="163">
        <f>IF(N526="základní",J526,0)</f>
        <v>0</v>
      </c>
      <c r="BF526" s="163">
        <f>IF(N526="snížená",J526,0)</f>
        <v>0</v>
      </c>
      <c r="BG526" s="163">
        <f>IF(N526="zákl. přenesená",J526,0)</f>
        <v>0</v>
      </c>
      <c r="BH526" s="163">
        <f>IF(N526="sníž. přenesená",J526,0)</f>
        <v>0</v>
      </c>
      <c r="BI526" s="163">
        <f>IF(N526="nulová",J526,0)</f>
        <v>0</v>
      </c>
      <c r="BJ526" s="18" t="s">
        <v>24</v>
      </c>
      <c r="BK526" s="163">
        <f>ROUND(I526*H526,2)</f>
        <v>0</v>
      </c>
      <c r="BL526" s="18" t="s">
        <v>192</v>
      </c>
      <c r="BM526" s="162" t="s">
        <v>2257</v>
      </c>
    </row>
    <row r="527" spans="1:65" s="13" customFormat="1">
      <c r="B527" s="164"/>
      <c r="D527" s="165" t="s">
        <v>194</v>
      </c>
      <c r="E527" s="166" t="s">
        <v>1</v>
      </c>
      <c r="F527" s="167" t="s">
        <v>2258</v>
      </c>
      <c r="H527" s="168">
        <v>531.26700000000005</v>
      </c>
      <c r="I527" s="169"/>
      <c r="L527" s="164"/>
      <c r="M527" s="170"/>
      <c r="N527" s="171"/>
      <c r="O527" s="171"/>
      <c r="P527" s="171"/>
      <c r="Q527" s="171"/>
      <c r="R527" s="171"/>
      <c r="S527" s="171"/>
      <c r="T527" s="172"/>
      <c r="AT527" s="166" t="s">
        <v>194</v>
      </c>
      <c r="AU527" s="166" t="s">
        <v>88</v>
      </c>
      <c r="AV527" s="13" t="s">
        <v>88</v>
      </c>
      <c r="AW527" s="13" t="s">
        <v>35</v>
      </c>
      <c r="AX527" s="13" t="s">
        <v>24</v>
      </c>
      <c r="AY527" s="166" t="s">
        <v>185</v>
      </c>
    </row>
    <row r="528" spans="1:65" s="2" customFormat="1" ht="16.5" customHeight="1">
      <c r="A528" s="33"/>
      <c r="B528" s="150"/>
      <c r="C528" s="151" t="s">
        <v>975</v>
      </c>
      <c r="D528" s="151" t="s">
        <v>187</v>
      </c>
      <c r="E528" s="152" t="s">
        <v>330</v>
      </c>
      <c r="F528" s="153" t="s">
        <v>331</v>
      </c>
      <c r="G528" s="154" t="s">
        <v>228</v>
      </c>
      <c r="H528" s="155">
        <v>3794.7660000000001</v>
      </c>
      <c r="I528" s="156"/>
      <c r="J528" s="157">
        <f>ROUND(I528*H528,2)</f>
        <v>0</v>
      </c>
      <c r="K528" s="153" t="s">
        <v>191</v>
      </c>
      <c r="L528" s="34"/>
      <c r="M528" s="158" t="s">
        <v>1</v>
      </c>
      <c r="N528" s="159" t="s">
        <v>45</v>
      </c>
      <c r="O528" s="59"/>
      <c r="P528" s="160">
        <f>O528*H528</f>
        <v>0</v>
      </c>
      <c r="Q528" s="160">
        <v>0</v>
      </c>
      <c r="R528" s="160">
        <f>Q528*H528</f>
        <v>0</v>
      </c>
      <c r="S528" s="160">
        <v>0</v>
      </c>
      <c r="T528" s="161">
        <f>S528*H528</f>
        <v>0</v>
      </c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R528" s="162" t="s">
        <v>192</v>
      </c>
      <c r="AT528" s="162" t="s">
        <v>187</v>
      </c>
      <c r="AU528" s="162" t="s">
        <v>88</v>
      </c>
      <c r="AY528" s="18" t="s">
        <v>185</v>
      </c>
      <c r="BE528" s="163">
        <f>IF(N528="základní",J528,0)</f>
        <v>0</v>
      </c>
      <c r="BF528" s="163">
        <f>IF(N528="snížená",J528,0)</f>
        <v>0</v>
      </c>
      <c r="BG528" s="163">
        <f>IF(N528="zákl. přenesená",J528,0)</f>
        <v>0</v>
      </c>
      <c r="BH528" s="163">
        <f>IF(N528="sníž. přenesená",J528,0)</f>
        <v>0</v>
      </c>
      <c r="BI528" s="163">
        <f>IF(N528="nulová",J528,0)</f>
        <v>0</v>
      </c>
      <c r="BJ528" s="18" t="s">
        <v>24</v>
      </c>
      <c r="BK528" s="163">
        <f>ROUND(I528*H528,2)</f>
        <v>0</v>
      </c>
      <c r="BL528" s="18" t="s">
        <v>192</v>
      </c>
      <c r="BM528" s="162" t="s">
        <v>2259</v>
      </c>
    </row>
    <row r="529" spans="1:65" s="13" customFormat="1">
      <c r="B529" s="164"/>
      <c r="D529" s="165" t="s">
        <v>194</v>
      </c>
      <c r="E529" s="166" t="s">
        <v>1</v>
      </c>
      <c r="F529" s="167" t="s">
        <v>2260</v>
      </c>
      <c r="H529" s="168">
        <v>3794.7660000000001</v>
      </c>
      <c r="I529" s="169"/>
      <c r="L529" s="164"/>
      <c r="M529" s="170"/>
      <c r="N529" s="171"/>
      <c r="O529" s="171"/>
      <c r="P529" s="171"/>
      <c r="Q529" s="171"/>
      <c r="R529" s="171"/>
      <c r="S529" s="171"/>
      <c r="T529" s="172"/>
      <c r="AT529" s="166" t="s">
        <v>194</v>
      </c>
      <c r="AU529" s="166" t="s">
        <v>88</v>
      </c>
      <c r="AV529" s="13" t="s">
        <v>88</v>
      </c>
      <c r="AW529" s="13" t="s">
        <v>35</v>
      </c>
      <c r="AX529" s="13" t="s">
        <v>80</v>
      </c>
      <c r="AY529" s="166" t="s">
        <v>185</v>
      </c>
    </row>
    <row r="530" spans="1:65" s="14" customFormat="1">
      <c r="B530" s="173"/>
      <c r="D530" s="165" t="s">
        <v>194</v>
      </c>
      <c r="E530" s="174" t="s">
        <v>1</v>
      </c>
      <c r="F530" s="175" t="s">
        <v>195</v>
      </c>
      <c r="H530" s="176">
        <v>3794.7660000000001</v>
      </c>
      <c r="I530" s="177"/>
      <c r="L530" s="173"/>
      <c r="M530" s="178"/>
      <c r="N530" s="179"/>
      <c r="O530" s="179"/>
      <c r="P530" s="179"/>
      <c r="Q530" s="179"/>
      <c r="R530" s="179"/>
      <c r="S530" s="179"/>
      <c r="T530" s="180"/>
      <c r="AT530" s="174" t="s">
        <v>194</v>
      </c>
      <c r="AU530" s="174" t="s">
        <v>88</v>
      </c>
      <c r="AV530" s="14" t="s">
        <v>192</v>
      </c>
      <c r="AW530" s="14" t="s">
        <v>35</v>
      </c>
      <c r="AX530" s="14" t="s">
        <v>24</v>
      </c>
      <c r="AY530" s="174" t="s">
        <v>185</v>
      </c>
    </row>
    <row r="531" spans="1:65" s="2" customFormat="1" ht="16.5" customHeight="1">
      <c r="A531" s="33"/>
      <c r="B531" s="150"/>
      <c r="C531" s="151" t="s">
        <v>272</v>
      </c>
      <c r="D531" s="151" t="s">
        <v>187</v>
      </c>
      <c r="E531" s="152" t="s">
        <v>334</v>
      </c>
      <c r="F531" s="153" t="s">
        <v>335</v>
      </c>
      <c r="G531" s="154" t="s">
        <v>228</v>
      </c>
      <c r="H531" s="155">
        <v>3415.2890000000002</v>
      </c>
      <c r="I531" s="156"/>
      <c r="J531" s="157">
        <f>ROUND(I531*H531,2)</f>
        <v>0</v>
      </c>
      <c r="K531" s="153" t="s">
        <v>224</v>
      </c>
      <c r="L531" s="34"/>
      <c r="M531" s="158" t="s">
        <v>1</v>
      </c>
      <c r="N531" s="159" t="s">
        <v>45</v>
      </c>
      <c r="O531" s="59"/>
      <c r="P531" s="160">
        <f>O531*H531</f>
        <v>0</v>
      </c>
      <c r="Q531" s="160">
        <v>0</v>
      </c>
      <c r="R531" s="160">
        <f>Q531*H531</f>
        <v>0</v>
      </c>
      <c r="S531" s="160">
        <v>0</v>
      </c>
      <c r="T531" s="161">
        <f>S531*H531</f>
        <v>0</v>
      </c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R531" s="162" t="s">
        <v>192</v>
      </c>
      <c r="AT531" s="162" t="s">
        <v>187</v>
      </c>
      <c r="AU531" s="162" t="s">
        <v>88</v>
      </c>
      <c r="AY531" s="18" t="s">
        <v>185</v>
      </c>
      <c r="BE531" s="163">
        <f>IF(N531="základní",J531,0)</f>
        <v>0</v>
      </c>
      <c r="BF531" s="163">
        <f>IF(N531="snížená",J531,0)</f>
        <v>0</v>
      </c>
      <c r="BG531" s="163">
        <f>IF(N531="zákl. přenesená",J531,0)</f>
        <v>0</v>
      </c>
      <c r="BH531" s="163">
        <f>IF(N531="sníž. přenesená",J531,0)</f>
        <v>0</v>
      </c>
      <c r="BI531" s="163">
        <f>IF(N531="nulová",J531,0)</f>
        <v>0</v>
      </c>
      <c r="BJ531" s="18" t="s">
        <v>24</v>
      </c>
      <c r="BK531" s="163">
        <f>ROUND(I531*H531,2)</f>
        <v>0</v>
      </c>
      <c r="BL531" s="18" t="s">
        <v>192</v>
      </c>
      <c r="BM531" s="162" t="s">
        <v>2261</v>
      </c>
    </row>
    <row r="532" spans="1:65" s="15" customFormat="1">
      <c r="B532" s="194"/>
      <c r="D532" s="165" t="s">
        <v>194</v>
      </c>
      <c r="E532" s="195" t="s">
        <v>1</v>
      </c>
      <c r="F532" s="196" t="s">
        <v>860</v>
      </c>
      <c r="H532" s="195" t="s">
        <v>1</v>
      </c>
      <c r="I532" s="197"/>
      <c r="L532" s="194"/>
      <c r="M532" s="198"/>
      <c r="N532" s="199"/>
      <c r="O532" s="199"/>
      <c r="P532" s="199"/>
      <c r="Q532" s="199"/>
      <c r="R532" s="199"/>
      <c r="S532" s="199"/>
      <c r="T532" s="200"/>
      <c r="AT532" s="195" t="s">
        <v>194</v>
      </c>
      <c r="AU532" s="195" t="s">
        <v>88</v>
      </c>
      <c r="AV532" s="15" t="s">
        <v>24</v>
      </c>
      <c r="AW532" s="15" t="s">
        <v>35</v>
      </c>
      <c r="AX532" s="15" t="s">
        <v>80</v>
      </c>
      <c r="AY532" s="195" t="s">
        <v>185</v>
      </c>
    </row>
    <row r="533" spans="1:65" s="13" customFormat="1">
      <c r="B533" s="164"/>
      <c r="D533" s="165" t="s">
        <v>194</v>
      </c>
      <c r="E533" s="166" t="s">
        <v>1</v>
      </c>
      <c r="F533" s="167" t="s">
        <v>2262</v>
      </c>
      <c r="H533" s="168">
        <v>3415.2890000000002</v>
      </c>
      <c r="I533" s="169"/>
      <c r="L533" s="164"/>
      <c r="M533" s="170"/>
      <c r="N533" s="171"/>
      <c r="O533" s="171"/>
      <c r="P533" s="171"/>
      <c r="Q533" s="171"/>
      <c r="R533" s="171"/>
      <c r="S533" s="171"/>
      <c r="T533" s="172"/>
      <c r="AT533" s="166" t="s">
        <v>194</v>
      </c>
      <c r="AU533" s="166" t="s">
        <v>88</v>
      </c>
      <c r="AV533" s="13" t="s">
        <v>88</v>
      </c>
      <c r="AW533" s="13" t="s">
        <v>35</v>
      </c>
      <c r="AX533" s="13" t="s">
        <v>80</v>
      </c>
      <c r="AY533" s="166" t="s">
        <v>185</v>
      </c>
    </row>
    <row r="534" spans="1:65" s="14" customFormat="1">
      <c r="B534" s="173"/>
      <c r="D534" s="165" t="s">
        <v>194</v>
      </c>
      <c r="E534" s="174" t="s">
        <v>1</v>
      </c>
      <c r="F534" s="175" t="s">
        <v>195</v>
      </c>
      <c r="H534" s="176">
        <v>3415.2890000000002</v>
      </c>
      <c r="I534" s="177"/>
      <c r="L534" s="173"/>
      <c r="M534" s="178"/>
      <c r="N534" s="179"/>
      <c r="O534" s="179"/>
      <c r="P534" s="179"/>
      <c r="Q534" s="179"/>
      <c r="R534" s="179"/>
      <c r="S534" s="179"/>
      <c r="T534" s="180"/>
      <c r="AT534" s="174" t="s">
        <v>194</v>
      </c>
      <c r="AU534" s="174" t="s">
        <v>88</v>
      </c>
      <c r="AV534" s="14" t="s">
        <v>192</v>
      </c>
      <c r="AW534" s="14" t="s">
        <v>35</v>
      </c>
      <c r="AX534" s="14" t="s">
        <v>24</v>
      </c>
      <c r="AY534" s="174" t="s">
        <v>185</v>
      </c>
    </row>
    <row r="535" spans="1:65" s="2" customFormat="1" ht="16.5" customHeight="1">
      <c r="A535" s="33"/>
      <c r="B535" s="150"/>
      <c r="C535" s="151" t="s">
        <v>989</v>
      </c>
      <c r="D535" s="151" t="s">
        <v>187</v>
      </c>
      <c r="E535" s="152" t="s">
        <v>521</v>
      </c>
      <c r="F535" s="153" t="s">
        <v>862</v>
      </c>
      <c r="G535" s="154" t="s">
        <v>228</v>
      </c>
      <c r="H535" s="155">
        <v>379.47699999999998</v>
      </c>
      <c r="I535" s="156"/>
      <c r="J535" s="157">
        <f>ROUND(I535*H535,2)</f>
        <v>0</v>
      </c>
      <c r="K535" s="153" t="s">
        <v>224</v>
      </c>
      <c r="L535" s="34"/>
      <c r="M535" s="158" t="s">
        <v>1</v>
      </c>
      <c r="N535" s="159" t="s">
        <v>45</v>
      </c>
      <c r="O535" s="59"/>
      <c r="P535" s="160">
        <f>O535*H535</f>
        <v>0</v>
      </c>
      <c r="Q535" s="160">
        <v>0</v>
      </c>
      <c r="R535" s="160">
        <f>Q535*H535</f>
        <v>0</v>
      </c>
      <c r="S535" s="160">
        <v>0</v>
      </c>
      <c r="T535" s="161">
        <f>S535*H535</f>
        <v>0</v>
      </c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R535" s="162" t="s">
        <v>192</v>
      </c>
      <c r="AT535" s="162" t="s">
        <v>187</v>
      </c>
      <c r="AU535" s="162" t="s">
        <v>88</v>
      </c>
      <c r="AY535" s="18" t="s">
        <v>185</v>
      </c>
      <c r="BE535" s="163">
        <f>IF(N535="základní",J535,0)</f>
        <v>0</v>
      </c>
      <c r="BF535" s="163">
        <f>IF(N535="snížená",J535,0)</f>
        <v>0</v>
      </c>
      <c r="BG535" s="163">
        <f>IF(N535="zákl. přenesená",J535,0)</f>
        <v>0</v>
      </c>
      <c r="BH535" s="163">
        <f>IF(N535="sníž. přenesená",J535,0)</f>
        <v>0</v>
      </c>
      <c r="BI535" s="163">
        <f>IF(N535="nulová",J535,0)</f>
        <v>0</v>
      </c>
      <c r="BJ535" s="18" t="s">
        <v>24</v>
      </c>
      <c r="BK535" s="163">
        <f>ROUND(I535*H535,2)</f>
        <v>0</v>
      </c>
      <c r="BL535" s="18" t="s">
        <v>192</v>
      </c>
      <c r="BM535" s="162" t="s">
        <v>2263</v>
      </c>
    </row>
    <row r="536" spans="1:65" s="13" customFormat="1">
      <c r="B536" s="164"/>
      <c r="D536" s="165" t="s">
        <v>194</v>
      </c>
      <c r="E536" s="166" t="s">
        <v>1</v>
      </c>
      <c r="F536" s="167" t="s">
        <v>2264</v>
      </c>
      <c r="H536" s="168">
        <v>379.47699999999998</v>
      </c>
      <c r="I536" s="169"/>
      <c r="L536" s="164"/>
      <c r="M536" s="170"/>
      <c r="N536" s="171"/>
      <c r="O536" s="171"/>
      <c r="P536" s="171"/>
      <c r="Q536" s="171"/>
      <c r="R536" s="171"/>
      <c r="S536" s="171"/>
      <c r="T536" s="172"/>
      <c r="AT536" s="166" t="s">
        <v>194</v>
      </c>
      <c r="AU536" s="166" t="s">
        <v>88</v>
      </c>
      <c r="AV536" s="13" t="s">
        <v>88</v>
      </c>
      <c r="AW536" s="13" t="s">
        <v>35</v>
      </c>
      <c r="AX536" s="13" t="s">
        <v>24</v>
      </c>
      <c r="AY536" s="166" t="s">
        <v>185</v>
      </c>
    </row>
    <row r="537" spans="1:65" s="2" customFormat="1" ht="16.5" customHeight="1">
      <c r="A537" s="33"/>
      <c r="B537" s="150"/>
      <c r="C537" s="151" t="s">
        <v>995</v>
      </c>
      <c r="D537" s="151" t="s">
        <v>187</v>
      </c>
      <c r="E537" s="152" t="s">
        <v>525</v>
      </c>
      <c r="F537" s="153" t="s">
        <v>526</v>
      </c>
      <c r="G537" s="154" t="s">
        <v>228</v>
      </c>
      <c r="H537" s="155">
        <v>2478.5720000000001</v>
      </c>
      <c r="I537" s="156"/>
      <c r="J537" s="157">
        <f>ROUND(I537*H537,2)</f>
        <v>0</v>
      </c>
      <c r="K537" s="153" t="s">
        <v>191</v>
      </c>
      <c r="L537" s="34"/>
      <c r="M537" s="158" t="s">
        <v>1</v>
      </c>
      <c r="N537" s="159" t="s">
        <v>45</v>
      </c>
      <c r="O537" s="59"/>
      <c r="P537" s="160">
        <f>O537*H537</f>
        <v>0</v>
      </c>
      <c r="Q537" s="160">
        <v>0</v>
      </c>
      <c r="R537" s="160">
        <f>Q537*H537</f>
        <v>0</v>
      </c>
      <c r="S537" s="160">
        <v>0</v>
      </c>
      <c r="T537" s="161">
        <f>S537*H537</f>
        <v>0</v>
      </c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R537" s="162" t="s">
        <v>192</v>
      </c>
      <c r="AT537" s="162" t="s">
        <v>187</v>
      </c>
      <c r="AU537" s="162" t="s">
        <v>88</v>
      </c>
      <c r="AY537" s="18" t="s">
        <v>185</v>
      </c>
      <c r="BE537" s="163">
        <f>IF(N537="základní",J537,0)</f>
        <v>0</v>
      </c>
      <c r="BF537" s="163">
        <f>IF(N537="snížená",J537,0)</f>
        <v>0</v>
      </c>
      <c r="BG537" s="163">
        <f>IF(N537="zákl. přenesená",J537,0)</f>
        <v>0</v>
      </c>
      <c r="BH537" s="163">
        <f>IF(N537="sníž. přenesená",J537,0)</f>
        <v>0</v>
      </c>
      <c r="BI537" s="163">
        <f>IF(N537="nulová",J537,0)</f>
        <v>0</v>
      </c>
      <c r="BJ537" s="18" t="s">
        <v>24</v>
      </c>
      <c r="BK537" s="163">
        <f>ROUND(I537*H537,2)</f>
        <v>0</v>
      </c>
      <c r="BL537" s="18" t="s">
        <v>192</v>
      </c>
      <c r="BM537" s="162" t="s">
        <v>2265</v>
      </c>
    </row>
    <row r="538" spans="1:65" s="15" customFormat="1">
      <c r="B538" s="194"/>
      <c r="D538" s="165" t="s">
        <v>194</v>
      </c>
      <c r="E538" s="195" t="s">
        <v>1</v>
      </c>
      <c r="F538" s="196" t="s">
        <v>2266</v>
      </c>
      <c r="H538" s="195" t="s">
        <v>1</v>
      </c>
      <c r="I538" s="197"/>
      <c r="L538" s="194"/>
      <c r="M538" s="198"/>
      <c r="N538" s="199"/>
      <c r="O538" s="199"/>
      <c r="P538" s="199"/>
      <c r="Q538" s="199"/>
      <c r="R538" s="199"/>
      <c r="S538" s="199"/>
      <c r="T538" s="200"/>
      <c r="AT538" s="195" t="s">
        <v>194</v>
      </c>
      <c r="AU538" s="195" t="s">
        <v>88</v>
      </c>
      <c r="AV538" s="15" t="s">
        <v>24</v>
      </c>
      <c r="AW538" s="15" t="s">
        <v>35</v>
      </c>
      <c r="AX538" s="15" t="s">
        <v>80</v>
      </c>
      <c r="AY538" s="195" t="s">
        <v>185</v>
      </c>
    </row>
    <row r="539" spans="1:65" s="13" customFormat="1">
      <c r="B539" s="164"/>
      <c r="D539" s="165" t="s">
        <v>194</v>
      </c>
      <c r="E539" s="166" t="s">
        <v>1</v>
      </c>
      <c r="F539" s="167" t="s">
        <v>2267</v>
      </c>
      <c r="H539" s="168">
        <v>3849.2890000000002</v>
      </c>
      <c r="I539" s="169"/>
      <c r="L539" s="164"/>
      <c r="M539" s="170"/>
      <c r="N539" s="171"/>
      <c r="O539" s="171"/>
      <c r="P539" s="171"/>
      <c r="Q539" s="171"/>
      <c r="R539" s="171"/>
      <c r="S539" s="171"/>
      <c r="T539" s="172"/>
      <c r="AT539" s="166" t="s">
        <v>194</v>
      </c>
      <c r="AU539" s="166" t="s">
        <v>88</v>
      </c>
      <c r="AV539" s="13" t="s">
        <v>88</v>
      </c>
      <c r="AW539" s="13" t="s">
        <v>35</v>
      </c>
      <c r="AX539" s="13" t="s">
        <v>80</v>
      </c>
      <c r="AY539" s="166" t="s">
        <v>185</v>
      </c>
    </row>
    <row r="540" spans="1:65" s="13" customFormat="1">
      <c r="B540" s="164"/>
      <c r="D540" s="165" t="s">
        <v>194</v>
      </c>
      <c r="E540" s="166" t="s">
        <v>1</v>
      </c>
      <c r="F540" s="167" t="s">
        <v>2268</v>
      </c>
      <c r="H540" s="168">
        <v>145.79300000000001</v>
      </c>
      <c r="I540" s="169"/>
      <c r="L540" s="164"/>
      <c r="M540" s="170"/>
      <c r="N540" s="171"/>
      <c r="O540" s="171"/>
      <c r="P540" s="171"/>
      <c r="Q540" s="171"/>
      <c r="R540" s="171"/>
      <c r="S540" s="171"/>
      <c r="T540" s="172"/>
      <c r="AT540" s="166" t="s">
        <v>194</v>
      </c>
      <c r="AU540" s="166" t="s">
        <v>88</v>
      </c>
      <c r="AV540" s="13" t="s">
        <v>88</v>
      </c>
      <c r="AW540" s="13" t="s">
        <v>35</v>
      </c>
      <c r="AX540" s="13" t="s">
        <v>80</v>
      </c>
      <c r="AY540" s="166" t="s">
        <v>185</v>
      </c>
    </row>
    <row r="541" spans="1:65" s="13" customFormat="1">
      <c r="B541" s="164"/>
      <c r="D541" s="165" t="s">
        <v>194</v>
      </c>
      <c r="E541" s="166" t="s">
        <v>1</v>
      </c>
      <c r="F541" s="167" t="s">
        <v>2269</v>
      </c>
      <c r="H541" s="168">
        <v>256.16399999999999</v>
      </c>
      <c r="I541" s="169"/>
      <c r="L541" s="164"/>
      <c r="M541" s="170"/>
      <c r="N541" s="171"/>
      <c r="O541" s="171"/>
      <c r="P541" s="171"/>
      <c r="Q541" s="171"/>
      <c r="R541" s="171"/>
      <c r="S541" s="171"/>
      <c r="T541" s="172"/>
      <c r="AT541" s="166" t="s">
        <v>194</v>
      </c>
      <c r="AU541" s="166" t="s">
        <v>88</v>
      </c>
      <c r="AV541" s="13" t="s">
        <v>88</v>
      </c>
      <c r="AW541" s="13" t="s">
        <v>35</v>
      </c>
      <c r="AX541" s="13" t="s">
        <v>80</v>
      </c>
      <c r="AY541" s="166" t="s">
        <v>185</v>
      </c>
    </row>
    <row r="542" spans="1:65" s="15" customFormat="1">
      <c r="B542" s="194"/>
      <c r="D542" s="165" t="s">
        <v>194</v>
      </c>
      <c r="E542" s="195" t="s">
        <v>1</v>
      </c>
      <c r="F542" s="196" t="s">
        <v>2270</v>
      </c>
      <c r="H542" s="195" t="s">
        <v>1</v>
      </c>
      <c r="I542" s="197"/>
      <c r="L542" s="194"/>
      <c r="M542" s="198"/>
      <c r="N542" s="199"/>
      <c r="O542" s="199"/>
      <c r="P542" s="199"/>
      <c r="Q542" s="199"/>
      <c r="R542" s="199"/>
      <c r="S542" s="199"/>
      <c r="T542" s="200"/>
      <c r="AT542" s="195" t="s">
        <v>194</v>
      </c>
      <c r="AU542" s="195" t="s">
        <v>88</v>
      </c>
      <c r="AV542" s="15" t="s">
        <v>24</v>
      </c>
      <c r="AW542" s="15" t="s">
        <v>35</v>
      </c>
      <c r="AX542" s="15" t="s">
        <v>80</v>
      </c>
      <c r="AY542" s="195" t="s">
        <v>185</v>
      </c>
    </row>
    <row r="543" spans="1:65" s="13" customFormat="1">
      <c r="B543" s="164"/>
      <c r="D543" s="165" t="s">
        <v>194</v>
      </c>
      <c r="E543" s="166" t="s">
        <v>1</v>
      </c>
      <c r="F543" s="167" t="s">
        <v>2271</v>
      </c>
      <c r="H543" s="168">
        <v>-225.488</v>
      </c>
      <c r="I543" s="169"/>
      <c r="L543" s="164"/>
      <c r="M543" s="170"/>
      <c r="N543" s="171"/>
      <c r="O543" s="171"/>
      <c r="P543" s="171"/>
      <c r="Q543" s="171"/>
      <c r="R543" s="171"/>
      <c r="S543" s="171"/>
      <c r="T543" s="172"/>
      <c r="AT543" s="166" t="s">
        <v>194</v>
      </c>
      <c r="AU543" s="166" t="s">
        <v>88</v>
      </c>
      <c r="AV543" s="13" t="s">
        <v>88</v>
      </c>
      <c r="AW543" s="13" t="s">
        <v>35</v>
      </c>
      <c r="AX543" s="13" t="s">
        <v>80</v>
      </c>
      <c r="AY543" s="166" t="s">
        <v>185</v>
      </c>
    </row>
    <row r="544" spans="1:65" s="13" customFormat="1">
      <c r="B544" s="164"/>
      <c r="D544" s="165" t="s">
        <v>194</v>
      </c>
      <c r="E544" s="166" t="s">
        <v>1</v>
      </c>
      <c r="F544" s="167" t="s">
        <v>2272</v>
      </c>
      <c r="H544" s="168">
        <v>-19.14</v>
      </c>
      <c r="I544" s="169"/>
      <c r="L544" s="164"/>
      <c r="M544" s="170"/>
      <c r="N544" s="171"/>
      <c r="O544" s="171"/>
      <c r="P544" s="171"/>
      <c r="Q544" s="171"/>
      <c r="R544" s="171"/>
      <c r="S544" s="171"/>
      <c r="T544" s="172"/>
      <c r="AT544" s="166" t="s">
        <v>194</v>
      </c>
      <c r="AU544" s="166" t="s">
        <v>88</v>
      </c>
      <c r="AV544" s="13" t="s">
        <v>88</v>
      </c>
      <c r="AW544" s="13" t="s">
        <v>35</v>
      </c>
      <c r="AX544" s="13" t="s">
        <v>80</v>
      </c>
      <c r="AY544" s="166" t="s">
        <v>185</v>
      </c>
    </row>
    <row r="545" spans="2:51" s="15" customFormat="1">
      <c r="B545" s="194"/>
      <c r="D545" s="165" t="s">
        <v>194</v>
      </c>
      <c r="E545" s="195" t="s">
        <v>1</v>
      </c>
      <c r="F545" s="196" t="s">
        <v>2273</v>
      </c>
      <c r="H545" s="195" t="s">
        <v>1</v>
      </c>
      <c r="I545" s="197"/>
      <c r="L545" s="194"/>
      <c r="M545" s="198"/>
      <c r="N545" s="199"/>
      <c r="O545" s="199"/>
      <c r="P545" s="199"/>
      <c r="Q545" s="199"/>
      <c r="R545" s="199"/>
      <c r="S545" s="199"/>
      <c r="T545" s="200"/>
      <c r="AT545" s="195" t="s">
        <v>194</v>
      </c>
      <c r="AU545" s="195" t="s">
        <v>88</v>
      </c>
      <c r="AV545" s="15" t="s">
        <v>24</v>
      </c>
      <c r="AW545" s="15" t="s">
        <v>35</v>
      </c>
      <c r="AX545" s="15" t="s">
        <v>80</v>
      </c>
      <c r="AY545" s="195" t="s">
        <v>185</v>
      </c>
    </row>
    <row r="546" spans="2:51" s="15" customFormat="1">
      <c r="B546" s="194"/>
      <c r="D546" s="165" t="s">
        <v>194</v>
      </c>
      <c r="E546" s="195" t="s">
        <v>1</v>
      </c>
      <c r="F546" s="196" t="s">
        <v>2274</v>
      </c>
      <c r="H546" s="195" t="s">
        <v>1</v>
      </c>
      <c r="I546" s="197"/>
      <c r="L546" s="194"/>
      <c r="M546" s="198"/>
      <c r="N546" s="199"/>
      <c r="O546" s="199"/>
      <c r="P546" s="199"/>
      <c r="Q546" s="199"/>
      <c r="R546" s="199"/>
      <c r="S546" s="199"/>
      <c r="T546" s="200"/>
      <c r="AT546" s="195" t="s">
        <v>194</v>
      </c>
      <c r="AU546" s="195" t="s">
        <v>88</v>
      </c>
      <c r="AV546" s="15" t="s">
        <v>24</v>
      </c>
      <c r="AW546" s="15" t="s">
        <v>35</v>
      </c>
      <c r="AX546" s="15" t="s">
        <v>80</v>
      </c>
      <c r="AY546" s="195" t="s">
        <v>185</v>
      </c>
    </row>
    <row r="547" spans="2:51" s="13" customFormat="1">
      <c r="B547" s="164"/>
      <c r="D547" s="165" t="s">
        <v>194</v>
      </c>
      <c r="E547" s="166" t="s">
        <v>1</v>
      </c>
      <c r="F547" s="167" t="s">
        <v>2275</v>
      </c>
      <c r="H547" s="168">
        <v>-743.72500000000002</v>
      </c>
      <c r="I547" s="169"/>
      <c r="L547" s="164"/>
      <c r="M547" s="170"/>
      <c r="N547" s="171"/>
      <c r="O547" s="171"/>
      <c r="P547" s="171"/>
      <c r="Q547" s="171"/>
      <c r="R547" s="171"/>
      <c r="S547" s="171"/>
      <c r="T547" s="172"/>
      <c r="AT547" s="166" t="s">
        <v>194</v>
      </c>
      <c r="AU547" s="166" t="s">
        <v>88</v>
      </c>
      <c r="AV547" s="13" t="s">
        <v>88</v>
      </c>
      <c r="AW547" s="13" t="s">
        <v>35</v>
      </c>
      <c r="AX547" s="13" t="s">
        <v>80</v>
      </c>
      <c r="AY547" s="166" t="s">
        <v>185</v>
      </c>
    </row>
    <row r="548" spans="2:51" s="13" customFormat="1">
      <c r="B548" s="164"/>
      <c r="D548" s="165" t="s">
        <v>194</v>
      </c>
      <c r="E548" s="166" t="s">
        <v>1</v>
      </c>
      <c r="F548" s="167" t="s">
        <v>2276</v>
      </c>
      <c r="H548" s="168">
        <v>-123.458</v>
      </c>
      <c r="I548" s="169"/>
      <c r="L548" s="164"/>
      <c r="M548" s="170"/>
      <c r="N548" s="171"/>
      <c r="O548" s="171"/>
      <c r="P548" s="171"/>
      <c r="Q548" s="171"/>
      <c r="R548" s="171"/>
      <c r="S548" s="171"/>
      <c r="T548" s="172"/>
      <c r="AT548" s="166" t="s">
        <v>194</v>
      </c>
      <c r="AU548" s="166" t="s">
        <v>88</v>
      </c>
      <c r="AV548" s="13" t="s">
        <v>88</v>
      </c>
      <c r="AW548" s="13" t="s">
        <v>35</v>
      </c>
      <c r="AX548" s="13" t="s">
        <v>80</v>
      </c>
      <c r="AY548" s="166" t="s">
        <v>185</v>
      </c>
    </row>
    <row r="549" spans="2:51" s="15" customFormat="1">
      <c r="B549" s="194"/>
      <c r="D549" s="165" t="s">
        <v>194</v>
      </c>
      <c r="E549" s="195" t="s">
        <v>1</v>
      </c>
      <c r="F549" s="196" t="s">
        <v>2277</v>
      </c>
      <c r="H549" s="195" t="s">
        <v>1</v>
      </c>
      <c r="I549" s="197"/>
      <c r="L549" s="194"/>
      <c r="M549" s="198"/>
      <c r="N549" s="199"/>
      <c r="O549" s="199"/>
      <c r="P549" s="199"/>
      <c r="Q549" s="199"/>
      <c r="R549" s="199"/>
      <c r="S549" s="199"/>
      <c r="T549" s="200"/>
      <c r="AT549" s="195" t="s">
        <v>194</v>
      </c>
      <c r="AU549" s="195" t="s">
        <v>88</v>
      </c>
      <c r="AV549" s="15" t="s">
        <v>24</v>
      </c>
      <c r="AW549" s="15" t="s">
        <v>35</v>
      </c>
      <c r="AX549" s="15" t="s">
        <v>80</v>
      </c>
      <c r="AY549" s="195" t="s">
        <v>185</v>
      </c>
    </row>
    <row r="550" spans="2:51" s="13" customFormat="1">
      <c r="B550" s="164"/>
      <c r="D550" s="165" t="s">
        <v>194</v>
      </c>
      <c r="E550" s="166" t="s">
        <v>1</v>
      </c>
      <c r="F550" s="167" t="s">
        <v>2278</v>
      </c>
      <c r="H550" s="168">
        <v>-344.62400000000002</v>
      </c>
      <c r="I550" s="169"/>
      <c r="L550" s="164"/>
      <c r="M550" s="170"/>
      <c r="N550" s="171"/>
      <c r="O550" s="171"/>
      <c r="P550" s="171"/>
      <c r="Q550" s="171"/>
      <c r="R550" s="171"/>
      <c r="S550" s="171"/>
      <c r="T550" s="172"/>
      <c r="AT550" s="166" t="s">
        <v>194</v>
      </c>
      <c r="AU550" s="166" t="s">
        <v>88</v>
      </c>
      <c r="AV550" s="13" t="s">
        <v>88</v>
      </c>
      <c r="AW550" s="13" t="s">
        <v>35</v>
      </c>
      <c r="AX550" s="13" t="s">
        <v>80</v>
      </c>
      <c r="AY550" s="166" t="s">
        <v>185</v>
      </c>
    </row>
    <row r="551" spans="2:51" s="15" customFormat="1">
      <c r="B551" s="194"/>
      <c r="D551" s="165" t="s">
        <v>194</v>
      </c>
      <c r="E551" s="195" t="s">
        <v>1</v>
      </c>
      <c r="F551" s="196" t="s">
        <v>2279</v>
      </c>
      <c r="H551" s="195" t="s">
        <v>1</v>
      </c>
      <c r="I551" s="197"/>
      <c r="L551" s="194"/>
      <c r="M551" s="198"/>
      <c r="N551" s="199"/>
      <c r="O551" s="199"/>
      <c r="P551" s="199"/>
      <c r="Q551" s="199"/>
      <c r="R551" s="199"/>
      <c r="S551" s="199"/>
      <c r="T551" s="200"/>
      <c r="AT551" s="195" t="s">
        <v>194</v>
      </c>
      <c r="AU551" s="195" t="s">
        <v>88</v>
      </c>
      <c r="AV551" s="15" t="s">
        <v>24</v>
      </c>
      <c r="AW551" s="15" t="s">
        <v>35</v>
      </c>
      <c r="AX551" s="15" t="s">
        <v>80</v>
      </c>
      <c r="AY551" s="195" t="s">
        <v>185</v>
      </c>
    </row>
    <row r="552" spans="2:51" s="13" customFormat="1">
      <c r="B552" s="164"/>
      <c r="D552" s="165" t="s">
        <v>194</v>
      </c>
      <c r="E552" s="166" t="s">
        <v>1</v>
      </c>
      <c r="F552" s="167" t="s">
        <v>2280</v>
      </c>
      <c r="H552" s="168">
        <v>-1.913</v>
      </c>
      <c r="I552" s="169"/>
      <c r="L552" s="164"/>
      <c r="M552" s="170"/>
      <c r="N552" s="171"/>
      <c r="O552" s="171"/>
      <c r="P552" s="171"/>
      <c r="Q552" s="171"/>
      <c r="R552" s="171"/>
      <c r="S552" s="171"/>
      <c r="T552" s="172"/>
      <c r="AT552" s="166" t="s">
        <v>194</v>
      </c>
      <c r="AU552" s="166" t="s">
        <v>88</v>
      </c>
      <c r="AV552" s="13" t="s">
        <v>88</v>
      </c>
      <c r="AW552" s="13" t="s">
        <v>35</v>
      </c>
      <c r="AX552" s="13" t="s">
        <v>80</v>
      </c>
      <c r="AY552" s="166" t="s">
        <v>185</v>
      </c>
    </row>
    <row r="553" spans="2:51" s="15" customFormat="1">
      <c r="B553" s="194"/>
      <c r="D553" s="165" t="s">
        <v>194</v>
      </c>
      <c r="E553" s="195" t="s">
        <v>1</v>
      </c>
      <c r="F553" s="196" t="s">
        <v>2281</v>
      </c>
      <c r="H553" s="195" t="s">
        <v>1</v>
      </c>
      <c r="I553" s="197"/>
      <c r="L553" s="194"/>
      <c r="M553" s="198"/>
      <c r="N553" s="199"/>
      <c r="O553" s="199"/>
      <c r="P553" s="199"/>
      <c r="Q553" s="199"/>
      <c r="R553" s="199"/>
      <c r="S553" s="199"/>
      <c r="T553" s="200"/>
      <c r="AT553" s="195" t="s">
        <v>194</v>
      </c>
      <c r="AU553" s="195" t="s">
        <v>88</v>
      </c>
      <c r="AV553" s="15" t="s">
        <v>24</v>
      </c>
      <c r="AW553" s="15" t="s">
        <v>35</v>
      </c>
      <c r="AX553" s="15" t="s">
        <v>80</v>
      </c>
      <c r="AY553" s="195" t="s">
        <v>185</v>
      </c>
    </row>
    <row r="554" spans="2:51" s="15" customFormat="1">
      <c r="B554" s="194"/>
      <c r="D554" s="165" t="s">
        <v>194</v>
      </c>
      <c r="E554" s="195" t="s">
        <v>1</v>
      </c>
      <c r="F554" s="196" t="s">
        <v>2282</v>
      </c>
      <c r="H554" s="195" t="s">
        <v>1</v>
      </c>
      <c r="I554" s="197"/>
      <c r="L554" s="194"/>
      <c r="M554" s="198"/>
      <c r="N554" s="199"/>
      <c r="O554" s="199"/>
      <c r="P554" s="199"/>
      <c r="Q554" s="199"/>
      <c r="R554" s="199"/>
      <c r="S554" s="199"/>
      <c r="T554" s="200"/>
      <c r="AT554" s="195" t="s">
        <v>194</v>
      </c>
      <c r="AU554" s="195" t="s">
        <v>88</v>
      </c>
      <c r="AV554" s="15" t="s">
        <v>24</v>
      </c>
      <c r="AW554" s="15" t="s">
        <v>35</v>
      </c>
      <c r="AX554" s="15" t="s">
        <v>80</v>
      </c>
      <c r="AY554" s="195" t="s">
        <v>185</v>
      </c>
    </row>
    <row r="555" spans="2:51" s="13" customFormat="1">
      <c r="B555" s="164"/>
      <c r="D555" s="165" t="s">
        <v>194</v>
      </c>
      <c r="E555" s="166" t="s">
        <v>1</v>
      </c>
      <c r="F555" s="167" t="s">
        <v>2283</v>
      </c>
      <c r="H555" s="168">
        <v>-17.64</v>
      </c>
      <c r="I555" s="169"/>
      <c r="L555" s="164"/>
      <c r="M555" s="170"/>
      <c r="N555" s="171"/>
      <c r="O555" s="171"/>
      <c r="P555" s="171"/>
      <c r="Q555" s="171"/>
      <c r="R555" s="171"/>
      <c r="S555" s="171"/>
      <c r="T555" s="172"/>
      <c r="AT555" s="166" t="s">
        <v>194</v>
      </c>
      <c r="AU555" s="166" t="s">
        <v>88</v>
      </c>
      <c r="AV555" s="13" t="s">
        <v>88</v>
      </c>
      <c r="AW555" s="13" t="s">
        <v>35</v>
      </c>
      <c r="AX555" s="13" t="s">
        <v>80</v>
      </c>
      <c r="AY555" s="166" t="s">
        <v>185</v>
      </c>
    </row>
    <row r="556" spans="2:51" s="13" customFormat="1">
      <c r="B556" s="164"/>
      <c r="D556" s="165" t="s">
        <v>194</v>
      </c>
      <c r="E556" s="166" t="s">
        <v>1</v>
      </c>
      <c r="F556" s="167" t="s">
        <v>2284</v>
      </c>
      <c r="H556" s="168">
        <v>-64.605999999999995</v>
      </c>
      <c r="I556" s="169"/>
      <c r="L556" s="164"/>
      <c r="M556" s="170"/>
      <c r="N556" s="171"/>
      <c r="O556" s="171"/>
      <c r="P556" s="171"/>
      <c r="Q556" s="171"/>
      <c r="R556" s="171"/>
      <c r="S556" s="171"/>
      <c r="T556" s="172"/>
      <c r="AT556" s="166" t="s">
        <v>194</v>
      </c>
      <c r="AU556" s="166" t="s">
        <v>88</v>
      </c>
      <c r="AV556" s="13" t="s">
        <v>88</v>
      </c>
      <c r="AW556" s="13" t="s">
        <v>35</v>
      </c>
      <c r="AX556" s="13" t="s">
        <v>80</v>
      </c>
      <c r="AY556" s="166" t="s">
        <v>185</v>
      </c>
    </row>
    <row r="557" spans="2:51" s="13" customFormat="1">
      <c r="B557" s="164"/>
      <c r="D557" s="165" t="s">
        <v>194</v>
      </c>
      <c r="E557" s="166" t="s">
        <v>1</v>
      </c>
      <c r="F557" s="167" t="s">
        <v>2285</v>
      </c>
      <c r="H557" s="168">
        <v>-22.087</v>
      </c>
      <c r="I557" s="169"/>
      <c r="L557" s="164"/>
      <c r="M557" s="170"/>
      <c r="N557" s="171"/>
      <c r="O557" s="171"/>
      <c r="P557" s="171"/>
      <c r="Q557" s="171"/>
      <c r="R557" s="171"/>
      <c r="S557" s="171"/>
      <c r="T557" s="172"/>
      <c r="AT557" s="166" t="s">
        <v>194</v>
      </c>
      <c r="AU557" s="166" t="s">
        <v>88</v>
      </c>
      <c r="AV557" s="13" t="s">
        <v>88</v>
      </c>
      <c r="AW557" s="13" t="s">
        <v>35</v>
      </c>
      <c r="AX557" s="13" t="s">
        <v>80</v>
      </c>
      <c r="AY557" s="166" t="s">
        <v>185</v>
      </c>
    </row>
    <row r="558" spans="2:51" s="13" customFormat="1">
      <c r="B558" s="164"/>
      <c r="D558" s="165" t="s">
        <v>194</v>
      </c>
      <c r="E558" s="166" t="s">
        <v>1</v>
      </c>
      <c r="F558" s="167" t="s">
        <v>2286</v>
      </c>
      <c r="H558" s="168">
        <v>-1.5720000000000001</v>
      </c>
      <c r="I558" s="169"/>
      <c r="L558" s="164"/>
      <c r="M558" s="170"/>
      <c r="N558" s="171"/>
      <c r="O558" s="171"/>
      <c r="P558" s="171"/>
      <c r="Q558" s="171"/>
      <c r="R558" s="171"/>
      <c r="S558" s="171"/>
      <c r="T558" s="172"/>
      <c r="AT558" s="166" t="s">
        <v>194</v>
      </c>
      <c r="AU558" s="166" t="s">
        <v>88</v>
      </c>
      <c r="AV558" s="13" t="s">
        <v>88</v>
      </c>
      <c r="AW558" s="13" t="s">
        <v>35</v>
      </c>
      <c r="AX558" s="13" t="s">
        <v>80</v>
      </c>
      <c r="AY558" s="166" t="s">
        <v>185</v>
      </c>
    </row>
    <row r="559" spans="2:51" s="13" customFormat="1">
      <c r="B559" s="164"/>
      <c r="D559" s="165" t="s">
        <v>194</v>
      </c>
      <c r="E559" s="166" t="s">
        <v>1</v>
      </c>
      <c r="F559" s="167" t="s">
        <v>2287</v>
      </c>
      <c r="H559" s="168">
        <v>-2.3220000000000001</v>
      </c>
      <c r="I559" s="169"/>
      <c r="L559" s="164"/>
      <c r="M559" s="170"/>
      <c r="N559" s="171"/>
      <c r="O559" s="171"/>
      <c r="P559" s="171"/>
      <c r="Q559" s="171"/>
      <c r="R559" s="171"/>
      <c r="S559" s="171"/>
      <c r="T559" s="172"/>
      <c r="AT559" s="166" t="s">
        <v>194</v>
      </c>
      <c r="AU559" s="166" t="s">
        <v>88</v>
      </c>
      <c r="AV559" s="13" t="s">
        <v>88</v>
      </c>
      <c r="AW559" s="13" t="s">
        <v>35</v>
      </c>
      <c r="AX559" s="13" t="s">
        <v>80</v>
      </c>
      <c r="AY559" s="166" t="s">
        <v>185</v>
      </c>
    </row>
    <row r="560" spans="2:51" s="15" customFormat="1">
      <c r="B560" s="194"/>
      <c r="D560" s="165" t="s">
        <v>194</v>
      </c>
      <c r="E560" s="195" t="s">
        <v>1</v>
      </c>
      <c r="F560" s="196" t="s">
        <v>2288</v>
      </c>
      <c r="H560" s="195" t="s">
        <v>1</v>
      </c>
      <c r="I560" s="197"/>
      <c r="L560" s="194"/>
      <c r="M560" s="198"/>
      <c r="N560" s="199"/>
      <c r="O560" s="199"/>
      <c r="P560" s="199"/>
      <c r="Q560" s="199"/>
      <c r="R560" s="199"/>
      <c r="S560" s="199"/>
      <c r="T560" s="200"/>
      <c r="AT560" s="195" t="s">
        <v>194</v>
      </c>
      <c r="AU560" s="195" t="s">
        <v>88</v>
      </c>
      <c r="AV560" s="15" t="s">
        <v>24</v>
      </c>
      <c r="AW560" s="15" t="s">
        <v>35</v>
      </c>
      <c r="AX560" s="15" t="s">
        <v>80</v>
      </c>
      <c r="AY560" s="195" t="s">
        <v>185</v>
      </c>
    </row>
    <row r="561" spans="2:51" s="13" customFormat="1">
      <c r="B561" s="164"/>
      <c r="D561" s="165" t="s">
        <v>194</v>
      </c>
      <c r="E561" s="166" t="s">
        <v>1</v>
      </c>
      <c r="F561" s="167" t="s">
        <v>2289</v>
      </c>
      <c r="H561" s="168">
        <v>-5.9450000000000003</v>
      </c>
      <c r="I561" s="169"/>
      <c r="L561" s="164"/>
      <c r="M561" s="170"/>
      <c r="N561" s="171"/>
      <c r="O561" s="171"/>
      <c r="P561" s="171"/>
      <c r="Q561" s="171"/>
      <c r="R561" s="171"/>
      <c r="S561" s="171"/>
      <c r="T561" s="172"/>
      <c r="AT561" s="166" t="s">
        <v>194</v>
      </c>
      <c r="AU561" s="166" t="s">
        <v>88</v>
      </c>
      <c r="AV561" s="13" t="s">
        <v>88</v>
      </c>
      <c r="AW561" s="13" t="s">
        <v>35</v>
      </c>
      <c r="AX561" s="13" t="s">
        <v>80</v>
      </c>
      <c r="AY561" s="166" t="s">
        <v>185</v>
      </c>
    </row>
    <row r="562" spans="2:51" s="15" customFormat="1">
      <c r="B562" s="194"/>
      <c r="D562" s="165" t="s">
        <v>194</v>
      </c>
      <c r="E562" s="195" t="s">
        <v>1</v>
      </c>
      <c r="F562" s="196" t="s">
        <v>2290</v>
      </c>
      <c r="H562" s="195" t="s">
        <v>1</v>
      </c>
      <c r="I562" s="197"/>
      <c r="L562" s="194"/>
      <c r="M562" s="198"/>
      <c r="N562" s="199"/>
      <c r="O562" s="199"/>
      <c r="P562" s="199"/>
      <c r="Q562" s="199"/>
      <c r="R562" s="199"/>
      <c r="S562" s="199"/>
      <c r="T562" s="200"/>
      <c r="AT562" s="195" t="s">
        <v>194</v>
      </c>
      <c r="AU562" s="195" t="s">
        <v>88</v>
      </c>
      <c r="AV562" s="15" t="s">
        <v>24</v>
      </c>
      <c r="AW562" s="15" t="s">
        <v>35</v>
      </c>
      <c r="AX562" s="15" t="s">
        <v>80</v>
      </c>
      <c r="AY562" s="195" t="s">
        <v>185</v>
      </c>
    </row>
    <row r="563" spans="2:51" s="13" customFormat="1">
      <c r="B563" s="164"/>
      <c r="D563" s="165" t="s">
        <v>194</v>
      </c>
      <c r="E563" s="166" t="s">
        <v>1</v>
      </c>
      <c r="F563" s="167" t="s">
        <v>2291</v>
      </c>
      <c r="H563" s="168">
        <v>-10.288</v>
      </c>
      <c r="I563" s="169"/>
      <c r="L563" s="164"/>
      <c r="M563" s="170"/>
      <c r="N563" s="171"/>
      <c r="O563" s="171"/>
      <c r="P563" s="171"/>
      <c r="Q563" s="171"/>
      <c r="R563" s="171"/>
      <c r="S563" s="171"/>
      <c r="T563" s="172"/>
      <c r="AT563" s="166" t="s">
        <v>194</v>
      </c>
      <c r="AU563" s="166" t="s">
        <v>88</v>
      </c>
      <c r="AV563" s="13" t="s">
        <v>88</v>
      </c>
      <c r="AW563" s="13" t="s">
        <v>35</v>
      </c>
      <c r="AX563" s="13" t="s">
        <v>80</v>
      </c>
      <c r="AY563" s="166" t="s">
        <v>185</v>
      </c>
    </row>
    <row r="564" spans="2:51" s="15" customFormat="1">
      <c r="B564" s="194"/>
      <c r="D564" s="165" t="s">
        <v>194</v>
      </c>
      <c r="E564" s="195" t="s">
        <v>1</v>
      </c>
      <c r="F564" s="196" t="s">
        <v>2292</v>
      </c>
      <c r="H564" s="195" t="s">
        <v>1</v>
      </c>
      <c r="I564" s="197"/>
      <c r="L564" s="194"/>
      <c r="M564" s="198"/>
      <c r="N564" s="199"/>
      <c r="O564" s="199"/>
      <c r="P564" s="199"/>
      <c r="Q564" s="199"/>
      <c r="R564" s="199"/>
      <c r="S564" s="199"/>
      <c r="T564" s="200"/>
      <c r="AT564" s="195" t="s">
        <v>194</v>
      </c>
      <c r="AU564" s="195" t="s">
        <v>88</v>
      </c>
      <c r="AV564" s="15" t="s">
        <v>24</v>
      </c>
      <c r="AW564" s="15" t="s">
        <v>35</v>
      </c>
      <c r="AX564" s="15" t="s">
        <v>80</v>
      </c>
      <c r="AY564" s="195" t="s">
        <v>185</v>
      </c>
    </row>
    <row r="565" spans="2:51" s="15" customFormat="1">
      <c r="B565" s="194"/>
      <c r="D565" s="165" t="s">
        <v>194</v>
      </c>
      <c r="E565" s="195" t="s">
        <v>1</v>
      </c>
      <c r="F565" s="196" t="s">
        <v>2293</v>
      </c>
      <c r="H565" s="195" t="s">
        <v>1</v>
      </c>
      <c r="I565" s="197"/>
      <c r="L565" s="194"/>
      <c r="M565" s="198"/>
      <c r="N565" s="199"/>
      <c r="O565" s="199"/>
      <c r="P565" s="199"/>
      <c r="Q565" s="199"/>
      <c r="R565" s="199"/>
      <c r="S565" s="199"/>
      <c r="T565" s="200"/>
      <c r="AT565" s="195" t="s">
        <v>194</v>
      </c>
      <c r="AU565" s="195" t="s">
        <v>88</v>
      </c>
      <c r="AV565" s="15" t="s">
        <v>24</v>
      </c>
      <c r="AW565" s="15" t="s">
        <v>35</v>
      </c>
      <c r="AX565" s="15" t="s">
        <v>80</v>
      </c>
      <c r="AY565" s="195" t="s">
        <v>185</v>
      </c>
    </row>
    <row r="566" spans="2:51" s="13" customFormat="1">
      <c r="B566" s="164"/>
      <c r="D566" s="165" t="s">
        <v>194</v>
      </c>
      <c r="E566" s="166" t="s">
        <v>1</v>
      </c>
      <c r="F566" s="167" t="s">
        <v>2294</v>
      </c>
      <c r="H566" s="168">
        <v>-3.0470000000000002</v>
      </c>
      <c r="I566" s="169"/>
      <c r="L566" s="164"/>
      <c r="M566" s="170"/>
      <c r="N566" s="171"/>
      <c r="O566" s="171"/>
      <c r="P566" s="171"/>
      <c r="Q566" s="171"/>
      <c r="R566" s="171"/>
      <c r="S566" s="171"/>
      <c r="T566" s="172"/>
      <c r="AT566" s="166" t="s">
        <v>194</v>
      </c>
      <c r="AU566" s="166" t="s">
        <v>88</v>
      </c>
      <c r="AV566" s="13" t="s">
        <v>88</v>
      </c>
      <c r="AW566" s="13" t="s">
        <v>35</v>
      </c>
      <c r="AX566" s="13" t="s">
        <v>80</v>
      </c>
      <c r="AY566" s="166" t="s">
        <v>185</v>
      </c>
    </row>
    <row r="567" spans="2:51" s="13" customFormat="1">
      <c r="B567" s="164"/>
      <c r="D567" s="165" t="s">
        <v>194</v>
      </c>
      <c r="E567" s="166" t="s">
        <v>1</v>
      </c>
      <c r="F567" s="167" t="s">
        <v>2295</v>
      </c>
      <c r="H567" s="168">
        <v>-16.393000000000001</v>
      </c>
      <c r="I567" s="169"/>
      <c r="L567" s="164"/>
      <c r="M567" s="170"/>
      <c r="N567" s="171"/>
      <c r="O567" s="171"/>
      <c r="P567" s="171"/>
      <c r="Q567" s="171"/>
      <c r="R567" s="171"/>
      <c r="S567" s="171"/>
      <c r="T567" s="172"/>
      <c r="AT567" s="166" t="s">
        <v>194</v>
      </c>
      <c r="AU567" s="166" t="s">
        <v>88</v>
      </c>
      <c r="AV567" s="13" t="s">
        <v>88</v>
      </c>
      <c r="AW567" s="13" t="s">
        <v>35</v>
      </c>
      <c r="AX567" s="13" t="s">
        <v>80</v>
      </c>
      <c r="AY567" s="166" t="s">
        <v>185</v>
      </c>
    </row>
    <row r="568" spans="2:51" s="13" customFormat="1">
      <c r="B568" s="164"/>
      <c r="D568" s="165" t="s">
        <v>194</v>
      </c>
      <c r="E568" s="166" t="s">
        <v>1</v>
      </c>
      <c r="F568" s="167" t="s">
        <v>2296</v>
      </c>
      <c r="H568" s="168">
        <v>-14.058999999999999</v>
      </c>
      <c r="I568" s="169"/>
      <c r="L568" s="164"/>
      <c r="M568" s="170"/>
      <c r="N568" s="171"/>
      <c r="O568" s="171"/>
      <c r="P568" s="171"/>
      <c r="Q568" s="171"/>
      <c r="R568" s="171"/>
      <c r="S568" s="171"/>
      <c r="T568" s="172"/>
      <c r="AT568" s="166" t="s">
        <v>194</v>
      </c>
      <c r="AU568" s="166" t="s">
        <v>88</v>
      </c>
      <c r="AV568" s="13" t="s">
        <v>88</v>
      </c>
      <c r="AW568" s="13" t="s">
        <v>35</v>
      </c>
      <c r="AX568" s="13" t="s">
        <v>80</v>
      </c>
      <c r="AY568" s="166" t="s">
        <v>185</v>
      </c>
    </row>
    <row r="569" spans="2:51" s="13" customFormat="1">
      <c r="B569" s="164"/>
      <c r="D569" s="165" t="s">
        <v>194</v>
      </c>
      <c r="E569" s="166" t="s">
        <v>1</v>
      </c>
      <c r="F569" s="167" t="s">
        <v>2297</v>
      </c>
      <c r="H569" s="168">
        <v>-15.304</v>
      </c>
      <c r="I569" s="169"/>
      <c r="L569" s="164"/>
      <c r="M569" s="170"/>
      <c r="N569" s="171"/>
      <c r="O569" s="171"/>
      <c r="P569" s="171"/>
      <c r="Q569" s="171"/>
      <c r="R569" s="171"/>
      <c r="S569" s="171"/>
      <c r="T569" s="172"/>
      <c r="AT569" s="166" t="s">
        <v>194</v>
      </c>
      <c r="AU569" s="166" t="s">
        <v>88</v>
      </c>
      <c r="AV569" s="13" t="s">
        <v>88</v>
      </c>
      <c r="AW569" s="13" t="s">
        <v>35</v>
      </c>
      <c r="AX569" s="13" t="s">
        <v>80</v>
      </c>
      <c r="AY569" s="166" t="s">
        <v>185</v>
      </c>
    </row>
    <row r="570" spans="2:51" s="13" customFormat="1">
      <c r="B570" s="164"/>
      <c r="D570" s="165" t="s">
        <v>194</v>
      </c>
      <c r="E570" s="166" t="s">
        <v>1</v>
      </c>
      <c r="F570" s="167" t="s">
        <v>2298</v>
      </c>
      <c r="H570" s="168">
        <v>-22.324000000000002</v>
      </c>
      <c r="I570" s="169"/>
      <c r="L570" s="164"/>
      <c r="M570" s="170"/>
      <c r="N570" s="171"/>
      <c r="O570" s="171"/>
      <c r="P570" s="171"/>
      <c r="Q570" s="171"/>
      <c r="R570" s="171"/>
      <c r="S570" s="171"/>
      <c r="T570" s="172"/>
      <c r="AT570" s="166" t="s">
        <v>194</v>
      </c>
      <c r="AU570" s="166" t="s">
        <v>88</v>
      </c>
      <c r="AV570" s="13" t="s">
        <v>88</v>
      </c>
      <c r="AW570" s="13" t="s">
        <v>35</v>
      </c>
      <c r="AX570" s="13" t="s">
        <v>80</v>
      </c>
      <c r="AY570" s="166" t="s">
        <v>185</v>
      </c>
    </row>
    <row r="571" spans="2:51" s="13" customFormat="1">
      <c r="B571" s="164"/>
      <c r="D571" s="165" t="s">
        <v>194</v>
      </c>
      <c r="E571" s="166" t="s">
        <v>1</v>
      </c>
      <c r="F571" s="167" t="s">
        <v>2299</v>
      </c>
      <c r="H571" s="168">
        <v>-53.351999999999997</v>
      </c>
      <c r="I571" s="169"/>
      <c r="L571" s="164"/>
      <c r="M571" s="170"/>
      <c r="N571" s="171"/>
      <c r="O571" s="171"/>
      <c r="P571" s="171"/>
      <c r="Q571" s="171"/>
      <c r="R571" s="171"/>
      <c r="S571" s="171"/>
      <c r="T571" s="172"/>
      <c r="AT571" s="166" t="s">
        <v>194</v>
      </c>
      <c r="AU571" s="166" t="s">
        <v>88</v>
      </c>
      <c r="AV571" s="13" t="s">
        <v>88</v>
      </c>
      <c r="AW571" s="13" t="s">
        <v>35</v>
      </c>
      <c r="AX571" s="13" t="s">
        <v>80</v>
      </c>
      <c r="AY571" s="166" t="s">
        <v>185</v>
      </c>
    </row>
    <row r="572" spans="2:51" s="13" customFormat="1">
      <c r="B572" s="164"/>
      <c r="D572" s="165" t="s">
        <v>194</v>
      </c>
      <c r="E572" s="166" t="s">
        <v>1</v>
      </c>
      <c r="F572" s="167" t="s">
        <v>2300</v>
      </c>
      <c r="H572" s="168">
        <v>-4.9329999999999998</v>
      </c>
      <c r="I572" s="169"/>
      <c r="L572" s="164"/>
      <c r="M572" s="170"/>
      <c r="N572" s="171"/>
      <c r="O572" s="171"/>
      <c r="P572" s="171"/>
      <c r="Q572" s="171"/>
      <c r="R572" s="171"/>
      <c r="S572" s="171"/>
      <c r="T572" s="172"/>
      <c r="AT572" s="166" t="s">
        <v>194</v>
      </c>
      <c r="AU572" s="166" t="s">
        <v>88</v>
      </c>
      <c r="AV572" s="13" t="s">
        <v>88</v>
      </c>
      <c r="AW572" s="13" t="s">
        <v>35</v>
      </c>
      <c r="AX572" s="13" t="s">
        <v>80</v>
      </c>
      <c r="AY572" s="166" t="s">
        <v>185</v>
      </c>
    </row>
    <row r="573" spans="2:51" s="15" customFormat="1">
      <c r="B573" s="194"/>
      <c r="D573" s="165" t="s">
        <v>194</v>
      </c>
      <c r="E573" s="195" t="s">
        <v>1</v>
      </c>
      <c r="F573" s="196" t="s">
        <v>2128</v>
      </c>
      <c r="H573" s="195" t="s">
        <v>1</v>
      </c>
      <c r="I573" s="197"/>
      <c r="L573" s="194"/>
      <c r="M573" s="198"/>
      <c r="N573" s="199"/>
      <c r="O573" s="199"/>
      <c r="P573" s="199"/>
      <c r="Q573" s="199"/>
      <c r="R573" s="199"/>
      <c r="S573" s="199"/>
      <c r="T573" s="200"/>
      <c r="AT573" s="195" t="s">
        <v>194</v>
      </c>
      <c r="AU573" s="195" t="s">
        <v>88</v>
      </c>
      <c r="AV573" s="15" t="s">
        <v>24</v>
      </c>
      <c r="AW573" s="15" t="s">
        <v>35</v>
      </c>
      <c r="AX573" s="15" t="s">
        <v>80</v>
      </c>
      <c r="AY573" s="195" t="s">
        <v>185</v>
      </c>
    </row>
    <row r="574" spans="2:51" s="13" customFormat="1">
      <c r="B574" s="164"/>
      <c r="D574" s="165" t="s">
        <v>194</v>
      </c>
      <c r="E574" s="166" t="s">
        <v>1</v>
      </c>
      <c r="F574" s="167" t="s">
        <v>2301</v>
      </c>
      <c r="H574" s="168">
        <v>-8.6590000000000007</v>
      </c>
      <c r="I574" s="169"/>
      <c r="L574" s="164"/>
      <c r="M574" s="170"/>
      <c r="N574" s="171"/>
      <c r="O574" s="171"/>
      <c r="P574" s="171"/>
      <c r="Q574" s="171"/>
      <c r="R574" s="171"/>
      <c r="S574" s="171"/>
      <c r="T574" s="172"/>
      <c r="AT574" s="166" t="s">
        <v>194</v>
      </c>
      <c r="AU574" s="166" t="s">
        <v>88</v>
      </c>
      <c r="AV574" s="13" t="s">
        <v>88</v>
      </c>
      <c r="AW574" s="13" t="s">
        <v>35</v>
      </c>
      <c r="AX574" s="13" t="s">
        <v>80</v>
      </c>
      <c r="AY574" s="166" t="s">
        <v>185</v>
      </c>
    </row>
    <row r="575" spans="2:51" s="13" customFormat="1">
      <c r="B575" s="164"/>
      <c r="D575" s="165" t="s">
        <v>194</v>
      </c>
      <c r="E575" s="166" t="s">
        <v>1</v>
      </c>
      <c r="F575" s="167" t="s">
        <v>2302</v>
      </c>
      <c r="H575" s="168">
        <v>-6.4939999999999998</v>
      </c>
      <c r="I575" s="169"/>
      <c r="L575" s="164"/>
      <c r="M575" s="170"/>
      <c r="N575" s="171"/>
      <c r="O575" s="171"/>
      <c r="P575" s="171"/>
      <c r="Q575" s="171"/>
      <c r="R575" s="171"/>
      <c r="S575" s="171"/>
      <c r="T575" s="172"/>
      <c r="AT575" s="166" t="s">
        <v>194</v>
      </c>
      <c r="AU575" s="166" t="s">
        <v>88</v>
      </c>
      <c r="AV575" s="13" t="s">
        <v>88</v>
      </c>
      <c r="AW575" s="13" t="s">
        <v>35</v>
      </c>
      <c r="AX575" s="13" t="s">
        <v>80</v>
      </c>
      <c r="AY575" s="166" t="s">
        <v>185</v>
      </c>
    </row>
    <row r="576" spans="2:51" s="15" customFormat="1">
      <c r="B576" s="194"/>
      <c r="D576" s="165" t="s">
        <v>194</v>
      </c>
      <c r="E576" s="195" t="s">
        <v>1</v>
      </c>
      <c r="F576" s="196" t="s">
        <v>2303</v>
      </c>
      <c r="H576" s="195" t="s">
        <v>1</v>
      </c>
      <c r="I576" s="197"/>
      <c r="L576" s="194"/>
      <c r="M576" s="198"/>
      <c r="N576" s="199"/>
      <c r="O576" s="199"/>
      <c r="P576" s="199"/>
      <c r="Q576" s="199"/>
      <c r="R576" s="199"/>
      <c r="S576" s="199"/>
      <c r="T576" s="200"/>
      <c r="AT576" s="195" t="s">
        <v>194</v>
      </c>
      <c r="AU576" s="195" t="s">
        <v>88</v>
      </c>
      <c r="AV576" s="15" t="s">
        <v>24</v>
      </c>
      <c r="AW576" s="15" t="s">
        <v>35</v>
      </c>
      <c r="AX576" s="15" t="s">
        <v>80</v>
      </c>
      <c r="AY576" s="195" t="s">
        <v>185</v>
      </c>
    </row>
    <row r="577" spans="1:65" s="13" customFormat="1">
      <c r="B577" s="164"/>
      <c r="D577" s="165" t="s">
        <v>194</v>
      </c>
      <c r="E577" s="166" t="s">
        <v>1</v>
      </c>
      <c r="F577" s="167" t="s">
        <v>2304</v>
      </c>
      <c r="H577" s="168">
        <v>-21.545999999999999</v>
      </c>
      <c r="I577" s="169"/>
      <c r="L577" s="164"/>
      <c r="M577" s="170"/>
      <c r="N577" s="171"/>
      <c r="O577" s="171"/>
      <c r="P577" s="171"/>
      <c r="Q577" s="171"/>
      <c r="R577" s="171"/>
      <c r="S577" s="171"/>
      <c r="T577" s="172"/>
      <c r="AT577" s="166" t="s">
        <v>194</v>
      </c>
      <c r="AU577" s="166" t="s">
        <v>88</v>
      </c>
      <c r="AV577" s="13" t="s">
        <v>88</v>
      </c>
      <c r="AW577" s="13" t="s">
        <v>35</v>
      </c>
      <c r="AX577" s="13" t="s">
        <v>80</v>
      </c>
      <c r="AY577" s="166" t="s">
        <v>185</v>
      </c>
    </row>
    <row r="578" spans="1:65" s="15" customFormat="1">
      <c r="B578" s="194"/>
      <c r="D578" s="165" t="s">
        <v>194</v>
      </c>
      <c r="E578" s="195" t="s">
        <v>1</v>
      </c>
      <c r="F578" s="196" t="s">
        <v>2305</v>
      </c>
      <c r="H578" s="195" t="s">
        <v>1</v>
      </c>
      <c r="I578" s="197"/>
      <c r="L578" s="194"/>
      <c r="M578" s="198"/>
      <c r="N578" s="199"/>
      <c r="O578" s="199"/>
      <c r="P578" s="199"/>
      <c r="Q578" s="199"/>
      <c r="R578" s="199"/>
      <c r="S578" s="199"/>
      <c r="T578" s="200"/>
      <c r="AT578" s="195" t="s">
        <v>194</v>
      </c>
      <c r="AU578" s="195" t="s">
        <v>88</v>
      </c>
      <c r="AV578" s="15" t="s">
        <v>24</v>
      </c>
      <c r="AW578" s="15" t="s">
        <v>35</v>
      </c>
      <c r="AX578" s="15" t="s">
        <v>80</v>
      </c>
      <c r="AY578" s="195" t="s">
        <v>185</v>
      </c>
    </row>
    <row r="579" spans="1:65" s="13" customFormat="1">
      <c r="B579" s="164"/>
      <c r="D579" s="165" t="s">
        <v>194</v>
      </c>
      <c r="E579" s="166" t="s">
        <v>1</v>
      </c>
      <c r="F579" s="167" t="s">
        <v>2306</v>
      </c>
      <c r="H579" s="168">
        <v>-19.805</v>
      </c>
      <c r="I579" s="169"/>
      <c r="L579" s="164"/>
      <c r="M579" s="170"/>
      <c r="N579" s="171"/>
      <c r="O579" s="171"/>
      <c r="P579" s="171"/>
      <c r="Q579" s="171"/>
      <c r="R579" s="171"/>
      <c r="S579" s="171"/>
      <c r="T579" s="172"/>
      <c r="AT579" s="166" t="s">
        <v>194</v>
      </c>
      <c r="AU579" s="166" t="s">
        <v>88</v>
      </c>
      <c r="AV579" s="13" t="s">
        <v>88</v>
      </c>
      <c r="AW579" s="13" t="s">
        <v>35</v>
      </c>
      <c r="AX579" s="13" t="s">
        <v>80</v>
      </c>
      <c r="AY579" s="166" t="s">
        <v>185</v>
      </c>
    </row>
    <row r="580" spans="1:65" s="13" customFormat="1">
      <c r="B580" s="164"/>
      <c r="D580" s="165" t="s">
        <v>194</v>
      </c>
      <c r="E580" s="166" t="s">
        <v>1</v>
      </c>
      <c r="F580" s="167" t="s">
        <v>2307</v>
      </c>
      <c r="H580" s="168">
        <v>-3.95</v>
      </c>
      <c r="I580" s="169"/>
      <c r="L580" s="164"/>
      <c r="M580" s="170"/>
      <c r="N580" s="171"/>
      <c r="O580" s="171"/>
      <c r="P580" s="171"/>
      <c r="Q580" s="171"/>
      <c r="R580" s="171"/>
      <c r="S580" s="171"/>
      <c r="T580" s="172"/>
      <c r="AT580" s="166" t="s">
        <v>194</v>
      </c>
      <c r="AU580" s="166" t="s">
        <v>88</v>
      </c>
      <c r="AV580" s="13" t="s">
        <v>88</v>
      </c>
      <c r="AW580" s="13" t="s">
        <v>35</v>
      </c>
      <c r="AX580" s="13" t="s">
        <v>80</v>
      </c>
      <c r="AY580" s="166" t="s">
        <v>185</v>
      </c>
    </row>
    <row r="581" spans="1:65" s="14" customFormat="1">
      <c r="B581" s="173"/>
      <c r="D581" s="165" t="s">
        <v>194</v>
      </c>
      <c r="E581" s="174" t="s">
        <v>529</v>
      </c>
      <c r="F581" s="175" t="s">
        <v>195</v>
      </c>
      <c r="H581" s="176">
        <v>2478.5720000000001</v>
      </c>
      <c r="I581" s="177"/>
      <c r="L581" s="173"/>
      <c r="M581" s="178"/>
      <c r="N581" s="179"/>
      <c r="O581" s="179"/>
      <c r="P581" s="179"/>
      <c r="Q581" s="179"/>
      <c r="R581" s="179"/>
      <c r="S581" s="179"/>
      <c r="T581" s="180"/>
      <c r="AT581" s="174" t="s">
        <v>194</v>
      </c>
      <c r="AU581" s="174" t="s">
        <v>88</v>
      </c>
      <c r="AV581" s="14" t="s">
        <v>192</v>
      </c>
      <c r="AW581" s="14" t="s">
        <v>35</v>
      </c>
      <c r="AX581" s="14" t="s">
        <v>24</v>
      </c>
      <c r="AY581" s="174" t="s">
        <v>185</v>
      </c>
    </row>
    <row r="582" spans="1:65" s="2" customFormat="1" ht="16.5" customHeight="1">
      <c r="A582" s="33"/>
      <c r="B582" s="150"/>
      <c r="C582" s="181" t="s">
        <v>1000</v>
      </c>
      <c r="D582" s="181" t="s">
        <v>231</v>
      </c>
      <c r="E582" s="182" t="s">
        <v>530</v>
      </c>
      <c r="F582" s="183" t="s">
        <v>531</v>
      </c>
      <c r="G582" s="184" t="s">
        <v>234</v>
      </c>
      <c r="H582" s="185">
        <v>5152.951</v>
      </c>
      <c r="I582" s="186"/>
      <c r="J582" s="187">
        <f>ROUND(I582*H582,2)</f>
        <v>0</v>
      </c>
      <c r="K582" s="183" t="s">
        <v>1</v>
      </c>
      <c r="L582" s="188"/>
      <c r="M582" s="189" t="s">
        <v>1</v>
      </c>
      <c r="N582" s="190" t="s">
        <v>45</v>
      </c>
      <c r="O582" s="59"/>
      <c r="P582" s="160">
        <f>O582*H582</f>
        <v>0</v>
      </c>
      <c r="Q582" s="160">
        <v>0</v>
      </c>
      <c r="R582" s="160">
        <f>Q582*H582</f>
        <v>0</v>
      </c>
      <c r="S582" s="160">
        <v>0</v>
      </c>
      <c r="T582" s="161">
        <f>S582*H582</f>
        <v>0</v>
      </c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R582" s="162" t="s">
        <v>217</v>
      </c>
      <c r="AT582" s="162" t="s">
        <v>231</v>
      </c>
      <c r="AU582" s="162" t="s">
        <v>88</v>
      </c>
      <c r="AY582" s="18" t="s">
        <v>185</v>
      </c>
      <c r="BE582" s="163">
        <f>IF(N582="základní",J582,0)</f>
        <v>0</v>
      </c>
      <c r="BF582" s="163">
        <f>IF(N582="snížená",J582,0)</f>
        <v>0</v>
      </c>
      <c r="BG582" s="163">
        <f>IF(N582="zákl. přenesená",J582,0)</f>
        <v>0</v>
      </c>
      <c r="BH582" s="163">
        <f>IF(N582="sníž. přenesená",J582,0)</f>
        <v>0</v>
      </c>
      <c r="BI582" s="163">
        <f>IF(N582="nulová",J582,0)</f>
        <v>0</v>
      </c>
      <c r="BJ582" s="18" t="s">
        <v>24</v>
      </c>
      <c r="BK582" s="163">
        <f>ROUND(I582*H582,2)</f>
        <v>0</v>
      </c>
      <c r="BL582" s="18" t="s">
        <v>192</v>
      </c>
      <c r="BM582" s="162" t="s">
        <v>2308</v>
      </c>
    </row>
    <row r="583" spans="1:65" s="13" customFormat="1">
      <c r="B583" s="164"/>
      <c r="D583" s="165" t="s">
        <v>194</v>
      </c>
      <c r="E583" s="166" t="s">
        <v>1</v>
      </c>
      <c r="F583" s="167" t="s">
        <v>2309</v>
      </c>
      <c r="H583" s="168">
        <v>5152.951</v>
      </c>
      <c r="I583" s="169"/>
      <c r="L583" s="164"/>
      <c r="M583" s="170"/>
      <c r="N583" s="171"/>
      <c r="O583" s="171"/>
      <c r="P583" s="171"/>
      <c r="Q583" s="171"/>
      <c r="R583" s="171"/>
      <c r="S583" s="171"/>
      <c r="T583" s="172"/>
      <c r="AT583" s="166" t="s">
        <v>194</v>
      </c>
      <c r="AU583" s="166" t="s">
        <v>88</v>
      </c>
      <c r="AV583" s="13" t="s">
        <v>88</v>
      </c>
      <c r="AW583" s="13" t="s">
        <v>35</v>
      </c>
      <c r="AX583" s="13" t="s">
        <v>80</v>
      </c>
      <c r="AY583" s="166" t="s">
        <v>185</v>
      </c>
    </row>
    <row r="584" spans="1:65" s="14" customFormat="1">
      <c r="B584" s="173"/>
      <c r="D584" s="165" t="s">
        <v>194</v>
      </c>
      <c r="E584" s="174" t="s">
        <v>1</v>
      </c>
      <c r="F584" s="175" t="s">
        <v>195</v>
      </c>
      <c r="H584" s="176">
        <v>5152.951</v>
      </c>
      <c r="I584" s="177"/>
      <c r="L584" s="173"/>
      <c r="M584" s="178"/>
      <c r="N584" s="179"/>
      <c r="O584" s="179"/>
      <c r="P584" s="179"/>
      <c r="Q584" s="179"/>
      <c r="R584" s="179"/>
      <c r="S584" s="179"/>
      <c r="T584" s="180"/>
      <c r="AT584" s="174" t="s">
        <v>194</v>
      </c>
      <c r="AU584" s="174" t="s">
        <v>88</v>
      </c>
      <c r="AV584" s="14" t="s">
        <v>192</v>
      </c>
      <c r="AW584" s="14" t="s">
        <v>35</v>
      </c>
      <c r="AX584" s="14" t="s">
        <v>24</v>
      </c>
      <c r="AY584" s="174" t="s">
        <v>185</v>
      </c>
    </row>
    <row r="585" spans="1:65" s="2" customFormat="1" ht="16.5" customHeight="1">
      <c r="A585" s="33"/>
      <c r="B585" s="150"/>
      <c r="C585" s="151" t="s">
        <v>1005</v>
      </c>
      <c r="D585" s="151" t="s">
        <v>187</v>
      </c>
      <c r="E585" s="152" t="s">
        <v>926</v>
      </c>
      <c r="F585" s="153" t="s">
        <v>927</v>
      </c>
      <c r="G585" s="154" t="s">
        <v>228</v>
      </c>
      <c r="H585" s="155">
        <v>2862.7510000000002</v>
      </c>
      <c r="I585" s="156"/>
      <c r="J585" s="157">
        <f>ROUND(I585*H585,2)</f>
        <v>0</v>
      </c>
      <c r="K585" s="153" t="s">
        <v>191</v>
      </c>
      <c r="L585" s="34"/>
      <c r="M585" s="158" t="s">
        <v>1</v>
      </c>
      <c r="N585" s="159" t="s">
        <v>45</v>
      </c>
      <c r="O585" s="59"/>
      <c r="P585" s="160">
        <f>O585*H585</f>
        <v>0</v>
      </c>
      <c r="Q585" s="160">
        <v>0</v>
      </c>
      <c r="R585" s="160">
        <f>Q585*H585</f>
        <v>0</v>
      </c>
      <c r="S585" s="160">
        <v>0</v>
      </c>
      <c r="T585" s="161">
        <f>S585*H585</f>
        <v>0</v>
      </c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R585" s="162" t="s">
        <v>192</v>
      </c>
      <c r="AT585" s="162" t="s">
        <v>187</v>
      </c>
      <c r="AU585" s="162" t="s">
        <v>88</v>
      </c>
      <c r="AY585" s="18" t="s">
        <v>185</v>
      </c>
      <c r="BE585" s="163">
        <f>IF(N585="základní",J585,0)</f>
        <v>0</v>
      </c>
      <c r="BF585" s="163">
        <f>IF(N585="snížená",J585,0)</f>
        <v>0</v>
      </c>
      <c r="BG585" s="163">
        <f>IF(N585="zákl. přenesená",J585,0)</f>
        <v>0</v>
      </c>
      <c r="BH585" s="163">
        <f>IF(N585="sníž. přenesená",J585,0)</f>
        <v>0</v>
      </c>
      <c r="BI585" s="163">
        <f>IF(N585="nulová",J585,0)</f>
        <v>0</v>
      </c>
      <c r="BJ585" s="18" t="s">
        <v>24</v>
      </c>
      <c r="BK585" s="163">
        <f>ROUND(I585*H585,2)</f>
        <v>0</v>
      </c>
      <c r="BL585" s="18" t="s">
        <v>192</v>
      </c>
      <c r="BM585" s="162" t="s">
        <v>2310</v>
      </c>
    </row>
    <row r="586" spans="1:65" s="13" customFormat="1">
      <c r="B586" s="164"/>
      <c r="D586" s="165" t="s">
        <v>194</v>
      </c>
      <c r="E586" s="166" t="s">
        <v>1</v>
      </c>
      <c r="F586" s="167" t="s">
        <v>2311</v>
      </c>
      <c r="H586" s="168">
        <v>2862.7510000000002</v>
      </c>
      <c r="I586" s="169"/>
      <c r="L586" s="164"/>
      <c r="M586" s="170"/>
      <c r="N586" s="171"/>
      <c r="O586" s="171"/>
      <c r="P586" s="171"/>
      <c r="Q586" s="171"/>
      <c r="R586" s="171"/>
      <c r="S586" s="171"/>
      <c r="T586" s="172"/>
      <c r="AT586" s="166" t="s">
        <v>194</v>
      </c>
      <c r="AU586" s="166" t="s">
        <v>88</v>
      </c>
      <c r="AV586" s="13" t="s">
        <v>88</v>
      </c>
      <c r="AW586" s="13" t="s">
        <v>35</v>
      </c>
      <c r="AX586" s="13" t="s">
        <v>80</v>
      </c>
      <c r="AY586" s="166" t="s">
        <v>185</v>
      </c>
    </row>
    <row r="587" spans="1:65" s="14" customFormat="1">
      <c r="B587" s="173"/>
      <c r="D587" s="165" t="s">
        <v>194</v>
      </c>
      <c r="E587" s="174" t="s">
        <v>1</v>
      </c>
      <c r="F587" s="175" t="s">
        <v>195</v>
      </c>
      <c r="H587" s="176">
        <v>2862.7510000000002</v>
      </c>
      <c r="I587" s="177"/>
      <c r="L587" s="173"/>
      <c r="M587" s="178"/>
      <c r="N587" s="179"/>
      <c r="O587" s="179"/>
      <c r="P587" s="179"/>
      <c r="Q587" s="179"/>
      <c r="R587" s="179"/>
      <c r="S587" s="179"/>
      <c r="T587" s="180"/>
      <c r="AT587" s="174" t="s">
        <v>194</v>
      </c>
      <c r="AU587" s="174" t="s">
        <v>88</v>
      </c>
      <c r="AV587" s="14" t="s">
        <v>192</v>
      </c>
      <c r="AW587" s="14" t="s">
        <v>35</v>
      </c>
      <c r="AX587" s="14" t="s">
        <v>24</v>
      </c>
      <c r="AY587" s="174" t="s">
        <v>185</v>
      </c>
    </row>
    <row r="588" spans="1:65" s="2" customFormat="1" ht="21.75" customHeight="1">
      <c r="A588" s="33"/>
      <c r="B588" s="150"/>
      <c r="C588" s="151" t="s">
        <v>1010</v>
      </c>
      <c r="D588" s="151" t="s">
        <v>187</v>
      </c>
      <c r="E588" s="152" t="s">
        <v>353</v>
      </c>
      <c r="F588" s="153" t="s">
        <v>354</v>
      </c>
      <c r="G588" s="154" t="s">
        <v>228</v>
      </c>
      <c r="H588" s="155">
        <v>2862.7510000000002</v>
      </c>
      <c r="I588" s="156"/>
      <c r="J588" s="157">
        <f>ROUND(I588*H588,2)</f>
        <v>0</v>
      </c>
      <c r="K588" s="153" t="s">
        <v>191</v>
      </c>
      <c r="L588" s="34"/>
      <c r="M588" s="158" t="s">
        <v>1</v>
      </c>
      <c r="N588" s="159" t="s">
        <v>45</v>
      </c>
      <c r="O588" s="59"/>
      <c r="P588" s="160">
        <f>O588*H588</f>
        <v>0</v>
      </c>
      <c r="Q588" s="160">
        <v>0</v>
      </c>
      <c r="R588" s="160">
        <f>Q588*H588</f>
        <v>0</v>
      </c>
      <c r="S588" s="160">
        <v>0</v>
      </c>
      <c r="T588" s="161">
        <f>S588*H588</f>
        <v>0</v>
      </c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R588" s="162" t="s">
        <v>192</v>
      </c>
      <c r="AT588" s="162" t="s">
        <v>187</v>
      </c>
      <c r="AU588" s="162" t="s">
        <v>88</v>
      </c>
      <c r="AY588" s="18" t="s">
        <v>185</v>
      </c>
      <c r="BE588" s="163">
        <f>IF(N588="základní",J588,0)</f>
        <v>0</v>
      </c>
      <c r="BF588" s="163">
        <f>IF(N588="snížená",J588,0)</f>
        <v>0</v>
      </c>
      <c r="BG588" s="163">
        <f>IF(N588="zákl. přenesená",J588,0)</f>
        <v>0</v>
      </c>
      <c r="BH588" s="163">
        <f>IF(N588="sníž. přenesená",J588,0)</f>
        <v>0</v>
      </c>
      <c r="BI588" s="163">
        <f>IF(N588="nulová",J588,0)</f>
        <v>0</v>
      </c>
      <c r="BJ588" s="18" t="s">
        <v>24</v>
      </c>
      <c r="BK588" s="163">
        <f>ROUND(I588*H588,2)</f>
        <v>0</v>
      </c>
      <c r="BL588" s="18" t="s">
        <v>192</v>
      </c>
      <c r="BM588" s="162" t="s">
        <v>2312</v>
      </c>
    </row>
    <row r="589" spans="1:65" s="2" customFormat="1" ht="16.5" customHeight="1">
      <c r="A589" s="33"/>
      <c r="B589" s="150"/>
      <c r="C589" s="151" t="s">
        <v>1015</v>
      </c>
      <c r="D589" s="151" t="s">
        <v>187</v>
      </c>
      <c r="E589" s="152" t="s">
        <v>226</v>
      </c>
      <c r="F589" s="153" t="s">
        <v>227</v>
      </c>
      <c r="G589" s="154" t="s">
        <v>228</v>
      </c>
      <c r="H589" s="155">
        <v>370.93</v>
      </c>
      <c r="I589" s="156"/>
      <c r="J589" s="157">
        <f>ROUND(I589*H589,2)</f>
        <v>0</v>
      </c>
      <c r="K589" s="153" t="s">
        <v>191</v>
      </c>
      <c r="L589" s="34"/>
      <c r="M589" s="158" t="s">
        <v>1</v>
      </c>
      <c r="N589" s="159" t="s">
        <v>45</v>
      </c>
      <c r="O589" s="59"/>
      <c r="P589" s="160">
        <f>O589*H589</f>
        <v>0</v>
      </c>
      <c r="Q589" s="160">
        <v>0</v>
      </c>
      <c r="R589" s="160">
        <f>Q589*H589</f>
        <v>0</v>
      </c>
      <c r="S589" s="160">
        <v>0</v>
      </c>
      <c r="T589" s="161">
        <f>S589*H589</f>
        <v>0</v>
      </c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R589" s="162" t="s">
        <v>192</v>
      </c>
      <c r="AT589" s="162" t="s">
        <v>187</v>
      </c>
      <c r="AU589" s="162" t="s">
        <v>88</v>
      </c>
      <c r="AY589" s="18" t="s">
        <v>185</v>
      </c>
      <c r="BE589" s="163">
        <f>IF(N589="základní",J589,0)</f>
        <v>0</v>
      </c>
      <c r="BF589" s="163">
        <f>IF(N589="snížená",J589,0)</f>
        <v>0</v>
      </c>
      <c r="BG589" s="163">
        <f>IF(N589="zákl. přenesená",J589,0)</f>
        <v>0</v>
      </c>
      <c r="BH589" s="163">
        <f>IF(N589="sníž. přenesená",J589,0)</f>
        <v>0</v>
      </c>
      <c r="BI589" s="163">
        <f>IF(N589="nulová",J589,0)</f>
        <v>0</v>
      </c>
      <c r="BJ589" s="18" t="s">
        <v>24</v>
      </c>
      <c r="BK589" s="163">
        <f>ROUND(I589*H589,2)</f>
        <v>0</v>
      </c>
      <c r="BL589" s="18" t="s">
        <v>192</v>
      </c>
      <c r="BM589" s="162" t="s">
        <v>2313</v>
      </c>
    </row>
    <row r="590" spans="1:65" s="15" customFormat="1">
      <c r="B590" s="194"/>
      <c r="D590" s="165" t="s">
        <v>194</v>
      </c>
      <c r="E590" s="195" t="s">
        <v>1</v>
      </c>
      <c r="F590" s="196" t="s">
        <v>2314</v>
      </c>
      <c r="H590" s="195" t="s">
        <v>1</v>
      </c>
      <c r="I590" s="197"/>
      <c r="L590" s="194"/>
      <c r="M590" s="198"/>
      <c r="N590" s="199"/>
      <c r="O590" s="199"/>
      <c r="P590" s="199"/>
      <c r="Q590" s="199"/>
      <c r="R590" s="199"/>
      <c r="S590" s="199"/>
      <c r="T590" s="200"/>
      <c r="AT590" s="195" t="s">
        <v>194</v>
      </c>
      <c r="AU590" s="195" t="s">
        <v>88</v>
      </c>
      <c r="AV590" s="15" t="s">
        <v>24</v>
      </c>
      <c r="AW590" s="15" t="s">
        <v>35</v>
      </c>
      <c r="AX590" s="15" t="s">
        <v>80</v>
      </c>
      <c r="AY590" s="195" t="s">
        <v>185</v>
      </c>
    </row>
    <row r="591" spans="1:65" s="13" customFormat="1">
      <c r="B591" s="164"/>
      <c r="D591" s="165" t="s">
        <v>194</v>
      </c>
      <c r="E591" s="166" t="s">
        <v>1</v>
      </c>
      <c r="F591" s="167" t="s">
        <v>2315</v>
      </c>
      <c r="H591" s="168">
        <v>267.03800000000001</v>
      </c>
      <c r="I591" s="169"/>
      <c r="L591" s="164"/>
      <c r="M591" s="170"/>
      <c r="N591" s="171"/>
      <c r="O591" s="171"/>
      <c r="P591" s="171"/>
      <c r="Q591" s="171"/>
      <c r="R591" s="171"/>
      <c r="S591" s="171"/>
      <c r="T591" s="172"/>
      <c r="AT591" s="166" t="s">
        <v>194</v>
      </c>
      <c r="AU591" s="166" t="s">
        <v>88</v>
      </c>
      <c r="AV591" s="13" t="s">
        <v>88</v>
      </c>
      <c r="AW591" s="13" t="s">
        <v>35</v>
      </c>
      <c r="AX591" s="13" t="s">
        <v>80</v>
      </c>
      <c r="AY591" s="166" t="s">
        <v>185</v>
      </c>
    </row>
    <row r="592" spans="1:65" s="13" customFormat="1">
      <c r="B592" s="164"/>
      <c r="D592" s="165" t="s">
        <v>194</v>
      </c>
      <c r="E592" s="166" t="s">
        <v>1</v>
      </c>
      <c r="F592" s="167" t="s">
        <v>2316</v>
      </c>
      <c r="H592" s="168">
        <v>103.892</v>
      </c>
      <c r="I592" s="169"/>
      <c r="L592" s="164"/>
      <c r="M592" s="170"/>
      <c r="N592" s="171"/>
      <c r="O592" s="171"/>
      <c r="P592" s="171"/>
      <c r="Q592" s="171"/>
      <c r="R592" s="171"/>
      <c r="S592" s="171"/>
      <c r="T592" s="172"/>
      <c r="AT592" s="166" t="s">
        <v>194</v>
      </c>
      <c r="AU592" s="166" t="s">
        <v>88</v>
      </c>
      <c r="AV592" s="13" t="s">
        <v>88</v>
      </c>
      <c r="AW592" s="13" t="s">
        <v>35</v>
      </c>
      <c r="AX592" s="13" t="s">
        <v>80</v>
      </c>
      <c r="AY592" s="166" t="s">
        <v>185</v>
      </c>
    </row>
    <row r="593" spans="1:65" s="14" customFormat="1">
      <c r="B593" s="173"/>
      <c r="D593" s="165" t="s">
        <v>194</v>
      </c>
      <c r="E593" s="174" t="s">
        <v>2317</v>
      </c>
      <c r="F593" s="175" t="s">
        <v>195</v>
      </c>
      <c r="H593" s="176">
        <v>370.93</v>
      </c>
      <c r="I593" s="177"/>
      <c r="L593" s="173"/>
      <c r="M593" s="178"/>
      <c r="N593" s="179"/>
      <c r="O593" s="179"/>
      <c r="P593" s="179"/>
      <c r="Q593" s="179"/>
      <c r="R593" s="179"/>
      <c r="S593" s="179"/>
      <c r="T593" s="180"/>
      <c r="AT593" s="174" t="s">
        <v>194</v>
      </c>
      <c r="AU593" s="174" t="s">
        <v>88</v>
      </c>
      <c r="AV593" s="14" t="s">
        <v>192</v>
      </c>
      <c r="AW593" s="14" t="s">
        <v>35</v>
      </c>
      <c r="AX593" s="14" t="s">
        <v>24</v>
      </c>
      <c r="AY593" s="174" t="s">
        <v>185</v>
      </c>
    </row>
    <row r="594" spans="1:65" s="2" customFormat="1" ht="16.5" customHeight="1">
      <c r="A594" s="33"/>
      <c r="B594" s="150"/>
      <c r="C594" s="181" t="s">
        <v>1021</v>
      </c>
      <c r="D594" s="181" t="s">
        <v>231</v>
      </c>
      <c r="E594" s="182" t="s">
        <v>2318</v>
      </c>
      <c r="F594" s="183" t="s">
        <v>2319</v>
      </c>
      <c r="G594" s="184" t="s">
        <v>234</v>
      </c>
      <c r="H594" s="185">
        <v>771.16300000000001</v>
      </c>
      <c r="I594" s="186"/>
      <c r="J594" s="187">
        <f>ROUND(I594*H594,2)</f>
        <v>0</v>
      </c>
      <c r="K594" s="183" t="s">
        <v>1</v>
      </c>
      <c r="L594" s="188"/>
      <c r="M594" s="189" t="s">
        <v>1</v>
      </c>
      <c r="N594" s="190" t="s">
        <v>45</v>
      </c>
      <c r="O594" s="59"/>
      <c r="P594" s="160">
        <f>O594*H594</f>
        <v>0</v>
      </c>
      <c r="Q594" s="160">
        <v>0</v>
      </c>
      <c r="R594" s="160">
        <f>Q594*H594</f>
        <v>0</v>
      </c>
      <c r="S594" s="160">
        <v>0</v>
      </c>
      <c r="T594" s="161">
        <f>S594*H594</f>
        <v>0</v>
      </c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R594" s="162" t="s">
        <v>217</v>
      </c>
      <c r="AT594" s="162" t="s">
        <v>231</v>
      </c>
      <c r="AU594" s="162" t="s">
        <v>88</v>
      </c>
      <c r="AY594" s="18" t="s">
        <v>185</v>
      </c>
      <c r="BE594" s="163">
        <f>IF(N594="základní",J594,0)</f>
        <v>0</v>
      </c>
      <c r="BF594" s="163">
        <f>IF(N594="snížená",J594,0)</f>
        <v>0</v>
      </c>
      <c r="BG594" s="163">
        <f>IF(N594="zákl. přenesená",J594,0)</f>
        <v>0</v>
      </c>
      <c r="BH594" s="163">
        <f>IF(N594="sníž. přenesená",J594,0)</f>
        <v>0</v>
      </c>
      <c r="BI594" s="163">
        <f>IF(N594="nulová",J594,0)</f>
        <v>0</v>
      </c>
      <c r="BJ594" s="18" t="s">
        <v>24</v>
      </c>
      <c r="BK594" s="163">
        <f>ROUND(I594*H594,2)</f>
        <v>0</v>
      </c>
      <c r="BL594" s="18" t="s">
        <v>192</v>
      </c>
      <c r="BM594" s="162" t="s">
        <v>2320</v>
      </c>
    </row>
    <row r="595" spans="1:65" s="13" customFormat="1">
      <c r="B595" s="164"/>
      <c r="D595" s="165" t="s">
        <v>194</v>
      </c>
      <c r="E595" s="166" t="s">
        <v>1</v>
      </c>
      <c r="F595" s="167" t="s">
        <v>2321</v>
      </c>
      <c r="H595" s="168">
        <v>771.16300000000001</v>
      </c>
      <c r="I595" s="169"/>
      <c r="L595" s="164"/>
      <c r="M595" s="170"/>
      <c r="N595" s="171"/>
      <c r="O595" s="171"/>
      <c r="P595" s="171"/>
      <c r="Q595" s="171"/>
      <c r="R595" s="171"/>
      <c r="S595" s="171"/>
      <c r="T595" s="172"/>
      <c r="AT595" s="166" t="s">
        <v>194</v>
      </c>
      <c r="AU595" s="166" t="s">
        <v>88</v>
      </c>
      <c r="AV595" s="13" t="s">
        <v>88</v>
      </c>
      <c r="AW595" s="13" t="s">
        <v>35</v>
      </c>
      <c r="AX595" s="13" t="s">
        <v>80</v>
      </c>
      <c r="AY595" s="166" t="s">
        <v>185</v>
      </c>
    </row>
    <row r="596" spans="1:65" s="14" customFormat="1">
      <c r="B596" s="173"/>
      <c r="D596" s="165" t="s">
        <v>194</v>
      </c>
      <c r="E596" s="174" t="s">
        <v>1</v>
      </c>
      <c r="F596" s="175" t="s">
        <v>195</v>
      </c>
      <c r="H596" s="176">
        <v>771.16300000000001</v>
      </c>
      <c r="I596" s="177"/>
      <c r="L596" s="173"/>
      <c r="M596" s="178"/>
      <c r="N596" s="179"/>
      <c r="O596" s="179"/>
      <c r="P596" s="179"/>
      <c r="Q596" s="179"/>
      <c r="R596" s="179"/>
      <c r="S596" s="179"/>
      <c r="T596" s="180"/>
      <c r="AT596" s="174" t="s">
        <v>194</v>
      </c>
      <c r="AU596" s="174" t="s">
        <v>88</v>
      </c>
      <c r="AV596" s="14" t="s">
        <v>192</v>
      </c>
      <c r="AW596" s="14" t="s">
        <v>35</v>
      </c>
      <c r="AX596" s="14" t="s">
        <v>24</v>
      </c>
      <c r="AY596" s="174" t="s">
        <v>185</v>
      </c>
    </row>
    <row r="597" spans="1:65" s="2" customFormat="1" ht="16.5" customHeight="1">
      <c r="A597" s="33"/>
      <c r="B597" s="150"/>
      <c r="C597" s="151" t="s">
        <v>1026</v>
      </c>
      <c r="D597" s="151" t="s">
        <v>187</v>
      </c>
      <c r="E597" s="152" t="s">
        <v>926</v>
      </c>
      <c r="F597" s="153" t="s">
        <v>927</v>
      </c>
      <c r="G597" s="154" t="s">
        <v>228</v>
      </c>
      <c r="H597" s="155">
        <v>428.42399999999998</v>
      </c>
      <c r="I597" s="156"/>
      <c r="J597" s="157">
        <f>ROUND(I597*H597,2)</f>
        <v>0</v>
      </c>
      <c r="K597" s="153" t="s">
        <v>191</v>
      </c>
      <c r="L597" s="34"/>
      <c r="M597" s="158" t="s">
        <v>1</v>
      </c>
      <c r="N597" s="159" t="s">
        <v>45</v>
      </c>
      <c r="O597" s="59"/>
      <c r="P597" s="160">
        <f>O597*H597</f>
        <v>0</v>
      </c>
      <c r="Q597" s="160">
        <v>0</v>
      </c>
      <c r="R597" s="160">
        <f>Q597*H597</f>
        <v>0</v>
      </c>
      <c r="S597" s="160">
        <v>0</v>
      </c>
      <c r="T597" s="161">
        <f>S597*H597</f>
        <v>0</v>
      </c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R597" s="162" t="s">
        <v>192</v>
      </c>
      <c r="AT597" s="162" t="s">
        <v>187</v>
      </c>
      <c r="AU597" s="162" t="s">
        <v>88</v>
      </c>
      <c r="AY597" s="18" t="s">
        <v>185</v>
      </c>
      <c r="BE597" s="163">
        <f>IF(N597="základní",J597,0)</f>
        <v>0</v>
      </c>
      <c r="BF597" s="163">
        <f>IF(N597="snížená",J597,0)</f>
        <v>0</v>
      </c>
      <c r="BG597" s="163">
        <f>IF(N597="zákl. přenesená",J597,0)</f>
        <v>0</v>
      </c>
      <c r="BH597" s="163">
        <f>IF(N597="sníž. přenesená",J597,0)</f>
        <v>0</v>
      </c>
      <c r="BI597" s="163">
        <f>IF(N597="nulová",J597,0)</f>
        <v>0</v>
      </c>
      <c r="BJ597" s="18" t="s">
        <v>24</v>
      </c>
      <c r="BK597" s="163">
        <f>ROUND(I597*H597,2)</f>
        <v>0</v>
      </c>
      <c r="BL597" s="18" t="s">
        <v>192</v>
      </c>
      <c r="BM597" s="162" t="s">
        <v>2322</v>
      </c>
    </row>
    <row r="598" spans="1:65" s="13" customFormat="1">
      <c r="B598" s="164"/>
      <c r="D598" s="165" t="s">
        <v>194</v>
      </c>
      <c r="E598" s="166" t="s">
        <v>1</v>
      </c>
      <c r="F598" s="167" t="s">
        <v>2323</v>
      </c>
      <c r="H598" s="168">
        <v>428.42399999999998</v>
      </c>
      <c r="I598" s="169"/>
      <c r="L598" s="164"/>
      <c r="M598" s="170"/>
      <c r="N598" s="171"/>
      <c r="O598" s="171"/>
      <c r="P598" s="171"/>
      <c r="Q598" s="171"/>
      <c r="R598" s="171"/>
      <c r="S598" s="171"/>
      <c r="T598" s="172"/>
      <c r="AT598" s="166" t="s">
        <v>194</v>
      </c>
      <c r="AU598" s="166" t="s">
        <v>88</v>
      </c>
      <c r="AV598" s="13" t="s">
        <v>88</v>
      </c>
      <c r="AW598" s="13" t="s">
        <v>35</v>
      </c>
      <c r="AX598" s="13" t="s">
        <v>80</v>
      </c>
      <c r="AY598" s="166" t="s">
        <v>185</v>
      </c>
    </row>
    <row r="599" spans="1:65" s="14" customFormat="1">
      <c r="B599" s="173"/>
      <c r="D599" s="165" t="s">
        <v>194</v>
      </c>
      <c r="E599" s="174" t="s">
        <v>1</v>
      </c>
      <c r="F599" s="175" t="s">
        <v>195</v>
      </c>
      <c r="H599" s="176">
        <v>428.42399999999998</v>
      </c>
      <c r="I599" s="177"/>
      <c r="L599" s="173"/>
      <c r="M599" s="178"/>
      <c r="N599" s="179"/>
      <c r="O599" s="179"/>
      <c r="P599" s="179"/>
      <c r="Q599" s="179"/>
      <c r="R599" s="179"/>
      <c r="S599" s="179"/>
      <c r="T599" s="180"/>
      <c r="AT599" s="174" t="s">
        <v>194</v>
      </c>
      <c r="AU599" s="174" t="s">
        <v>88</v>
      </c>
      <c r="AV599" s="14" t="s">
        <v>192</v>
      </c>
      <c r="AW599" s="14" t="s">
        <v>35</v>
      </c>
      <c r="AX599" s="14" t="s">
        <v>24</v>
      </c>
      <c r="AY599" s="174" t="s">
        <v>185</v>
      </c>
    </row>
    <row r="600" spans="1:65" s="2" customFormat="1" ht="21.75" customHeight="1">
      <c r="A600" s="33"/>
      <c r="B600" s="150"/>
      <c r="C600" s="151" t="s">
        <v>1032</v>
      </c>
      <c r="D600" s="151" t="s">
        <v>187</v>
      </c>
      <c r="E600" s="152" t="s">
        <v>353</v>
      </c>
      <c r="F600" s="153" t="s">
        <v>354</v>
      </c>
      <c r="G600" s="154" t="s">
        <v>228</v>
      </c>
      <c r="H600" s="155">
        <v>428.42399999999998</v>
      </c>
      <c r="I600" s="156"/>
      <c r="J600" s="157">
        <f>ROUND(I600*H600,2)</f>
        <v>0</v>
      </c>
      <c r="K600" s="153" t="s">
        <v>191</v>
      </c>
      <c r="L600" s="34"/>
      <c r="M600" s="158" t="s">
        <v>1</v>
      </c>
      <c r="N600" s="159" t="s">
        <v>45</v>
      </c>
      <c r="O600" s="59"/>
      <c r="P600" s="160">
        <f>O600*H600</f>
        <v>0</v>
      </c>
      <c r="Q600" s="160">
        <v>0</v>
      </c>
      <c r="R600" s="160">
        <f>Q600*H600</f>
        <v>0</v>
      </c>
      <c r="S600" s="160">
        <v>0</v>
      </c>
      <c r="T600" s="161">
        <f>S600*H600</f>
        <v>0</v>
      </c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R600" s="162" t="s">
        <v>192</v>
      </c>
      <c r="AT600" s="162" t="s">
        <v>187</v>
      </c>
      <c r="AU600" s="162" t="s">
        <v>88</v>
      </c>
      <c r="AY600" s="18" t="s">
        <v>185</v>
      </c>
      <c r="BE600" s="163">
        <f>IF(N600="základní",J600,0)</f>
        <v>0</v>
      </c>
      <c r="BF600" s="163">
        <f>IF(N600="snížená",J600,0)</f>
        <v>0</v>
      </c>
      <c r="BG600" s="163">
        <f>IF(N600="zákl. přenesená",J600,0)</f>
        <v>0</v>
      </c>
      <c r="BH600" s="163">
        <f>IF(N600="sníž. přenesená",J600,0)</f>
        <v>0</v>
      </c>
      <c r="BI600" s="163">
        <f>IF(N600="nulová",J600,0)</f>
        <v>0</v>
      </c>
      <c r="BJ600" s="18" t="s">
        <v>24</v>
      </c>
      <c r="BK600" s="163">
        <f>ROUND(I600*H600,2)</f>
        <v>0</v>
      </c>
      <c r="BL600" s="18" t="s">
        <v>192</v>
      </c>
      <c r="BM600" s="162" t="s">
        <v>2324</v>
      </c>
    </row>
    <row r="601" spans="1:65" s="2" customFormat="1" ht="16.5" customHeight="1">
      <c r="A601" s="33"/>
      <c r="B601" s="150"/>
      <c r="C601" s="151" t="s">
        <v>1039</v>
      </c>
      <c r="D601" s="151" t="s">
        <v>187</v>
      </c>
      <c r="E601" s="152" t="s">
        <v>338</v>
      </c>
      <c r="F601" s="153" t="s">
        <v>339</v>
      </c>
      <c r="G601" s="154" t="s">
        <v>288</v>
      </c>
      <c r="H601" s="155">
        <v>95.7</v>
      </c>
      <c r="I601" s="156"/>
      <c r="J601" s="157">
        <f>ROUND(I601*H601,2)</f>
        <v>0</v>
      </c>
      <c r="K601" s="153" t="s">
        <v>191</v>
      </c>
      <c r="L601" s="34"/>
      <c r="M601" s="158" t="s">
        <v>1</v>
      </c>
      <c r="N601" s="159" t="s">
        <v>45</v>
      </c>
      <c r="O601" s="59"/>
      <c r="P601" s="160">
        <f>O601*H601</f>
        <v>0</v>
      </c>
      <c r="Q601" s="160">
        <v>0</v>
      </c>
      <c r="R601" s="160">
        <f>Q601*H601</f>
        <v>0</v>
      </c>
      <c r="S601" s="160">
        <v>0</v>
      </c>
      <c r="T601" s="161">
        <f>S601*H601</f>
        <v>0</v>
      </c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R601" s="162" t="s">
        <v>192</v>
      </c>
      <c r="AT601" s="162" t="s">
        <v>187</v>
      </c>
      <c r="AU601" s="162" t="s">
        <v>88</v>
      </c>
      <c r="AY601" s="18" t="s">
        <v>185</v>
      </c>
      <c r="BE601" s="163">
        <f>IF(N601="základní",J601,0)</f>
        <v>0</v>
      </c>
      <c r="BF601" s="163">
        <f>IF(N601="snížená",J601,0)</f>
        <v>0</v>
      </c>
      <c r="BG601" s="163">
        <f>IF(N601="zákl. přenesená",J601,0)</f>
        <v>0</v>
      </c>
      <c r="BH601" s="163">
        <f>IF(N601="sníž. přenesená",J601,0)</f>
        <v>0</v>
      </c>
      <c r="BI601" s="163">
        <f>IF(N601="nulová",J601,0)</f>
        <v>0</v>
      </c>
      <c r="BJ601" s="18" t="s">
        <v>24</v>
      </c>
      <c r="BK601" s="163">
        <f>ROUND(I601*H601,2)</f>
        <v>0</v>
      </c>
      <c r="BL601" s="18" t="s">
        <v>192</v>
      </c>
      <c r="BM601" s="162" t="s">
        <v>2325</v>
      </c>
    </row>
    <row r="602" spans="1:65" s="13" customFormat="1">
      <c r="B602" s="164"/>
      <c r="D602" s="165" t="s">
        <v>194</v>
      </c>
      <c r="E602" s="166" t="s">
        <v>1</v>
      </c>
      <c r="F602" s="167" t="s">
        <v>2326</v>
      </c>
      <c r="H602" s="168">
        <v>50.4</v>
      </c>
      <c r="I602" s="169"/>
      <c r="L602" s="164"/>
      <c r="M602" s="170"/>
      <c r="N602" s="171"/>
      <c r="O602" s="171"/>
      <c r="P602" s="171"/>
      <c r="Q602" s="171"/>
      <c r="R602" s="171"/>
      <c r="S602" s="171"/>
      <c r="T602" s="172"/>
      <c r="AT602" s="166" t="s">
        <v>194</v>
      </c>
      <c r="AU602" s="166" t="s">
        <v>88</v>
      </c>
      <c r="AV602" s="13" t="s">
        <v>88</v>
      </c>
      <c r="AW602" s="13" t="s">
        <v>35</v>
      </c>
      <c r="AX602" s="13" t="s">
        <v>80</v>
      </c>
      <c r="AY602" s="166" t="s">
        <v>185</v>
      </c>
    </row>
    <row r="603" spans="1:65" s="13" customFormat="1">
      <c r="B603" s="164"/>
      <c r="D603" s="165" t="s">
        <v>194</v>
      </c>
      <c r="E603" s="166" t="s">
        <v>1</v>
      </c>
      <c r="F603" s="167" t="s">
        <v>2327</v>
      </c>
      <c r="H603" s="168">
        <v>45.3</v>
      </c>
      <c r="I603" s="169"/>
      <c r="L603" s="164"/>
      <c r="M603" s="170"/>
      <c r="N603" s="171"/>
      <c r="O603" s="171"/>
      <c r="P603" s="171"/>
      <c r="Q603" s="171"/>
      <c r="R603" s="171"/>
      <c r="S603" s="171"/>
      <c r="T603" s="172"/>
      <c r="AT603" s="166" t="s">
        <v>194</v>
      </c>
      <c r="AU603" s="166" t="s">
        <v>88</v>
      </c>
      <c r="AV603" s="13" t="s">
        <v>88</v>
      </c>
      <c r="AW603" s="13" t="s">
        <v>35</v>
      </c>
      <c r="AX603" s="13" t="s">
        <v>80</v>
      </c>
      <c r="AY603" s="166" t="s">
        <v>185</v>
      </c>
    </row>
    <row r="604" spans="1:65" s="14" customFormat="1">
      <c r="B604" s="173"/>
      <c r="D604" s="165" t="s">
        <v>194</v>
      </c>
      <c r="E604" s="174" t="s">
        <v>1</v>
      </c>
      <c r="F604" s="175" t="s">
        <v>195</v>
      </c>
      <c r="H604" s="176">
        <v>95.7</v>
      </c>
      <c r="I604" s="177"/>
      <c r="L604" s="173"/>
      <c r="M604" s="178"/>
      <c r="N604" s="179"/>
      <c r="O604" s="179"/>
      <c r="P604" s="179"/>
      <c r="Q604" s="179"/>
      <c r="R604" s="179"/>
      <c r="S604" s="179"/>
      <c r="T604" s="180"/>
      <c r="AT604" s="174" t="s">
        <v>194</v>
      </c>
      <c r="AU604" s="174" t="s">
        <v>88</v>
      </c>
      <c r="AV604" s="14" t="s">
        <v>192</v>
      </c>
      <c r="AW604" s="14" t="s">
        <v>35</v>
      </c>
      <c r="AX604" s="14" t="s">
        <v>24</v>
      </c>
      <c r="AY604" s="174" t="s">
        <v>185</v>
      </c>
    </row>
    <row r="605" spans="1:65" s="2" customFormat="1" ht="16.5" customHeight="1">
      <c r="A605" s="33"/>
      <c r="B605" s="150"/>
      <c r="C605" s="181" t="s">
        <v>1044</v>
      </c>
      <c r="D605" s="181" t="s">
        <v>231</v>
      </c>
      <c r="E605" s="182" t="s">
        <v>232</v>
      </c>
      <c r="F605" s="183" t="s">
        <v>233</v>
      </c>
      <c r="G605" s="184" t="s">
        <v>234</v>
      </c>
      <c r="H605" s="185">
        <v>30.623999999999999</v>
      </c>
      <c r="I605" s="186"/>
      <c r="J605" s="187">
        <f>ROUND(I605*H605,2)</f>
        <v>0</v>
      </c>
      <c r="K605" s="183" t="s">
        <v>191</v>
      </c>
      <c r="L605" s="188"/>
      <c r="M605" s="189" t="s">
        <v>1</v>
      </c>
      <c r="N605" s="190" t="s">
        <v>45</v>
      </c>
      <c r="O605" s="59"/>
      <c r="P605" s="160">
        <f>O605*H605</f>
        <v>0</v>
      </c>
      <c r="Q605" s="160">
        <v>0</v>
      </c>
      <c r="R605" s="160">
        <f>Q605*H605</f>
        <v>0</v>
      </c>
      <c r="S605" s="160">
        <v>0</v>
      </c>
      <c r="T605" s="161">
        <f>S605*H605</f>
        <v>0</v>
      </c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R605" s="162" t="s">
        <v>217</v>
      </c>
      <c r="AT605" s="162" t="s">
        <v>231</v>
      </c>
      <c r="AU605" s="162" t="s">
        <v>88</v>
      </c>
      <c r="AY605" s="18" t="s">
        <v>185</v>
      </c>
      <c r="BE605" s="163">
        <f>IF(N605="základní",J605,0)</f>
        <v>0</v>
      </c>
      <c r="BF605" s="163">
        <f>IF(N605="snížená",J605,0)</f>
        <v>0</v>
      </c>
      <c r="BG605" s="163">
        <f>IF(N605="zákl. přenesená",J605,0)</f>
        <v>0</v>
      </c>
      <c r="BH605" s="163">
        <f>IF(N605="sníž. přenesená",J605,0)</f>
        <v>0</v>
      </c>
      <c r="BI605" s="163">
        <f>IF(N605="nulová",J605,0)</f>
        <v>0</v>
      </c>
      <c r="BJ605" s="18" t="s">
        <v>24</v>
      </c>
      <c r="BK605" s="163">
        <f>ROUND(I605*H605,2)</f>
        <v>0</v>
      </c>
      <c r="BL605" s="18" t="s">
        <v>192</v>
      </c>
      <c r="BM605" s="162" t="s">
        <v>2328</v>
      </c>
    </row>
    <row r="606" spans="1:65" s="13" customFormat="1">
      <c r="B606" s="164"/>
      <c r="D606" s="165" t="s">
        <v>194</v>
      </c>
      <c r="E606" s="166" t="s">
        <v>1</v>
      </c>
      <c r="F606" s="167" t="s">
        <v>2329</v>
      </c>
      <c r="H606" s="168">
        <v>30.623999999999999</v>
      </c>
      <c r="I606" s="169"/>
      <c r="L606" s="164"/>
      <c r="M606" s="170"/>
      <c r="N606" s="171"/>
      <c r="O606" s="171"/>
      <c r="P606" s="171"/>
      <c r="Q606" s="171"/>
      <c r="R606" s="171"/>
      <c r="S606" s="171"/>
      <c r="T606" s="172"/>
      <c r="AT606" s="166" t="s">
        <v>194</v>
      </c>
      <c r="AU606" s="166" t="s">
        <v>88</v>
      </c>
      <c r="AV606" s="13" t="s">
        <v>88</v>
      </c>
      <c r="AW606" s="13" t="s">
        <v>35</v>
      </c>
      <c r="AX606" s="13" t="s">
        <v>80</v>
      </c>
      <c r="AY606" s="166" t="s">
        <v>185</v>
      </c>
    </row>
    <row r="607" spans="1:65" s="14" customFormat="1">
      <c r="B607" s="173"/>
      <c r="D607" s="165" t="s">
        <v>194</v>
      </c>
      <c r="E607" s="174" t="s">
        <v>1</v>
      </c>
      <c r="F607" s="175" t="s">
        <v>195</v>
      </c>
      <c r="H607" s="176">
        <v>30.623999999999999</v>
      </c>
      <c r="I607" s="177"/>
      <c r="L607" s="173"/>
      <c r="M607" s="178"/>
      <c r="N607" s="179"/>
      <c r="O607" s="179"/>
      <c r="P607" s="179"/>
      <c r="Q607" s="179"/>
      <c r="R607" s="179"/>
      <c r="S607" s="179"/>
      <c r="T607" s="180"/>
      <c r="AT607" s="174" t="s">
        <v>194</v>
      </c>
      <c r="AU607" s="174" t="s">
        <v>88</v>
      </c>
      <c r="AV607" s="14" t="s">
        <v>192</v>
      </c>
      <c r="AW607" s="14" t="s">
        <v>35</v>
      </c>
      <c r="AX607" s="14" t="s">
        <v>24</v>
      </c>
      <c r="AY607" s="174" t="s">
        <v>185</v>
      </c>
    </row>
    <row r="608" spans="1:65" s="2" customFormat="1" ht="16.5" customHeight="1">
      <c r="A608" s="33"/>
      <c r="B608" s="150"/>
      <c r="C608" s="151" t="s">
        <v>1049</v>
      </c>
      <c r="D608" s="151" t="s">
        <v>187</v>
      </c>
      <c r="E608" s="152" t="s">
        <v>348</v>
      </c>
      <c r="F608" s="153" t="s">
        <v>349</v>
      </c>
      <c r="G608" s="154" t="s">
        <v>228</v>
      </c>
      <c r="H608" s="155">
        <v>19.14</v>
      </c>
      <c r="I608" s="156"/>
      <c r="J608" s="157">
        <f>ROUND(I608*H608,2)</f>
        <v>0</v>
      </c>
      <c r="K608" s="153" t="s">
        <v>191</v>
      </c>
      <c r="L608" s="34"/>
      <c r="M608" s="158" t="s">
        <v>1</v>
      </c>
      <c r="N608" s="159" t="s">
        <v>45</v>
      </c>
      <c r="O608" s="59"/>
      <c r="P608" s="160">
        <f>O608*H608</f>
        <v>0</v>
      </c>
      <c r="Q608" s="160">
        <v>0</v>
      </c>
      <c r="R608" s="160">
        <f>Q608*H608</f>
        <v>0</v>
      </c>
      <c r="S608" s="160">
        <v>0</v>
      </c>
      <c r="T608" s="161">
        <f>S608*H608</f>
        <v>0</v>
      </c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R608" s="162" t="s">
        <v>192</v>
      </c>
      <c r="AT608" s="162" t="s">
        <v>187</v>
      </c>
      <c r="AU608" s="162" t="s">
        <v>88</v>
      </c>
      <c r="AY608" s="18" t="s">
        <v>185</v>
      </c>
      <c r="BE608" s="163">
        <f>IF(N608="základní",J608,0)</f>
        <v>0</v>
      </c>
      <c r="BF608" s="163">
        <f>IF(N608="snížená",J608,0)</f>
        <v>0</v>
      </c>
      <c r="BG608" s="163">
        <f>IF(N608="zákl. přenesená",J608,0)</f>
        <v>0</v>
      </c>
      <c r="BH608" s="163">
        <f>IF(N608="sníž. přenesená",J608,0)</f>
        <v>0</v>
      </c>
      <c r="BI608" s="163">
        <f>IF(N608="nulová",J608,0)</f>
        <v>0</v>
      </c>
      <c r="BJ608" s="18" t="s">
        <v>24</v>
      </c>
      <c r="BK608" s="163">
        <f>ROUND(I608*H608,2)</f>
        <v>0</v>
      </c>
      <c r="BL608" s="18" t="s">
        <v>192</v>
      </c>
      <c r="BM608" s="162" t="s">
        <v>2330</v>
      </c>
    </row>
    <row r="609" spans="1:65" s="13" customFormat="1">
      <c r="B609" s="164"/>
      <c r="D609" s="165" t="s">
        <v>194</v>
      </c>
      <c r="E609" s="166" t="s">
        <v>1</v>
      </c>
      <c r="F609" s="167" t="s">
        <v>267</v>
      </c>
      <c r="H609" s="168">
        <v>19.14</v>
      </c>
      <c r="I609" s="169"/>
      <c r="L609" s="164"/>
      <c r="M609" s="170"/>
      <c r="N609" s="171"/>
      <c r="O609" s="171"/>
      <c r="P609" s="171"/>
      <c r="Q609" s="171"/>
      <c r="R609" s="171"/>
      <c r="S609" s="171"/>
      <c r="T609" s="172"/>
      <c r="AT609" s="166" t="s">
        <v>194</v>
      </c>
      <c r="AU609" s="166" t="s">
        <v>88</v>
      </c>
      <c r="AV609" s="13" t="s">
        <v>88</v>
      </c>
      <c r="AW609" s="13" t="s">
        <v>35</v>
      </c>
      <c r="AX609" s="13" t="s">
        <v>24</v>
      </c>
      <c r="AY609" s="166" t="s">
        <v>185</v>
      </c>
    </row>
    <row r="610" spans="1:65" s="2" customFormat="1" ht="21.75" customHeight="1">
      <c r="A610" s="33"/>
      <c r="B610" s="150"/>
      <c r="C610" s="151" t="s">
        <v>146</v>
      </c>
      <c r="D610" s="151" t="s">
        <v>187</v>
      </c>
      <c r="E610" s="152" t="s">
        <v>353</v>
      </c>
      <c r="F610" s="153" t="s">
        <v>354</v>
      </c>
      <c r="G610" s="154" t="s">
        <v>228</v>
      </c>
      <c r="H610" s="155">
        <v>19.14</v>
      </c>
      <c r="I610" s="156"/>
      <c r="J610" s="157">
        <f>ROUND(I610*H610,2)</f>
        <v>0</v>
      </c>
      <c r="K610" s="153" t="s">
        <v>191</v>
      </c>
      <c r="L610" s="34"/>
      <c r="M610" s="158" t="s">
        <v>1</v>
      </c>
      <c r="N610" s="159" t="s">
        <v>45</v>
      </c>
      <c r="O610" s="59"/>
      <c r="P610" s="160">
        <f>O610*H610</f>
        <v>0</v>
      </c>
      <c r="Q610" s="160">
        <v>0</v>
      </c>
      <c r="R610" s="160">
        <f>Q610*H610</f>
        <v>0</v>
      </c>
      <c r="S610" s="160">
        <v>0</v>
      </c>
      <c r="T610" s="161">
        <f>S610*H610</f>
        <v>0</v>
      </c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R610" s="162" t="s">
        <v>192</v>
      </c>
      <c r="AT610" s="162" t="s">
        <v>187</v>
      </c>
      <c r="AU610" s="162" t="s">
        <v>88</v>
      </c>
      <c r="AY610" s="18" t="s">
        <v>185</v>
      </c>
      <c r="BE610" s="163">
        <f>IF(N610="základní",J610,0)</f>
        <v>0</v>
      </c>
      <c r="BF610" s="163">
        <f>IF(N610="snížená",J610,0)</f>
        <v>0</v>
      </c>
      <c r="BG610" s="163">
        <f>IF(N610="zákl. přenesená",J610,0)</f>
        <v>0</v>
      </c>
      <c r="BH610" s="163">
        <f>IF(N610="sníž. přenesená",J610,0)</f>
        <v>0</v>
      </c>
      <c r="BI610" s="163">
        <f>IF(N610="nulová",J610,0)</f>
        <v>0</v>
      </c>
      <c r="BJ610" s="18" t="s">
        <v>24</v>
      </c>
      <c r="BK610" s="163">
        <f>ROUND(I610*H610,2)</f>
        <v>0</v>
      </c>
      <c r="BL610" s="18" t="s">
        <v>192</v>
      </c>
      <c r="BM610" s="162" t="s">
        <v>2331</v>
      </c>
    </row>
    <row r="611" spans="1:65" s="13" customFormat="1">
      <c r="B611" s="164"/>
      <c r="D611" s="165" t="s">
        <v>194</v>
      </c>
      <c r="E611" s="166" t="s">
        <v>1</v>
      </c>
      <c r="F611" s="167" t="s">
        <v>1817</v>
      </c>
      <c r="H611" s="168">
        <v>19.14</v>
      </c>
      <c r="I611" s="169"/>
      <c r="L611" s="164"/>
      <c r="M611" s="170"/>
      <c r="N611" s="171"/>
      <c r="O611" s="171"/>
      <c r="P611" s="171"/>
      <c r="Q611" s="171"/>
      <c r="R611" s="171"/>
      <c r="S611" s="171"/>
      <c r="T611" s="172"/>
      <c r="AT611" s="166" t="s">
        <v>194</v>
      </c>
      <c r="AU611" s="166" t="s">
        <v>88</v>
      </c>
      <c r="AV611" s="13" t="s">
        <v>88</v>
      </c>
      <c r="AW611" s="13" t="s">
        <v>35</v>
      </c>
      <c r="AX611" s="13" t="s">
        <v>24</v>
      </c>
      <c r="AY611" s="166" t="s">
        <v>185</v>
      </c>
    </row>
    <row r="612" spans="1:65" s="2" customFormat="1" ht="21.75" customHeight="1">
      <c r="A612" s="33"/>
      <c r="B612" s="150"/>
      <c r="C612" s="151" t="s">
        <v>149</v>
      </c>
      <c r="D612" s="151" t="s">
        <v>187</v>
      </c>
      <c r="E612" s="152" t="s">
        <v>357</v>
      </c>
      <c r="F612" s="153" t="s">
        <v>358</v>
      </c>
      <c r="G612" s="154" t="s">
        <v>288</v>
      </c>
      <c r="H612" s="155">
        <v>95.7</v>
      </c>
      <c r="I612" s="156"/>
      <c r="J612" s="157">
        <f>ROUND(I612*H612,2)</f>
        <v>0</v>
      </c>
      <c r="K612" s="153" t="s">
        <v>191</v>
      </c>
      <c r="L612" s="34"/>
      <c r="M612" s="158" t="s">
        <v>1</v>
      </c>
      <c r="N612" s="159" t="s">
        <v>45</v>
      </c>
      <c r="O612" s="59"/>
      <c r="P612" s="160">
        <f>O612*H612</f>
        <v>0</v>
      </c>
      <c r="Q612" s="160">
        <v>0</v>
      </c>
      <c r="R612" s="160">
        <f>Q612*H612</f>
        <v>0</v>
      </c>
      <c r="S612" s="160">
        <v>0</v>
      </c>
      <c r="T612" s="161">
        <f>S612*H612</f>
        <v>0</v>
      </c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R612" s="162" t="s">
        <v>192</v>
      </c>
      <c r="AT612" s="162" t="s">
        <v>187</v>
      </c>
      <c r="AU612" s="162" t="s">
        <v>88</v>
      </c>
      <c r="AY612" s="18" t="s">
        <v>185</v>
      </c>
      <c r="BE612" s="163">
        <f>IF(N612="základní",J612,0)</f>
        <v>0</v>
      </c>
      <c r="BF612" s="163">
        <f>IF(N612="snížená",J612,0)</f>
        <v>0</v>
      </c>
      <c r="BG612" s="163">
        <f>IF(N612="zákl. přenesená",J612,0)</f>
        <v>0</v>
      </c>
      <c r="BH612" s="163">
        <f>IF(N612="sníž. přenesená",J612,0)</f>
        <v>0</v>
      </c>
      <c r="BI612" s="163">
        <f>IF(N612="nulová",J612,0)</f>
        <v>0</v>
      </c>
      <c r="BJ612" s="18" t="s">
        <v>24</v>
      </c>
      <c r="BK612" s="163">
        <f>ROUND(I612*H612,2)</f>
        <v>0</v>
      </c>
      <c r="BL612" s="18" t="s">
        <v>192</v>
      </c>
      <c r="BM612" s="162" t="s">
        <v>2332</v>
      </c>
    </row>
    <row r="613" spans="1:65" s="13" customFormat="1">
      <c r="B613" s="164"/>
      <c r="D613" s="165" t="s">
        <v>194</v>
      </c>
      <c r="E613" s="166" t="s">
        <v>1</v>
      </c>
      <c r="F613" s="167" t="s">
        <v>2333</v>
      </c>
      <c r="H613" s="168">
        <v>95.7</v>
      </c>
      <c r="I613" s="169"/>
      <c r="L613" s="164"/>
      <c r="M613" s="170"/>
      <c r="N613" s="171"/>
      <c r="O613" s="171"/>
      <c r="P613" s="171"/>
      <c r="Q613" s="171"/>
      <c r="R613" s="171"/>
      <c r="S613" s="171"/>
      <c r="T613" s="172"/>
      <c r="AT613" s="166" t="s">
        <v>194</v>
      </c>
      <c r="AU613" s="166" t="s">
        <v>88</v>
      </c>
      <c r="AV613" s="13" t="s">
        <v>88</v>
      </c>
      <c r="AW613" s="13" t="s">
        <v>35</v>
      </c>
      <c r="AX613" s="13" t="s">
        <v>24</v>
      </c>
      <c r="AY613" s="166" t="s">
        <v>185</v>
      </c>
    </row>
    <row r="614" spans="1:65" s="2" customFormat="1" ht="24.2" customHeight="1">
      <c r="A614" s="33"/>
      <c r="B614" s="150"/>
      <c r="C614" s="151" t="s">
        <v>1062</v>
      </c>
      <c r="D614" s="151" t="s">
        <v>187</v>
      </c>
      <c r="E614" s="152" t="s">
        <v>362</v>
      </c>
      <c r="F614" s="153" t="s">
        <v>363</v>
      </c>
      <c r="G614" s="154" t="s">
        <v>288</v>
      </c>
      <c r="H614" s="155">
        <v>191.4</v>
      </c>
      <c r="I614" s="156"/>
      <c r="J614" s="157">
        <f>ROUND(I614*H614,2)</f>
        <v>0</v>
      </c>
      <c r="K614" s="153" t="s">
        <v>191</v>
      </c>
      <c r="L614" s="34"/>
      <c r="M614" s="158" t="s">
        <v>1</v>
      </c>
      <c r="N614" s="159" t="s">
        <v>45</v>
      </c>
      <c r="O614" s="59"/>
      <c r="P614" s="160">
        <f>O614*H614</f>
        <v>0</v>
      </c>
      <c r="Q614" s="160">
        <v>0</v>
      </c>
      <c r="R614" s="160">
        <f>Q614*H614</f>
        <v>0</v>
      </c>
      <c r="S614" s="160">
        <v>0</v>
      </c>
      <c r="T614" s="161">
        <f>S614*H614</f>
        <v>0</v>
      </c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R614" s="162" t="s">
        <v>192</v>
      </c>
      <c r="AT614" s="162" t="s">
        <v>187</v>
      </c>
      <c r="AU614" s="162" t="s">
        <v>88</v>
      </c>
      <c r="AY614" s="18" t="s">
        <v>185</v>
      </c>
      <c r="BE614" s="163">
        <f>IF(N614="základní",J614,0)</f>
        <v>0</v>
      </c>
      <c r="BF614" s="163">
        <f>IF(N614="snížená",J614,0)</f>
        <v>0</v>
      </c>
      <c r="BG614" s="163">
        <f>IF(N614="zákl. přenesená",J614,0)</f>
        <v>0</v>
      </c>
      <c r="BH614" s="163">
        <f>IF(N614="sníž. přenesená",J614,0)</f>
        <v>0</v>
      </c>
      <c r="BI614" s="163">
        <f>IF(N614="nulová",J614,0)</f>
        <v>0</v>
      </c>
      <c r="BJ614" s="18" t="s">
        <v>24</v>
      </c>
      <c r="BK614" s="163">
        <f>ROUND(I614*H614,2)</f>
        <v>0</v>
      </c>
      <c r="BL614" s="18" t="s">
        <v>192</v>
      </c>
      <c r="BM614" s="162" t="s">
        <v>2334</v>
      </c>
    </row>
    <row r="615" spans="1:65" s="15" customFormat="1">
      <c r="B615" s="194"/>
      <c r="D615" s="165" t="s">
        <v>194</v>
      </c>
      <c r="E615" s="195" t="s">
        <v>1</v>
      </c>
      <c r="F615" s="196" t="s">
        <v>365</v>
      </c>
      <c r="H615" s="195" t="s">
        <v>1</v>
      </c>
      <c r="I615" s="197"/>
      <c r="L615" s="194"/>
      <c r="M615" s="198"/>
      <c r="N615" s="199"/>
      <c r="O615" s="199"/>
      <c r="P615" s="199"/>
      <c r="Q615" s="199"/>
      <c r="R615" s="199"/>
      <c r="S615" s="199"/>
      <c r="T615" s="200"/>
      <c r="AT615" s="195" t="s">
        <v>194</v>
      </c>
      <c r="AU615" s="195" t="s">
        <v>88</v>
      </c>
      <c r="AV615" s="15" t="s">
        <v>24</v>
      </c>
      <c r="AW615" s="15" t="s">
        <v>35</v>
      </c>
      <c r="AX615" s="15" t="s">
        <v>80</v>
      </c>
      <c r="AY615" s="195" t="s">
        <v>185</v>
      </c>
    </row>
    <row r="616" spans="1:65" s="13" customFormat="1">
      <c r="B616" s="164"/>
      <c r="D616" s="165" t="s">
        <v>194</v>
      </c>
      <c r="E616" s="166" t="s">
        <v>269</v>
      </c>
      <c r="F616" s="167" t="s">
        <v>366</v>
      </c>
      <c r="H616" s="168">
        <v>191.4</v>
      </c>
      <c r="I616" s="169"/>
      <c r="L616" s="164"/>
      <c r="M616" s="170"/>
      <c r="N616" s="171"/>
      <c r="O616" s="171"/>
      <c r="P616" s="171"/>
      <c r="Q616" s="171"/>
      <c r="R616" s="171"/>
      <c r="S616" s="171"/>
      <c r="T616" s="172"/>
      <c r="AT616" s="166" t="s">
        <v>194</v>
      </c>
      <c r="AU616" s="166" t="s">
        <v>88</v>
      </c>
      <c r="AV616" s="13" t="s">
        <v>88</v>
      </c>
      <c r="AW616" s="13" t="s">
        <v>35</v>
      </c>
      <c r="AX616" s="13" t="s">
        <v>24</v>
      </c>
      <c r="AY616" s="166" t="s">
        <v>185</v>
      </c>
    </row>
    <row r="617" spans="1:65" s="2" customFormat="1" ht="24.2" customHeight="1">
      <c r="A617" s="33"/>
      <c r="B617" s="150"/>
      <c r="C617" s="151" t="s">
        <v>1072</v>
      </c>
      <c r="D617" s="151" t="s">
        <v>187</v>
      </c>
      <c r="E617" s="152" t="s">
        <v>368</v>
      </c>
      <c r="F617" s="153" t="s">
        <v>369</v>
      </c>
      <c r="G617" s="154" t="s">
        <v>288</v>
      </c>
      <c r="H617" s="155">
        <v>191.4</v>
      </c>
      <c r="I617" s="156"/>
      <c r="J617" s="157">
        <f>ROUND(I617*H617,2)</f>
        <v>0</v>
      </c>
      <c r="K617" s="153" t="s">
        <v>224</v>
      </c>
      <c r="L617" s="34"/>
      <c r="M617" s="158" t="s">
        <v>1</v>
      </c>
      <c r="N617" s="159" t="s">
        <v>45</v>
      </c>
      <c r="O617" s="59"/>
      <c r="P617" s="160">
        <f>O617*H617</f>
        <v>0</v>
      </c>
      <c r="Q617" s="160">
        <v>0</v>
      </c>
      <c r="R617" s="160">
        <f>Q617*H617</f>
        <v>0</v>
      </c>
      <c r="S617" s="160">
        <v>0</v>
      </c>
      <c r="T617" s="161">
        <f>S617*H617</f>
        <v>0</v>
      </c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R617" s="162" t="s">
        <v>192</v>
      </c>
      <c r="AT617" s="162" t="s">
        <v>187</v>
      </c>
      <c r="AU617" s="162" t="s">
        <v>88</v>
      </c>
      <c r="AY617" s="18" t="s">
        <v>185</v>
      </c>
      <c r="BE617" s="163">
        <f>IF(N617="základní",J617,0)</f>
        <v>0</v>
      </c>
      <c r="BF617" s="163">
        <f>IF(N617="snížená",J617,0)</f>
        <v>0</v>
      </c>
      <c r="BG617" s="163">
        <f>IF(N617="zákl. přenesená",J617,0)</f>
        <v>0</v>
      </c>
      <c r="BH617" s="163">
        <f>IF(N617="sníž. přenesená",J617,0)</f>
        <v>0</v>
      </c>
      <c r="BI617" s="163">
        <f>IF(N617="nulová",J617,0)</f>
        <v>0</v>
      </c>
      <c r="BJ617" s="18" t="s">
        <v>24</v>
      </c>
      <c r="BK617" s="163">
        <f>ROUND(I617*H617,2)</f>
        <v>0</v>
      </c>
      <c r="BL617" s="18" t="s">
        <v>192</v>
      </c>
      <c r="BM617" s="162" t="s">
        <v>2335</v>
      </c>
    </row>
    <row r="618" spans="1:65" s="15" customFormat="1">
      <c r="B618" s="194"/>
      <c r="D618" s="165" t="s">
        <v>194</v>
      </c>
      <c r="E618" s="195" t="s">
        <v>1</v>
      </c>
      <c r="F618" s="196" t="s">
        <v>371</v>
      </c>
      <c r="H618" s="195" t="s">
        <v>1</v>
      </c>
      <c r="I618" s="197"/>
      <c r="L618" s="194"/>
      <c r="M618" s="198"/>
      <c r="N618" s="199"/>
      <c r="O618" s="199"/>
      <c r="P618" s="199"/>
      <c r="Q618" s="199"/>
      <c r="R618" s="199"/>
      <c r="S618" s="199"/>
      <c r="T618" s="200"/>
      <c r="AT618" s="195" t="s">
        <v>194</v>
      </c>
      <c r="AU618" s="195" t="s">
        <v>88</v>
      </c>
      <c r="AV618" s="15" t="s">
        <v>24</v>
      </c>
      <c r="AW618" s="15" t="s">
        <v>35</v>
      </c>
      <c r="AX618" s="15" t="s">
        <v>80</v>
      </c>
      <c r="AY618" s="195" t="s">
        <v>185</v>
      </c>
    </row>
    <row r="619" spans="1:65" s="13" customFormat="1">
      <c r="B619" s="164"/>
      <c r="D619" s="165" t="s">
        <v>194</v>
      </c>
      <c r="E619" s="166" t="s">
        <v>1</v>
      </c>
      <c r="F619" s="167" t="s">
        <v>269</v>
      </c>
      <c r="H619" s="168">
        <v>191.4</v>
      </c>
      <c r="I619" s="169"/>
      <c r="L619" s="164"/>
      <c r="M619" s="170"/>
      <c r="N619" s="171"/>
      <c r="O619" s="171"/>
      <c r="P619" s="171"/>
      <c r="Q619" s="171"/>
      <c r="R619" s="171"/>
      <c r="S619" s="171"/>
      <c r="T619" s="172"/>
      <c r="AT619" s="166" t="s">
        <v>194</v>
      </c>
      <c r="AU619" s="166" t="s">
        <v>88</v>
      </c>
      <c r="AV619" s="13" t="s">
        <v>88</v>
      </c>
      <c r="AW619" s="13" t="s">
        <v>35</v>
      </c>
      <c r="AX619" s="13" t="s">
        <v>24</v>
      </c>
      <c r="AY619" s="166" t="s">
        <v>185</v>
      </c>
    </row>
    <row r="620" spans="1:65" s="2" customFormat="1" ht="16.5" customHeight="1">
      <c r="A620" s="33"/>
      <c r="B620" s="150"/>
      <c r="C620" s="181" t="s">
        <v>1077</v>
      </c>
      <c r="D620" s="181" t="s">
        <v>231</v>
      </c>
      <c r="E620" s="182" t="s">
        <v>373</v>
      </c>
      <c r="F620" s="183" t="s">
        <v>374</v>
      </c>
      <c r="G620" s="184" t="s">
        <v>375</v>
      </c>
      <c r="H620" s="185">
        <v>6.6989999999999998</v>
      </c>
      <c r="I620" s="186"/>
      <c r="J620" s="187">
        <f>ROUND(I620*H620,2)</f>
        <v>0</v>
      </c>
      <c r="K620" s="183" t="s">
        <v>191</v>
      </c>
      <c r="L620" s="188"/>
      <c r="M620" s="189" t="s">
        <v>1</v>
      </c>
      <c r="N620" s="190" t="s">
        <v>45</v>
      </c>
      <c r="O620" s="59"/>
      <c r="P620" s="160">
        <f>O620*H620</f>
        <v>0</v>
      </c>
      <c r="Q620" s="160">
        <v>1E-3</v>
      </c>
      <c r="R620" s="160">
        <f>Q620*H620</f>
        <v>6.6990000000000001E-3</v>
      </c>
      <c r="S620" s="160">
        <v>0</v>
      </c>
      <c r="T620" s="161">
        <f>S620*H620</f>
        <v>0</v>
      </c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R620" s="162" t="s">
        <v>217</v>
      </c>
      <c r="AT620" s="162" t="s">
        <v>231</v>
      </c>
      <c r="AU620" s="162" t="s">
        <v>88</v>
      </c>
      <c r="AY620" s="18" t="s">
        <v>185</v>
      </c>
      <c r="BE620" s="163">
        <f>IF(N620="základní",J620,0)</f>
        <v>0</v>
      </c>
      <c r="BF620" s="163">
        <f>IF(N620="snížená",J620,0)</f>
        <v>0</v>
      </c>
      <c r="BG620" s="163">
        <f>IF(N620="zákl. přenesená",J620,0)</f>
        <v>0</v>
      </c>
      <c r="BH620" s="163">
        <f>IF(N620="sníž. přenesená",J620,0)</f>
        <v>0</v>
      </c>
      <c r="BI620" s="163">
        <f>IF(N620="nulová",J620,0)</f>
        <v>0</v>
      </c>
      <c r="BJ620" s="18" t="s">
        <v>24</v>
      </c>
      <c r="BK620" s="163">
        <f>ROUND(I620*H620,2)</f>
        <v>0</v>
      </c>
      <c r="BL620" s="18" t="s">
        <v>192</v>
      </c>
      <c r="BM620" s="162" t="s">
        <v>2336</v>
      </c>
    </row>
    <row r="621" spans="1:65" s="13" customFormat="1">
      <c r="B621" s="164"/>
      <c r="D621" s="165" t="s">
        <v>194</v>
      </c>
      <c r="E621" s="166" t="s">
        <v>1</v>
      </c>
      <c r="F621" s="167" t="s">
        <v>377</v>
      </c>
      <c r="H621" s="168">
        <v>6.6989999999999998</v>
      </c>
      <c r="I621" s="169"/>
      <c r="L621" s="164"/>
      <c r="M621" s="170"/>
      <c r="N621" s="171"/>
      <c r="O621" s="171"/>
      <c r="P621" s="171"/>
      <c r="Q621" s="171"/>
      <c r="R621" s="171"/>
      <c r="S621" s="171"/>
      <c r="T621" s="172"/>
      <c r="AT621" s="166" t="s">
        <v>194</v>
      </c>
      <c r="AU621" s="166" t="s">
        <v>88</v>
      </c>
      <c r="AV621" s="13" t="s">
        <v>88</v>
      </c>
      <c r="AW621" s="13" t="s">
        <v>35</v>
      </c>
      <c r="AX621" s="13" t="s">
        <v>24</v>
      </c>
      <c r="AY621" s="166" t="s">
        <v>185</v>
      </c>
    </row>
    <row r="622" spans="1:65" s="12" customFormat="1" ht="22.9" customHeight="1">
      <c r="B622" s="137"/>
      <c r="D622" s="138" t="s">
        <v>79</v>
      </c>
      <c r="E622" s="148" t="s">
        <v>246</v>
      </c>
      <c r="F622" s="148" t="s">
        <v>2337</v>
      </c>
      <c r="I622" s="140"/>
      <c r="J622" s="149">
        <f>BK622</f>
        <v>0</v>
      </c>
      <c r="L622" s="137"/>
      <c r="M622" s="142"/>
      <c r="N622" s="143"/>
      <c r="O622" s="143"/>
      <c r="P622" s="144">
        <f>SUM(P623:P770)</f>
        <v>0</v>
      </c>
      <c r="Q622" s="143"/>
      <c r="R622" s="144">
        <f>SUM(R623:R770)</f>
        <v>114.54484982999998</v>
      </c>
      <c r="S622" s="143"/>
      <c r="T622" s="145">
        <f>SUM(T623:T770)</f>
        <v>0</v>
      </c>
      <c r="AR622" s="138" t="s">
        <v>24</v>
      </c>
      <c r="AT622" s="146" t="s">
        <v>79</v>
      </c>
      <c r="AU622" s="146" t="s">
        <v>24</v>
      </c>
      <c r="AY622" s="138" t="s">
        <v>185</v>
      </c>
      <c r="BK622" s="147">
        <f>SUM(BK623:BK770)</f>
        <v>0</v>
      </c>
    </row>
    <row r="623" spans="1:65" s="2" customFormat="1" ht="16.5" customHeight="1">
      <c r="A623" s="33"/>
      <c r="B623" s="150"/>
      <c r="C623" s="151" t="s">
        <v>1082</v>
      </c>
      <c r="D623" s="151" t="s">
        <v>187</v>
      </c>
      <c r="E623" s="152" t="s">
        <v>2338</v>
      </c>
      <c r="F623" s="153" t="s">
        <v>2339</v>
      </c>
      <c r="G623" s="154" t="s">
        <v>228</v>
      </c>
      <c r="H623" s="155">
        <v>54.081000000000003</v>
      </c>
      <c r="I623" s="156"/>
      <c r="J623" s="157">
        <f>ROUND(I623*H623,2)</f>
        <v>0</v>
      </c>
      <c r="K623" s="153" t="s">
        <v>191</v>
      </c>
      <c r="L623" s="34"/>
      <c r="M623" s="158" t="s">
        <v>1</v>
      </c>
      <c r="N623" s="159" t="s">
        <v>45</v>
      </c>
      <c r="O623" s="59"/>
      <c r="P623" s="160">
        <f>O623*H623</f>
        <v>0</v>
      </c>
      <c r="Q623" s="160">
        <v>5.8300000000000001E-3</v>
      </c>
      <c r="R623" s="160">
        <f>Q623*H623</f>
        <v>0.31529223000000001</v>
      </c>
      <c r="S623" s="160">
        <v>0</v>
      </c>
      <c r="T623" s="161">
        <f>S623*H623</f>
        <v>0</v>
      </c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R623" s="162" t="s">
        <v>192</v>
      </c>
      <c r="AT623" s="162" t="s">
        <v>187</v>
      </c>
      <c r="AU623" s="162" t="s">
        <v>88</v>
      </c>
      <c r="AY623" s="18" t="s">
        <v>185</v>
      </c>
      <c r="BE623" s="163">
        <f>IF(N623="základní",J623,0)</f>
        <v>0</v>
      </c>
      <c r="BF623" s="163">
        <f>IF(N623="snížená",J623,0)</f>
        <v>0</v>
      </c>
      <c r="BG623" s="163">
        <f>IF(N623="zákl. přenesená",J623,0)</f>
        <v>0</v>
      </c>
      <c r="BH623" s="163">
        <f>IF(N623="sníž. přenesená",J623,0)</f>
        <v>0</v>
      </c>
      <c r="BI623" s="163">
        <f>IF(N623="nulová",J623,0)</f>
        <v>0</v>
      </c>
      <c r="BJ623" s="18" t="s">
        <v>24</v>
      </c>
      <c r="BK623" s="163">
        <f>ROUND(I623*H623,2)</f>
        <v>0</v>
      </c>
      <c r="BL623" s="18" t="s">
        <v>192</v>
      </c>
      <c r="BM623" s="162" t="s">
        <v>2340</v>
      </c>
    </row>
    <row r="624" spans="1:65" s="13" customFormat="1">
      <c r="B624" s="164"/>
      <c r="D624" s="165" t="s">
        <v>194</v>
      </c>
      <c r="E624" s="166" t="s">
        <v>1</v>
      </c>
      <c r="F624" s="167" t="s">
        <v>2341</v>
      </c>
      <c r="H624" s="168">
        <v>16.98</v>
      </c>
      <c r="I624" s="169"/>
      <c r="L624" s="164"/>
      <c r="M624" s="170"/>
      <c r="N624" s="171"/>
      <c r="O624" s="171"/>
      <c r="P624" s="171"/>
      <c r="Q624" s="171"/>
      <c r="R624" s="171"/>
      <c r="S624" s="171"/>
      <c r="T624" s="172"/>
      <c r="AT624" s="166" t="s">
        <v>194</v>
      </c>
      <c r="AU624" s="166" t="s">
        <v>88</v>
      </c>
      <c r="AV624" s="13" t="s">
        <v>88</v>
      </c>
      <c r="AW624" s="13" t="s">
        <v>35</v>
      </c>
      <c r="AX624" s="13" t="s">
        <v>80</v>
      </c>
      <c r="AY624" s="166" t="s">
        <v>185</v>
      </c>
    </row>
    <row r="625" spans="1:65" s="14" customFormat="1">
      <c r="B625" s="173"/>
      <c r="D625" s="165" t="s">
        <v>194</v>
      </c>
      <c r="E625" s="174" t="s">
        <v>1849</v>
      </c>
      <c r="F625" s="175" t="s">
        <v>195</v>
      </c>
      <c r="H625" s="176">
        <v>16.98</v>
      </c>
      <c r="I625" s="177"/>
      <c r="L625" s="173"/>
      <c r="M625" s="178"/>
      <c r="N625" s="179"/>
      <c r="O625" s="179"/>
      <c r="P625" s="179"/>
      <c r="Q625" s="179"/>
      <c r="R625" s="179"/>
      <c r="S625" s="179"/>
      <c r="T625" s="180"/>
      <c r="AT625" s="174" t="s">
        <v>194</v>
      </c>
      <c r="AU625" s="174" t="s">
        <v>88</v>
      </c>
      <c r="AV625" s="14" t="s">
        <v>192</v>
      </c>
      <c r="AW625" s="14" t="s">
        <v>35</v>
      </c>
      <c r="AX625" s="14" t="s">
        <v>80</v>
      </c>
      <c r="AY625" s="174" t="s">
        <v>185</v>
      </c>
    </row>
    <row r="626" spans="1:65" s="15" customFormat="1">
      <c r="B626" s="194"/>
      <c r="D626" s="165" t="s">
        <v>194</v>
      </c>
      <c r="E626" s="195" t="s">
        <v>1</v>
      </c>
      <c r="F626" s="196" t="s">
        <v>2342</v>
      </c>
      <c r="H626" s="195" t="s">
        <v>1</v>
      </c>
      <c r="I626" s="197"/>
      <c r="L626" s="194"/>
      <c r="M626" s="198"/>
      <c r="N626" s="199"/>
      <c r="O626" s="199"/>
      <c r="P626" s="199"/>
      <c r="Q626" s="199"/>
      <c r="R626" s="199"/>
      <c r="S626" s="199"/>
      <c r="T626" s="200"/>
      <c r="AT626" s="195" t="s">
        <v>194</v>
      </c>
      <c r="AU626" s="195" t="s">
        <v>88</v>
      </c>
      <c r="AV626" s="15" t="s">
        <v>24</v>
      </c>
      <c r="AW626" s="15" t="s">
        <v>35</v>
      </c>
      <c r="AX626" s="15" t="s">
        <v>80</v>
      </c>
      <c r="AY626" s="195" t="s">
        <v>185</v>
      </c>
    </row>
    <row r="627" spans="1:65" s="13" customFormat="1">
      <c r="B627" s="164"/>
      <c r="D627" s="165" t="s">
        <v>194</v>
      </c>
      <c r="E627" s="166" t="s">
        <v>1</v>
      </c>
      <c r="F627" s="167" t="s">
        <v>2343</v>
      </c>
      <c r="H627" s="168">
        <v>77.259</v>
      </c>
      <c r="I627" s="169"/>
      <c r="L627" s="164"/>
      <c r="M627" s="170"/>
      <c r="N627" s="171"/>
      <c r="O627" s="171"/>
      <c r="P627" s="171"/>
      <c r="Q627" s="171"/>
      <c r="R627" s="171"/>
      <c r="S627" s="171"/>
      <c r="T627" s="172"/>
      <c r="AT627" s="166" t="s">
        <v>194</v>
      </c>
      <c r="AU627" s="166" t="s">
        <v>88</v>
      </c>
      <c r="AV627" s="13" t="s">
        <v>88</v>
      </c>
      <c r="AW627" s="13" t="s">
        <v>35</v>
      </c>
      <c r="AX627" s="13" t="s">
        <v>80</v>
      </c>
      <c r="AY627" s="166" t="s">
        <v>185</v>
      </c>
    </row>
    <row r="628" spans="1:65" s="16" customFormat="1">
      <c r="B628" s="206"/>
      <c r="D628" s="165" t="s">
        <v>194</v>
      </c>
      <c r="E628" s="207" t="s">
        <v>1870</v>
      </c>
      <c r="F628" s="208" t="s">
        <v>510</v>
      </c>
      <c r="H628" s="209">
        <v>77.259</v>
      </c>
      <c r="I628" s="210"/>
      <c r="L628" s="206"/>
      <c r="M628" s="211"/>
      <c r="N628" s="212"/>
      <c r="O628" s="212"/>
      <c r="P628" s="212"/>
      <c r="Q628" s="212"/>
      <c r="R628" s="212"/>
      <c r="S628" s="212"/>
      <c r="T628" s="213"/>
      <c r="AT628" s="207" t="s">
        <v>194</v>
      </c>
      <c r="AU628" s="207" t="s">
        <v>88</v>
      </c>
      <c r="AV628" s="16" t="s">
        <v>117</v>
      </c>
      <c r="AW628" s="16" t="s">
        <v>35</v>
      </c>
      <c r="AX628" s="16" t="s">
        <v>80</v>
      </c>
      <c r="AY628" s="207" t="s">
        <v>185</v>
      </c>
    </row>
    <row r="629" spans="1:65" s="14" customFormat="1">
      <c r="B629" s="173"/>
      <c r="D629" s="165" t="s">
        <v>194</v>
      </c>
      <c r="E629" s="174" t="s">
        <v>1868</v>
      </c>
      <c r="F629" s="175" t="s">
        <v>195</v>
      </c>
      <c r="H629" s="176">
        <v>77.259</v>
      </c>
      <c r="I629" s="177"/>
      <c r="L629" s="173"/>
      <c r="M629" s="178"/>
      <c r="N629" s="179"/>
      <c r="O629" s="179"/>
      <c r="P629" s="179"/>
      <c r="Q629" s="179"/>
      <c r="R629" s="179"/>
      <c r="S629" s="179"/>
      <c r="T629" s="180"/>
      <c r="AT629" s="174" t="s">
        <v>194</v>
      </c>
      <c r="AU629" s="174" t="s">
        <v>88</v>
      </c>
      <c r="AV629" s="14" t="s">
        <v>192</v>
      </c>
      <c r="AW629" s="14" t="s">
        <v>35</v>
      </c>
      <c r="AX629" s="14" t="s">
        <v>80</v>
      </c>
      <c r="AY629" s="174" t="s">
        <v>185</v>
      </c>
    </row>
    <row r="630" spans="1:65" s="15" customFormat="1">
      <c r="B630" s="194"/>
      <c r="D630" s="165" t="s">
        <v>194</v>
      </c>
      <c r="E630" s="195" t="s">
        <v>1</v>
      </c>
      <c r="F630" s="196" t="s">
        <v>2344</v>
      </c>
      <c r="H630" s="195" t="s">
        <v>1</v>
      </c>
      <c r="I630" s="197"/>
      <c r="L630" s="194"/>
      <c r="M630" s="198"/>
      <c r="N630" s="199"/>
      <c r="O630" s="199"/>
      <c r="P630" s="199"/>
      <c r="Q630" s="199"/>
      <c r="R630" s="199"/>
      <c r="S630" s="199"/>
      <c r="T630" s="200"/>
      <c r="AT630" s="195" t="s">
        <v>194</v>
      </c>
      <c r="AU630" s="195" t="s">
        <v>88</v>
      </c>
      <c r="AV630" s="15" t="s">
        <v>24</v>
      </c>
      <c r="AW630" s="15" t="s">
        <v>35</v>
      </c>
      <c r="AX630" s="15" t="s">
        <v>80</v>
      </c>
      <c r="AY630" s="195" t="s">
        <v>185</v>
      </c>
    </row>
    <row r="631" spans="1:65" s="13" customFormat="1">
      <c r="B631" s="164"/>
      <c r="D631" s="165" t="s">
        <v>194</v>
      </c>
      <c r="E631" s="166" t="s">
        <v>1</v>
      </c>
      <c r="F631" s="167" t="s">
        <v>2345</v>
      </c>
      <c r="H631" s="168">
        <v>54.081000000000003</v>
      </c>
      <c r="I631" s="169"/>
      <c r="L631" s="164"/>
      <c r="M631" s="170"/>
      <c r="N631" s="171"/>
      <c r="O631" s="171"/>
      <c r="P631" s="171"/>
      <c r="Q631" s="171"/>
      <c r="R631" s="171"/>
      <c r="S631" s="171"/>
      <c r="T631" s="172"/>
      <c r="AT631" s="166" t="s">
        <v>194</v>
      </c>
      <c r="AU631" s="166" t="s">
        <v>88</v>
      </c>
      <c r="AV631" s="13" t="s">
        <v>88</v>
      </c>
      <c r="AW631" s="13" t="s">
        <v>35</v>
      </c>
      <c r="AX631" s="13" t="s">
        <v>24</v>
      </c>
      <c r="AY631" s="166" t="s">
        <v>185</v>
      </c>
    </row>
    <row r="632" spans="1:65" s="2" customFormat="1" ht="16.5" customHeight="1">
      <c r="A632" s="33"/>
      <c r="B632" s="150"/>
      <c r="C632" s="151" t="s">
        <v>1087</v>
      </c>
      <c r="D632" s="151" t="s">
        <v>187</v>
      </c>
      <c r="E632" s="152" t="s">
        <v>2346</v>
      </c>
      <c r="F632" s="153" t="s">
        <v>2347</v>
      </c>
      <c r="G632" s="154" t="s">
        <v>228</v>
      </c>
      <c r="H632" s="155">
        <v>23.178000000000001</v>
      </c>
      <c r="I632" s="156"/>
      <c r="J632" s="157">
        <f>ROUND(I632*H632,2)</f>
        <v>0</v>
      </c>
      <c r="K632" s="153" t="s">
        <v>191</v>
      </c>
      <c r="L632" s="34"/>
      <c r="M632" s="158" t="s">
        <v>1</v>
      </c>
      <c r="N632" s="159" t="s">
        <v>45</v>
      </c>
      <c r="O632" s="59"/>
      <c r="P632" s="160">
        <f>O632*H632</f>
        <v>0</v>
      </c>
      <c r="Q632" s="160">
        <v>1.2449999999999999E-2</v>
      </c>
      <c r="R632" s="160">
        <f>Q632*H632</f>
        <v>0.28856609999999999</v>
      </c>
      <c r="S632" s="160">
        <v>0</v>
      </c>
      <c r="T632" s="161">
        <f>S632*H632</f>
        <v>0</v>
      </c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R632" s="162" t="s">
        <v>192</v>
      </c>
      <c r="AT632" s="162" t="s">
        <v>187</v>
      </c>
      <c r="AU632" s="162" t="s">
        <v>88</v>
      </c>
      <c r="AY632" s="18" t="s">
        <v>185</v>
      </c>
      <c r="BE632" s="163">
        <f>IF(N632="základní",J632,0)</f>
        <v>0</v>
      </c>
      <c r="BF632" s="163">
        <f>IF(N632="snížená",J632,0)</f>
        <v>0</v>
      </c>
      <c r="BG632" s="163">
        <f>IF(N632="zákl. přenesená",J632,0)</f>
        <v>0</v>
      </c>
      <c r="BH632" s="163">
        <f>IF(N632="sníž. přenesená",J632,0)</f>
        <v>0</v>
      </c>
      <c r="BI632" s="163">
        <f>IF(N632="nulová",J632,0)</f>
        <v>0</v>
      </c>
      <c r="BJ632" s="18" t="s">
        <v>24</v>
      </c>
      <c r="BK632" s="163">
        <f>ROUND(I632*H632,2)</f>
        <v>0</v>
      </c>
      <c r="BL632" s="18" t="s">
        <v>192</v>
      </c>
      <c r="BM632" s="162" t="s">
        <v>2348</v>
      </c>
    </row>
    <row r="633" spans="1:65" s="15" customFormat="1">
      <c r="B633" s="194"/>
      <c r="D633" s="165" t="s">
        <v>194</v>
      </c>
      <c r="E633" s="195" t="s">
        <v>1</v>
      </c>
      <c r="F633" s="196" t="s">
        <v>2349</v>
      </c>
      <c r="H633" s="195" t="s">
        <v>1</v>
      </c>
      <c r="I633" s="197"/>
      <c r="L633" s="194"/>
      <c r="M633" s="198"/>
      <c r="N633" s="199"/>
      <c r="O633" s="199"/>
      <c r="P633" s="199"/>
      <c r="Q633" s="199"/>
      <c r="R633" s="199"/>
      <c r="S633" s="199"/>
      <c r="T633" s="200"/>
      <c r="AT633" s="195" t="s">
        <v>194</v>
      </c>
      <c r="AU633" s="195" t="s">
        <v>88</v>
      </c>
      <c r="AV633" s="15" t="s">
        <v>24</v>
      </c>
      <c r="AW633" s="15" t="s">
        <v>35</v>
      </c>
      <c r="AX633" s="15" t="s">
        <v>80</v>
      </c>
      <c r="AY633" s="195" t="s">
        <v>185</v>
      </c>
    </row>
    <row r="634" spans="1:65" s="13" customFormat="1">
      <c r="B634" s="164"/>
      <c r="D634" s="165" t="s">
        <v>194</v>
      </c>
      <c r="E634" s="166" t="s">
        <v>1</v>
      </c>
      <c r="F634" s="167" t="s">
        <v>2350</v>
      </c>
      <c r="H634" s="168">
        <v>23.178000000000001</v>
      </c>
      <c r="I634" s="169"/>
      <c r="L634" s="164"/>
      <c r="M634" s="170"/>
      <c r="N634" s="171"/>
      <c r="O634" s="171"/>
      <c r="P634" s="171"/>
      <c r="Q634" s="171"/>
      <c r="R634" s="171"/>
      <c r="S634" s="171"/>
      <c r="T634" s="172"/>
      <c r="AT634" s="166" t="s">
        <v>194</v>
      </c>
      <c r="AU634" s="166" t="s">
        <v>88</v>
      </c>
      <c r="AV634" s="13" t="s">
        <v>88</v>
      </c>
      <c r="AW634" s="13" t="s">
        <v>35</v>
      </c>
      <c r="AX634" s="13" t="s">
        <v>24</v>
      </c>
      <c r="AY634" s="166" t="s">
        <v>185</v>
      </c>
    </row>
    <row r="635" spans="1:65" s="2" customFormat="1" ht="16.5" customHeight="1">
      <c r="A635" s="33"/>
      <c r="B635" s="150"/>
      <c r="C635" s="151" t="s">
        <v>1092</v>
      </c>
      <c r="D635" s="151" t="s">
        <v>187</v>
      </c>
      <c r="E635" s="152" t="s">
        <v>2351</v>
      </c>
      <c r="F635" s="153" t="s">
        <v>2352</v>
      </c>
      <c r="G635" s="154" t="s">
        <v>288</v>
      </c>
      <c r="H635" s="155">
        <v>107.229</v>
      </c>
      <c r="I635" s="156"/>
      <c r="J635" s="157">
        <f>ROUND(I635*H635,2)</f>
        <v>0</v>
      </c>
      <c r="K635" s="153" t="s">
        <v>191</v>
      </c>
      <c r="L635" s="34"/>
      <c r="M635" s="158" t="s">
        <v>1</v>
      </c>
      <c r="N635" s="159" t="s">
        <v>45</v>
      </c>
      <c r="O635" s="59"/>
      <c r="P635" s="160">
        <f>O635*H635</f>
        <v>0</v>
      </c>
      <c r="Q635" s="160">
        <v>6.3039999999999999E-2</v>
      </c>
      <c r="R635" s="160">
        <f>Q635*H635</f>
        <v>6.75971616</v>
      </c>
      <c r="S635" s="160">
        <v>0</v>
      </c>
      <c r="T635" s="161">
        <f>S635*H635</f>
        <v>0</v>
      </c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R635" s="162" t="s">
        <v>192</v>
      </c>
      <c r="AT635" s="162" t="s">
        <v>187</v>
      </c>
      <c r="AU635" s="162" t="s">
        <v>88</v>
      </c>
      <c r="AY635" s="18" t="s">
        <v>185</v>
      </c>
      <c r="BE635" s="163">
        <f>IF(N635="základní",J635,0)</f>
        <v>0</v>
      </c>
      <c r="BF635" s="163">
        <f>IF(N635="snížená",J635,0)</f>
        <v>0</v>
      </c>
      <c r="BG635" s="163">
        <f>IF(N635="zákl. přenesená",J635,0)</f>
        <v>0</v>
      </c>
      <c r="BH635" s="163">
        <f>IF(N635="sníž. přenesená",J635,0)</f>
        <v>0</v>
      </c>
      <c r="BI635" s="163">
        <f>IF(N635="nulová",J635,0)</f>
        <v>0</v>
      </c>
      <c r="BJ635" s="18" t="s">
        <v>24</v>
      </c>
      <c r="BK635" s="163">
        <f>ROUND(I635*H635,2)</f>
        <v>0</v>
      </c>
      <c r="BL635" s="18" t="s">
        <v>192</v>
      </c>
      <c r="BM635" s="162" t="s">
        <v>2353</v>
      </c>
    </row>
    <row r="636" spans="1:65" s="15" customFormat="1">
      <c r="B636" s="194"/>
      <c r="D636" s="165" t="s">
        <v>194</v>
      </c>
      <c r="E636" s="195" t="s">
        <v>1</v>
      </c>
      <c r="F636" s="196" t="s">
        <v>2354</v>
      </c>
      <c r="H636" s="195" t="s">
        <v>1</v>
      </c>
      <c r="I636" s="197"/>
      <c r="L636" s="194"/>
      <c r="M636" s="198"/>
      <c r="N636" s="199"/>
      <c r="O636" s="199"/>
      <c r="P636" s="199"/>
      <c r="Q636" s="199"/>
      <c r="R636" s="199"/>
      <c r="S636" s="199"/>
      <c r="T636" s="200"/>
      <c r="AT636" s="195" t="s">
        <v>194</v>
      </c>
      <c r="AU636" s="195" t="s">
        <v>88</v>
      </c>
      <c r="AV636" s="15" t="s">
        <v>24</v>
      </c>
      <c r="AW636" s="15" t="s">
        <v>35</v>
      </c>
      <c r="AX636" s="15" t="s">
        <v>80</v>
      </c>
      <c r="AY636" s="195" t="s">
        <v>185</v>
      </c>
    </row>
    <row r="637" spans="1:65" s="13" customFormat="1">
      <c r="B637" s="164"/>
      <c r="D637" s="165" t="s">
        <v>194</v>
      </c>
      <c r="E637" s="166" t="s">
        <v>1</v>
      </c>
      <c r="F637" s="167" t="s">
        <v>2355</v>
      </c>
      <c r="H637" s="168">
        <v>107.229</v>
      </c>
      <c r="I637" s="169"/>
      <c r="L637" s="164"/>
      <c r="M637" s="170"/>
      <c r="N637" s="171"/>
      <c r="O637" s="171"/>
      <c r="P637" s="171"/>
      <c r="Q637" s="171"/>
      <c r="R637" s="171"/>
      <c r="S637" s="171"/>
      <c r="T637" s="172"/>
      <c r="AT637" s="166" t="s">
        <v>194</v>
      </c>
      <c r="AU637" s="166" t="s">
        <v>88</v>
      </c>
      <c r="AV637" s="13" t="s">
        <v>88</v>
      </c>
      <c r="AW637" s="13" t="s">
        <v>35</v>
      </c>
      <c r="AX637" s="13" t="s">
        <v>80</v>
      </c>
      <c r="AY637" s="166" t="s">
        <v>185</v>
      </c>
    </row>
    <row r="638" spans="1:65" s="16" customFormat="1">
      <c r="B638" s="206"/>
      <c r="D638" s="165" t="s">
        <v>194</v>
      </c>
      <c r="E638" s="207" t="s">
        <v>1828</v>
      </c>
      <c r="F638" s="208" t="s">
        <v>510</v>
      </c>
      <c r="H638" s="209">
        <v>107.229</v>
      </c>
      <c r="I638" s="210"/>
      <c r="L638" s="206"/>
      <c r="M638" s="211"/>
      <c r="N638" s="212"/>
      <c r="O638" s="212"/>
      <c r="P638" s="212"/>
      <c r="Q638" s="212"/>
      <c r="R638" s="212"/>
      <c r="S638" s="212"/>
      <c r="T638" s="213"/>
      <c r="AT638" s="207" t="s">
        <v>194</v>
      </c>
      <c r="AU638" s="207" t="s">
        <v>88</v>
      </c>
      <c r="AV638" s="16" t="s">
        <v>117</v>
      </c>
      <c r="AW638" s="16" t="s">
        <v>35</v>
      </c>
      <c r="AX638" s="16" t="s">
        <v>80</v>
      </c>
      <c r="AY638" s="207" t="s">
        <v>185</v>
      </c>
    </row>
    <row r="639" spans="1:65" s="14" customFormat="1">
      <c r="B639" s="173"/>
      <c r="D639" s="165" t="s">
        <v>194</v>
      </c>
      <c r="E639" s="174" t="s">
        <v>1</v>
      </c>
      <c r="F639" s="175" t="s">
        <v>195</v>
      </c>
      <c r="H639" s="176">
        <v>107.229</v>
      </c>
      <c r="I639" s="177"/>
      <c r="L639" s="173"/>
      <c r="M639" s="178"/>
      <c r="N639" s="179"/>
      <c r="O639" s="179"/>
      <c r="P639" s="179"/>
      <c r="Q639" s="179"/>
      <c r="R639" s="179"/>
      <c r="S639" s="179"/>
      <c r="T639" s="180"/>
      <c r="AT639" s="174" t="s">
        <v>194</v>
      </c>
      <c r="AU639" s="174" t="s">
        <v>88</v>
      </c>
      <c r="AV639" s="14" t="s">
        <v>192</v>
      </c>
      <c r="AW639" s="14" t="s">
        <v>35</v>
      </c>
      <c r="AX639" s="14" t="s">
        <v>24</v>
      </c>
      <c r="AY639" s="174" t="s">
        <v>185</v>
      </c>
    </row>
    <row r="640" spans="1:65" s="2" customFormat="1" ht="16.5" customHeight="1">
      <c r="A640" s="33"/>
      <c r="B640" s="150"/>
      <c r="C640" s="151" t="s">
        <v>1097</v>
      </c>
      <c r="D640" s="151" t="s">
        <v>187</v>
      </c>
      <c r="E640" s="152" t="s">
        <v>2356</v>
      </c>
      <c r="F640" s="153" t="s">
        <v>2357</v>
      </c>
      <c r="G640" s="154" t="s">
        <v>288</v>
      </c>
      <c r="H640" s="155">
        <v>18.2</v>
      </c>
      <c r="I640" s="156"/>
      <c r="J640" s="157">
        <f>ROUND(I640*H640,2)</f>
        <v>0</v>
      </c>
      <c r="K640" s="153" t="s">
        <v>191</v>
      </c>
      <c r="L640" s="34"/>
      <c r="M640" s="158" t="s">
        <v>1</v>
      </c>
      <c r="N640" s="159" t="s">
        <v>45</v>
      </c>
      <c r="O640" s="59"/>
      <c r="P640" s="160">
        <f>O640*H640</f>
        <v>0</v>
      </c>
      <c r="Q640" s="160">
        <v>6.5100000000000002E-3</v>
      </c>
      <c r="R640" s="160">
        <f>Q640*H640</f>
        <v>0.118482</v>
      </c>
      <c r="S640" s="160">
        <v>0</v>
      </c>
      <c r="T640" s="161">
        <f>S640*H640</f>
        <v>0</v>
      </c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R640" s="162" t="s">
        <v>192</v>
      </c>
      <c r="AT640" s="162" t="s">
        <v>187</v>
      </c>
      <c r="AU640" s="162" t="s">
        <v>88</v>
      </c>
      <c r="AY640" s="18" t="s">
        <v>185</v>
      </c>
      <c r="BE640" s="163">
        <f>IF(N640="základní",J640,0)</f>
        <v>0</v>
      </c>
      <c r="BF640" s="163">
        <f>IF(N640="snížená",J640,0)</f>
        <v>0</v>
      </c>
      <c r="BG640" s="163">
        <f>IF(N640="zákl. přenesená",J640,0)</f>
        <v>0</v>
      </c>
      <c r="BH640" s="163">
        <f>IF(N640="sníž. přenesená",J640,0)</f>
        <v>0</v>
      </c>
      <c r="BI640" s="163">
        <f>IF(N640="nulová",J640,0)</f>
        <v>0</v>
      </c>
      <c r="BJ640" s="18" t="s">
        <v>24</v>
      </c>
      <c r="BK640" s="163">
        <f>ROUND(I640*H640,2)</f>
        <v>0</v>
      </c>
      <c r="BL640" s="18" t="s">
        <v>192</v>
      </c>
      <c r="BM640" s="162" t="s">
        <v>2358</v>
      </c>
    </row>
    <row r="641" spans="1:65" s="15" customFormat="1">
      <c r="B641" s="194"/>
      <c r="D641" s="165" t="s">
        <v>194</v>
      </c>
      <c r="E641" s="195" t="s">
        <v>1</v>
      </c>
      <c r="F641" s="196" t="s">
        <v>2359</v>
      </c>
      <c r="H641" s="195" t="s">
        <v>1</v>
      </c>
      <c r="I641" s="197"/>
      <c r="L641" s="194"/>
      <c r="M641" s="198"/>
      <c r="N641" s="199"/>
      <c r="O641" s="199"/>
      <c r="P641" s="199"/>
      <c r="Q641" s="199"/>
      <c r="R641" s="199"/>
      <c r="S641" s="199"/>
      <c r="T641" s="200"/>
      <c r="AT641" s="195" t="s">
        <v>194</v>
      </c>
      <c r="AU641" s="195" t="s">
        <v>88</v>
      </c>
      <c r="AV641" s="15" t="s">
        <v>24</v>
      </c>
      <c r="AW641" s="15" t="s">
        <v>35</v>
      </c>
      <c r="AX641" s="15" t="s">
        <v>80</v>
      </c>
      <c r="AY641" s="195" t="s">
        <v>185</v>
      </c>
    </row>
    <row r="642" spans="1:65" s="13" customFormat="1">
      <c r="B642" s="164"/>
      <c r="D642" s="165" t="s">
        <v>194</v>
      </c>
      <c r="E642" s="166" t="s">
        <v>1</v>
      </c>
      <c r="F642" s="167" t="s">
        <v>2360</v>
      </c>
      <c r="H642" s="168">
        <v>18.2</v>
      </c>
      <c r="I642" s="169"/>
      <c r="L642" s="164"/>
      <c r="M642" s="170"/>
      <c r="N642" s="171"/>
      <c r="O642" s="171"/>
      <c r="P642" s="171"/>
      <c r="Q642" s="171"/>
      <c r="R642" s="171"/>
      <c r="S642" s="171"/>
      <c r="T642" s="172"/>
      <c r="AT642" s="166" t="s">
        <v>194</v>
      </c>
      <c r="AU642" s="166" t="s">
        <v>88</v>
      </c>
      <c r="AV642" s="13" t="s">
        <v>88</v>
      </c>
      <c r="AW642" s="13" t="s">
        <v>35</v>
      </c>
      <c r="AX642" s="13" t="s">
        <v>80</v>
      </c>
      <c r="AY642" s="166" t="s">
        <v>185</v>
      </c>
    </row>
    <row r="643" spans="1:65" s="16" customFormat="1">
      <c r="B643" s="206"/>
      <c r="D643" s="165" t="s">
        <v>194</v>
      </c>
      <c r="E643" s="207" t="s">
        <v>1831</v>
      </c>
      <c r="F643" s="208" t="s">
        <v>510</v>
      </c>
      <c r="H643" s="209">
        <v>18.2</v>
      </c>
      <c r="I643" s="210"/>
      <c r="L643" s="206"/>
      <c r="M643" s="211"/>
      <c r="N643" s="212"/>
      <c r="O643" s="212"/>
      <c r="P643" s="212"/>
      <c r="Q643" s="212"/>
      <c r="R643" s="212"/>
      <c r="S643" s="212"/>
      <c r="T643" s="213"/>
      <c r="AT643" s="207" t="s">
        <v>194</v>
      </c>
      <c r="AU643" s="207" t="s">
        <v>88</v>
      </c>
      <c r="AV643" s="16" t="s">
        <v>117</v>
      </c>
      <c r="AW643" s="16" t="s">
        <v>35</v>
      </c>
      <c r="AX643" s="16" t="s">
        <v>80</v>
      </c>
      <c r="AY643" s="207" t="s">
        <v>185</v>
      </c>
    </row>
    <row r="644" spans="1:65" s="14" customFormat="1">
      <c r="B644" s="173"/>
      <c r="D644" s="165" t="s">
        <v>194</v>
      </c>
      <c r="E644" s="174" t="s">
        <v>1</v>
      </c>
      <c r="F644" s="175" t="s">
        <v>195</v>
      </c>
      <c r="H644" s="176">
        <v>18.2</v>
      </c>
      <c r="I644" s="177"/>
      <c r="L644" s="173"/>
      <c r="M644" s="178"/>
      <c r="N644" s="179"/>
      <c r="O644" s="179"/>
      <c r="P644" s="179"/>
      <c r="Q644" s="179"/>
      <c r="R644" s="179"/>
      <c r="S644" s="179"/>
      <c r="T644" s="180"/>
      <c r="AT644" s="174" t="s">
        <v>194</v>
      </c>
      <c r="AU644" s="174" t="s">
        <v>88</v>
      </c>
      <c r="AV644" s="14" t="s">
        <v>192</v>
      </c>
      <c r="AW644" s="14" t="s">
        <v>35</v>
      </c>
      <c r="AX644" s="14" t="s">
        <v>24</v>
      </c>
      <c r="AY644" s="174" t="s">
        <v>185</v>
      </c>
    </row>
    <row r="645" spans="1:65" s="2" customFormat="1" ht="16.5" customHeight="1">
      <c r="A645" s="33"/>
      <c r="B645" s="150"/>
      <c r="C645" s="151" t="s">
        <v>1103</v>
      </c>
      <c r="D645" s="151" t="s">
        <v>187</v>
      </c>
      <c r="E645" s="152" t="s">
        <v>2361</v>
      </c>
      <c r="F645" s="153" t="s">
        <v>2362</v>
      </c>
      <c r="G645" s="154" t="s">
        <v>288</v>
      </c>
      <c r="H645" s="155">
        <v>18.2</v>
      </c>
      <c r="I645" s="156"/>
      <c r="J645" s="157">
        <f>ROUND(I645*H645,2)</f>
        <v>0</v>
      </c>
      <c r="K645" s="153" t="s">
        <v>191</v>
      </c>
      <c r="L645" s="34"/>
      <c r="M645" s="158" t="s">
        <v>1</v>
      </c>
      <c r="N645" s="159" t="s">
        <v>45</v>
      </c>
      <c r="O645" s="59"/>
      <c r="P645" s="160">
        <f>O645*H645</f>
        <v>0</v>
      </c>
      <c r="Q645" s="160">
        <v>0</v>
      </c>
      <c r="R645" s="160">
        <f>Q645*H645</f>
        <v>0</v>
      </c>
      <c r="S645" s="160">
        <v>0</v>
      </c>
      <c r="T645" s="161">
        <f>S645*H645</f>
        <v>0</v>
      </c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R645" s="162" t="s">
        <v>192</v>
      </c>
      <c r="AT645" s="162" t="s">
        <v>187</v>
      </c>
      <c r="AU645" s="162" t="s">
        <v>88</v>
      </c>
      <c r="AY645" s="18" t="s">
        <v>185</v>
      </c>
      <c r="BE645" s="163">
        <f>IF(N645="základní",J645,0)</f>
        <v>0</v>
      </c>
      <c r="BF645" s="163">
        <f>IF(N645="snížená",J645,0)</f>
        <v>0</v>
      </c>
      <c r="BG645" s="163">
        <f>IF(N645="zákl. přenesená",J645,0)</f>
        <v>0</v>
      </c>
      <c r="BH645" s="163">
        <f>IF(N645="sníž. přenesená",J645,0)</f>
        <v>0</v>
      </c>
      <c r="BI645" s="163">
        <f>IF(N645="nulová",J645,0)</f>
        <v>0</v>
      </c>
      <c r="BJ645" s="18" t="s">
        <v>24</v>
      </c>
      <c r="BK645" s="163">
        <f>ROUND(I645*H645,2)</f>
        <v>0</v>
      </c>
      <c r="BL645" s="18" t="s">
        <v>192</v>
      </c>
      <c r="BM645" s="162" t="s">
        <v>2363</v>
      </c>
    </row>
    <row r="646" spans="1:65" s="13" customFormat="1">
      <c r="B646" s="164"/>
      <c r="D646" s="165" t="s">
        <v>194</v>
      </c>
      <c r="E646" s="166" t="s">
        <v>1</v>
      </c>
      <c r="F646" s="167" t="s">
        <v>1831</v>
      </c>
      <c r="H646" s="168">
        <v>18.2</v>
      </c>
      <c r="I646" s="169"/>
      <c r="L646" s="164"/>
      <c r="M646" s="170"/>
      <c r="N646" s="171"/>
      <c r="O646" s="171"/>
      <c r="P646" s="171"/>
      <c r="Q646" s="171"/>
      <c r="R646" s="171"/>
      <c r="S646" s="171"/>
      <c r="T646" s="172"/>
      <c r="AT646" s="166" t="s">
        <v>194</v>
      </c>
      <c r="AU646" s="166" t="s">
        <v>88</v>
      </c>
      <c r="AV646" s="13" t="s">
        <v>88</v>
      </c>
      <c r="AW646" s="13" t="s">
        <v>35</v>
      </c>
      <c r="AX646" s="13" t="s">
        <v>24</v>
      </c>
      <c r="AY646" s="166" t="s">
        <v>185</v>
      </c>
    </row>
    <row r="647" spans="1:65" s="2" customFormat="1" ht="16.5" customHeight="1">
      <c r="A647" s="33"/>
      <c r="B647" s="150"/>
      <c r="C647" s="151" t="s">
        <v>1107</v>
      </c>
      <c r="D647" s="151" t="s">
        <v>187</v>
      </c>
      <c r="E647" s="152" t="s">
        <v>2364</v>
      </c>
      <c r="F647" s="153" t="s">
        <v>2365</v>
      </c>
      <c r="G647" s="154" t="s">
        <v>375</v>
      </c>
      <c r="H647" s="155">
        <v>3019.893</v>
      </c>
      <c r="I647" s="156"/>
      <c r="J647" s="157">
        <f>ROUND(I647*H647,2)</f>
        <v>0</v>
      </c>
      <c r="K647" s="153" t="s">
        <v>191</v>
      </c>
      <c r="L647" s="34"/>
      <c r="M647" s="158" t="s">
        <v>1</v>
      </c>
      <c r="N647" s="159" t="s">
        <v>45</v>
      </c>
      <c r="O647" s="59"/>
      <c r="P647" s="160">
        <f>O647*H647</f>
        <v>0</v>
      </c>
      <c r="Q647" s="160">
        <v>1.1000000000000001E-3</v>
      </c>
      <c r="R647" s="160">
        <f>Q647*H647</f>
        <v>3.3218823000000004</v>
      </c>
      <c r="S647" s="160">
        <v>0</v>
      </c>
      <c r="T647" s="161">
        <f>S647*H647</f>
        <v>0</v>
      </c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R647" s="162" t="s">
        <v>192</v>
      </c>
      <c r="AT647" s="162" t="s">
        <v>187</v>
      </c>
      <c r="AU647" s="162" t="s">
        <v>88</v>
      </c>
      <c r="AY647" s="18" t="s">
        <v>185</v>
      </c>
      <c r="BE647" s="163">
        <f>IF(N647="základní",J647,0)</f>
        <v>0</v>
      </c>
      <c r="BF647" s="163">
        <f>IF(N647="snížená",J647,0)</f>
        <v>0</v>
      </c>
      <c r="BG647" s="163">
        <f>IF(N647="zákl. přenesená",J647,0)</f>
        <v>0</v>
      </c>
      <c r="BH647" s="163">
        <f>IF(N647="sníž. přenesená",J647,0)</f>
        <v>0</v>
      </c>
      <c r="BI647" s="163">
        <f>IF(N647="nulová",J647,0)</f>
        <v>0</v>
      </c>
      <c r="BJ647" s="18" t="s">
        <v>24</v>
      </c>
      <c r="BK647" s="163">
        <f>ROUND(I647*H647,2)</f>
        <v>0</v>
      </c>
      <c r="BL647" s="18" t="s">
        <v>192</v>
      </c>
      <c r="BM647" s="162" t="s">
        <v>2366</v>
      </c>
    </row>
    <row r="648" spans="1:65" s="15" customFormat="1">
      <c r="B648" s="194"/>
      <c r="D648" s="165" t="s">
        <v>194</v>
      </c>
      <c r="E648" s="195" t="s">
        <v>1</v>
      </c>
      <c r="F648" s="196" t="s">
        <v>2354</v>
      </c>
      <c r="H648" s="195" t="s">
        <v>1</v>
      </c>
      <c r="I648" s="197"/>
      <c r="L648" s="194"/>
      <c r="M648" s="198"/>
      <c r="N648" s="199"/>
      <c r="O648" s="199"/>
      <c r="P648" s="199"/>
      <c r="Q648" s="199"/>
      <c r="R648" s="199"/>
      <c r="S648" s="199"/>
      <c r="T648" s="200"/>
      <c r="AT648" s="195" t="s">
        <v>194</v>
      </c>
      <c r="AU648" s="195" t="s">
        <v>88</v>
      </c>
      <c r="AV648" s="15" t="s">
        <v>24</v>
      </c>
      <c r="AW648" s="15" t="s">
        <v>35</v>
      </c>
      <c r="AX648" s="15" t="s">
        <v>80</v>
      </c>
      <c r="AY648" s="195" t="s">
        <v>185</v>
      </c>
    </row>
    <row r="649" spans="1:65" s="13" customFormat="1">
      <c r="B649" s="164"/>
      <c r="D649" s="165" t="s">
        <v>194</v>
      </c>
      <c r="E649" s="166" t="s">
        <v>1</v>
      </c>
      <c r="F649" s="167" t="s">
        <v>2367</v>
      </c>
      <c r="H649" s="168">
        <v>113.24</v>
      </c>
      <c r="I649" s="169"/>
      <c r="L649" s="164"/>
      <c r="M649" s="170"/>
      <c r="N649" s="171"/>
      <c r="O649" s="171"/>
      <c r="P649" s="171"/>
      <c r="Q649" s="171"/>
      <c r="R649" s="171"/>
      <c r="S649" s="171"/>
      <c r="T649" s="172"/>
      <c r="AT649" s="166" t="s">
        <v>194</v>
      </c>
      <c r="AU649" s="166" t="s">
        <v>88</v>
      </c>
      <c r="AV649" s="13" t="s">
        <v>88</v>
      </c>
      <c r="AW649" s="13" t="s">
        <v>35</v>
      </c>
      <c r="AX649" s="13" t="s">
        <v>80</v>
      </c>
      <c r="AY649" s="166" t="s">
        <v>185</v>
      </c>
    </row>
    <row r="650" spans="1:65" s="13" customFormat="1">
      <c r="B650" s="164"/>
      <c r="D650" s="165" t="s">
        <v>194</v>
      </c>
      <c r="E650" s="166" t="s">
        <v>1</v>
      </c>
      <c r="F650" s="167" t="s">
        <v>2368</v>
      </c>
      <c r="H650" s="168">
        <v>29.04</v>
      </c>
      <c r="I650" s="169"/>
      <c r="L650" s="164"/>
      <c r="M650" s="170"/>
      <c r="N650" s="171"/>
      <c r="O650" s="171"/>
      <c r="P650" s="171"/>
      <c r="Q650" s="171"/>
      <c r="R650" s="171"/>
      <c r="S650" s="171"/>
      <c r="T650" s="172"/>
      <c r="AT650" s="166" t="s">
        <v>194</v>
      </c>
      <c r="AU650" s="166" t="s">
        <v>88</v>
      </c>
      <c r="AV650" s="13" t="s">
        <v>88</v>
      </c>
      <c r="AW650" s="13" t="s">
        <v>35</v>
      </c>
      <c r="AX650" s="13" t="s">
        <v>80</v>
      </c>
      <c r="AY650" s="166" t="s">
        <v>185</v>
      </c>
    </row>
    <row r="651" spans="1:65" s="14" customFormat="1">
      <c r="B651" s="173"/>
      <c r="D651" s="165" t="s">
        <v>194</v>
      </c>
      <c r="E651" s="174" t="s">
        <v>1842</v>
      </c>
      <c r="F651" s="175" t="s">
        <v>1843</v>
      </c>
      <c r="H651" s="176">
        <v>142.28</v>
      </c>
      <c r="I651" s="177"/>
      <c r="L651" s="173"/>
      <c r="M651" s="178"/>
      <c r="N651" s="179"/>
      <c r="O651" s="179"/>
      <c r="P651" s="179"/>
      <c r="Q651" s="179"/>
      <c r="R651" s="179"/>
      <c r="S651" s="179"/>
      <c r="T651" s="180"/>
      <c r="AT651" s="174" t="s">
        <v>194</v>
      </c>
      <c r="AU651" s="174" t="s">
        <v>88</v>
      </c>
      <c r="AV651" s="14" t="s">
        <v>192</v>
      </c>
      <c r="AW651" s="14" t="s">
        <v>35</v>
      </c>
      <c r="AX651" s="14" t="s">
        <v>80</v>
      </c>
      <c r="AY651" s="174" t="s">
        <v>185</v>
      </c>
    </row>
    <row r="652" spans="1:65" s="13" customFormat="1">
      <c r="B652" s="164"/>
      <c r="D652" s="165" t="s">
        <v>194</v>
      </c>
      <c r="E652" s="166" t="s">
        <v>1</v>
      </c>
      <c r="F652" s="167" t="s">
        <v>2369</v>
      </c>
      <c r="H652" s="168">
        <v>3019.893</v>
      </c>
      <c r="I652" s="169"/>
      <c r="L652" s="164"/>
      <c r="M652" s="170"/>
      <c r="N652" s="171"/>
      <c r="O652" s="171"/>
      <c r="P652" s="171"/>
      <c r="Q652" s="171"/>
      <c r="R652" s="171"/>
      <c r="S652" s="171"/>
      <c r="T652" s="172"/>
      <c r="AT652" s="166" t="s">
        <v>194</v>
      </c>
      <c r="AU652" s="166" t="s">
        <v>88</v>
      </c>
      <c r="AV652" s="13" t="s">
        <v>88</v>
      </c>
      <c r="AW652" s="13" t="s">
        <v>35</v>
      </c>
      <c r="AX652" s="13" t="s">
        <v>80</v>
      </c>
      <c r="AY652" s="166" t="s">
        <v>185</v>
      </c>
    </row>
    <row r="653" spans="1:65" s="14" customFormat="1">
      <c r="B653" s="173"/>
      <c r="D653" s="165" t="s">
        <v>194</v>
      </c>
      <c r="E653" s="174" t="s">
        <v>2370</v>
      </c>
      <c r="F653" s="175" t="s">
        <v>195</v>
      </c>
      <c r="H653" s="176">
        <v>3019.893</v>
      </c>
      <c r="I653" s="177"/>
      <c r="L653" s="173"/>
      <c r="M653" s="178"/>
      <c r="N653" s="179"/>
      <c r="O653" s="179"/>
      <c r="P653" s="179"/>
      <c r="Q653" s="179"/>
      <c r="R653" s="179"/>
      <c r="S653" s="179"/>
      <c r="T653" s="180"/>
      <c r="AT653" s="174" t="s">
        <v>194</v>
      </c>
      <c r="AU653" s="174" t="s">
        <v>88</v>
      </c>
      <c r="AV653" s="14" t="s">
        <v>192</v>
      </c>
      <c r="AW653" s="14" t="s">
        <v>35</v>
      </c>
      <c r="AX653" s="14" t="s">
        <v>24</v>
      </c>
      <c r="AY653" s="174" t="s">
        <v>185</v>
      </c>
    </row>
    <row r="654" spans="1:65" s="2" customFormat="1" ht="16.5" customHeight="1">
      <c r="A654" s="33"/>
      <c r="B654" s="150"/>
      <c r="C654" s="151" t="s">
        <v>1112</v>
      </c>
      <c r="D654" s="151" t="s">
        <v>187</v>
      </c>
      <c r="E654" s="152" t="s">
        <v>2371</v>
      </c>
      <c r="F654" s="153" t="s">
        <v>2372</v>
      </c>
      <c r="G654" s="154" t="s">
        <v>375</v>
      </c>
      <c r="H654" s="155">
        <v>1127.557</v>
      </c>
      <c r="I654" s="156"/>
      <c r="J654" s="157">
        <f>ROUND(I654*H654,2)</f>
        <v>0</v>
      </c>
      <c r="K654" s="153" t="s">
        <v>191</v>
      </c>
      <c r="L654" s="34"/>
      <c r="M654" s="158" t="s">
        <v>1</v>
      </c>
      <c r="N654" s="159" t="s">
        <v>45</v>
      </c>
      <c r="O654" s="59"/>
      <c r="P654" s="160">
        <f>O654*H654</f>
        <v>0</v>
      </c>
      <c r="Q654" s="160">
        <v>2.0000000000000002E-5</v>
      </c>
      <c r="R654" s="160">
        <f>Q654*H654</f>
        <v>2.2551140000000001E-2</v>
      </c>
      <c r="S654" s="160">
        <v>0</v>
      </c>
      <c r="T654" s="161">
        <f>S654*H654</f>
        <v>0</v>
      </c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R654" s="162" t="s">
        <v>192</v>
      </c>
      <c r="AT654" s="162" t="s">
        <v>187</v>
      </c>
      <c r="AU654" s="162" t="s">
        <v>88</v>
      </c>
      <c r="AY654" s="18" t="s">
        <v>185</v>
      </c>
      <c r="BE654" s="163">
        <f>IF(N654="základní",J654,0)</f>
        <v>0</v>
      </c>
      <c r="BF654" s="163">
        <f>IF(N654="snížená",J654,0)</f>
        <v>0</v>
      </c>
      <c r="BG654" s="163">
        <f>IF(N654="zákl. přenesená",J654,0)</f>
        <v>0</v>
      </c>
      <c r="BH654" s="163">
        <f>IF(N654="sníž. přenesená",J654,0)</f>
        <v>0</v>
      </c>
      <c r="BI654" s="163">
        <f>IF(N654="nulová",J654,0)</f>
        <v>0</v>
      </c>
      <c r="BJ654" s="18" t="s">
        <v>24</v>
      </c>
      <c r="BK654" s="163">
        <f>ROUND(I654*H654,2)</f>
        <v>0</v>
      </c>
      <c r="BL654" s="18" t="s">
        <v>192</v>
      </c>
      <c r="BM654" s="162" t="s">
        <v>2373</v>
      </c>
    </row>
    <row r="655" spans="1:65" s="15" customFormat="1">
      <c r="B655" s="194"/>
      <c r="D655" s="165" t="s">
        <v>194</v>
      </c>
      <c r="E655" s="195" t="s">
        <v>1</v>
      </c>
      <c r="F655" s="196" t="s">
        <v>2354</v>
      </c>
      <c r="H655" s="195" t="s">
        <v>1</v>
      </c>
      <c r="I655" s="197"/>
      <c r="L655" s="194"/>
      <c r="M655" s="198"/>
      <c r="N655" s="199"/>
      <c r="O655" s="199"/>
      <c r="P655" s="199"/>
      <c r="Q655" s="199"/>
      <c r="R655" s="199"/>
      <c r="S655" s="199"/>
      <c r="T655" s="200"/>
      <c r="AT655" s="195" t="s">
        <v>194</v>
      </c>
      <c r="AU655" s="195" t="s">
        <v>88</v>
      </c>
      <c r="AV655" s="15" t="s">
        <v>24</v>
      </c>
      <c r="AW655" s="15" t="s">
        <v>35</v>
      </c>
      <c r="AX655" s="15" t="s">
        <v>80</v>
      </c>
      <c r="AY655" s="195" t="s">
        <v>185</v>
      </c>
    </row>
    <row r="656" spans="1:65" s="13" customFormat="1">
      <c r="B656" s="164"/>
      <c r="D656" s="165" t="s">
        <v>194</v>
      </c>
      <c r="E656" s="166" t="s">
        <v>1852</v>
      </c>
      <c r="F656" s="167" t="s">
        <v>2374</v>
      </c>
      <c r="H656" s="168">
        <v>40.42</v>
      </c>
      <c r="I656" s="169"/>
      <c r="L656" s="164"/>
      <c r="M656" s="170"/>
      <c r="N656" s="171"/>
      <c r="O656" s="171"/>
      <c r="P656" s="171"/>
      <c r="Q656" s="171"/>
      <c r="R656" s="171"/>
      <c r="S656" s="171"/>
      <c r="T656" s="172"/>
      <c r="AT656" s="166" t="s">
        <v>194</v>
      </c>
      <c r="AU656" s="166" t="s">
        <v>88</v>
      </c>
      <c r="AV656" s="13" t="s">
        <v>88</v>
      </c>
      <c r="AW656" s="13" t="s">
        <v>35</v>
      </c>
      <c r="AX656" s="13" t="s">
        <v>80</v>
      </c>
      <c r="AY656" s="166" t="s">
        <v>185</v>
      </c>
    </row>
    <row r="657" spans="1:65" s="13" customFormat="1">
      <c r="B657" s="164"/>
      <c r="D657" s="165" t="s">
        <v>194</v>
      </c>
      <c r="E657" s="166" t="s">
        <v>1822</v>
      </c>
      <c r="F657" s="167" t="s">
        <v>2375</v>
      </c>
      <c r="H657" s="168">
        <v>15.88</v>
      </c>
      <c r="I657" s="169"/>
      <c r="L657" s="164"/>
      <c r="M657" s="170"/>
      <c r="N657" s="171"/>
      <c r="O657" s="171"/>
      <c r="P657" s="171"/>
      <c r="Q657" s="171"/>
      <c r="R657" s="171"/>
      <c r="S657" s="171"/>
      <c r="T657" s="172"/>
      <c r="AT657" s="166" t="s">
        <v>194</v>
      </c>
      <c r="AU657" s="166" t="s">
        <v>88</v>
      </c>
      <c r="AV657" s="13" t="s">
        <v>88</v>
      </c>
      <c r="AW657" s="13" t="s">
        <v>35</v>
      </c>
      <c r="AX657" s="13" t="s">
        <v>80</v>
      </c>
      <c r="AY657" s="166" t="s">
        <v>185</v>
      </c>
    </row>
    <row r="658" spans="1:65" s="14" customFormat="1">
      <c r="B658" s="173"/>
      <c r="D658" s="165" t="s">
        <v>194</v>
      </c>
      <c r="E658" s="174" t="s">
        <v>2376</v>
      </c>
      <c r="F658" s="175" t="s">
        <v>1843</v>
      </c>
      <c r="H658" s="176">
        <v>56.3</v>
      </c>
      <c r="I658" s="177"/>
      <c r="L658" s="173"/>
      <c r="M658" s="178"/>
      <c r="N658" s="179"/>
      <c r="O658" s="179"/>
      <c r="P658" s="179"/>
      <c r="Q658" s="179"/>
      <c r="R658" s="179"/>
      <c r="S658" s="179"/>
      <c r="T658" s="180"/>
      <c r="AT658" s="174" t="s">
        <v>194</v>
      </c>
      <c r="AU658" s="174" t="s">
        <v>88</v>
      </c>
      <c r="AV658" s="14" t="s">
        <v>192</v>
      </c>
      <c r="AW658" s="14" t="s">
        <v>35</v>
      </c>
      <c r="AX658" s="14" t="s">
        <v>80</v>
      </c>
      <c r="AY658" s="174" t="s">
        <v>185</v>
      </c>
    </row>
    <row r="659" spans="1:65" s="13" customFormat="1">
      <c r="B659" s="164"/>
      <c r="D659" s="165" t="s">
        <v>194</v>
      </c>
      <c r="E659" s="166" t="s">
        <v>1</v>
      </c>
      <c r="F659" s="167" t="s">
        <v>2377</v>
      </c>
      <c r="H659" s="168">
        <v>857.91499999999996</v>
      </c>
      <c r="I659" s="169"/>
      <c r="L659" s="164"/>
      <c r="M659" s="170"/>
      <c r="N659" s="171"/>
      <c r="O659" s="171"/>
      <c r="P659" s="171"/>
      <c r="Q659" s="171"/>
      <c r="R659" s="171"/>
      <c r="S659" s="171"/>
      <c r="T659" s="172"/>
      <c r="AT659" s="166" t="s">
        <v>194</v>
      </c>
      <c r="AU659" s="166" t="s">
        <v>88</v>
      </c>
      <c r="AV659" s="13" t="s">
        <v>88</v>
      </c>
      <c r="AW659" s="13" t="s">
        <v>35</v>
      </c>
      <c r="AX659" s="13" t="s">
        <v>80</v>
      </c>
      <c r="AY659" s="166" t="s">
        <v>185</v>
      </c>
    </row>
    <row r="660" spans="1:65" s="13" customFormat="1">
      <c r="B660" s="164"/>
      <c r="D660" s="165" t="s">
        <v>194</v>
      </c>
      <c r="E660" s="166" t="s">
        <v>1</v>
      </c>
      <c r="F660" s="167" t="s">
        <v>2378</v>
      </c>
      <c r="H660" s="168">
        <v>269.642</v>
      </c>
      <c r="I660" s="169"/>
      <c r="L660" s="164"/>
      <c r="M660" s="170"/>
      <c r="N660" s="171"/>
      <c r="O660" s="171"/>
      <c r="P660" s="171"/>
      <c r="Q660" s="171"/>
      <c r="R660" s="171"/>
      <c r="S660" s="171"/>
      <c r="T660" s="172"/>
      <c r="AT660" s="166" t="s">
        <v>194</v>
      </c>
      <c r="AU660" s="166" t="s">
        <v>88</v>
      </c>
      <c r="AV660" s="13" t="s">
        <v>88</v>
      </c>
      <c r="AW660" s="13" t="s">
        <v>35</v>
      </c>
      <c r="AX660" s="13" t="s">
        <v>80</v>
      </c>
      <c r="AY660" s="166" t="s">
        <v>185</v>
      </c>
    </row>
    <row r="661" spans="1:65" s="14" customFormat="1">
      <c r="B661" s="173"/>
      <c r="D661" s="165" t="s">
        <v>194</v>
      </c>
      <c r="E661" s="174" t="s">
        <v>2379</v>
      </c>
      <c r="F661" s="175" t="s">
        <v>195</v>
      </c>
      <c r="H661" s="176">
        <v>1127.557</v>
      </c>
      <c r="I661" s="177"/>
      <c r="L661" s="173"/>
      <c r="M661" s="178"/>
      <c r="N661" s="179"/>
      <c r="O661" s="179"/>
      <c r="P661" s="179"/>
      <c r="Q661" s="179"/>
      <c r="R661" s="179"/>
      <c r="S661" s="179"/>
      <c r="T661" s="180"/>
      <c r="AT661" s="174" t="s">
        <v>194</v>
      </c>
      <c r="AU661" s="174" t="s">
        <v>88</v>
      </c>
      <c r="AV661" s="14" t="s">
        <v>192</v>
      </c>
      <c r="AW661" s="14" t="s">
        <v>35</v>
      </c>
      <c r="AX661" s="14" t="s">
        <v>24</v>
      </c>
      <c r="AY661" s="174" t="s">
        <v>185</v>
      </c>
    </row>
    <row r="662" spans="1:65" s="2" customFormat="1" ht="16.5" customHeight="1">
      <c r="A662" s="33"/>
      <c r="B662" s="150"/>
      <c r="C662" s="181" t="s">
        <v>1117</v>
      </c>
      <c r="D662" s="181" t="s">
        <v>231</v>
      </c>
      <c r="E662" s="182" t="s">
        <v>2380</v>
      </c>
      <c r="F662" s="183" t="s">
        <v>2381</v>
      </c>
      <c r="G662" s="184" t="s">
        <v>234</v>
      </c>
      <c r="H662" s="185">
        <v>0.86599999999999999</v>
      </c>
      <c r="I662" s="186"/>
      <c r="J662" s="187">
        <f>ROUND(I662*H662,2)</f>
        <v>0</v>
      </c>
      <c r="K662" s="183" t="s">
        <v>191</v>
      </c>
      <c r="L662" s="188"/>
      <c r="M662" s="189" t="s">
        <v>1</v>
      </c>
      <c r="N662" s="190" t="s">
        <v>45</v>
      </c>
      <c r="O662" s="59"/>
      <c r="P662" s="160">
        <f>O662*H662</f>
        <v>0</v>
      </c>
      <c r="Q662" s="160">
        <v>1</v>
      </c>
      <c r="R662" s="160">
        <f>Q662*H662</f>
        <v>0.86599999999999999</v>
      </c>
      <c r="S662" s="160">
        <v>0</v>
      </c>
      <c r="T662" s="161">
        <f>S662*H662</f>
        <v>0</v>
      </c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R662" s="162" t="s">
        <v>217</v>
      </c>
      <c r="AT662" s="162" t="s">
        <v>231</v>
      </c>
      <c r="AU662" s="162" t="s">
        <v>88</v>
      </c>
      <c r="AY662" s="18" t="s">
        <v>185</v>
      </c>
      <c r="BE662" s="163">
        <f>IF(N662="základní",J662,0)</f>
        <v>0</v>
      </c>
      <c r="BF662" s="163">
        <f>IF(N662="snížená",J662,0)</f>
        <v>0</v>
      </c>
      <c r="BG662" s="163">
        <f>IF(N662="zákl. přenesená",J662,0)</f>
        <v>0</v>
      </c>
      <c r="BH662" s="163">
        <f>IF(N662="sníž. přenesená",J662,0)</f>
        <v>0</v>
      </c>
      <c r="BI662" s="163">
        <f>IF(N662="nulová",J662,0)</f>
        <v>0</v>
      </c>
      <c r="BJ662" s="18" t="s">
        <v>24</v>
      </c>
      <c r="BK662" s="163">
        <f>ROUND(I662*H662,2)</f>
        <v>0</v>
      </c>
      <c r="BL662" s="18" t="s">
        <v>192</v>
      </c>
      <c r="BM662" s="162" t="s">
        <v>2382</v>
      </c>
    </row>
    <row r="663" spans="1:65" s="15" customFormat="1">
      <c r="B663" s="194"/>
      <c r="D663" s="165" t="s">
        <v>194</v>
      </c>
      <c r="E663" s="195" t="s">
        <v>1</v>
      </c>
      <c r="F663" s="196" t="s">
        <v>2383</v>
      </c>
      <c r="H663" s="195" t="s">
        <v>1</v>
      </c>
      <c r="I663" s="197"/>
      <c r="L663" s="194"/>
      <c r="M663" s="198"/>
      <c r="N663" s="199"/>
      <c r="O663" s="199"/>
      <c r="P663" s="199"/>
      <c r="Q663" s="199"/>
      <c r="R663" s="199"/>
      <c r="S663" s="199"/>
      <c r="T663" s="200"/>
      <c r="AT663" s="195" t="s">
        <v>194</v>
      </c>
      <c r="AU663" s="195" t="s">
        <v>88</v>
      </c>
      <c r="AV663" s="15" t="s">
        <v>24</v>
      </c>
      <c r="AW663" s="15" t="s">
        <v>35</v>
      </c>
      <c r="AX663" s="15" t="s">
        <v>80</v>
      </c>
      <c r="AY663" s="195" t="s">
        <v>185</v>
      </c>
    </row>
    <row r="664" spans="1:65" s="13" customFormat="1">
      <c r="B664" s="164"/>
      <c r="D664" s="165" t="s">
        <v>194</v>
      </c>
      <c r="E664" s="166" t="s">
        <v>1</v>
      </c>
      <c r="F664" s="167" t="s">
        <v>2384</v>
      </c>
      <c r="H664" s="168">
        <v>0.86599999999999999</v>
      </c>
      <c r="I664" s="169"/>
      <c r="L664" s="164"/>
      <c r="M664" s="170"/>
      <c r="N664" s="171"/>
      <c r="O664" s="171"/>
      <c r="P664" s="171"/>
      <c r="Q664" s="171"/>
      <c r="R664" s="171"/>
      <c r="S664" s="171"/>
      <c r="T664" s="172"/>
      <c r="AT664" s="166" t="s">
        <v>194</v>
      </c>
      <c r="AU664" s="166" t="s">
        <v>88</v>
      </c>
      <c r="AV664" s="13" t="s">
        <v>88</v>
      </c>
      <c r="AW664" s="13" t="s">
        <v>35</v>
      </c>
      <c r="AX664" s="13" t="s">
        <v>24</v>
      </c>
      <c r="AY664" s="166" t="s">
        <v>185</v>
      </c>
    </row>
    <row r="665" spans="1:65" s="2" customFormat="1" ht="16.5" customHeight="1">
      <c r="A665" s="33"/>
      <c r="B665" s="150"/>
      <c r="C665" s="181" t="s">
        <v>1122</v>
      </c>
      <c r="D665" s="181" t="s">
        <v>231</v>
      </c>
      <c r="E665" s="182" t="s">
        <v>2385</v>
      </c>
      <c r="F665" s="183" t="s">
        <v>2386</v>
      </c>
      <c r="G665" s="184" t="s">
        <v>234</v>
      </c>
      <c r="H665" s="185">
        <v>0.27200000000000002</v>
      </c>
      <c r="I665" s="186"/>
      <c r="J665" s="187">
        <f>ROUND(I665*H665,2)</f>
        <v>0</v>
      </c>
      <c r="K665" s="183" t="s">
        <v>224</v>
      </c>
      <c r="L665" s="188"/>
      <c r="M665" s="189" t="s">
        <v>1</v>
      </c>
      <c r="N665" s="190" t="s">
        <v>45</v>
      </c>
      <c r="O665" s="59"/>
      <c r="P665" s="160">
        <f>O665*H665</f>
        <v>0</v>
      </c>
      <c r="Q665" s="160">
        <v>1</v>
      </c>
      <c r="R665" s="160">
        <f>Q665*H665</f>
        <v>0.27200000000000002</v>
      </c>
      <c r="S665" s="160">
        <v>0</v>
      </c>
      <c r="T665" s="161">
        <f>S665*H665</f>
        <v>0</v>
      </c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R665" s="162" t="s">
        <v>217</v>
      </c>
      <c r="AT665" s="162" t="s">
        <v>231</v>
      </c>
      <c r="AU665" s="162" t="s">
        <v>88</v>
      </c>
      <c r="AY665" s="18" t="s">
        <v>185</v>
      </c>
      <c r="BE665" s="163">
        <f>IF(N665="základní",J665,0)</f>
        <v>0</v>
      </c>
      <c r="BF665" s="163">
        <f>IF(N665="snížená",J665,0)</f>
        <v>0</v>
      </c>
      <c r="BG665" s="163">
        <f>IF(N665="zákl. přenesená",J665,0)</f>
        <v>0</v>
      </c>
      <c r="BH665" s="163">
        <f>IF(N665="sníž. přenesená",J665,0)</f>
        <v>0</v>
      </c>
      <c r="BI665" s="163">
        <f>IF(N665="nulová",J665,0)</f>
        <v>0</v>
      </c>
      <c r="BJ665" s="18" t="s">
        <v>24</v>
      </c>
      <c r="BK665" s="163">
        <f>ROUND(I665*H665,2)</f>
        <v>0</v>
      </c>
      <c r="BL665" s="18" t="s">
        <v>192</v>
      </c>
      <c r="BM665" s="162" t="s">
        <v>2387</v>
      </c>
    </row>
    <row r="666" spans="1:65" s="15" customFormat="1">
      <c r="B666" s="194"/>
      <c r="D666" s="165" t="s">
        <v>194</v>
      </c>
      <c r="E666" s="195" t="s">
        <v>1</v>
      </c>
      <c r="F666" s="196" t="s">
        <v>2383</v>
      </c>
      <c r="H666" s="195" t="s">
        <v>1</v>
      </c>
      <c r="I666" s="197"/>
      <c r="L666" s="194"/>
      <c r="M666" s="198"/>
      <c r="N666" s="199"/>
      <c r="O666" s="199"/>
      <c r="P666" s="199"/>
      <c r="Q666" s="199"/>
      <c r="R666" s="199"/>
      <c r="S666" s="199"/>
      <c r="T666" s="200"/>
      <c r="AT666" s="195" t="s">
        <v>194</v>
      </c>
      <c r="AU666" s="195" t="s">
        <v>88</v>
      </c>
      <c r="AV666" s="15" t="s">
        <v>24</v>
      </c>
      <c r="AW666" s="15" t="s">
        <v>35</v>
      </c>
      <c r="AX666" s="15" t="s">
        <v>80</v>
      </c>
      <c r="AY666" s="195" t="s">
        <v>185</v>
      </c>
    </row>
    <row r="667" spans="1:65" s="13" customFormat="1">
      <c r="B667" s="164"/>
      <c r="D667" s="165" t="s">
        <v>194</v>
      </c>
      <c r="E667" s="166" t="s">
        <v>1</v>
      </c>
      <c r="F667" s="167" t="s">
        <v>2388</v>
      </c>
      <c r="H667" s="168">
        <v>0.27200000000000002</v>
      </c>
      <c r="I667" s="169"/>
      <c r="L667" s="164"/>
      <c r="M667" s="170"/>
      <c r="N667" s="171"/>
      <c r="O667" s="171"/>
      <c r="P667" s="171"/>
      <c r="Q667" s="171"/>
      <c r="R667" s="171"/>
      <c r="S667" s="171"/>
      <c r="T667" s="172"/>
      <c r="AT667" s="166" t="s">
        <v>194</v>
      </c>
      <c r="AU667" s="166" t="s">
        <v>88</v>
      </c>
      <c r="AV667" s="13" t="s">
        <v>88</v>
      </c>
      <c r="AW667" s="13" t="s">
        <v>35</v>
      </c>
      <c r="AX667" s="13" t="s">
        <v>24</v>
      </c>
      <c r="AY667" s="166" t="s">
        <v>185</v>
      </c>
    </row>
    <row r="668" spans="1:65" s="2" customFormat="1" ht="16.5" customHeight="1">
      <c r="A668" s="33"/>
      <c r="B668" s="150"/>
      <c r="C668" s="151" t="s">
        <v>1135</v>
      </c>
      <c r="D668" s="151" t="s">
        <v>187</v>
      </c>
      <c r="E668" s="152" t="s">
        <v>2389</v>
      </c>
      <c r="F668" s="153" t="s">
        <v>2390</v>
      </c>
      <c r="G668" s="154" t="s">
        <v>228</v>
      </c>
      <c r="H668" s="155">
        <v>5.2640000000000002</v>
      </c>
      <c r="I668" s="156"/>
      <c r="J668" s="157">
        <f>ROUND(I668*H668,2)</f>
        <v>0</v>
      </c>
      <c r="K668" s="153" t="s">
        <v>191</v>
      </c>
      <c r="L668" s="34"/>
      <c r="M668" s="158" t="s">
        <v>1</v>
      </c>
      <c r="N668" s="159" t="s">
        <v>45</v>
      </c>
      <c r="O668" s="59"/>
      <c r="P668" s="160">
        <f>O668*H668</f>
        <v>0</v>
      </c>
      <c r="Q668" s="160">
        <v>0</v>
      </c>
      <c r="R668" s="160">
        <f>Q668*H668</f>
        <v>0</v>
      </c>
      <c r="S668" s="160">
        <v>0</v>
      </c>
      <c r="T668" s="161">
        <f>S668*H668</f>
        <v>0</v>
      </c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R668" s="162" t="s">
        <v>192</v>
      </c>
      <c r="AT668" s="162" t="s">
        <v>187</v>
      </c>
      <c r="AU668" s="162" t="s">
        <v>88</v>
      </c>
      <c r="AY668" s="18" t="s">
        <v>185</v>
      </c>
      <c r="BE668" s="163">
        <f>IF(N668="základní",J668,0)</f>
        <v>0</v>
      </c>
      <c r="BF668" s="163">
        <f>IF(N668="snížená",J668,0)</f>
        <v>0</v>
      </c>
      <c r="BG668" s="163">
        <f>IF(N668="zákl. přenesená",J668,0)</f>
        <v>0</v>
      </c>
      <c r="BH668" s="163">
        <f>IF(N668="sníž. přenesená",J668,0)</f>
        <v>0</v>
      </c>
      <c r="BI668" s="163">
        <f>IF(N668="nulová",J668,0)</f>
        <v>0</v>
      </c>
      <c r="BJ668" s="18" t="s">
        <v>24</v>
      </c>
      <c r="BK668" s="163">
        <f>ROUND(I668*H668,2)</f>
        <v>0</v>
      </c>
      <c r="BL668" s="18" t="s">
        <v>192</v>
      </c>
      <c r="BM668" s="162" t="s">
        <v>2391</v>
      </c>
    </row>
    <row r="669" spans="1:65" s="15" customFormat="1">
      <c r="B669" s="194"/>
      <c r="D669" s="165" t="s">
        <v>194</v>
      </c>
      <c r="E669" s="195" t="s">
        <v>1</v>
      </c>
      <c r="F669" s="196" t="s">
        <v>2392</v>
      </c>
      <c r="H669" s="195" t="s">
        <v>1</v>
      </c>
      <c r="I669" s="197"/>
      <c r="L669" s="194"/>
      <c r="M669" s="198"/>
      <c r="N669" s="199"/>
      <c r="O669" s="199"/>
      <c r="P669" s="199"/>
      <c r="Q669" s="199"/>
      <c r="R669" s="199"/>
      <c r="S669" s="199"/>
      <c r="T669" s="200"/>
      <c r="AT669" s="195" t="s">
        <v>194</v>
      </c>
      <c r="AU669" s="195" t="s">
        <v>88</v>
      </c>
      <c r="AV669" s="15" t="s">
        <v>24</v>
      </c>
      <c r="AW669" s="15" t="s">
        <v>35</v>
      </c>
      <c r="AX669" s="15" t="s">
        <v>80</v>
      </c>
      <c r="AY669" s="195" t="s">
        <v>185</v>
      </c>
    </row>
    <row r="670" spans="1:65" s="13" customFormat="1">
      <c r="B670" s="164"/>
      <c r="D670" s="165" t="s">
        <v>194</v>
      </c>
      <c r="E670" s="166" t="s">
        <v>1</v>
      </c>
      <c r="F670" s="167" t="s">
        <v>2393</v>
      </c>
      <c r="H670" s="168">
        <v>5.2640000000000002</v>
      </c>
      <c r="I670" s="169"/>
      <c r="L670" s="164"/>
      <c r="M670" s="170"/>
      <c r="N670" s="171"/>
      <c r="O670" s="171"/>
      <c r="P670" s="171"/>
      <c r="Q670" s="171"/>
      <c r="R670" s="171"/>
      <c r="S670" s="171"/>
      <c r="T670" s="172"/>
      <c r="AT670" s="166" t="s">
        <v>194</v>
      </c>
      <c r="AU670" s="166" t="s">
        <v>88</v>
      </c>
      <c r="AV670" s="13" t="s">
        <v>88</v>
      </c>
      <c r="AW670" s="13" t="s">
        <v>35</v>
      </c>
      <c r="AX670" s="13" t="s">
        <v>80</v>
      </c>
      <c r="AY670" s="166" t="s">
        <v>185</v>
      </c>
    </row>
    <row r="671" spans="1:65" s="16" customFormat="1">
      <c r="B671" s="206"/>
      <c r="D671" s="165" t="s">
        <v>194</v>
      </c>
      <c r="E671" s="207" t="s">
        <v>1845</v>
      </c>
      <c r="F671" s="208" t="s">
        <v>510</v>
      </c>
      <c r="H671" s="209">
        <v>5.2640000000000002</v>
      </c>
      <c r="I671" s="210"/>
      <c r="L671" s="206"/>
      <c r="M671" s="211"/>
      <c r="N671" s="212"/>
      <c r="O671" s="212"/>
      <c r="P671" s="212"/>
      <c r="Q671" s="212"/>
      <c r="R671" s="212"/>
      <c r="S671" s="212"/>
      <c r="T671" s="213"/>
      <c r="AT671" s="207" t="s">
        <v>194</v>
      </c>
      <c r="AU671" s="207" t="s">
        <v>88</v>
      </c>
      <c r="AV671" s="16" t="s">
        <v>117</v>
      </c>
      <c r="AW671" s="16" t="s">
        <v>35</v>
      </c>
      <c r="AX671" s="16" t="s">
        <v>80</v>
      </c>
      <c r="AY671" s="207" t="s">
        <v>185</v>
      </c>
    </row>
    <row r="672" spans="1:65" s="14" customFormat="1">
      <c r="B672" s="173"/>
      <c r="D672" s="165" t="s">
        <v>194</v>
      </c>
      <c r="E672" s="174" t="s">
        <v>1</v>
      </c>
      <c r="F672" s="175" t="s">
        <v>195</v>
      </c>
      <c r="H672" s="176">
        <v>5.2640000000000002</v>
      </c>
      <c r="I672" s="177"/>
      <c r="L672" s="173"/>
      <c r="M672" s="178"/>
      <c r="N672" s="179"/>
      <c r="O672" s="179"/>
      <c r="P672" s="179"/>
      <c r="Q672" s="179"/>
      <c r="R672" s="179"/>
      <c r="S672" s="179"/>
      <c r="T672" s="180"/>
      <c r="AT672" s="174" t="s">
        <v>194</v>
      </c>
      <c r="AU672" s="174" t="s">
        <v>88</v>
      </c>
      <c r="AV672" s="14" t="s">
        <v>192</v>
      </c>
      <c r="AW672" s="14" t="s">
        <v>35</v>
      </c>
      <c r="AX672" s="14" t="s">
        <v>24</v>
      </c>
      <c r="AY672" s="174" t="s">
        <v>185</v>
      </c>
    </row>
    <row r="673" spans="1:65" s="2" customFormat="1" ht="16.5" customHeight="1">
      <c r="A673" s="33"/>
      <c r="B673" s="150"/>
      <c r="C673" s="181" t="s">
        <v>1140</v>
      </c>
      <c r="D673" s="181" t="s">
        <v>231</v>
      </c>
      <c r="E673" s="182" t="s">
        <v>2394</v>
      </c>
      <c r="F673" s="183" t="s">
        <v>2395</v>
      </c>
      <c r="G673" s="184" t="s">
        <v>228</v>
      </c>
      <c r="H673" s="185">
        <v>5.5270000000000001</v>
      </c>
      <c r="I673" s="186"/>
      <c r="J673" s="187">
        <f>ROUND(I673*H673,2)</f>
        <v>0</v>
      </c>
      <c r="K673" s="183" t="s">
        <v>191</v>
      </c>
      <c r="L673" s="188"/>
      <c r="M673" s="189" t="s">
        <v>1</v>
      </c>
      <c r="N673" s="190" t="s">
        <v>45</v>
      </c>
      <c r="O673" s="59"/>
      <c r="P673" s="160">
        <f>O673*H673</f>
        <v>0</v>
      </c>
      <c r="Q673" s="160">
        <v>2.234</v>
      </c>
      <c r="R673" s="160">
        <f>Q673*H673</f>
        <v>12.347318</v>
      </c>
      <c r="S673" s="160">
        <v>0</v>
      </c>
      <c r="T673" s="161">
        <f>S673*H673</f>
        <v>0</v>
      </c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R673" s="162" t="s">
        <v>217</v>
      </c>
      <c r="AT673" s="162" t="s">
        <v>231</v>
      </c>
      <c r="AU673" s="162" t="s">
        <v>88</v>
      </c>
      <c r="AY673" s="18" t="s">
        <v>185</v>
      </c>
      <c r="BE673" s="163">
        <f>IF(N673="základní",J673,0)</f>
        <v>0</v>
      </c>
      <c r="BF673" s="163">
        <f>IF(N673="snížená",J673,0)</f>
        <v>0</v>
      </c>
      <c r="BG673" s="163">
        <f>IF(N673="zákl. přenesená",J673,0)</f>
        <v>0</v>
      </c>
      <c r="BH673" s="163">
        <f>IF(N673="sníž. přenesená",J673,0)</f>
        <v>0</v>
      </c>
      <c r="BI673" s="163">
        <f>IF(N673="nulová",J673,0)</f>
        <v>0</v>
      </c>
      <c r="BJ673" s="18" t="s">
        <v>24</v>
      </c>
      <c r="BK673" s="163">
        <f>ROUND(I673*H673,2)</f>
        <v>0</v>
      </c>
      <c r="BL673" s="18" t="s">
        <v>192</v>
      </c>
      <c r="BM673" s="162" t="s">
        <v>2396</v>
      </c>
    </row>
    <row r="674" spans="1:65" s="13" customFormat="1">
      <c r="B674" s="164"/>
      <c r="D674" s="165" t="s">
        <v>194</v>
      </c>
      <c r="E674" s="166" t="s">
        <v>1</v>
      </c>
      <c r="F674" s="167" t="s">
        <v>2397</v>
      </c>
      <c r="H674" s="168">
        <v>5.5270000000000001</v>
      </c>
      <c r="I674" s="169"/>
      <c r="L674" s="164"/>
      <c r="M674" s="170"/>
      <c r="N674" s="171"/>
      <c r="O674" s="171"/>
      <c r="P674" s="171"/>
      <c r="Q674" s="171"/>
      <c r="R674" s="171"/>
      <c r="S674" s="171"/>
      <c r="T674" s="172"/>
      <c r="AT674" s="166" t="s">
        <v>194</v>
      </c>
      <c r="AU674" s="166" t="s">
        <v>88</v>
      </c>
      <c r="AV674" s="13" t="s">
        <v>88</v>
      </c>
      <c r="AW674" s="13" t="s">
        <v>35</v>
      </c>
      <c r="AX674" s="13" t="s">
        <v>24</v>
      </c>
      <c r="AY674" s="166" t="s">
        <v>185</v>
      </c>
    </row>
    <row r="675" spans="1:65" s="2" customFormat="1" ht="24.2" customHeight="1">
      <c r="A675" s="33"/>
      <c r="B675" s="150"/>
      <c r="C675" s="151" t="s">
        <v>1145</v>
      </c>
      <c r="D675" s="151" t="s">
        <v>187</v>
      </c>
      <c r="E675" s="152" t="s">
        <v>2398</v>
      </c>
      <c r="F675" s="153" t="s">
        <v>2399</v>
      </c>
      <c r="G675" s="154" t="s">
        <v>280</v>
      </c>
      <c r="H675" s="155">
        <v>106.32</v>
      </c>
      <c r="I675" s="156"/>
      <c r="J675" s="157">
        <f>ROUND(I675*H675,2)</f>
        <v>0</v>
      </c>
      <c r="K675" s="153" t="s">
        <v>224</v>
      </c>
      <c r="L675" s="34"/>
      <c r="M675" s="158" t="s">
        <v>1</v>
      </c>
      <c r="N675" s="159" t="s">
        <v>45</v>
      </c>
      <c r="O675" s="59"/>
      <c r="P675" s="160">
        <f>O675*H675</f>
        <v>0</v>
      </c>
      <c r="Q675" s="160">
        <v>0.17849999999999999</v>
      </c>
      <c r="R675" s="160">
        <f>Q675*H675</f>
        <v>18.978119999999997</v>
      </c>
      <c r="S675" s="160">
        <v>0</v>
      </c>
      <c r="T675" s="161">
        <f>S675*H675</f>
        <v>0</v>
      </c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R675" s="162" t="s">
        <v>192</v>
      </c>
      <c r="AT675" s="162" t="s">
        <v>187</v>
      </c>
      <c r="AU675" s="162" t="s">
        <v>88</v>
      </c>
      <c r="AY675" s="18" t="s">
        <v>185</v>
      </c>
      <c r="BE675" s="163">
        <f>IF(N675="základní",J675,0)</f>
        <v>0</v>
      </c>
      <c r="BF675" s="163">
        <f>IF(N675="snížená",J675,0)</f>
        <v>0</v>
      </c>
      <c r="BG675" s="163">
        <f>IF(N675="zákl. přenesená",J675,0)</f>
        <v>0</v>
      </c>
      <c r="BH675" s="163">
        <f>IF(N675="sníž. přenesená",J675,0)</f>
        <v>0</v>
      </c>
      <c r="BI675" s="163">
        <f>IF(N675="nulová",J675,0)</f>
        <v>0</v>
      </c>
      <c r="BJ675" s="18" t="s">
        <v>24</v>
      </c>
      <c r="BK675" s="163">
        <f>ROUND(I675*H675,2)</f>
        <v>0</v>
      </c>
      <c r="BL675" s="18" t="s">
        <v>192</v>
      </c>
      <c r="BM675" s="162" t="s">
        <v>2400</v>
      </c>
    </row>
    <row r="676" spans="1:65" s="15" customFormat="1">
      <c r="B676" s="194"/>
      <c r="D676" s="165" t="s">
        <v>194</v>
      </c>
      <c r="E676" s="195" t="s">
        <v>1</v>
      </c>
      <c r="F676" s="196" t="s">
        <v>2401</v>
      </c>
      <c r="H676" s="195" t="s">
        <v>1</v>
      </c>
      <c r="I676" s="197"/>
      <c r="L676" s="194"/>
      <c r="M676" s="198"/>
      <c r="N676" s="199"/>
      <c r="O676" s="199"/>
      <c r="P676" s="199"/>
      <c r="Q676" s="199"/>
      <c r="R676" s="199"/>
      <c r="S676" s="199"/>
      <c r="T676" s="200"/>
      <c r="AT676" s="195" t="s">
        <v>194</v>
      </c>
      <c r="AU676" s="195" t="s">
        <v>88</v>
      </c>
      <c r="AV676" s="15" t="s">
        <v>24</v>
      </c>
      <c r="AW676" s="15" t="s">
        <v>35</v>
      </c>
      <c r="AX676" s="15" t="s">
        <v>80</v>
      </c>
      <c r="AY676" s="195" t="s">
        <v>185</v>
      </c>
    </row>
    <row r="677" spans="1:65" s="13" customFormat="1">
      <c r="B677" s="164"/>
      <c r="D677" s="165" t="s">
        <v>194</v>
      </c>
      <c r="E677" s="166" t="s">
        <v>1</v>
      </c>
      <c r="F677" s="167" t="s">
        <v>2402</v>
      </c>
      <c r="H677" s="168">
        <v>96</v>
      </c>
      <c r="I677" s="169"/>
      <c r="L677" s="164"/>
      <c r="M677" s="170"/>
      <c r="N677" s="171"/>
      <c r="O677" s="171"/>
      <c r="P677" s="171"/>
      <c r="Q677" s="171"/>
      <c r="R677" s="171"/>
      <c r="S677" s="171"/>
      <c r="T677" s="172"/>
      <c r="AT677" s="166" t="s">
        <v>194</v>
      </c>
      <c r="AU677" s="166" t="s">
        <v>88</v>
      </c>
      <c r="AV677" s="13" t="s">
        <v>88</v>
      </c>
      <c r="AW677" s="13" t="s">
        <v>35</v>
      </c>
      <c r="AX677" s="13" t="s">
        <v>80</v>
      </c>
      <c r="AY677" s="166" t="s">
        <v>185</v>
      </c>
    </row>
    <row r="678" spans="1:65" s="13" customFormat="1">
      <c r="B678" s="164"/>
      <c r="D678" s="165" t="s">
        <v>194</v>
      </c>
      <c r="E678" s="166" t="s">
        <v>1</v>
      </c>
      <c r="F678" s="167" t="s">
        <v>2403</v>
      </c>
      <c r="H678" s="168">
        <v>10.32</v>
      </c>
      <c r="I678" s="169"/>
      <c r="L678" s="164"/>
      <c r="M678" s="170"/>
      <c r="N678" s="171"/>
      <c r="O678" s="171"/>
      <c r="P678" s="171"/>
      <c r="Q678" s="171"/>
      <c r="R678" s="171"/>
      <c r="S678" s="171"/>
      <c r="T678" s="172"/>
      <c r="AT678" s="166" t="s">
        <v>194</v>
      </c>
      <c r="AU678" s="166" t="s">
        <v>88</v>
      </c>
      <c r="AV678" s="13" t="s">
        <v>88</v>
      </c>
      <c r="AW678" s="13" t="s">
        <v>35</v>
      </c>
      <c r="AX678" s="13" t="s">
        <v>80</v>
      </c>
      <c r="AY678" s="166" t="s">
        <v>185</v>
      </c>
    </row>
    <row r="679" spans="1:65" s="14" customFormat="1">
      <c r="B679" s="173"/>
      <c r="D679" s="165" t="s">
        <v>194</v>
      </c>
      <c r="E679" s="174" t="s">
        <v>1</v>
      </c>
      <c r="F679" s="175" t="s">
        <v>195</v>
      </c>
      <c r="H679" s="176">
        <v>106.32</v>
      </c>
      <c r="I679" s="177"/>
      <c r="L679" s="173"/>
      <c r="M679" s="178"/>
      <c r="N679" s="179"/>
      <c r="O679" s="179"/>
      <c r="P679" s="179"/>
      <c r="Q679" s="179"/>
      <c r="R679" s="179"/>
      <c r="S679" s="179"/>
      <c r="T679" s="180"/>
      <c r="AT679" s="174" t="s">
        <v>194</v>
      </c>
      <c r="AU679" s="174" t="s">
        <v>88</v>
      </c>
      <c r="AV679" s="14" t="s">
        <v>192</v>
      </c>
      <c r="AW679" s="14" t="s">
        <v>35</v>
      </c>
      <c r="AX679" s="14" t="s">
        <v>24</v>
      </c>
      <c r="AY679" s="174" t="s">
        <v>185</v>
      </c>
    </row>
    <row r="680" spans="1:65" s="2" customFormat="1" ht="16.5" customHeight="1">
      <c r="A680" s="33"/>
      <c r="B680" s="150"/>
      <c r="C680" s="151" t="s">
        <v>1149</v>
      </c>
      <c r="D680" s="151" t="s">
        <v>187</v>
      </c>
      <c r="E680" s="152" t="s">
        <v>2404</v>
      </c>
      <c r="F680" s="153" t="s">
        <v>2405</v>
      </c>
      <c r="G680" s="154" t="s">
        <v>228</v>
      </c>
      <c r="H680" s="155">
        <v>104.068</v>
      </c>
      <c r="I680" s="156"/>
      <c r="J680" s="157">
        <f>ROUND(I680*H680,2)</f>
        <v>0</v>
      </c>
      <c r="K680" s="153" t="s">
        <v>191</v>
      </c>
      <c r="L680" s="34"/>
      <c r="M680" s="158" t="s">
        <v>1</v>
      </c>
      <c r="N680" s="159" t="s">
        <v>45</v>
      </c>
      <c r="O680" s="59"/>
      <c r="P680" s="160">
        <f>O680*H680</f>
        <v>0</v>
      </c>
      <c r="Q680" s="160">
        <v>0</v>
      </c>
      <c r="R680" s="160">
        <f>Q680*H680</f>
        <v>0</v>
      </c>
      <c r="S680" s="160">
        <v>0</v>
      </c>
      <c r="T680" s="161">
        <f>S680*H680</f>
        <v>0</v>
      </c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R680" s="162" t="s">
        <v>192</v>
      </c>
      <c r="AT680" s="162" t="s">
        <v>187</v>
      </c>
      <c r="AU680" s="162" t="s">
        <v>88</v>
      </c>
      <c r="AY680" s="18" t="s">
        <v>185</v>
      </c>
      <c r="BE680" s="163">
        <f>IF(N680="základní",J680,0)</f>
        <v>0</v>
      </c>
      <c r="BF680" s="163">
        <f>IF(N680="snížená",J680,0)</f>
        <v>0</v>
      </c>
      <c r="BG680" s="163">
        <f>IF(N680="zákl. přenesená",J680,0)</f>
        <v>0</v>
      </c>
      <c r="BH680" s="163">
        <f>IF(N680="sníž. přenesená",J680,0)</f>
        <v>0</v>
      </c>
      <c r="BI680" s="163">
        <f>IF(N680="nulová",J680,0)</f>
        <v>0</v>
      </c>
      <c r="BJ680" s="18" t="s">
        <v>24</v>
      </c>
      <c r="BK680" s="163">
        <f>ROUND(I680*H680,2)</f>
        <v>0</v>
      </c>
      <c r="BL680" s="18" t="s">
        <v>192</v>
      </c>
      <c r="BM680" s="162" t="s">
        <v>2406</v>
      </c>
    </row>
    <row r="681" spans="1:65" s="15" customFormat="1">
      <c r="B681" s="194"/>
      <c r="D681" s="165" t="s">
        <v>194</v>
      </c>
      <c r="E681" s="195" t="s">
        <v>1</v>
      </c>
      <c r="F681" s="196" t="s">
        <v>2407</v>
      </c>
      <c r="H681" s="195" t="s">
        <v>1</v>
      </c>
      <c r="I681" s="197"/>
      <c r="L681" s="194"/>
      <c r="M681" s="198"/>
      <c r="N681" s="199"/>
      <c r="O681" s="199"/>
      <c r="P681" s="199"/>
      <c r="Q681" s="199"/>
      <c r="R681" s="199"/>
      <c r="S681" s="199"/>
      <c r="T681" s="200"/>
      <c r="AT681" s="195" t="s">
        <v>194</v>
      </c>
      <c r="AU681" s="195" t="s">
        <v>88</v>
      </c>
      <c r="AV681" s="15" t="s">
        <v>24</v>
      </c>
      <c r="AW681" s="15" t="s">
        <v>35</v>
      </c>
      <c r="AX681" s="15" t="s">
        <v>80</v>
      </c>
      <c r="AY681" s="195" t="s">
        <v>185</v>
      </c>
    </row>
    <row r="682" spans="1:65" s="15" customFormat="1">
      <c r="B682" s="194"/>
      <c r="D682" s="165" t="s">
        <v>194</v>
      </c>
      <c r="E682" s="195" t="s">
        <v>1</v>
      </c>
      <c r="F682" s="196" t="s">
        <v>2408</v>
      </c>
      <c r="H682" s="195" t="s">
        <v>1</v>
      </c>
      <c r="I682" s="197"/>
      <c r="L682" s="194"/>
      <c r="M682" s="198"/>
      <c r="N682" s="199"/>
      <c r="O682" s="199"/>
      <c r="P682" s="199"/>
      <c r="Q682" s="199"/>
      <c r="R682" s="199"/>
      <c r="S682" s="199"/>
      <c r="T682" s="200"/>
      <c r="AT682" s="195" t="s">
        <v>194</v>
      </c>
      <c r="AU682" s="195" t="s">
        <v>88</v>
      </c>
      <c r="AV682" s="15" t="s">
        <v>24</v>
      </c>
      <c r="AW682" s="15" t="s">
        <v>35</v>
      </c>
      <c r="AX682" s="15" t="s">
        <v>80</v>
      </c>
      <c r="AY682" s="195" t="s">
        <v>185</v>
      </c>
    </row>
    <row r="683" spans="1:65" s="15" customFormat="1">
      <c r="B683" s="194"/>
      <c r="D683" s="165" t="s">
        <v>194</v>
      </c>
      <c r="E683" s="195" t="s">
        <v>1</v>
      </c>
      <c r="F683" s="196" t="s">
        <v>2409</v>
      </c>
      <c r="H683" s="195" t="s">
        <v>1</v>
      </c>
      <c r="I683" s="197"/>
      <c r="L683" s="194"/>
      <c r="M683" s="198"/>
      <c r="N683" s="199"/>
      <c r="O683" s="199"/>
      <c r="P683" s="199"/>
      <c r="Q683" s="199"/>
      <c r="R683" s="199"/>
      <c r="S683" s="199"/>
      <c r="T683" s="200"/>
      <c r="AT683" s="195" t="s">
        <v>194</v>
      </c>
      <c r="AU683" s="195" t="s">
        <v>88</v>
      </c>
      <c r="AV683" s="15" t="s">
        <v>24</v>
      </c>
      <c r="AW683" s="15" t="s">
        <v>35</v>
      </c>
      <c r="AX683" s="15" t="s">
        <v>80</v>
      </c>
      <c r="AY683" s="195" t="s">
        <v>185</v>
      </c>
    </row>
    <row r="684" spans="1:65" s="13" customFormat="1">
      <c r="B684" s="164"/>
      <c r="D684" s="165" t="s">
        <v>194</v>
      </c>
      <c r="E684" s="166" t="s">
        <v>1</v>
      </c>
      <c r="F684" s="167" t="s">
        <v>2410</v>
      </c>
      <c r="H684" s="168">
        <v>71.387</v>
      </c>
      <c r="I684" s="169"/>
      <c r="L684" s="164"/>
      <c r="M684" s="170"/>
      <c r="N684" s="171"/>
      <c r="O684" s="171"/>
      <c r="P684" s="171"/>
      <c r="Q684" s="171"/>
      <c r="R684" s="171"/>
      <c r="S684" s="171"/>
      <c r="T684" s="172"/>
      <c r="AT684" s="166" t="s">
        <v>194</v>
      </c>
      <c r="AU684" s="166" t="s">
        <v>88</v>
      </c>
      <c r="AV684" s="13" t="s">
        <v>88</v>
      </c>
      <c r="AW684" s="13" t="s">
        <v>35</v>
      </c>
      <c r="AX684" s="13" t="s">
        <v>80</v>
      </c>
      <c r="AY684" s="166" t="s">
        <v>185</v>
      </c>
    </row>
    <row r="685" spans="1:65" s="15" customFormat="1">
      <c r="B685" s="194"/>
      <c r="D685" s="165" t="s">
        <v>194</v>
      </c>
      <c r="E685" s="195" t="s">
        <v>1</v>
      </c>
      <c r="F685" s="196" t="s">
        <v>2411</v>
      </c>
      <c r="H685" s="195" t="s">
        <v>1</v>
      </c>
      <c r="I685" s="197"/>
      <c r="L685" s="194"/>
      <c r="M685" s="198"/>
      <c r="N685" s="199"/>
      <c r="O685" s="199"/>
      <c r="P685" s="199"/>
      <c r="Q685" s="199"/>
      <c r="R685" s="199"/>
      <c r="S685" s="199"/>
      <c r="T685" s="200"/>
      <c r="AT685" s="195" t="s">
        <v>194</v>
      </c>
      <c r="AU685" s="195" t="s">
        <v>88</v>
      </c>
      <c r="AV685" s="15" t="s">
        <v>24</v>
      </c>
      <c r="AW685" s="15" t="s">
        <v>35</v>
      </c>
      <c r="AX685" s="15" t="s">
        <v>80</v>
      </c>
      <c r="AY685" s="195" t="s">
        <v>185</v>
      </c>
    </row>
    <row r="686" spans="1:65" s="13" customFormat="1">
      <c r="B686" s="164"/>
      <c r="D686" s="165" t="s">
        <v>194</v>
      </c>
      <c r="E686" s="166" t="s">
        <v>1</v>
      </c>
      <c r="F686" s="167" t="s">
        <v>2412</v>
      </c>
      <c r="H686" s="168">
        <v>32.680999999999997</v>
      </c>
      <c r="I686" s="169"/>
      <c r="L686" s="164"/>
      <c r="M686" s="170"/>
      <c r="N686" s="171"/>
      <c r="O686" s="171"/>
      <c r="P686" s="171"/>
      <c r="Q686" s="171"/>
      <c r="R686" s="171"/>
      <c r="S686" s="171"/>
      <c r="T686" s="172"/>
      <c r="AT686" s="166" t="s">
        <v>194</v>
      </c>
      <c r="AU686" s="166" t="s">
        <v>88</v>
      </c>
      <c r="AV686" s="13" t="s">
        <v>88</v>
      </c>
      <c r="AW686" s="13" t="s">
        <v>35</v>
      </c>
      <c r="AX686" s="13" t="s">
        <v>80</v>
      </c>
      <c r="AY686" s="166" t="s">
        <v>185</v>
      </c>
    </row>
    <row r="687" spans="1:65" s="14" customFormat="1">
      <c r="B687" s="173"/>
      <c r="D687" s="165" t="s">
        <v>194</v>
      </c>
      <c r="E687" s="174" t="s">
        <v>1873</v>
      </c>
      <c r="F687" s="175" t="s">
        <v>195</v>
      </c>
      <c r="H687" s="176">
        <v>104.068</v>
      </c>
      <c r="I687" s="177"/>
      <c r="L687" s="173"/>
      <c r="M687" s="178"/>
      <c r="N687" s="179"/>
      <c r="O687" s="179"/>
      <c r="P687" s="179"/>
      <c r="Q687" s="179"/>
      <c r="R687" s="179"/>
      <c r="S687" s="179"/>
      <c r="T687" s="180"/>
      <c r="AT687" s="174" t="s">
        <v>194</v>
      </c>
      <c r="AU687" s="174" t="s">
        <v>88</v>
      </c>
      <c r="AV687" s="14" t="s">
        <v>192</v>
      </c>
      <c r="AW687" s="14" t="s">
        <v>35</v>
      </c>
      <c r="AX687" s="14" t="s">
        <v>24</v>
      </c>
      <c r="AY687" s="174" t="s">
        <v>185</v>
      </c>
    </row>
    <row r="688" spans="1:65" s="2" customFormat="1" ht="16.5" customHeight="1">
      <c r="A688" s="33"/>
      <c r="B688" s="150"/>
      <c r="C688" s="151" t="s">
        <v>1153</v>
      </c>
      <c r="D688" s="151" t="s">
        <v>187</v>
      </c>
      <c r="E688" s="152" t="s">
        <v>2413</v>
      </c>
      <c r="F688" s="153" t="s">
        <v>2414</v>
      </c>
      <c r="G688" s="154" t="s">
        <v>228</v>
      </c>
      <c r="H688" s="155">
        <v>179.315</v>
      </c>
      <c r="I688" s="156"/>
      <c r="J688" s="157">
        <f>ROUND(I688*H688,2)</f>
        <v>0</v>
      </c>
      <c r="K688" s="153" t="s">
        <v>191</v>
      </c>
      <c r="L688" s="34"/>
      <c r="M688" s="158" t="s">
        <v>1</v>
      </c>
      <c r="N688" s="159" t="s">
        <v>45</v>
      </c>
      <c r="O688" s="59"/>
      <c r="P688" s="160">
        <f>O688*H688</f>
        <v>0</v>
      </c>
      <c r="Q688" s="160">
        <v>4.1099999999999999E-3</v>
      </c>
      <c r="R688" s="160">
        <f>Q688*H688</f>
        <v>0.73698465000000002</v>
      </c>
      <c r="S688" s="160">
        <v>0</v>
      </c>
      <c r="T688" s="161">
        <f>S688*H688</f>
        <v>0</v>
      </c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R688" s="162" t="s">
        <v>192</v>
      </c>
      <c r="AT688" s="162" t="s">
        <v>187</v>
      </c>
      <c r="AU688" s="162" t="s">
        <v>88</v>
      </c>
      <c r="AY688" s="18" t="s">
        <v>185</v>
      </c>
      <c r="BE688" s="163">
        <f>IF(N688="základní",J688,0)</f>
        <v>0</v>
      </c>
      <c r="BF688" s="163">
        <f>IF(N688="snížená",J688,0)</f>
        <v>0</v>
      </c>
      <c r="BG688" s="163">
        <f>IF(N688="zákl. přenesená",J688,0)</f>
        <v>0</v>
      </c>
      <c r="BH688" s="163">
        <f>IF(N688="sníž. přenesená",J688,0)</f>
        <v>0</v>
      </c>
      <c r="BI688" s="163">
        <f>IF(N688="nulová",J688,0)</f>
        <v>0</v>
      </c>
      <c r="BJ688" s="18" t="s">
        <v>24</v>
      </c>
      <c r="BK688" s="163">
        <f>ROUND(I688*H688,2)</f>
        <v>0</v>
      </c>
      <c r="BL688" s="18" t="s">
        <v>192</v>
      </c>
      <c r="BM688" s="162" t="s">
        <v>2415</v>
      </c>
    </row>
    <row r="689" spans="2:51" s="15" customFormat="1">
      <c r="B689" s="194"/>
      <c r="D689" s="165" t="s">
        <v>194</v>
      </c>
      <c r="E689" s="195" t="s">
        <v>1</v>
      </c>
      <c r="F689" s="196" t="s">
        <v>2416</v>
      </c>
      <c r="H689" s="195" t="s">
        <v>1</v>
      </c>
      <c r="I689" s="197"/>
      <c r="L689" s="194"/>
      <c r="M689" s="198"/>
      <c r="N689" s="199"/>
      <c r="O689" s="199"/>
      <c r="P689" s="199"/>
      <c r="Q689" s="199"/>
      <c r="R689" s="199"/>
      <c r="S689" s="199"/>
      <c r="T689" s="200"/>
      <c r="AT689" s="195" t="s">
        <v>194</v>
      </c>
      <c r="AU689" s="195" t="s">
        <v>88</v>
      </c>
      <c r="AV689" s="15" t="s">
        <v>24</v>
      </c>
      <c r="AW689" s="15" t="s">
        <v>35</v>
      </c>
      <c r="AX689" s="15" t="s">
        <v>80</v>
      </c>
      <c r="AY689" s="195" t="s">
        <v>185</v>
      </c>
    </row>
    <row r="690" spans="2:51" s="13" customFormat="1">
      <c r="B690" s="164"/>
      <c r="D690" s="165" t="s">
        <v>194</v>
      </c>
      <c r="E690" s="166" t="s">
        <v>1</v>
      </c>
      <c r="F690" s="167" t="s">
        <v>2417</v>
      </c>
      <c r="H690" s="168">
        <v>287.78399999999999</v>
      </c>
      <c r="I690" s="169"/>
      <c r="L690" s="164"/>
      <c r="M690" s="170"/>
      <c r="N690" s="171"/>
      <c r="O690" s="171"/>
      <c r="P690" s="171"/>
      <c r="Q690" s="171"/>
      <c r="R690" s="171"/>
      <c r="S690" s="171"/>
      <c r="T690" s="172"/>
      <c r="AT690" s="166" t="s">
        <v>194</v>
      </c>
      <c r="AU690" s="166" t="s">
        <v>88</v>
      </c>
      <c r="AV690" s="13" t="s">
        <v>88</v>
      </c>
      <c r="AW690" s="13" t="s">
        <v>35</v>
      </c>
      <c r="AX690" s="13" t="s">
        <v>80</v>
      </c>
      <c r="AY690" s="166" t="s">
        <v>185</v>
      </c>
    </row>
    <row r="691" spans="2:51" s="13" customFormat="1">
      <c r="B691" s="164"/>
      <c r="D691" s="165" t="s">
        <v>194</v>
      </c>
      <c r="E691" s="166" t="s">
        <v>1</v>
      </c>
      <c r="F691" s="167" t="s">
        <v>2418</v>
      </c>
      <c r="H691" s="168">
        <v>78.408000000000001</v>
      </c>
      <c r="I691" s="169"/>
      <c r="L691" s="164"/>
      <c r="M691" s="170"/>
      <c r="N691" s="171"/>
      <c r="O691" s="171"/>
      <c r="P691" s="171"/>
      <c r="Q691" s="171"/>
      <c r="R691" s="171"/>
      <c r="S691" s="171"/>
      <c r="T691" s="172"/>
      <c r="AT691" s="166" t="s">
        <v>194</v>
      </c>
      <c r="AU691" s="166" t="s">
        <v>88</v>
      </c>
      <c r="AV691" s="13" t="s">
        <v>88</v>
      </c>
      <c r="AW691" s="13" t="s">
        <v>35</v>
      </c>
      <c r="AX691" s="13" t="s">
        <v>80</v>
      </c>
      <c r="AY691" s="166" t="s">
        <v>185</v>
      </c>
    </row>
    <row r="692" spans="2:51" s="15" customFormat="1">
      <c r="B692" s="194"/>
      <c r="D692" s="165" t="s">
        <v>194</v>
      </c>
      <c r="E692" s="195" t="s">
        <v>1</v>
      </c>
      <c r="F692" s="196" t="s">
        <v>2419</v>
      </c>
      <c r="H692" s="195" t="s">
        <v>1</v>
      </c>
      <c r="I692" s="197"/>
      <c r="L692" s="194"/>
      <c r="M692" s="198"/>
      <c r="N692" s="199"/>
      <c r="O692" s="199"/>
      <c r="P692" s="199"/>
      <c r="Q692" s="199"/>
      <c r="R692" s="199"/>
      <c r="S692" s="199"/>
      <c r="T692" s="200"/>
      <c r="AT692" s="195" t="s">
        <v>194</v>
      </c>
      <c r="AU692" s="195" t="s">
        <v>88</v>
      </c>
      <c r="AV692" s="15" t="s">
        <v>24</v>
      </c>
      <c r="AW692" s="15" t="s">
        <v>35</v>
      </c>
      <c r="AX692" s="15" t="s">
        <v>80</v>
      </c>
      <c r="AY692" s="195" t="s">
        <v>185</v>
      </c>
    </row>
    <row r="693" spans="2:51" s="13" customFormat="1">
      <c r="B693" s="164"/>
      <c r="D693" s="165" t="s">
        <v>194</v>
      </c>
      <c r="E693" s="166" t="s">
        <v>1</v>
      </c>
      <c r="F693" s="167" t="s">
        <v>2420</v>
      </c>
      <c r="H693" s="168">
        <v>0.3</v>
      </c>
      <c r="I693" s="169"/>
      <c r="L693" s="164"/>
      <c r="M693" s="170"/>
      <c r="N693" s="171"/>
      <c r="O693" s="171"/>
      <c r="P693" s="171"/>
      <c r="Q693" s="171"/>
      <c r="R693" s="171"/>
      <c r="S693" s="171"/>
      <c r="T693" s="172"/>
      <c r="AT693" s="166" t="s">
        <v>194</v>
      </c>
      <c r="AU693" s="166" t="s">
        <v>88</v>
      </c>
      <c r="AV693" s="13" t="s">
        <v>88</v>
      </c>
      <c r="AW693" s="13" t="s">
        <v>35</v>
      </c>
      <c r="AX693" s="13" t="s">
        <v>80</v>
      </c>
      <c r="AY693" s="166" t="s">
        <v>185</v>
      </c>
    </row>
    <row r="694" spans="2:51" s="16" customFormat="1">
      <c r="B694" s="206"/>
      <c r="D694" s="165" t="s">
        <v>194</v>
      </c>
      <c r="E694" s="207" t="s">
        <v>2421</v>
      </c>
      <c r="F694" s="208" t="s">
        <v>510</v>
      </c>
      <c r="H694" s="209">
        <v>366.49200000000002</v>
      </c>
      <c r="I694" s="210"/>
      <c r="L694" s="206"/>
      <c r="M694" s="211"/>
      <c r="N694" s="212"/>
      <c r="O694" s="212"/>
      <c r="P694" s="212"/>
      <c r="Q694" s="212"/>
      <c r="R694" s="212"/>
      <c r="S694" s="212"/>
      <c r="T694" s="213"/>
      <c r="AT694" s="207" t="s">
        <v>194</v>
      </c>
      <c r="AU694" s="207" t="s">
        <v>88</v>
      </c>
      <c r="AV694" s="16" t="s">
        <v>117</v>
      </c>
      <c r="AW694" s="16" t="s">
        <v>35</v>
      </c>
      <c r="AX694" s="16" t="s">
        <v>80</v>
      </c>
      <c r="AY694" s="207" t="s">
        <v>185</v>
      </c>
    </row>
    <row r="695" spans="2:51" s="15" customFormat="1">
      <c r="B695" s="194"/>
      <c r="D695" s="165" t="s">
        <v>194</v>
      </c>
      <c r="E695" s="195" t="s">
        <v>1</v>
      </c>
      <c r="F695" s="196" t="s">
        <v>2422</v>
      </c>
      <c r="H695" s="195" t="s">
        <v>1</v>
      </c>
      <c r="I695" s="197"/>
      <c r="L695" s="194"/>
      <c r="M695" s="198"/>
      <c r="N695" s="199"/>
      <c r="O695" s="199"/>
      <c r="P695" s="199"/>
      <c r="Q695" s="199"/>
      <c r="R695" s="199"/>
      <c r="S695" s="199"/>
      <c r="T695" s="200"/>
      <c r="AT695" s="195" t="s">
        <v>194</v>
      </c>
      <c r="AU695" s="195" t="s">
        <v>88</v>
      </c>
      <c r="AV695" s="15" t="s">
        <v>24</v>
      </c>
      <c r="AW695" s="15" t="s">
        <v>35</v>
      </c>
      <c r="AX695" s="15" t="s">
        <v>80</v>
      </c>
      <c r="AY695" s="195" t="s">
        <v>185</v>
      </c>
    </row>
    <row r="696" spans="2:51" s="15" customFormat="1">
      <c r="B696" s="194"/>
      <c r="D696" s="165" t="s">
        <v>194</v>
      </c>
      <c r="E696" s="195" t="s">
        <v>1</v>
      </c>
      <c r="F696" s="196" t="s">
        <v>2423</v>
      </c>
      <c r="H696" s="195" t="s">
        <v>1</v>
      </c>
      <c r="I696" s="197"/>
      <c r="L696" s="194"/>
      <c r="M696" s="198"/>
      <c r="N696" s="199"/>
      <c r="O696" s="199"/>
      <c r="P696" s="199"/>
      <c r="Q696" s="199"/>
      <c r="R696" s="199"/>
      <c r="S696" s="199"/>
      <c r="T696" s="200"/>
      <c r="AT696" s="195" t="s">
        <v>194</v>
      </c>
      <c r="AU696" s="195" t="s">
        <v>88</v>
      </c>
      <c r="AV696" s="15" t="s">
        <v>24</v>
      </c>
      <c r="AW696" s="15" t="s">
        <v>35</v>
      </c>
      <c r="AX696" s="15" t="s">
        <v>80</v>
      </c>
      <c r="AY696" s="195" t="s">
        <v>185</v>
      </c>
    </row>
    <row r="697" spans="2:51" s="15" customFormat="1">
      <c r="B697" s="194"/>
      <c r="D697" s="165" t="s">
        <v>194</v>
      </c>
      <c r="E697" s="195" t="s">
        <v>1</v>
      </c>
      <c r="F697" s="196" t="s">
        <v>2424</v>
      </c>
      <c r="H697" s="195" t="s">
        <v>1</v>
      </c>
      <c r="I697" s="197"/>
      <c r="L697" s="194"/>
      <c r="M697" s="198"/>
      <c r="N697" s="199"/>
      <c r="O697" s="199"/>
      <c r="P697" s="199"/>
      <c r="Q697" s="199"/>
      <c r="R697" s="199"/>
      <c r="S697" s="199"/>
      <c r="T697" s="200"/>
      <c r="AT697" s="195" t="s">
        <v>194</v>
      </c>
      <c r="AU697" s="195" t="s">
        <v>88</v>
      </c>
      <c r="AV697" s="15" t="s">
        <v>24</v>
      </c>
      <c r="AW697" s="15" t="s">
        <v>35</v>
      </c>
      <c r="AX697" s="15" t="s">
        <v>80</v>
      </c>
      <c r="AY697" s="195" t="s">
        <v>185</v>
      </c>
    </row>
    <row r="698" spans="2:51" s="13" customFormat="1">
      <c r="B698" s="164"/>
      <c r="D698" s="165" t="s">
        <v>194</v>
      </c>
      <c r="E698" s="166" t="s">
        <v>1</v>
      </c>
      <c r="F698" s="167" t="s">
        <v>2425</v>
      </c>
      <c r="H698" s="168">
        <v>-30.187999999999999</v>
      </c>
      <c r="I698" s="169"/>
      <c r="L698" s="164"/>
      <c r="M698" s="170"/>
      <c r="N698" s="171"/>
      <c r="O698" s="171"/>
      <c r="P698" s="171"/>
      <c r="Q698" s="171"/>
      <c r="R698" s="171"/>
      <c r="S698" s="171"/>
      <c r="T698" s="172"/>
      <c r="AT698" s="166" t="s">
        <v>194</v>
      </c>
      <c r="AU698" s="166" t="s">
        <v>88</v>
      </c>
      <c r="AV698" s="13" t="s">
        <v>88</v>
      </c>
      <c r="AW698" s="13" t="s">
        <v>35</v>
      </c>
      <c r="AX698" s="13" t="s">
        <v>80</v>
      </c>
      <c r="AY698" s="166" t="s">
        <v>185</v>
      </c>
    </row>
    <row r="699" spans="2:51" s="13" customFormat="1">
      <c r="B699" s="164"/>
      <c r="D699" s="165" t="s">
        <v>194</v>
      </c>
      <c r="E699" s="166" t="s">
        <v>1</v>
      </c>
      <c r="F699" s="167" t="s">
        <v>2426</v>
      </c>
      <c r="H699" s="168">
        <v>-38.366999999999997</v>
      </c>
      <c r="I699" s="169"/>
      <c r="L699" s="164"/>
      <c r="M699" s="170"/>
      <c r="N699" s="171"/>
      <c r="O699" s="171"/>
      <c r="P699" s="171"/>
      <c r="Q699" s="171"/>
      <c r="R699" s="171"/>
      <c r="S699" s="171"/>
      <c r="T699" s="172"/>
      <c r="AT699" s="166" t="s">
        <v>194</v>
      </c>
      <c r="AU699" s="166" t="s">
        <v>88</v>
      </c>
      <c r="AV699" s="13" t="s">
        <v>88</v>
      </c>
      <c r="AW699" s="13" t="s">
        <v>35</v>
      </c>
      <c r="AX699" s="13" t="s">
        <v>80</v>
      </c>
      <c r="AY699" s="166" t="s">
        <v>185</v>
      </c>
    </row>
    <row r="700" spans="2:51" s="15" customFormat="1">
      <c r="B700" s="194"/>
      <c r="D700" s="165" t="s">
        <v>194</v>
      </c>
      <c r="E700" s="195" t="s">
        <v>1</v>
      </c>
      <c r="F700" s="196" t="s">
        <v>2427</v>
      </c>
      <c r="H700" s="195" t="s">
        <v>1</v>
      </c>
      <c r="I700" s="197"/>
      <c r="L700" s="194"/>
      <c r="M700" s="198"/>
      <c r="N700" s="199"/>
      <c r="O700" s="199"/>
      <c r="P700" s="199"/>
      <c r="Q700" s="199"/>
      <c r="R700" s="199"/>
      <c r="S700" s="199"/>
      <c r="T700" s="200"/>
      <c r="AT700" s="195" t="s">
        <v>194</v>
      </c>
      <c r="AU700" s="195" t="s">
        <v>88</v>
      </c>
      <c r="AV700" s="15" t="s">
        <v>24</v>
      </c>
      <c r="AW700" s="15" t="s">
        <v>35</v>
      </c>
      <c r="AX700" s="15" t="s">
        <v>80</v>
      </c>
      <c r="AY700" s="195" t="s">
        <v>185</v>
      </c>
    </row>
    <row r="701" spans="2:51" s="13" customFormat="1">
      <c r="B701" s="164"/>
      <c r="D701" s="165" t="s">
        <v>194</v>
      </c>
      <c r="E701" s="166" t="s">
        <v>1</v>
      </c>
      <c r="F701" s="167" t="s">
        <v>2428</v>
      </c>
      <c r="H701" s="168">
        <v>-6.0380000000000003</v>
      </c>
      <c r="I701" s="169"/>
      <c r="L701" s="164"/>
      <c r="M701" s="170"/>
      <c r="N701" s="171"/>
      <c r="O701" s="171"/>
      <c r="P701" s="171"/>
      <c r="Q701" s="171"/>
      <c r="R701" s="171"/>
      <c r="S701" s="171"/>
      <c r="T701" s="172"/>
      <c r="AT701" s="166" t="s">
        <v>194</v>
      </c>
      <c r="AU701" s="166" t="s">
        <v>88</v>
      </c>
      <c r="AV701" s="13" t="s">
        <v>88</v>
      </c>
      <c r="AW701" s="13" t="s">
        <v>35</v>
      </c>
      <c r="AX701" s="13" t="s">
        <v>80</v>
      </c>
      <c r="AY701" s="166" t="s">
        <v>185</v>
      </c>
    </row>
    <row r="702" spans="2:51" s="15" customFormat="1">
      <c r="B702" s="194"/>
      <c r="D702" s="165" t="s">
        <v>194</v>
      </c>
      <c r="E702" s="195" t="s">
        <v>1</v>
      </c>
      <c r="F702" s="196" t="s">
        <v>2429</v>
      </c>
      <c r="H702" s="195" t="s">
        <v>1</v>
      </c>
      <c r="I702" s="197"/>
      <c r="L702" s="194"/>
      <c r="M702" s="198"/>
      <c r="N702" s="199"/>
      <c r="O702" s="199"/>
      <c r="P702" s="199"/>
      <c r="Q702" s="199"/>
      <c r="R702" s="199"/>
      <c r="S702" s="199"/>
      <c r="T702" s="200"/>
      <c r="AT702" s="195" t="s">
        <v>194</v>
      </c>
      <c r="AU702" s="195" t="s">
        <v>88</v>
      </c>
      <c r="AV702" s="15" t="s">
        <v>24</v>
      </c>
      <c r="AW702" s="15" t="s">
        <v>35</v>
      </c>
      <c r="AX702" s="15" t="s">
        <v>80</v>
      </c>
      <c r="AY702" s="195" t="s">
        <v>185</v>
      </c>
    </row>
    <row r="703" spans="2:51" s="13" customFormat="1">
      <c r="B703" s="164"/>
      <c r="D703" s="165" t="s">
        <v>194</v>
      </c>
      <c r="E703" s="166" t="s">
        <v>1</v>
      </c>
      <c r="F703" s="167" t="s">
        <v>2430</v>
      </c>
      <c r="H703" s="168">
        <v>-0.18</v>
      </c>
      <c r="I703" s="169"/>
      <c r="L703" s="164"/>
      <c r="M703" s="170"/>
      <c r="N703" s="171"/>
      <c r="O703" s="171"/>
      <c r="P703" s="171"/>
      <c r="Q703" s="171"/>
      <c r="R703" s="171"/>
      <c r="S703" s="171"/>
      <c r="T703" s="172"/>
      <c r="AT703" s="166" t="s">
        <v>194</v>
      </c>
      <c r="AU703" s="166" t="s">
        <v>88</v>
      </c>
      <c r="AV703" s="13" t="s">
        <v>88</v>
      </c>
      <c r="AW703" s="13" t="s">
        <v>35</v>
      </c>
      <c r="AX703" s="13" t="s">
        <v>80</v>
      </c>
      <c r="AY703" s="166" t="s">
        <v>185</v>
      </c>
    </row>
    <row r="704" spans="2:51" s="15" customFormat="1">
      <c r="B704" s="194"/>
      <c r="D704" s="165" t="s">
        <v>194</v>
      </c>
      <c r="E704" s="195" t="s">
        <v>1</v>
      </c>
      <c r="F704" s="196" t="s">
        <v>2431</v>
      </c>
      <c r="H704" s="195" t="s">
        <v>1</v>
      </c>
      <c r="I704" s="197"/>
      <c r="L704" s="194"/>
      <c r="M704" s="198"/>
      <c r="N704" s="199"/>
      <c r="O704" s="199"/>
      <c r="P704" s="199"/>
      <c r="Q704" s="199"/>
      <c r="R704" s="199"/>
      <c r="S704" s="199"/>
      <c r="T704" s="200"/>
      <c r="AT704" s="195" t="s">
        <v>194</v>
      </c>
      <c r="AU704" s="195" t="s">
        <v>88</v>
      </c>
      <c r="AV704" s="15" t="s">
        <v>24</v>
      </c>
      <c r="AW704" s="15" t="s">
        <v>35</v>
      </c>
      <c r="AX704" s="15" t="s">
        <v>80</v>
      </c>
      <c r="AY704" s="195" t="s">
        <v>185</v>
      </c>
    </row>
    <row r="705" spans="1:65" s="13" customFormat="1">
      <c r="B705" s="164"/>
      <c r="D705" s="165" t="s">
        <v>194</v>
      </c>
      <c r="E705" s="166" t="s">
        <v>1</v>
      </c>
      <c r="F705" s="167" t="s">
        <v>2432</v>
      </c>
      <c r="H705" s="168">
        <v>-12.659000000000001</v>
      </c>
      <c r="I705" s="169"/>
      <c r="L705" s="164"/>
      <c r="M705" s="170"/>
      <c r="N705" s="171"/>
      <c r="O705" s="171"/>
      <c r="P705" s="171"/>
      <c r="Q705" s="171"/>
      <c r="R705" s="171"/>
      <c r="S705" s="171"/>
      <c r="T705" s="172"/>
      <c r="AT705" s="166" t="s">
        <v>194</v>
      </c>
      <c r="AU705" s="166" t="s">
        <v>88</v>
      </c>
      <c r="AV705" s="13" t="s">
        <v>88</v>
      </c>
      <c r="AW705" s="13" t="s">
        <v>35</v>
      </c>
      <c r="AX705" s="13" t="s">
        <v>80</v>
      </c>
      <c r="AY705" s="166" t="s">
        <v>185</v>
      </c>
    </row>
    <row r="706" spans="1:65" s="15" customFormat="1">
      <c r="B706" s="194"/>
      <c r="D706" s="165" t="s">
        <v>194</v>
      </c>
      <c r="E706" s="195" t="s">
        <v>1</v>
      </c>
      <c r="F706" s="196" t="s">
        <v>2216</v>
      </c>
      <c r="H706" s="195" t="s">
        <v>1</v>
      </c>
      <c r="I706" s="197"/>
      <c r="L706" s="194"/>
      <c r="M706" s="198"/>
      <c r="N706" s="199"/>
      <c r="O706" s="199"/>
      <c r="P706" s="199"/>
      <c r="Q706" s="199"/>
      <c r="R706" s="199"/>
      <c r="S706" s="199"/>
      <c r="T706" s="200"/>
      <c r="AT706" s="195" t="s">
        <v>194</v>
      </c>
      <c r="AU706" s="195" t="s">
        <v>88</v>
      </c>
      <c r="AV706" s="15" t="s">
        <v>24</v>
      </c>
      <c r="AW706" s="15" t="s">
        <v>35</v>
      </c>
      <c r="AX706" s="15" t="s">
        <v>80</v>
      </c>
      <c r="AY706" s="195" t="s">
        <v>185</v>
      </c>
    </row>
    <row r="707" spans="1:65" s="13" customFormat="1">
      <c r="B707" s="164"/>
      <c r="D707" s="165" t="s">
        <v>194</v>
      </c>
      <c r="E707" s="166" t="s">
        <v>1</v>
      </c>
      <c r="F707" s="167" t="s">
        <v>2433</v>
      </c>
      <c r="H707" s="168">
        <v>-10.08</v>
      </c>
      <c r="I707" s="169"/>
      <c r="L707" s="164"/>
      <c r="M707" s="170"/>
      <c r="N707" s="171"/>
      <c r="O707" s="171"/>
      <c r="P707" s="171"/>
      <c r="Q707" s="171"/>
      <c r="R707" s="171"/>
      <c r="S707" s="171"/>
      <c r="T707" s="172"/>
      <c r="AT707" s="166" t="s">
        <v>194</v>
      </c>
      <c r="AU707" s="166" t="s">
        <v>88</v>
      </c>
      <c r="AV707" s="13" t="s">
        <v>88</v>
      </c>
      <c r="AW707" s="13" t="s">
        <v>35</v>
      </c>
      <c r="AX707" s="13" t="s">
        <v>80</v>
      </c>
      <c r="AY707" s="166" t="s">
        <v>185</v>
      </c>
    </row>
    <row r="708" spans="1:65" s="13" customFormat="1">
      <c r="B708" s="164"/>
      <c r="D708" s="165" t="s">
        <v>194</v>
      </c>
      <c r="E708" s="166" t="s">
        <v>1</v>
      </c>
      <c r="F708" s="167" t="s">
        <v>2434</v>
      </c>
      <c r="H708" s="168">
        <v>-12.816000000000001</v>
      </c>
      <c r="I708" s="169"/>
      <c r="L708" s="164"/>
      <c r="M708" s="170"/>
      <c r="N708" s="171"/>
      <c r="O708" s="171"/>
      <c r="P708" s="171"/>
      <c r="Q708" s="171"/>
      <c r="R708" s="171"/>
      <c r="S708" s="171"/>
      <c r="T708" s="172"/>
      <c r="AT708" s="166" t="s">
        <v>194</v>
      </c>
      <c r="AU708" s="166" t="s">
        <v>88</v>
      </c>
      <c r="AV708" s="13" t="s">
        <v>88</v>
      </c>
      <c r="AW708" s="13" t="s">
        <v>35</v>
      </c>
      <c r="AX708" s="13" t="s">
        <v>80</v>
      </c>
      <c r="AY708" s="166" t="s">
        <v>185</v>
      </c>
    </row>
    <row r="709" spans="1:65" s="14" customFormat="1">
      <c r="B709" s="173"/>
      <c r="D709" s="165" t="s">
        <v>194</v>
      </c>
      <c r="E709" s="174" t="s">
        <v>1871</v>
      </c>
      <c r="F709" s="175" t="s">
        <v>195</v>
      </c>
      <c r="H709" s="176">
        <v>256.16399999999999</v>
      </c>
      <c r="I709" s="177"/>
      <c r="L709" s="173"/>
      <c r="M709" s="178"/>
      <c r="N709" s="179"/>
      <c r="O709" s="179"/>
      <c r="P709" s="179"/>
      <c r="Q709" s="179"/>
      <c r="R709" s="179"/>
      <c r="S709" s="179"/>
      <c r="T709" s="180"/>
      <c r="AT709" s="174" t="s">
        <v>194</v>
      </c>
      <c r="AU709" s="174" t="s">
        <v>88</v>
      </c>
      <c r="AV709" s="14" t="s">
        <v>192</v>
      </c>
      <c r="AW709" s="14" t="s">
        <v>35</v>
      </c>
      <c r="AX709" s="14" t="s">
        <v>80</v>
      </c>
      <c r="AY709" s="174" t="s">
        <v>185</v>
      </c>
    </row>
    <row r="710" spans="1:65" s="15" customFormat="1">
      <c r="B710" s="194"/>
      <c r="D710" s="165" t="s">
        <v>194</v>
      </c>
      <c r="E710" s="195" t="s">
        <v>1</v>
      </c>
      <c r="F710" s="196" t="s">
        <v>2435</v>
      </c>
      <c r="H710" s="195" t="s">
        <v>1</v>
      </c>
      <c r="I710" s="197"/>
      <c r="L710" s="194"/>
      <c r="M710" s="198"/>
      <c r="N710" s="199"/>
      <c r="O710" s="199"/>
      <c r="P710" s="199"/>
      <c r="Q710" s="199"/>
      <c r="R710" s="199"/>
      <c r="S710" s="199"/>
      <c r="T710" s="200"/>
      <c r="AT710" s="195" t="s">
        <v>194</v>
      </c>
      <c r="AU710" s="195" t="s">
        <v>88</v>
      </c>
      <c r="AV710" s="15" t="s">
        <v>24</v>
      </c>
      <c r="AW710" s="15" t="s">
        <v>35</v>
      </c>
      <c r="AX710" s="15" t="s">
        <v>80</v>
      </c>
      <c r="AY710" s="195" t="s">
        <v>185</v>
      </c>
    </row>
    <row r="711" spans="1:65" s="13" customFormat="1">
      <c r="B711" s="164"/>
      <c r="D711" s="165" t="s">
        <v>194</v>
      </c>
      <c r="E711" s="166" t="s">
        <v>1</v>
      </c>
      <c r="F711" s="167" t="s">
        <v>2436</v>
      </c>
      <c r="H711" s="168">
        <v>179.315</v>
      </c>
      <c r="I711" s="169"/>
      <c r="L711" s="164"/>
      <c r="M711" s="170"/>
      <c r="N711" s="171"/>
      <c r="O711" s="171"/>
      <c r="P711" s="171"/>
      <c r="Q711" s="171"/>
      <c r="R711" s="171"/>
      <c r="S711" s="171"/>
      <c r="T711" s="172"/>
      <c r="AT711" s="166" t="s">
        <v>194</v>
      </c>
      <c r="AU711" s="166" t="s">
        <v>88</v>
      </c>
      <c r="AV711" s="13" t="s">
        <v>88</v>
      </c>
      <c r="AW711" s="13" t="s">
        <v>35</v>
      </c>
      <c r="AX711" s="13" t="s">
        <v>24</v>
      </c>
      <c r="AY711" s="166" t="s">
        <v>185</v>
      </c>
    </row>
    <row r="712" spans="1:65" s="2" customFormat="1" ht="16.5" customHeight="1">
      <c r="A712" s="33"/>
      <c r="B712" s="150"/>
      <c r="C712" s="151" t="s">
        <v>153</v>
      </c>
      <c r="D712" s="151" t="s">
        <v>187</v>
      </c>
      <c r="E712" s="152" t="s">
        <v>2437</v>
      </c>
      <c r="F712" s="153" t="s">
        <v>2438</v>
      </c>
      <c r="G712" s="154" t="s">
        <v>228</v>
      </c>
      <c r="H712" s="155">
        <v>76.849000000000004</v>
      </c>
      <c r="I712" s="156"/>
      <c r="J712" s="157">
        <f>ROUND(I712*H712,2)</f>
        <v>0</v>
      </c>
      <c r="K712" s="153" t="s">
        <v>191</v>
      </c>
      <c r="L712" s="34"/>
      <c r="M712" s="158" t="s">
        <v>1</v>
      </c>
      <c r="N712" s="159" t="s">
        <v>45</v>
      </c>
      <c r="O712" s="59"/>
      <c r="P712" s="160">
        <f>O712*H712</f>
        <v>0</v>
      </c>
      <c r="Q712" s="160">
        <v>4.0000000000000003E-5</v>
      </c>
      <c r="R712" s="160">
        <f>Q712*H712</f>
        <v>3.0739600000000006E-3</v>
      </c>
      <c r="S712" s="160">
        <v>0</v>
      </c>
      <c r="T712" s="161">
        <f>S712*H712</f>
        <v>0</v>
      </c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R712" s="162" t="s">
        <v>192</v>
      </c>
      <c r="AT712" s="162" t="s">
        <v>187</v>
      </c>
      <c r="AU712" s="162" t="s">
        <v>88</v>
      </c>
      <c r="AY712" s="18" t="s">
        <v>185</v>
      </c>
      <c r="BE712" s="163">
        <f>IF(N712="základní",J712,0)</f>
        <v>0</v>
      </c>
      <c r="BF712" s="163">
        <f>IF(N712="snížená",J712,0)</f>
        <v>0</v>
      </c>
      <c r="BG712" s="163">
        <f>IF(N712="zákl. přenesená",J712,0)</f>
        <v>0</v>
      </c>
      <c r="BH712" s="163">
        <f>IF(N712="sníž. přenesená",J712,0)</f>
        <v>0</v>
      </c>
      <c r="BI712" s="163">
        <f>IF(N712="nulová",J712,0)</f>
        <v>0</v>
      </c>
      <c r="BJ712" s="18" t="s">
        <v>24</v>
      </c>
      <c r="BK712" s="163">
        <f>ROUND(I712*H712,2)</f>
        <v>0</v>
      </c>
      <c r="BL712" s="18" t="s">
        <v>192</v>
      </c>
      <c r="BM712" s="162" t="s">
        <v>2439</v>
      </c>
    </row>
    <row r="713" spans="1:65" s="15" customFormat="1">
      <c r="B713" s="194"/>
      <c r="D713" s="165" t="s">
        <v>194</v>
      </c>
      <c r="E713" s="195" t="s">
        <v>1</v>
      </c>
      <c r="F713" s="196" t="s">
        <v>2411</v>
      </c>
      <c r="H713" s="195" t="s">
        <v>1</v>
      </c>
      <c r="I713" s="197"/>
      <c r="L713" s="194"/>
      <c r="M713" s="198"/>
      <c r="N713" s="199"/>
      <c r="O713" s="199"/>
      <c r="P713" s="199"/>
      <c r="Q713" s="199"/>
      <c r="R713" s="199"/>
      <c r="S713" s="199"/>
      <c r="T713" s="200"/>
      <c r="AT713" s="195" t="s">
        <v>194</v>
      </c>
      <c r="AU713" s="195" t="s">
        <v>88</v>
      </c>
      <c r="AV713" s="15" t="s">
        <v>24</v>
      </c>
      <c r="AW713" s="15" t="s">
        <v>35</v>
      </c>
      <c r="AX713" s="15" t="s">
        <v>80</v>
      </c>
      <c r="AY713" s="195" t="s">
        <v>185</v>
      </c>
    </row>
    <row r="714" spans="1:65" s="13" customFormat="1">
      <c r="B714" s="164"/>
      <c r="D714" s="165" t="s">
        <v>194</v>
      </c>
      <c r="E714" s="166" t="s">
        <v>1</v>
      </c>
      <c r="F714" s="167" t="s">
        <v>2440</v>
      </c>
      <c r="H714" s="168">
        <v>76.849000000000004</v>
      </c>
      <c r="I714" s="169"/>
      <c r="L714" s="164"/>
      <c r="M714" s="170"/>
      <c r="N714" s="171"/>
      <c r="O714" s="171"/>
      <c r="P714" s="171"/>
      <c r="Q714" s="171"/>
      <c r="R714" s="171"/>
      <c r="S714" s="171"/>
      <c r="T714" s="172"/>
      <c r="AT714" s="166" t="s">
        <v>194</v>
      </c>
      <c r="AU714" s="166" t="s">
        <v>88</v>
      </c>
      <c r="AV714" s="13" t="s">
        <v>88</v>
      </c>
      <c r="AW714" s="13" t="s">
        <v>35</v>
      </c>
      <c r="AX714" s="13" t="s">
        <v>24</v>
      </c>
      <c r="AY714" s="166" t="s">
        <v>185</v>
      </c>
    </row>
    <row r="715" spans="1:65" s="2" customFormat="1" ht="16.5" customHeight="1">
      <c r="A715" s="33"/>
      <c r="B715" s="150"/>
      <c r="C715" s="151" t="s">
        <v>1160</v>
      </c>
      <c r="D715" s="151" t="s">
        <v>187</v>
      </c>
      <c r="E715" s="152" t="s">
        <v>2441</v>
      </c>
      <c r="F715" s="153" t="s">
        <v>2442</v>
      </c>
      <c r="G715" s="154" t="s">
        <v>190</v>
      </c>
      <c r="H715" s="155">
        <v>2</v>
      </c>
      <c r="I715" s="156"/>
      <c r="J715" s="157">
        <f>ROUND(I715*H715,2)</f>
        <v>0</v>
      </c>
      <c r="K715" s="153" t="s">
        <v>224</v>
      </c>
      <c r="L715" s="34"/>
      <c r="M715" s="158" t="s">
        <v>1</v>
      </c>
      <c r="N715" s="159" t="s">
        <v>45</v>
      </c>
      <c r="O715" s="59"/>
      <c r="P715" s="160">
        <f>O715*H715</f>
        <v>0</v>
      </c>
      <c r="Q715" s="160">
        <v>0</v>
      </c>
      <c r="R715" s="160">
        <f>Q715*H715</f>
        <v>0</v>
      </c>
      <c r="S715" s="160">
        <v>0</v>
      </c>
      <c r="T715" s="161">
        <f>S715*H715</f>
        <v>0</v>
      </c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  <c r="AE715" s="33"/>
      <c r="AR715" s="162" t="s">
        <v>192</v>
      </c>
      <c r="AT715" s="162" t="s">
        <v>187</v>
      </c>
      <c r="AU715" s="162" t="s">
        <v>88</v>
      </c>
      <c r="AY715" s="18" t="s">
        <v>185</v>
      </c>
      <c r="BE715" s="163">
        <f>IF(N715="základní",J715,0)</f>
        <v>0</v>
      </c>
      <c r="BF715" s="163">
        <f>IF(N715="snížená",J715,0)</f>
        <v>0</v>
      </c>
      <c r="BG715" s="163">
        <f>IF(N715="zákl. přenesená",J715,0)</f>
        <v>0</v>
      </c>
      <c r="BH715" s="163">
        <f>IF(N715="sníž. přenesená",J715,0)</f>
        <v>0</v>
      </c>
      <c r="BI715" s="163">
        <f>IF(N715="nulová",J715,0)</f>
        <v>0</v>
      </c>
      <c r="BJ715" s="18" t="s">
        <v>24</v>
      </c>
      <c r="BK715" s="163">
        <f>ROUND(I715*H715,2)</f>
        <v>0</v>
      </c>
      <c r="BL715" s="18" t="s">
        <v>192</v>
      </c>
      <c r="BM715" s="162" t="s">
        <v>2443</v>
      </c>
    </row>
    <row r="716" spans="1:65" s="13" customFormat="1">
      <c r="B716" s="164"/>
      <c r="D716" s="165" t="s">
        <v>194</v>
      </c>
      <c r="E716" s="166" t="s">
        <v>1</v>
      </c>
      <c r="F716" s="167" t="s">
        <v>2444</v>
      </c>
      <c r="H716" s="168">
        <v>2</v>
      </c>
      <c r="I716" s="169"/>
      <c r="L716" s="164"/>
      <c r="M716" s="170"/>
      <c r="N716" s="171"/>
      <c r="O716" s="171"/>
      <c r="P716" s="171"/>
      <c r="Q716" s="171"/>
      <c r="R716" s="171"/>
      <c r="S716" s="171"/>
      <c r="T716" s="172"/>
      <c r="AT716" s="166" t="s">
        <v>194</v>
      </c>
      <c r="AU716" s="166" t="s">
        <v>88</v>
      </c>
      <c r="AV716" s="13" t="s">
        <v>88</v>
      </c>
      <c r="AW716" s="13" t="s">
        <v>35</v>
      </c>
      <c r="AX716" s="13" t="s">
        <v>24</v>
      </c>
      <c r="AY716" s="166" t="s">
        <v>185</v>
      </c>
    </row>
    <row r="717" spans="1:65" s="2" customFormat="1" ht="16.5" customHeight="1">
      <c r="A717" s="33"/>
      <c r="B717" s="150"/>
      <c r="C717" s="151" t="s">
        <v>1164</v>
      </c>
      <c r="D717" s="151" t="s">
        <v>187</v>
      </c>
      <c r="E717" s="152" t="s">
        <v>2171</v>
      </c>
      <c r="F717" s="153" t="s">
        <v>2172</v>
      </c>
      <c r="G717" s="154" t="s">
        <v>288</v>
      </c>
      <c r="H717" s="155">
        <v>186.721</v>
      </c>
      <c r="I717" s="156"/>
      <c r="J717" s="157">
        <f>ROUND(I717*H717,2)</f>
        <v>0</v>
      </c>
      <c r="K717" s="153" t="s">
        <v>191</v>
      </c>
      <c r="L717" s="34"/>
      <c r="M717" s="158" t="s">
        <v>1</v>
      </c>
      <c r="N717" s="159" t="s">
        <v>45</v>
      </c>
      <c r="O717" s="59"/>
      <c r="P717" s="160">
        <f>O717*H717</f>
        <v>0</v>
      </c>
      <c r="Q717" s="160">
        <v>1.1690000000000001E-2</v>
      </c>
      <c r="R717" s="160">
        <f>Q717*H717</f>
        <v>2.1827684900000004</v>
      </c>
      <c r="S717" s="160">
        <v>0</v>
      </c>
      <c r="T717" s="161">
        <f>S717*H717</f>
        <v>0</v>
      </c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R717" s="162" t="s">
        <v>192</v>
      </c>
      <c r="AT717" s="162" t="s">
        <v>187</v>
      </c>
      <c r="AU717" s="162" t="s">
        <v>88</v>
      </c>
      <c r="AY717" s="18" t="s">
        <v>185</v>
      </c>
      <c r="BE717" s="163">
        <f>IF(N717="základní",J717,0)</f>
        <v>0</v>
      </c>
      <c r="BF717" s="163">
        <f>IF(N717="snížená",J717,0)</f>
        <v>0</v>
      </c>
      <c r="BG717" s="163">
        <f>IF(N717="zákl. přenesená",J717,0)</f>
        <v>0</v>
      </c>
      <c r="BH717" s="163">
        <f>IF(N717="sníž. přenesená",J717,0)</f>
        <v>0</v>
      </c>
      <c r="BI717" s="163">
        <f>IF(N717="nulová",J717,0)</f>
        <v>0</v>
      </c>
      <c r="BJ717" s="18" t="s">
        <v>24</v>
      </c>
      <c r="BK717" s="163">
        <f>ROUND(I717*H717,2)</f>
        <v>0</v>
      </c>
      <c r="BL717" s="18" t="s">
        <v>192</v>
      </c>
      <c r="BM717" s="162" t="s">
        <v>2445</v>
      </c>
    </row>
    <row r="718" spans="1:65" s="13" customFormat="1">
      <c r="B718" s="164"/>
      <c r="D718" s="165" t="s">
        <v>194</v>
      </c>
      <c r="E718" s="166" t="s">
        <v>1</v>
      </c>
      <c r="F718" s="167" t="s">
        <v>2446</v>
      </c>
      <c r="H718" s="168">
        <v>163.98</v>
      </c>
      <c r="I718" s="169"/>
      <c r="L718" s="164"/>
      <c r="M718" s="170"/>
      <c r="N718" s="171"/>
      <c r="O718" s="171"/>
      <c r="P718" s="171"/>
      <c r="Q718" s="171"/>
      <c r="R718" s="171"/>
      <c r="S718" s="171"/>
      <c r="T718" s="172"/>
      <c r="AT718" s="166" t="s">
        <v>194</v>
      </c>
      <c r="AU718" s="166" t="s">
        <v>88</v>
      </c>
      <c r="AV718" s="13" t="s">
        <v>88</v>
      </c>
      <c r="AW718" s="13" t="s">
        <v>35</v>
      </c>
      <c r="AX718" s="13" t="s">
        <v>80</v>
      </c>
      <c r="AY718" s="166" t="s">
        <v>185</v>
      </c>
    </row>
    <row r="719" spans="1:65" s="13" customFormat="1">
      <c r="B719" s="164"/>
      <c r="D719" s="165" t="s">
        <v>194</v>
      </c>
      <c r="E719" s="166" t="s">
        <v>1</v>
      </c>
      <c r="F719" s="167" t="s">
        <v>2447</v>
      </c>
      <c r="H719" s="168">
        <v>85.061000000000007</v>
      </c>
      <c r="I719" s="169"/>
      <c r="L719" s="164"/>
      <c r="M719" s="170"/>
      <c r="N719" s="171"/>
      <c r="O719" s="171"/>
      <c r="P719" s="171"/>
      <c r="Q719" s="171"/>
      <c r="R719" s="171"/>
      <c r="S719" s="171"/>
      <c r="T719" s="172"/>
      <c r="AT719" s="166" t="s">
        <v>194</v>
      </c>
      <c r="AU719" s="166" t="s">
        <v>88</v>
      </c>
      <c r="AV719" s="13" t="s">
        <v>88</v>
      </c>
      <c r="AW719" s="13" t="s">
        <v>35</v>
      </c>
      <c r="AX719" s="13" t="s">
        <v>80</v>
      </c>
      <c r="AY719" s="166" t="s">
        <v>185</v>
      </c>
    </row>
    <row r="720" spans="1:65" s="15" customFormat="1">
      <c r="B720" s="194"/>
      <c r="D720" s="165" t="s">
        <v>194</v>
      </c>
      <c r="E720" s="195" t="s">
        <v>1</v>
      </c>
      <c r="F720" s="196" t="s">
        <v>2178</v>
      </c>
      <c r="H720" s="195" t="s">
        <v>1</v>
      </c>
      <c r="I720" s="197"/>
      <c r="L720" s="194"/>
      <c r="M720" s="198"/>
      <c r="N720" s="199"/>
      <c r="O720" s="199"/>
      <c r="P720" s="199"/>
      <c r="Q720" s="199"/>
      <c r="R720" s="199"/>
      <c r="S720" s="199"/>
      <c r="T720" s="200"/>
      <c r="AT720" s="195" t="s">
        <v>194</v>
      </c>
      <c r="AU720" s="195" t="s">
        <v>88</v>
      </c>
      <c r="AV720" s="15" t="s">
        <v>24</v>
      </c>
      <c r="AW720" s="15" t="s">
        <v>35</v>
      </c>
      <c r="AX720" s="15" t="s">
        <v>80</v>
      </c>
      <c r="AY720" s="195" t="s">
        <v>185</v>
      </c>
    </row>
    <row r="721" spans="1:65" s="13" customFormat="1">
      <c r="B721" s="164"/>
      <c r="D721" s="165" t="s">
        <v>194</v>
      </c>
      <c r="E721" s="166" t="s">
        <v>1</v>
      </c>
      <c r="F721" s="167" t="s">
        <v>2448</v>
      </c>
      <c r="H721" s="168">
        <v>-62.32</v>
      </c>
      <c r="I721" s="169"/>
      <c r="L721" s="164"/>
      <c r="M721" s="170"/>
      <c r="N721" s="171"/>
      <c r="O721" s="171"/>
      <c r="P721" s="171"/>
      <c r="Q721" s="171"/>
      <c r="R721" s="171"/>
      <c r="S721" s="171"/>
      <c r="T721" s="172"/>
      <c r="AT721" s="166" t="s">
        <v>194</v>
      </c>
      <c r="AU721" s="166" t="s">
        <v>88</v>
      </c>
      <c r="AV721" s="13" t="s">
        <v>88</v>
      </c>
      <c r="AW721" s="13" t="s">
        <v>35</v>
      </c>
      <c r="AX721" s="13" t="s">
        <v>80</v>
      </c>
      <c r="AY721" s="166" t="s">
        <v>185</v>
      </c>
    </row>
    <row r="722" spans="1:65" s="14" customFormat="1">
      <c r="B722" s="173"/>
      <c r="D722" s="165" t="s">
        <v>194</v>
      </c>
      <c r="E722" s="174" t="s">
        <v>1</v>
      </c>
      <c r="F722" s="175" t="s">
        <v>195</v>
      </c>
      <c r="H722" s="176">
        <v>186.721</v>
      </c>
      <c r="I722" s="177"/>
      <c r="L722" s="173"/>
      <c r="M722" s="178"/>
      <c r="N722" s="179"/>
      <c r="O722" s="179"/>
      <c r="P722" s="179"/>
      <c r="Q722" s="179"/>
      <c r="R722" s="179"/>
      <c r="S722" s="179"/>
      <c r="T722" s="180"/>
      <c r="AT722" s="174" t="s">
        <v>194</v>
      </c>
      <c r="AU722" s="174" t="s">
        <v>88</v>
      </c>
      <c r="AV722" s="14" t="s">
        <v>192</v>
      </c>
      <c r="AW722" s="14" t="s">
        <v>35</v>
      </c>
      <c r="AX722" s="14" t="s">
        <v>24</v>
      </c>
      <c r="AY722" s="174" t="s">
        <v>185</v>
      </c>
    </row>
    <row r="723" spans="1:65" s="2" customFormat="1" ht="16.5" customHeight="1">
      <c r="A723" s="33"/>
      <c r="B723" s="150"/>
      <c r="C723" s="151" t="s">
        <v>1171</v>
      </c>
      <c r="D723" s="151" t="s">
        <v>187</v>
      </c>
      <c r="E723" s="152" t="s">
        <v>2180</v>
      </c>
      <c r="F723" s="153" t="s">
        <v>2181</v>
      </c>
      <c r="G723" s="154" t="s">
        <v>288</v>
      </c>
      <c r="H723" s="155">
        <v>186.721</v>
      </c>
      <c r="I723" s="156"/>
      <c r="J723" s="157">
        <f>ROUND(I723*H723,2)</f>
        <v>0</v>
      </c>
      <c r="K723" s="153" t="s">
        <v>191</v>
      </c>
      <c r="L723" s="34"/>
      <c r="M723" s="158" t="s">
        <v>1</v>
      </c>
      <c r="N723" s="159" t="s">
        <v>45</v>
      </c>
      <c r="O723" s="59"/>
      <c r="P723" s="160">
        <f>O723*H723</f>
        <v>0</v>
      </c>
      <c r="Q723" s="160">
        <v>0</v>
      </c>
      <c r="R723" s="160">
        <f>Q723*H723</f>
        <v>0</v>
      </c>
      <c r="S723" s="160">
        <v>0</v>
      </c>
      <c r="T723" s="161">
        <f>S723*H723</f>
        <v>0</v>
      </c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R723" s="162" t="s">
        <v>192</v>
      </c>
      <c r="AT723" s="162" t="s">
        <v>187</v>
      </c>
      <c r="AU723" s="162" t="s">
        <v>88</v>
      </c>
      <c r="AY723" s="18" t="s">
        <v>185</v>
      </c>
      <c r="BE723" s="163">
        <f>IF(N723="základní",J723,0)</f>
        <v>0</v>
      </c>
      <c r="BF723" s="163">
        <f>IF(N723="snížená",J723,0)</f>
        <v>0</v>
      </c>
      <c r="BG723" s="163">
        <f>IF(N723="zákl. přenesená",J723,0)</f>
        <v>0</v>
      </c>
      <c r="BH723" s="163">
        <f>IF(N723="sníž. přenesená",J723,0)</f>
        <v>0</v>
      </c>
      <c r="BI723" s="163">
        <f>IF(N723="nulová",J723,0)</f>
        <v>0</v>
      </c>
      <c r="BJ723" s="18" t="s">
        <v>24</v>
      </c>
      <c r="BK723" s="163">
        <f>ROUND(I723*H723,2)</f>
        <v>0</v>
      </c>
      <c r="BL723" s="18" t="s">
        <v>192</v>
      </c>
      <c r="BM723" s="162" t="s">
        <v>2449</v>
      </c>
    </row>
    <row r="724" spans="1:65" s="2" customFormat="1" ht="16.5" customHeight="1">
      <c r="A724" s="33"/>
      <c r="B724" s="150"/>
      <c r="C724" s="151" t="s">
        <v>1176</v>
      </c>
      <c r="D724" s="151" t="s">
        <v>187</v>
      </c>
      <c r="E724" s="152" t="s">
        <v>2183</v>
      </c>
      <c r="F724" s="153" t="s">
        <v>2184</v>
      </c>
      <c r="G724" s="154" t="s">
        <v>288</v>
      </c>
      <c r="H724" s="155">
        <v>62.32</v>
      </c>
      <c r="I724" s="156"/>
      <c r="J724" s="157">
        <f>ROUND(I724*H724,2)</f>
        <v>0</v>
      </c>
      <c r="K724" s="153" t="s">
        <v>191</v>
      </c>
      <c r="L724" s="34"/>
      <c r="M724" s="158" t="s">
        <v>1</v>
      </c>
      <c r="N724" s="159" t="s">
        <v>45</v>
      </c>
      <c r="O724" s="59"/>
      <c r="P724" s="160">
        <f>O724*H724</f>
        <v>0</v>
      </c>
      <c r="Q724" s="160">
        <v>6.6790000000000002E-2</v>
      </c>
      <c r="R724" s="160">
        <f>Q724*H724</f>
        <v>4.1623527999999999</v>
      </c>
      <c r="S724" s="160">
        <v>0</v>
      </c>
      <c r="T724" s="161">
        <f>S724*H724</f>
        <v>0</v>
      </c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R724" s="162" t="s">
        <v>192</v>
      </c>
      <c r="AT724" s="162" t="s">
        <v>187</v>
      </c>
      <c r="AU724" s="162" t="s">
        <v>88</v>
      </c>
      <c r="AY724" s="18" t="s">
        <v>185</v>
      </c>
      <c r="BE724" s="163">
        <f>IF(N724="základní",J724,0)</f>
        <v>0</v>
      </c>
      <c r="BF724" s="163">
        <f>IF(N724="snížená",J724,0)</f>
        <v>0</v>
      </c>
      <c r="BG724" s="163">
        <f>IF(N724="zákl. přenesená",J724,0)</f>
        <v>0</v>
      </c>
      <c r="BH724" s="163">
        <f>IF(N724="sníž. přenesená",J724,0)</f>
        <v>0</v>
      </c>
      <c r="BI724" s="163">
        <f>IF(N724="nulová",J724,0)</f>
        <v>0</v>
      </c>
      <c r="BJ724" s="18" t="s">
        <v>24</v>
      </c>
      <c r="BK724" s="163">
        <f>ROUND(I724*H724,2)</f>
        <v>0</v>
      </c>
      <c r="BL724" s="18" t="s">
        <v>192</v>
      </c>
      <c r="BM724" s="162" t="s">
        <v>2450</v>
      </c>
    </row>
    <row r="725" spans="1:65" s="13" customFormat="1">
      <c r="B725" s="164"/>
      <c r="D725" s="165" t="s">
        <v>194</v>
      </c>
      <c r="E725" s="166" t="s">
        <v>1</v>
      </c>
      <c r="F725" s="167" t="s">
        <v>2451</v>
      </c>
      <c r="H725" s="168">
        <v>50.92</v>
      </c>
      <c r="I725" s="169"/>
      <c r="L725" s="164"/>
      <c r="M725" s="170"/>
      <c r="N725" s="171"/>
      <c r="O725" s="171"/>
      <c r="P725" s="171"/>
      <c r="Q725" s="171"/>
      <c r="R725" s="171"/>
      <c r="S725" s="171"/>
      <c r="T725" s="172"/>
      <c r="AT725" s="166" t="s">
        <v>194</v>
      </c>
      <c r="AU725" s="166" t="s">
        <v>88</v>
      </c>
      <c r="AV725" s="13" t="s">
        <v>88</v>
      </c>
      <c r="AW725" s="13" t="s">
        <v>35</v>
      </c>
      <c r="AX725" s="13" t="s">
        <v>80</v>
      </c>
      <c r="AY725" s="166" t="s">
        <v>185</v>
      </c>
    </row>
    <row r="726" spans="1:65" s="13" customFormat="1">
      <c r="B726" s="164"/>
      <c r="D726" s="165" t="s">
        <v>194</v>
      </c>
      <c r="E726" s="166" t="s">
        <v>1</v>
      </c>
      <c r="F726" s="167" t="s">
        <v>2452</v>
      </c>
      <c r="H726" s="168">
        <v>11.4</v>
      </c>
      <c r="I726" s="169"/>
      <c r="L726" s="164"/>
      <c r="M726" s="170"/>
      <c r="N726" s="171"/>
      <c r="O726" s="171"/>
      <c r="P726" s="171"/>
      <c r="Q726" s="171"/>
      <c r="R726" s="171"/>
      <c r="S726" s="171"/>
      <c r="T726" s="172"/>
      <c r="AT726" s="166" t="s">
        <v>194</v>
      </c>
      <c r="AU726" s="166" t="s">
        <v>88</v>
      </c>
      <c r="AV726" s="13" t="s">
        <v>88</v>
      </c>
      <c r="AW726" s="13" t="s">
        <v>35</v>
      </c>
      <c r="AX726" s="13" t="s">
        <v>80</v>
      </c>
      <c r="AY726" s="166" t="s">
        <v>185</v>
      </c>
    </row>
    <row r="727" spans="1:65" s="14" customFormat="1">
      <c r="B727" s="173"/>
      <c r="D727" s="165" t="s">
        <v>194</v>
      </c>
      <c r="E727" s="174" t="s">
        <v>1836</v>
      </c>
      <c r="F727" s="175" t="s">
        <v>195</v>
      </c>
      <c r="H727" s="176">
        <v>62.32</v>
      </c>
      <c r="I727" s="177"/>
      <c r="L727" s="173"/>
      <c r="M727" s="178"/>
      <c r="N727" s="179"/>
      <c r="O727" s="179"/>
      <c r="P727" s="179"/>
      <c r="Q727" s="179"/>
      <c r="R727" s="179"/>
      <c r="S727" s="179"/>
      <c r="T727" s="180"/>
      <c r="AT727" s="174" t="s">
        <v>194</v>
      </c>
      <c r="AU727" s="174" t="s">
        <v>88</v>
      </c>
      <c r="AV727" s="14" t="s">
        <v>192</v>
      </c>
      <c r="AW727" s="14" t="s">
        <v>35</v>
      </c>
      <c r="AX727" s="14" t="s">
        <v>24</v>
      </c>
      <c r="AY727" s="174" t="s">
        <v>185</v>
      </c>
    </row>
    <row r="728" spans="1:65" s="2" customFormat="1" ht="16.5" customHeight="1">
      <c r="A728" s="33"/>
      <c r="B728" s="150"/>
      <c r="C728" s="151" t="s">
        <v>1182</v>
      </c>
      <c r="D728" s="151" t="s">
        <v>187</v>
      </c>
      <c r="E728" s="152" t="s">
        <v>2453</v>
      </c>
      <c r="F728" s="153" t="s">
        <v>2454</v>
      </c>
      <c r="G728" s="154" t="s">
        <v>375</v>
      </c>
      <c r="H728" s="155">
        <v>14586.614</v>
      </c>
      <c r="I728" s="156"/>
      <c r="J728" s="157">
        <f>ROUND(I728*H728,2)</f>
        <v>0</v>
      </c>
      <c r="K728" s="153" t="s">
        <v>191</v>
      </c>
      <c r="L728" s="34"/>
      <c r="M728" s="158" t="s">
        <v>1</v>
      </c>
      <c r="N728" s="159" t="s">
        <v>45</v>
      </c>
      <c r="O728" s="59"/>
      <c r="P728" s="160">
        <f>O728*H728</f>
        <v>0</v>
      </c>
      <c r="Q728" s="160">
        <v>2.5999999999999998E-4</v>
      </c>
      <c r="R728" s="160">
        <f>Q728*H728</f>
        <v>3.7925196399999996</v>
      </c>
      <c r="S728" s="160">
        <v>0</v>
      </c>
      <c r="T728" s="161">
        <f>S728*H728</f>
        <v>0</v>
      </c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R728" s="162" t="s">
        <v>192</v>
      </c>
      <c r="AT728" s="162" t="s">
        <v>187</v>
      </c>
      <c r="AU728" s="162" t="s">
        <v>88</v>
      </c>
      <c r="AY728" s="18" t="s">
        <v>185</v>
      </c>
      <c r="BE728" s="163">
        <f>IF(N728="základní",J728,0)</f>
        <v>0</v>
      </c>
      <c r="BF728" s="163">
        <f>IF(N728="snížená",J728,0)</f>
        <v>0</v>
      </c>
      <c r="BG728" s="163">
        <f>IF(N728="zákl. přenesená",J728,0)</f>
        <v>0</v>
      </c>
      <c r="BH728" s="163">
        <f>IF(N728="sníž. přenesená",J728,0)</f>
        <v>0</v>
      </c>
      <c r="BI728" s="163">
        <f>IF(N728="nulová",J728,0)</f>
        <v>0</v>
      </c>
      <c r="BJ728" s="18" t="s">
        <v>24</v>
      </c>
      <c r="BK728" s="163">
        <f>ROUND(I728*H728,2)</f>
        <v>0</v>
      </c>
      <c r="BL728" s="18" t="s">
        <v>192</v>
      </c>
      <c r="BM728" s="162" t="s">
        <v>2455</v>
      </c>
    </row>
    <row r="729" spans="1:65" s="15" customFormat="1">
      <c r="B729" s="194"/>
      <c r="D729" s="165" t="s">
        <v>194</v>
      </c>
      <c r="E729" s="195" t="s">
        <v>1</v>
      </c>
      <c r="F729" s="196" t="s">
        <v>2456</v>
      </c>
      <c r="H729" s="195" t="s">
        <v>1</v>
      </c>
      <c r="I729" s="197"/>
      <c r="L729" s="194"/>
      <c r="M729" s="198"/>
      <c r="N729" s="199"/>
      <c r="O729" s="199"/>
      <c r="P729" s="199"/>
      <c r="Q729" s="199"/>
      <c r="R729" s="199"/>
      <c r="S729" s="199"/>
      <c r="T729" s="200"/>
      <c r="AT729" s="195" t="s">
        <v>194</v>
      </c>
      <c r="AU729" s="195" t="s">
        <v>88</v>
      </c>
      <c r="AV729" s="15" t="s">
        <v>24</v>
      </c>
      <c r="AW729" s="15" t="s">
        <v>35</v>
      </c>
      <c r="AX729" s="15" t="s">
        <v>80</v>
      </c>
      <c r="AY729" s="195" t="s">
        <v>185</v>
      </c>
    </row>
    <row r="730" spans="1:65" s="15" customFormat="1">
      <c r="B730" s="194"/>
      <c r="D730" s="165" t="s">
        <v>194</v>
      </c>
      <c r="E730" s="195" t="s">
        <v>1</v>
      </c>
      <c r="F730" s="196" t="s">
        <v>2457</v>
      </c>
      <c r="H730" s="195" t="s">
        <v>1</v>
      </c>
      <c r="I730" s="197"/>
      <c r="L730" s="194"/>
      <c r="M730" s="198"/>
      <c r="N730" s="199"/>
      <c r="O730" s="199"/>
      <c r="P730" s="199"/>
      <c r="Q730" s="199"/>
      <c r="R730" s="199"/>
      <c r="S730" s="199"/>
      <c r="T730" s="200"/>
      <c r="AT730" s="195" t="s">
        <v>194</v>
      </c>
      <c r="AU730" s="195" t="s">
        <v>88</v>
      </c>
      <c r="AV730" s="15" t="s">
        <v>24</v>
      </c>
      <c r="AW730" s="15" t="s">
        <v>35</v>
      </c>
      <c r="AX730" s="15" t="s">
        <v>80</v>
      </c>
      <c r="AY730" s="195" t="s">
        <v>185</v>
      </c>
    </row>
    <row r="731" spans="1:65" s="13" customFormat="1">
      <c r="B731" s="164"/>
      <c r="D731" s="165" t="s">
        <v>194</v>
      </c>
      <c r="E731" s="166" t="s">
        <v>1808</v>
      </c>
      <c r="F731" s="167" t="s">
        <v>2458</v>
      </c>
      <c r="H731" s="168">
        <v>10311.002</v>
      </c>
      <c r="I731" s="169"/>
      <c r="L731" s="164"/>
      <c r="M731" s="170"/>
      <c r="N731" s="171"/>
      <c r="O731" s="171"/>
      <c r="P731" s="171"/>
      <c r="Q731" s="171"/>
      <c r="R731" s="171"/>
      <c r="S731" s="171"/>
      <c r="T731" s="172"/>
      <c r="AT731" s="166" t="s">
        <v>194</v>
      </c>
      <c r="AU731" s="166" t="s">
        <v>88</v>
      </c>
      <c r="AV731" s="13" t="s">
        <v>88</v>
      </c>
      <c r="AW731" s="13" t="s">
        <v>35</v>
      </c>
      <c r="AX731" s="13" t="s">
        <v>80</v>
      </c>
      <c r="AY731" s="166" t="s">
        <v>185</v>
      </c>
    </row>
    <row r="732" spans="1:65" s="15" customFormat="1">
      <c r="B732" s="194"/>
      <c r="D732" s="165" t="s">
        <v>194</v>
      </c>
      <c r="E732" s="195" t="s">
        <v>1</v>
      </c>
      <c r="F732" s="196" t="s">
        <v>2459</v>
      </c>
      <c r="H732" s="195" t="s">
        <v>1</v>
      </c>
      <c r="I732" s="197"/>
      <c r="L732" s="194"/>
      <c r="M732" s="198"/>
      <c r="N732" s="199"/>
      <c r="O732" s="199"/>
      <c r="P732" s="199"/>
      <c r="Q732" s="199"/>
      <c r="R732" s="199"/>
      <c r="S732" s="199"/>
      <c r="T732" s="200"/>
      <c r="AT732" s="195" t="s">
        <v>194</v>
      </c>
      <c r="AU732" s="195" t="s">
        <v>88</v>
      </c>
      <c r="AV732" s="15" t="s">
        <v>24</v>
      </c>
      <c r="AW732" s="15" t="s">
        <v>35</v>
      </c>
      <c r="AX732" s="15" t="s">
        <v>80</v>
      </c>
      <c r="AY732" s="195" t="s">
        <v>185</v>
      </c>
    </row>
    <row r="733" spans="1:65" s="13" customFormat="1">
      <c r="B733" s="164"/>
      <c r="D733" s="165" t="s">
        <v>194</v>
      </c>
      <c r="E733" s="166" t="s">
        <v>1804</v>
      </c>
      <c r="F733" s="167" t="s">
        <v>2460</v>
      </c>
      <c r="H733" s="168">
        <v>3584.5</v>
      </c>
      <c r="I733" s="169"/>
      <c r="L733" s="164"/>
      <c r="M733" s="170"/>
      <c r="N733" s="171"/>
      <c r="O733" s="171"/>
      <c r="P733" s="171"/>
      <c r="Q733" s="171"/>
      <c r="R733" s="171"/>
      <c r="S733" s="171"/>
      <c r="T733" s="172"/>
      <c r="AT733" s="166" t="s">
        <v>194</v>
      </c>
      <c r="AU733" s="166" t="s">
        <v>88</v>
      </c>
      <c r="AV733" s="13" t="s">
        <v>88</v>
      </c>
      <c r="AW733" s="13" t="s">
        <v>35</v>
      </c>
      <c r="AX733" s="13" t="s">
        <v>80</v>
      </c>
      <c r="AY733" s="166" t="s">
        <v>185</v>
      </c>
    </row>
    <row r="734" spans="1:65" s="15" customFormat="1">
      <c r="B734" s="194"/>
      <c r="D734" s="165" t="s">
        <v>194</v>
      </c>
      <c r="E734" s="195" t="s">
        <v>1</v>
      </c>
      <c r="F734" s="196" t="s">
        <v>2461</v>
      </c>
      <c r="H734" s="195" t="s">
        <v>1</v>
      </c>
      <c r="I734" s="197"/>
      <c r="L734" s="194"/>
      <c r="M734" s="198"/>
      <c r="N734" s="199"/>
      <c r="O734" s="199"/>
      <c r="P734" s="199"/>
      <c r="Q734" s="199"/>
      <c r="R734" s="199"/>
      <c r="S734" s="199"/>
      <c r="T734" s="200"/>
      <c r="AT734" s="195" t="s">
        <v>194</v>
      </c>
      <c r="AU734" s="195" t="s">
        <v>88</v>
      </c>
      <c r="AV734" s="15" t="s">
        <v>24</v>
      </c>
      <c r="AW734" s="15" t="s">
        <v>35</v>
      </c>
      <c r="AX734" s="15" t="s">
        <v>80</v>
      </c>
      <c r="AY734" s="195" t="s">
        <v>185</v>
      </c>
    </row>
    <row r="735" spans="1:65" s="13" customFormat="1">
      <c r="B735" s="164"/>
      <c r="D735" s="165" t="s">
        <v>194</v>
      </c>
      <c r="E735" s="166" t="s">
        <v>1824</v>
      </c>
      <c r="F735" s="167" t="s">
        <v>2462</v>
      </c>
      <c r="H735" s="168">
        <v>691.11199999999997</v>
      </c>
      <c r="I735" s="169"/>
      <c r="L735" s="164"/>
      <c r="M735" s="170"/>
      <c r="N735" s="171"/>
      <c r="O735" s="171"/>
      <c r="P735" s="171"/>
      <c r="Q735" s="171"/>
      <c r="R735" s="171"/>
      <c r="S735" s="171"/>
      <c r="T735" s="172"/>
      <c r="AT735" s="166" t="s">
        <v>194</v>
      </c>
      <c r="AU735" s="166" t="s">
        <v>88</v>
      </c>
      <c r="AV735" s="13" t="s">
        <v>88</v>
      </c>
      <c r="AW735" s="13" t="s">
        <v>35</v>
      </c>
      <c r="AX735" s="13" t="s">
        <v>80</v>
      </c>
      <c r="AY735" s="166" t="s">
        <v>185</v>
      </c>
    </row>
    <row r="736" spans="1:65" s="14" customFormat="1">
      <c r="B736" s="173"/>
      <c r="D736" s="165" t="s">
        <v>194</v>
      </c>
      <c r="E736" s="174" t="s">
        <v>1</v>
      </c>
      <c r="F736" s="175" t="s">
        <v>195</v>
      </c>
      <c r="H736" s="176">
        <v>14586.614</v>
      </c>
      <c r="I736" s="177"/>
      <c r="L736" s="173"/>
      <c r="M736" s="178"/>
      <c r="N736" s="179"/>
      <c r="O736" s="179"/>
      <c r="P736" s="179"/>
      <c r="Q736" s="179"/>
      <c r="R736" s="179"/>
      <c r="S736" s="179"/>
      <c r="T736" s="180"/>
      <c r="AT736" s="174" t="s">
        <v>194</v>
      </c>
      <c r="AU736" s="174" t="s">
        <v>88</v>
      </c>
      <c r="AV736" s="14" t="s">
        <v>192</v>
      </c>
      <c r="AW736" s="14" t="s">
        <v>35</v>
      </c>
      <c r="AX736" s="14" t="s">
        <v>24</v>
      </c>
      <c r="AY736" s="174" t="s">
        <v>185</v>
      </c>
    </row>
    <row r="737" spans="1:65" s="2" customFormat="1" ht="16.5" customHeight="1">
      <c r="A737" s="33"/>
      <c r="B737" s="150"/>
      <c r="C737" s="151" t="s">
        <v>1187</v>
      </c>
      <c r="D737" s="151" t="s">
        <v>187</v>
      </c>
      <c r="E737" s="152" t="s">
        <v>2463</v>
      </c>
      <c r="F737" s="153" t="s">
        <v>2464</v>
      </c>
      <c r="G737" s="154" t="s">
        <v>375</v>
      </c>
      <c r="H737" s="155">
        <v>14586.614</v>
      </c>
      <c r="I737" s="156"/>
      <c r="J737" s="157">
        <f>ROUND(I737*H737,2)</f>
        <v>0</v>
      </c>
      <c r="K737" s="153" t="s">
        <v>191</v>
      </c>
      <c r="L737" s="34"/>
      <c r="M737" s="158" t="s">
        <v>1</v>
      </c>
      <c r="N737" s="159" t="s">
        <v>45</v>
      </c>
      <c r="O737" s="59"/>
      <c r="P737" s="160">
        <f>O737*H737</f>
        <v>0</v>
      </c>
      <c r="Q737" s="160">
        <v>0</v>
      </c>
      <c r="R737" s="160">
        <f>Q737*H737</f>
        <v>0</v>
      </c>
      <c r="S737" s="160">
        <v>0</v>
      </c>
      <c r="T737" s="161">
        <f>S737*H737</f>
        <v>0</v>
      </c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R737" s="162" t="s">
        <v>192</v>
      </c>
      <c r="AT737" s="162" t="s">
        <v>187</v>
      </c>
      <c r="AU737" s="162" t="s">
        <v>88</v>
      </c>
      <c r="AY737" s="18" t="s">
        <v>185</v>
      </c>
      <c r="BE737" s="163">
        <f>IF(N737="základní",J737,0)</f>
        <v>0</v>
      </c>
      <c r="BF737" s="163">
        <f>IF(N737="snížená",J737,0)</f>
        <v>0</v>
      </c>
      <c r="BG737" s="163">
        <f>IF(N737="zákl. přenesená",J737,0)</f>
        <v>0</v>
      </c>
      <c r="BH737" s="163">
        <f>IF(N737="sníž. přenesená",J737,0)</f>
        <v>0</v>
      </c>
      <c r="BI737" s="163">
        <f>IF(N737="nulová",J737,0)</f>
        <v>0</v>
      </c>
      <c r="BJ737" s="18" t="s">
        <v>24</v>
      </c>
      <c r="BK737" s="163">
        <f>ROUND(I737*H737,2)</f>
        <v>0</v>
      </c>
      <c r="BL737" s="18" t="s">
        <v>192</v>
      </c>
      <c r="BM737" s="162" t="s">
        <v>2465</v>
      </c>
    </row>
    <row r="738" spans="1:65" s="2" customFormat="1" ht="16.5" customHeight="1">
      <c r="A738" s="33"/>
      <c r="B738" s="150"/>
      <c r="C738" s="181" t="s">
        <v>1190</v>
      </c>
      <c r="D738" s="181" t="s">
        <v>231</v>
      </c>
      <c r="E738" s="182" t="s">
        <v>2466</v>
      </c>
      <c r="F738" s="183" t="s">
        <v>2467</v>
      </c>
      <c r="G738" s="184" t="s">
        <v>234</v>
      </c>
      <c r="H738" s="185">
        <v>10.414</v>
      </c>
      <c r="I738" s="186"/>
      <c r="J738" s="187">
        <f>ROUND(I738*H738,2)</f>
        <v>0</v>
      </c>
      <c r="K738" s="183" t="s">
        <v>224</v>
      </c>
      <c r="L738" s="188"/>
      <c r="M738" s="189" t="s">
        <v>1</v>
      </c>
      <c r="N738" s="190" t="s">
        <v>45</v>
      </c>
      <c r="O738" s="59"/>
      <c r="P738" s="160">
        <f>O738*H738</f>
        <v>0</v>
      </c>
      <c r="Q738" s="160">
        <v>1</v>
      </c>
      <c r="R738" s="160">
        <f>Q738*H738</f>
        <v>10.414</v>
      </c>
      <c r="S738" s="160">
        <v>0</v>
      </c>
      <c r="T738" s="161">
        <f>S738*H738</f>
        <v>0</v>
      </c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R738" s="162" t="s">
        <v>217</v>
      </c>
      <c r="AT738" s="162" t="s">
        <v>231</v>
      </c>
      <c r="AU738" s="162" t="s">
        <v>88</v>
      </c>
      <c r="AY738" s="18" t="s">
        <v>185</v>
      </c>
      <c r="BE738" s="163">
        <f>IF(N738="základní",J738,0)</f>
        <v>0</v>
      </c>
      <c r="BF738" s="163">
        <f>IF(N738="snížená",J738,0)</f>
        <v>0</v>
      </c>
      <c r="BG738" s="163">
        <f>IF(N738="zákl. přenesená",J738,0)</f>
        <v>0</v>
      </c>
      <c r="BH738" s="163">
        <f>IF(N738="sníž. přenesená",J738,0)</f>
        <v>0</v>
      </c>
      <c r="BI738" s="163">
        <f>IF(N738="nulová",J738,0)</f>
        <v>0</v>
      </c>
      <c r="BJ738" s="18" t="s">
        <v>24</v>
      </c>
      <c r="BK738" s="163">
        <f>ROUND(I738*H738,2)</f>
        <v>0</v>
      </c>
      <c r="BL738" s="18" t="s">
        <v>192</v>
      </c>
      <c r="BM738" s="162" t="s">
        <v>2468</v>
      </c>
    </row>
    <row r="739" spans="1:65" s="13" customFormat="1">
      <c r="B739" s="164"/>
      <c r="D739" s="165" t="s">
        <v>194</v>
      </c>
      <c r="E739" s="166" t="s">
        <v>1</v>
      </c>
      <c r="F739" s="167" t="s">
        <v>2469</v>
      </c>
      <c r="H739" s="168">
        <v>10.414</v>
      </c>
      <c r="I739" s="169"/>
      <c r="L739" s="164"/>
      <c r="M739" s="170"/>
      <c r="N739" s="171"/>
      <c r="O739" s="171"/>
      <c r="P739" s="171"/>
      <c r="Q739" s="171"/>
      <c r="R739" s="171"/>
      <c r="S739" s="171"/>
      <c r="T739" s="172"/>
      <c r="AT739" s="166" t="s">
        <v>194</v>
      </c>
      <c r="AU739" s="166" t="s">
        <v>88</v>
      </c>
      <c r="AV739" s="13" t="s">
        <v>88</v>
      </c>
      <c r="AW739" s="13" t="s">
        <v>35</v>
      </c>
      <c r="AX739" s="13" t="s">
        <v>24</v>
      </c>
      <c r="AY739" s="166" t="s">
        <v>185</v>
      </c>
    </row>
    <row r="740" spans="1:65" s="2" customFormat="1" ht="16.5" customHeight="1">
      <c r="A740" s="33"/>
      <c r="B740" s="150"/>
      <c r="C740" s="181" t="s">
        <v>1194</v>
      </c>
      <c r="D740" s="181" t="s">
        <v>231</v>
      </c>
      <c r="E740" s="182" t="s">
        <v>2470</v>
      </c>
      <c r="F740" s="183" t="s">
        <v>2471</v>
      </c>
      <c r="G740" s="184" t="s">
        <v>234</v>
      </c>
      <c r="H740" s="185">
        <v>3.62</v>
      </c>
      <c r="I740" s="186"/>
      <c r="J740" s="187">
        <f>ROUND(I740*H740,2)</f>
        <v>0</v>
      </c>
      <c r="K740" s="183" t="s">
        <v>224</v>
      </c>
      <c r="L740" s="188"/>
      <c r="M740" s="189" t="s">
        <v>1</v>
      </c>
      <c r="N740" s="190" t="s">
        <v>45</v>
      </c>
      <c r="O740" s="59"/>
      <c r="P740" s="160">
        <f>O740*H740</f>
        <v>0</v>
      </c>
      <c r="Q740" s="160">
        <v>1</v>
      </c>
      <c r="R740" s="160">
        <f>Q740*H740</f>
        <v>3.62</v>
      </c>
      <c r="S740" s="160">
        <v>0</v>
      </c>
      <c r="T740" s="161">
        <f>S740*H740</f>
        <v>0</v>
      </c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R740" s="162" t="s">
        <v>217</v>
      </c>
      <c r="AT740" s="162" t="s">
        <v>231</v>
      </c>
      <c r="AU740" s="162" t="s">
        <v>88</v>
      </c>
      <c r="AY740" s="18" t="s">
        <v>185</v>
      </c>
      <c r="BE740" s="163">
        <f>IF(N740="základní",J740,0)</f>
        <v>0</v>
      </c>
      <c r="BF740" s="163">
        <f>IF(N740="snížená",J740,0)</f>
        <v>0</v>
      </c>
      <c r="BG740" s="163">
        <f>IF(N740="zákl. přenesená",J740,0)</f>
        <v>0</v>
      </c>
      <c r="BH740" s="163">
        <f>IF(N740="sníž. přenesená",J740,0)</f>
        <v>0</v>
      </c>
      <c r="BI740" s="163">
        <f>IF(N740="nulová",J740,0)</f>
        <v>0</v>
      </c>
      <c r="BJ740" s="18" t="s">
        <v>24</v>
      </c>
      <c r="BK740" s="163">
        <f>ROUND(I740*H740,2)</f>
        <v>0</v>
      </c>
      <c r="BL740" s="18" t="s">
        <v>192</v>
      </c>
      <c r="BM740" s="162" t="s">
        <v>2472</v>
      </c>
    </row>
    <row r="741" spans="1:65" s="13" customFormat="1">
      <c r="B741" s="164"/>
      <c r="D741" s="165" t="s">
        <v>194</v>
      </c>
      <c r="E741" s="166" t="s">
        <v>1</v>
      </c>
      <c r="F741" s="167" t="s">
        <v>2473</v>
      </c>
      <c r="H741" s="168">
        <v>3.62</v>
      </c>
      <c r="I741" s="169"/>
      <c r="L741" s="164"/>
      <c r="M741" s="170"/>
      <c r="N741" s="171"/>
      <c r="O741" s="171"/>
      <c r="P741" s="171"/>
      <c r="Q741" s="171"/>
      <c r="R741" s="171"/>
      <c r="S741" s="171"/>
      <c r="T741" s="172"/>
      <c r="AT741" s="166" t="s">
        <v>194</v>
      </c>
      <c r="AU741" s="166" t="s">
        <v>88</v>
      </c>
      <c r="AV741" s="13" t="s">
        <v>88</v>
      </c>
      <c r="AW741" s="13" t="s">
        <v>35</v>
      </c>
      <c r="AX741" s="13" t="s">
        <v>24</v>
      </c>
      <c r="AY741" s="166" t="s">
        <v>185</v>
      </c>
    </row>
    <row r="742" spans="1:65" s="2" customFormat="1" ht="16.5" customHeight="1">
      <c r="A742" s="33"/>
      <c r="B742" s="150"/>
      <c r="C742" s="181" t="s">
        <v>1198</v>
      </c>
      <c r="D742" s="181" t="s">
        <v>231</v>
      </c>
      <c r="E742" s="182" t="s">
        <v>2474</v>
      </c>
      <c r="F742" s="183" t="s">
        <v>2475</v>
      </c>
      <c r="G742" s="184" t="s">
        <v>234</v>
      </c>
      <c r="H742" s="185">
        <v>0.69799999999999995</v>
      </c>
      <c r="I742" s="186"/>
      <c r="J742" s="187">
        <f>ROUND(I742*H742,2)</f>
        <v>0</v>
      </c>
      <c r="K742" s="183" t="s">
        <v>224</v>
      </c>
      <c r="L742" s="188"/>
      <c r="M742" s="189" t="s">
        <v>1</v>
      </c>
      <c r="N742" s="190" t="s">
        <v>45</v>
      </c>
      <c r="O742" s="59"/>
      <c r="P742" s="160">
        <f>O742*H742</f>
        <v>0</v>
      </c>
      <c r="Q742" s="160">
        <v>1</v>
      </c>
      <c r="R742" s="160">
        <f>Q742*H742</f>
        <v>0.69799999999999995</v>
      </c>
      <c r="S742" s="160">
        <v>0</v>
      </c>
      <c r="T742" s="161">
        <f>S742*H742</f>
        <v>0</v>
      </c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R742" s="162" t="s">
        <v>217</v>
      </c>
      <c r="AT742" s="162" t="s">
        <v>231</v>
      </c>
      <c r="AU742" s="162" t="s">
        <v>88</v>
      </c>
      <c r="AY742" s="18" t="s">
        <v>185</v>
      </c>
      <c r="BE742" s="163">
        <f>IF(N742="základní",J742,0)</f>
        <v>0</v>
      </c>
      <c r="BF742" s="163">
        <f>IF(N742="snížená",J742,0)</f>
        <v>0</v>
      </c>
      <c r="BG742" s="163">
        <f>IF(N742="zákl. přenesená",J742,0)</f>
        <v>0</v>
      </c>
      <c r="BH742" s="163">
        <f>IF(N742="sníž. přenesená",J742,0)</f>
        <v>0</v>
      </c>
      <c r="BI742" s="163">
        <f>IF(N742="nulová",J742,0)</f>
        <v>0</v>
      </c>
      <c r="BJ742" s="18" t="s">
        <v>24</v>
      </c>
      <c r="BK742" s="163">
        <f>ROUND(I742*H742,2)</f>
        <v>0</v>
      </c>
      <c r="BL742" s="18" t="s">
        <v>192</v>
      </c>
      <c r="BM742" s="162" t="s">
        <v>2476</v>
      </c>
    </row>
    <row r="743" spans="1:65" s="13" customFormat="1">
      <c r="B743" s="164"/>
      <c r="D743" s="165" t="s">
        <v>194</v>
      </c>
      <c r="E743" s="166" t="s">
        <v>1</v>
      </c>
      <c r="F743" s="167" t="s">
        <v>2477</v>
      </c>
      <c r="H743" s="168">
        <v>0.69799999999999995</v>
      </c>
      <c r="I743" s="169"/>
      <c r="L743" s="164"/>
      <c r="M743" s="170"/>
      <c r="N743" s="171"/>
      <c r="O743" s="171"/>
      <c r="P743" s="171"/>
      <c r="Q743" s="171"/>
      <c r="R743" s="171"/>
      <c r="S743" s="171"/>
      <c r="T743" s="172"/>
      <c r="AT743" s="166" t="s">
        <v>194</v>
      </c>
      <c r="AU743" s="166" t="s">
        <v>88</v>
      </c>
      <c r="AV743" s="13" t="s">
        <v>88</v>
      </c>
      <c r="AW743" s="13" t="s">
        <v>35</v>
      </c>
      <c r="AX743" s="13" t="s">
        <v>24</v>
      </c>
      <c r="AY743" s="166" t="s">
        <v>185</v>
      </c>
    </row>
    <row r="744" spans="1:65" s="2" customFormat="1" ht="16.5" customHeight="1">
      <c r="A744" s="33"/>
      <c r="B744" s="150"/>
      <c r="C744" s="151" t="s">
        <v>1205</v>
      </c>
      <c r="D744" s="151" t="s">
        <v>187</v>
      </c>
      <c r="E744" s="152" t="s">
        <v>2478</v>
      </c>
      <c r="F744" s="153" t="s">
        <v>2479</v>
      </c>
      <c r="G744" s="154" t="s">
        <v>375</v>
      </c>
      <c r="H744" s="155">
        <v>5080.4859999999999</v>
      </c>
      <c r="I744" s="156"/>
      <c r="J744" s="157">
        <f>ROUND(I744*H744,2)</f>
        <v>0</v>
      </c>
      <c r="K744" s="153" t="s">
        <v>224</v>
      </c>
      <c r="L744" s="34"/>
      <c r="M744" s="158" t="s">
        <v>1</v>
      </c>
      <c r="N744" s="159" t="s">
        <v>45</v>
      </c>
      <c r="O744" s="59"/>
      <c r="P744" s="160">
        <f>O744*H744</f>
        <v>0</v>
      </c>
      <c r="Q744" s="160">
        <v>2.5999999999999998E-4</v>
      </c>
      <c r="R744" s="160">
        <f>Q744*H744</f>
        <v>1.3209263599999999</v>
      </c>
      <c r="S744" s="160">
        <v>0</v>
      </c>
      <c r="T744" s="161">
        <f>S744*H744</f>
        <v>0</v>
      </c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  <c r="AR744" s="162" t="s">
        <v>192</v>
      </c>
      <c r="AT744" s="162" t="s">
        <v>187</v>
      </c>
      <c r="AU744" s="162" t="s">
        <v>88</v>
      </c>
      <c r="AY744" s="18" t="s">
        <v>185</v>
      </c>
      <c r="BE744" s="163">
        <f>IF(N744="základní",J744,0)</f>
        <v>0</v>
      </c>
      <c r="BF744" s="163">
        <f>IF(N744="snížená",J744,0)</f>
        <v>0</v>
      </c>
      <c r="BG744" s="163">
        <f>IF(N744="zákl. přenesená",J744,0)</f>
        <v>0</v>
      </c>
      <c r="BH744" s="163">
        <f>IF(N744="sníž. přenesená",J744,0)</f>
        <v>0</v>
      </c>
      <c r="BI744" s="163">
        <f>IF(N744="nulová",J744,0)</f>
        <v>0</v>
      </c>
      <c r="BJ744" s="18" t="s">
        <v>24</v>
      </c>
      <c r="BK744" s="163">
        <f>ROUND(I744*H744,2)</f>
        <v>0</v>
      </c>
      <c r="BL744" s="18" t="s">
        <v>192</v>
      </c>
      <c r="BM744" s="162" t="s">
        <v>2480</v>
      </c>
    </row>
    <row r="745" spans="1:65" s="15" customFormat="1">
      <c r="B745" s="194"/>
      <c r="D745" s="165" t="s">
        <v>194</v>
      </c>
      <c r="E745" s="195" t="s">
        <v>1</v>
      </c>
      <c r="F745" s="196" t="s">
        <v>2481</v>
      </c>
      <c r="H745" s="195" t="s">
        <v>1</v>
      </c>
      <c r="I745" s="197"/>
      <c r="L745" s="194"/>
      <c r="M745" s="198"/>
      <c r="N745" s="199"/>
      <c r="O745" s="199"/>
      <c r="P745" s="199"/>
      <c r="Q745" s="199"/>
      <c r="R745" s="199"/>
      <c r="S745" s="199"/>
      <c r="T745" s="200"/>
      <c r="AT745" s="195" t="s">
        <v>194</v>
      </c>
      <c r="AU745" s="195" t="s">
        <v>88</v>
      </c>
      <c r="AV745" s="15" t="s">
        <v>24</v>
      </c>
      <c r="AW745" s="15" t="s">
        <v>35</v>
      </c>
      <c r="AX745" s="15" t="s">
        <v>80</v>
      </c>
      <c r="AY745" s="195" t="s">
        <v>185</v>
      </c>
    </row>
    <row r="746" spans="1:65" s="13" customFormat="1">
      <c r="B746" s="164"/>
      <c r="D746" s="165" t="s">
        <v>194</v>
      </c>
      <c r="E746" s="166" t="s">
        <v>1</v>
      </c>
      <c r="F746" s="167" t="s">
        <v>2482</v>
      </c>
      <c r="H746" s="168">
        <v>1116.52</v>
      </c>
      <c r="I746" s="169"/>
      <c r="L746" s="164"/>
      <c r="M746" s="170"/>
      <c r="N746" s="171"/>
      <c r="O746" s="171"/>
      <c r="P746" s="171"/>
      <c r="Q746" s="171"/>
      <c r="R746" s="171"/>
      <c r="S746" s="171"/>
      <c r="T746" s="172"/>
      <c r="AT746" s="166" t="s">
        <v>194</v>
      </c>
      <c r="AU746" s="166" t="s">
        <v>88</v>
      </c>
      <c r="AV746" s="13" t="s">
        <v>88</v>
      </c>
      <c r="AW746" s="13" t="s">
        <v>35</v>
      </c>
      <c r="AX746" s="13" t="s">
        <v>80</v>
      </c>
      <c r="AY746" s="166" t="s">
        <v>185</v>
      </c>
    </row>
    <row r="747" spans="1:65" s="13" customFormat="1">
      <c r="B747" s="164"/>
      <c r="D747" s="165" t="s">
        <v>194</v>
      </c>
      <c r="E747" s="166" t="s">
        <v>1</v>
      </c>
      <c r="F747" s="167" t="s">
        <v>2483</v>
      </c>
      <c r="H747" s="168">
        <v>1192.4000000000001</v>
      </c>
      <c r="I747" s="169"/>
      <c r="L747" s="164"/>
      <c r="M747" s="170"/>
      <c r="N747" s="171"/>
      <c r="O747" s="171"/>
      <c r="P747" s="171"/>
      <c r="Q747" s="171"/>
      <c r="R747" s="171"/>
      <c r="S747" s="171"/>
      <c r="T747" s="172"/>
      <c r="AT747" s="166" t="s">
        <v>194</v>
      </c>
      <c r="AU747" s="166" t="s">
        <v>88</v>
      </c>
      <c r="AV747" s="13" t="s">
        <v>88</v>
      </c>
      <c r="AW747" s="13" t="s">
        <v>35</v>
      </c>
      <c r="AX747" s="13" t="s">
        <v>80</v>
      </c>
      <c r="AY747" s="166" t="s">
        <v>185</v>
      </c>
    </row>
    <row r="748" spans="1:65" s="13" customFormat="1">
      <c r="B748" s="164"/>
      <c r="D748" s="165" t="s">
        <v>194</v>
      </c>
      <c r="E748" s="166" t="s">
        <v>1</v>
      </c>
      <c r="F748" s="167" t="s">
        <v>2484</v>
      </c>
      <c r="H748" s="168">
        <v>556.09199999999998</v>
      </c>
      <c r="I748" s="169"/>
      <c r="L748" s="164"/>
      <c r="M748" s="170"/>
      <c r="N748" s="171"/>
      <c r="O748" s="171"/>
      <c r="P748" s="171"/>
      <c r="Q748" s="171"/>
      <c r="R748" s="171"/>
      <c r="S748" s="171"/>
      <c r="T748" s="172"/>
      <c r="AT748" s="166" t="s">
        <v>194</v>
      </c>
      <c r="AU748" s="166" t="s">
        <v>88</v>
      </c>
      <c r="AV748" s="13" t="s">
        <v>88</v>
      </c>
      <c r="AW748" s="13" t="s">
        <v>35</v>
      </c>
      <c r="AX748" s="13" t="s">
        <v>80</v>
      </c>
      <c r="AY748" s="166" t="s">
        <v>185</v>
      </c>
    </row>
    <row r="749" spans="1:65" s="13" customFormat="1">
      <c r="B749" s="164"/>
      <c r="D749" s="165" t="s">
        <v>194</v>
      </c>
      <c r="E749" s="166" t="s">
        <v>1</v>
      </c>
      <c r="F749" s="167" t="s">
        <v>2485</v>
      </c>
      <c r="H749" s="168">
        <v>491.48599999999999</v>
      </c>
      <c r="I749" s="169"/>
      <c r="L749" s="164"/>
      <c r="M749" s="170"/>
      <c r="N749" s="171"/>
      <c r="O749" s="171"/>
      <c r="P749" s="171"/>
      <c r="Q749" s="171"/>
      <c r="R749" s="171"/>
      <c r="S749" s="171"/>
      <c r="T749" s="172"/>
      <c r="AT749" s="166" t="s">
        <v>194</v>
      </c>
      <c r="AU749" s="166" t="s">
        <v>88</v>
      </c>
      <c r="AV749" s="13" t="s">
        <v>88</v>
      </c>
      <c r="AW749" s="13" t="s">
        <v>35</v>
      </c>
      <c r="AX749" s="13" t="s">
        <v>80</v>
      </c>
      <c r="AY749" s="166" t="s">
        <v>185</v>
      </c>
    </row>
    <row r="750" spans="1:65" s="13" customFormat="1">
      <c r="B750" s="164"/>
      <c r="D750" s="165" t="s">
        <v>194</v>
      </c>
      <c r="E750" s="166" t="s">
        <v>1</v>
      </c>
      <c r="F750" s="167" t="s">
        <v>2486</v>
      </c>
      <c r="H750" s="168">
        <v>948.5</v>
      </c>
      <c r="I750" s="169"/>
      <c r="L750" s="164"/>
      <c r="M750" s="170"/>
      <c r="N750" s="171"/>
      <c r="O750" s="171"/>
      <c r="P750" s="171"/>
      <c r="Q750" s="171"/>
      <c r="R750" s="171"/>
      <c r="S750" s="171"/>
      <c r="T750" s="172"/>
      <c r="AT750" s="166" t="s">
        <v>194</v>
      </c>
      <c r="AU750" s="166" t="s">
        <v>88</v>
      </c>
      <c r="AV750" s="13" t="s">
        <v>88</v>
      </c>
      <c r="AW750" s="13" t="s">
        <v>35</v>
      </c>
      <c r="AX750" s="13" t="s">
        <v>80</v>
      </c>
      <c r="AY750" s="166" t="s">
        <v>185</v>
      </c>
    </row>
    <row r="751" spans="1:65" s="16" customFormat="1">
      <c r="B751" s="206"/>
      <c r="D751" s="165" t="s">
        <v>194</v>
      </c>
      <c r="E751" s="207" t="s">
        <v>1810</v>
      </c>
      <c r="F751" s="208" t="s">
        <v>510</v>
      </c>
      <c r="H751" s="209">
        <v>4304.9979999999996</v>
      </c>
      <c r="I751" s="210"/>
      <c r="L751" s="206"/>
      <c r="M751" s="211"/>
      <c r="N751" s="212"/>
      <c r="O751" s="212"/>
      <c r="P751" s="212"/>
      <c r="Q751" s="212"/>
      <c r="R751" s="212"/>
      <c r="S751" s="212"/>
      <c r="T751" s="213"/>
      <c r="AT751" s="207" t="s">
        <v>194</v>
      </c>
      <c r="AU751" s="207" t="s">
        <v>88</v>
      </c>
      <c r="AV751" s="16" t="s">
        <v>117</v>
      </c>
      <c r="AW751" s="16" t="s">
        <v>35</v>
      </c>
      <c r="AX751" s="16" t="s">
        <v>80</v>
      </c>
      <c r="AY751" s="207" t="s">
        <v>185</v>
      </c>
    </row>
    <row r="752" spans="1:65" s="15" customFormat="1">
      <c r="B752" s="194"/>
      <c r="D752" s="165" t="s">
        <v>194</v>
      </c>
      <c r="E752" s="195" t="s">
        <v>1</v>
      </c>
      <c r="F752" s="196" t="s">
        <v>2487</v>
      </c>
      <c r="H752" s="195" t="s">
        <v>1</v>
      </c>
      <c r="I752" s="197"/>
      <c r="L752" s="194"/>
      <c r="M752" s="198"/>
      <c r="N752" s="199"/>
      <c r="O752" s="199"/>
      <c r="P752" s="199"/>
      <c r="Q752" s="199"/>
      <c r="R752" s="199"/>
      <c r="S752" s="199"/>
      <c r="T752" s="200"/>
      <c r="AT752" s="195" t="s">
        <v>194</v>
      </c>
      <c r="AU752" s="195" t="s">
        <v>88</v>
      </c>
      <c r="AV752" s="15" t="s">
        <v>24</v>
      </c>
      <c r="AW752" s="15" t="s">
        <v>35</v>
      </c>
      <c r="AX752" s="15" t="s">
        <v>80</v>
      </c>
      <c r="AY752" s="195" t="s">
        <v>185</v>
      </c>
    </row>
    <row r="753" spans="1:65" s="13" customFormat="1">
      <c r="B753" s="164"/>
      <c r="D753" s="165" t="s">
        <v>194</v>
      </c>
      <c r="E753" s="166" t="s">
        <v>1</v>
      </c>
      <c r="F753" s="167" t="s">
        <v>2488</v>
      </c>
      <c r="H753" s="168">
        <v>434.4</v>
      </c>
      <c r="I753" s="169"/>
      <c r="L753" s="164"/>
      <c r="M753" s="170"/>
      <c r="N753" s="171"/>
      <c r="O753" s="171"/>
      <c r="P753" s="171"/>
      <c r="Q753" s="171"/>
      <c r="R753" s="171"/>
      <c r="S753" s="171"/>
      <c r="T753" s="172"/>
      <c r="AT753" s="166" t="s">
        <v>194</v>
      </c>
      <c r="AU753" s="166" t="s">
        <v>88</v>
      </c>
      <c r="AV753" s="13" t="s">
        <v>88</v>
      </c>
      <c r="AW753" s="13" t="s">
        <v>35</v>
      </c>
      <c r="AX753" s="13" t="s">
        <v>80</v>
      </c>
      <c r="AY753" s="166" t="s">
        <v>185</v>
      </c>
    </row>
    <row r="754" spans="1:65" s="16" customFormat="1">
      <c r="B754" s="206"/>
      <c r="D754" s="165" t="s">
        <v>194</v>
      </c>
      <c r="E754" s="207" t="s">
        <v>1806</v>
      </c>
      <c r="F754" s="208" t="s">
        <v>510</v>
      </c>
      <c r="H754" s="209">
        <v>434.4</v>
      </c>
      <c r="I754" s="210"/>
      <c r="L754" s="206"/>
      <c r="M754" s="211"/>
      <c r="N754" s="212"/>
      <c r="O754" s="212"/>
      <c r="P754" s="212"/>
      <c r="Q754" s="212"/>
      <c r="R754" s="212"/>
      <c r="S754" s="212"/>
      <c r="T754" s="213"/>
      <c r="AT754" s="207" t="s">
        <v>194</v>
      </c>
      <c r="AU754" s="207" t="s">
        <v>88</v>
      </c>
      <c r="AV754" s="16" t="s">
        <v>117</v>
      </c>
      <c r="AW754" s="16" t="s">
        <v>35</v>
      </c>
      <c r="AX754" s="16" t="s">
        <v>80</v>
      </c>
      <c r="AY754" s="207" t="s">
        <v>185</v>
      </c>
    </row>
    <row r="755" spans="1:65" s="15" customFormat="1">
      <c r="B755" s="194"/>
      <c r="D755" s="165" t="s">
        <v>194</v>
      </c>
      <c r="E755" s="195" t="s">
        <v>1</v>
      </c>
      <c r="F755" s="196" t="s">
        <v>2489</v>
      </c>
      <c r="H755" s="195" t="s">
        <v>1</v>
      </c>
      <c r="I755" s="197"/>
      <c r="L755" s="194"/>
      <c r="M755" s="198"/>
      <c r="N755" s="199"/>
      <c r="O755" s="199"/>
      <c r="P755" s="199"/>
      <c r="Q755" s="199"/>
      <c r="R755" s="199"/>
      <c r="S755" s="199"/>
      <c r="T755" s="200"/>
      <c r="AT755" s="195" t="s">
        <v>194</v>
      </c>
      <c r="AU755" s="195" t="s">
        <v>88</v>
      </c>
      <c r="AV755" s="15" t="s">
        <v>24</v>
      </c>
      <c r="AW755" s="15" t="s">
        <v>35</v>
      </c>
      <c r="AX755" s="15" t="s">
        <v>80</v>
      </c>
      <c r="AY755" s="195" t="s">
        <v>185</v>
      </c>
    </row>
    <row r="756" spans="1:65" s="13" customFormat="1">
      <c r="B756" s="164"/>
      <c r="D756" s="165" t="s">
        <v>194</v>
      </c>
      <c r="E756" s="166" t="s">
        <v>1</v>
      </c>
      <c r="F756" s="167" t="s">
        <v>2490</v>
      </c>
      <c r="H756" s="168">
        <v>287.23200000000003</v>
      </c>
      <c r="I756" s="169"/>
      <c r="L756" s="164"/>
      <c r="M756" s="170"/>
      <c r="N756" s="171"/>
      <c r="O756" s="171"/>
      <c r="P756" s="171"/>
      <c r="Q756" s="171"/>
      <c r="R756" s="171"/>
      <c r="S756" s="171"/>
      <c r="T756" s="172"/>
      <c r="AT756" s="166" t="s">
        <v>194</v>
      </c>
      <c r="AU756" s="166" t="s">
        <v>88</v>
      </c>
      <c r="AV756" s="13" t="s">
        <v>88</v>
      </c>
      <c r="AW756" s="13" t="s">
        <v>35</v>
      </c>
      <c r="AX756" s="13" t="s">
        <v>80</v>
      </c>
      <c r="AY756" s="166" t="s">
        <v>185</v>
      </c>
    </row>
    <row r="757" spans="1:65" s="15" customFormat="1">
      <c r="B757" s="194"/>
      <c r="D757" s="165" t="s">
        <v>194</v>
      </c>
      <c r="E757" s="195" t="s">
        <v>1</v>
      </c>
      <c r="F757" s="196" t="s">
        <v>2491</v>
      </c>
      <c r="H757" s="195" t="s">
        <v>1</v>
      </c>
      <c r="I757" s="197"/>
      <c r="L757" s="194"/>
      <c r="M757" s="198"/>
      <c r="N757" s="199"/>
      <c r="O757" s="199"/>
      <c r="P757" s="199"/>
      <c r="Q757" s="199"/>
      <c r="R757" s="199"/>
      <c r="S757" s="199"/>
      <c r="T757" s="200"/>
      <c r="AT757" s="195" t="s">
        <v>194</v>
      </c>
      <c r="AU757" s="195" t="s">
        <v>88</v>
      </c>
      <c r="AV757" s="15" t="s">
        <v>24</v>
      </c>
      <c r="AW757" s="15" t="s">
        <v>35</v>
      </c>
      <c r="AX757" s="15" t="s">
        <v>80</v>
      </c>
      <c r="AY757" s="195" t="s">
        <v>185</v>
      </c>
    </row>
    <row r="758" spans="1:65" s="13" customFormat="1">
      <c r="B758" s="164"/>
      <c r="D758" s="165" t="s">
        <v>194</v>
      </c>
      <c r="E758" s="166" t="s">
        <v>1</v>
      </c>
      <c r="F758" s="167" t="s">
        <v>2492</v>
      </c>
      <c r="H758" s="168">
        <v>53.856000000000002</v>
      </c>
      <c r="I758" s="169"/>
      <c r="L758" s="164"/>
      <c r="M758" s="170"/>
      <c r="N758" s="171"/>
      <c r="O758" s="171"/>
      <c r="P758" s="171"/>
      <c r="Q758" s="171"/>
      <c r="R758" s="171"/>
      <c r="S758" s="171"/>
      <c r="T758" s="172"/>
      <c r="AT758" s="166" t="s">
        <v>194</v>
      </c>
      <c r="AU758" s="166" t="s">
        <v>88</v>
      </c>
      <c r="AV758" s="13" t="s">
        <v>88</v>
      </c>
      <c r="AW758" s="13" t="s">
        <v>35</v>
      </c>
      <c r="AX758" s="13" t="s">
        <v>80</v>
      </c>
      <c r="AY758" s="166" t="s">
        <v>185</v>
      </c>
    </row>
    <row r="759" spans="1:65" s="16" customFormat="1">
      <c r="B759" s="206"/>
      <c r="D759" s="165" t="s">
        <v>194</v>
      </c>
      <c r="E759" s="207" t="s">
        <v>1826</v>
      </c>
      <c r="F759" s="208" t="s">
        <v>510</v>
      </c>
      <c r="H759" s="209">
        <v>341.08800000000002</v>
      </c>
      <c r="I759" s="210"/>
      <c r="L759" s="206"/>
      <c r="M759" s="211"/>
      <c r="N759" s="212"/>
      <c r="O759" s="212"/>
      <c r="P759" s="212"/>
      <c r="Q759" s="212"/>
      <c r="R759" s="212"/>
      <c r="S759" s="212"/>
      <c r="T759" s="213"/>
      <c r="AT759" s="207" t="s">
        <v>194</v>
      </c>
      <c r="AU759" s="207" t="s">
        <v>88</v>
      </c>
      <c r="AV759" s="16" t="s">
        <v>117</v>
      </c>
      <c r="AW759" s="16" t="s">
        <v>35</v>
      </c>
      <c r="AX759" s="16" t="s">
        <v>80</v>
      </c>
      <c r="AY759" s="207" t="s">
        <v>185</v>
      </c>
    </row>
    <row r="760" spans="1:65" s="14" customFormat="1">
      <c r="B760" s="173"/>
      <c r="D760" s="165" t="s">
        <v>194</v>
      </c>
      <c r="E760" s="174" t="s">
        <v>1</v>
      </c>
      <c r="F760" s="175" t="s">
        <v>195</v>
      </c>
      <c r="H760" s="176">
        <v>5080.4859999999999</v>
      </c>
      <c r="I760" s="177"/>
      <c r="L760" s="173"/>
      <c r="M760" s="178"/>
      <c r="N760" s="179"/>
      <c r="O760" s="179"/>
      <c r="P760" s="179"/>
      <c r="Q760" s="179"/>
      <c r="R760" s="179"/>
      <c r="S760" s="179"/>
      <c r="T760" s="180"/>
      <c r="AT760" s="174" t="s">
        <v>194</v>
      </c>
      <c r="AU760" s="174" t="s">
        <v>88</v>
      </c>
      <c r="AV760" s="14" t="s">
        <v>192</v>
      </c>
      <c r="AW760" s="14" t="s">
        <v>35</v>
      </c>
      <c r="AX760" s="14" t="s">
        <v>24</v>
      </c>
      <c r="AY760" s="174" t="s">
        <v>185</v>
      </c>
    </row>
    <row r="761" spans="1:65" s="2" customFormat="1" ht="16.5" customHeight="1">
      <c r="A761" s="33"/>
      <c r="B761" s="150"/>
      <c r="C761" s="181" t="s">
        <v>1209</v>
      </c>
      <c r="D761" s="181" t="s">
        <v>231</v>
      </c>
      <c r="E761" s="182" t="s">
        <v>2493</v>
      </c>
      <c r="F761" s="183" t="s">
        <v>2494</v>
      </c>
      <c r="G761" s="184" t="s">
        <v>234</v>
      </c>
      <c r="H761" s="185">
        <v>4.3479999999999999</v>
      </c>
      <c r="I761" s="186"/>
      <c r="J761" s="187">
        <f>ROUND(I761*H761,2)</f>
        <v>0</v>
      </c>
      <c r="K761" s="183" t="s">
        <v>191</v>
      </c>
      <c r="L761" s="188"/>
      <c r="M761" s="189" t="s">
        <v>1</v>
      </c>
      <c r="N761" s="190" t="s">
        <v>45</v>
      </c>
      <c r="O761" s="59"/>
      <c r="P761" s="160">
        <f>O761*H761</f>
        <v>0</v>
      </c>
      <c r="Q761" s="160">
        <v>1</v>
      </c>
      <c r="R761" s="160">
        <f>Q761*H761</f>
        <v>4.3479999999999999</v>
      </c>
      <c r="S761" s="160">
        <v>0</v>
      </c>
      <c r="T761" s="161">
        <f>S761*H761</f>
        <v>0</v>
      </c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R761" s="162" t="s">
        <v>217</v>
      </c>
      <c r="AT761" s="162" t="s">
        <v>231</v>
      </c>
      <c r="AU761" s="162" t="s">
        <v>88</v>
      </c>
      <c r="AY761" s="18" t="s">
        <v>185</v>
      </c>
      <c r="BE761" s="163">
        <f>IF(N761="základní",J761,0)</f>
        <v>0</v>
      </c>
      <c r="BF761" s="163">
        <f>IF(N761="snížená",J761,0)</f>
        <v>0</v>
      </c>
      <c r="BG761" s="163">
        <f>IF(N761="zákl. přenesená",J761,0)</f>
        <v>0</v>
      </c>
      <c r="BH761" s="163">
        <f>IF(N761="sníž. přenesená",J761,0)</f>
        <v>0</v>
      </c>
      <c r="BI761" s="163">
        <f>IF(N761="nulová",J761,0)</f>
        <v>0</v>
      </c>
      <c r="BJ761" s="18" t="s">
        <v>24</v>
      </c>
      <c r="BK761" s="163">
        <f>ROUND(I761*H761,2)</f>
        <v>0</v>
      </c>
      <c r="BL761" s="18" t="s">
        <v>192</v>
      </c>
      <c r="BM761" s="162" t="s">
        <v>2495</v>
      </c>
    </row>
    <row r="762" spans="1:65" s="13" customFormat="1">
      <c r="B762" s="164"/>
      <c r="D762" s="165" t="s">
        <v>194</v>
      </c>
      <c r="E762" s="166" t="s">
        <v>1</v>
      </c>
      <c r="F762" s="167" t="s">
        <v>2496</v>
      </c>
      <c r="H762" s="168">
        <v>4.3479999999999999</v>
      </c>
      <c r="I762" s="169"/>
      <c r="L762" s="164"/>
      <c r="M762" s="170"/>
      <c r="N762" s="171"/>
      <c r="O762" s="171"/>
      <c r="P762" s="171"/>
      <c r="Q762" s="171"/>
      <c r="R762" s="171"/>
      <c r="S762" s="171"/>
      <c r="T762" s="172"/>
      <c r="AT762" s="166" t="s">
        <v>194</v>
      </c>
      <c r="AU762" s="166" t="s">
        <v>88</v>
      </c>
      <c r="AV762" s="13" t="s">
        <v>88</v>
      </c>
      <c r="AW762" s="13" t="s">
        <v>35</v>
      </c>
      <c r="AX762" s="13" t="s">
        <v>24</v>
      </c>
      <c r="AY762" s="166" t="s">
        <v>185</v>
      </c>
    </row>
    <row r="763" spans="1:65" s="2" customFormat="1" ht="16.5" customHeight="1">
      <c r="A763" s="33"/>
      <c r="B763" s="150"/>
      <c r="C763" s="181" t="s">
        <v>115</v>
      </c>
      <c r="D763" s="181" t="s">
        <v>231</v>
      </c>
      <c r="E763" s="182" t="s">
        <v>2497</v>
      </c>
      <c r="F763" s="183" t="s">
        <v>2498</v>
      </c>
      <c r="G763" s="184" t="s">
        <v>234</v>
      </c>
      <c r="H763" s="185">
        <v>0.439</v>
      </c>
      <c r="I763" s="186"/>
      <c r="J763" s="187">
        <f>ROUND(I763*H763,2)</f>
        <v>0</v>
      </c>
      <c r="K763" s="183" t="s">
        <v>191</v>
      </c>
      <c r="L763" s="188"/>
      <c r="M763" s="189" t="s">
        <v>1</v>
      </c>
      <c r="N763" s="190" t="s">
        <v>45</v>
      </c>
      <c r="O763" s="59"/>
      <c r="P763" s="160">
        <f>O763*H763</f>
        <v>0</v>
      </c>
      <c r="Q763" s="160">
        <v>1</v>
      </c>
      <c r="R763" s="160">
        <f>Q763*H763</f>
        <v>0.439</v>
      </c>
      <c r="S763" s="160">
        <v>0</v>
      </c>
      <c r="T763" s="161">
        <f>S763*H763</f>
        <v>0</v>
      </c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R763" s="162" t="s">
        <v>217</v>
      </c>
      <c r="AT763" s="162" t="s">
        <v>231</v>
      </c>
      <c r="AU763" s="162" t="s">
        <v>88</v>
      </c>
      <c r="AY763" s="18" t="s">
        <v>185</v>
      </c>
      <c r="BE763" s="163">
        <f>IF(N763="základní",J763,0)</f>
        <v>0</v>
      </c>
      <c r="BF763" s="163">
        <f>IF(N763="snížená",J763,0)</f>
        <v>0</v>
      </c>
      <c r="BG763" s="163">
        <f>IF(N763="zákl. přenesená",J763,0)</f>
        <v>0</v>
      </c>
      <c r="BH763" s="163">
        <f>IF(N763="sníž. přenesená",J763,0)</f>
        <v>0</v>
      </c>
      <c r="BI763" s="163">
        <f>IF(N763="nulová",J763,0)</f>
        <v>0</v>
      </c>
      <c r="BJ763" s="18" t="s">
        <v>24</v>
      </c>
      <c r="BK763" s="163">
        <f>ROUND(I763*H763,2)</f>
        <v>0</v>
      </c>
      <c r="BL763" s="18" t="s">
        <v>192</v>
      </c>
      <c r="BM763" s="162" t="s">
        <v>2499</v>
      </c>
    </row>
    <row r="764" spans="1:65" s="13" customFormat="1">
      <c r="B764" s="164"/>
      <c r="D764" s="165" t="s">
        <v>194</v>
      </c>
      <c r="E764" s="166" t="s">
        <v>1</v>
      </c>
      <c r="F764" s="167" t="s">
        <v>2500</v>
      </c>
      <c r="H764" s="168">
        <v>0.439</v>
      </c>
      <c r="I764" s="169"/>
      <c r="L764" s="164"/>
      <c r="M764" s="170"/>
      <c r="N764" s="171"/>
      <c r="O764" s="171"/>
      <c r="P764" s="171"/>
      <c r="Q764" s="171"/>
      <c r="R764" s="171"/>
      <c r="S764" s="171"/>
      <c r="T764" s="172"/>
      <c r="AT764" s="166" t="s">
        <v>194</v>
      </c>
      <c r="AU764" s="166" t="s">
        <v>88</v>
      </c>
      <c r="AV764" s="13" t="s">
        <v>88</v>
      </c>
      <c r="AW764" s="13" t="s">
        <v>35</v>
      </c>
      <c r="AX764" s="13" t="s">
        <v>24</v>
      </c>
      <c r="AY764" s="166" t="s">
        <v>185</v>
      </c>
    </row>
    <row r="765" spans="1:65" s="2" customFormat="1" ht="16.5" customHeight="1">
      <c r="A765" s="33"/>
      <c r="B765" s="150"/>
      <c r="C765" s="181" t="s">
        <v>120</v>
      </c>
      <c r="D765" s="181" t="s">
        <v>231</v>
      </c>
      <c r="E765" s="182" t="s">
        <v>2501</v>
      </c>
      <c r="F765" s="183" t="s">
        <v>2502</v>
      </c>
      <c r="G765" s="184" t="s">
        <v>234</v>
      </c>
      <c r="H765" s="185">
        <v>0.34399999999999997</v>
      </c>
      <c r="I765" s="186"/>
      <c r="J765" s="187">
        <f>ROUND(I765*H765,2)</f>
        <v>0</v>
      </c>
      <c r="K765" s="183" t="s">
        <v>191</v>
      </c>
      <c r="L765" s="188"/>
      <c r="M765" s="189" t="s">
        <v>1</v>
      </c>
      <c r="N765" s="190" t="s">
        <v>45</v>
      </c>
      <c r="O765" s="59"/>
      <c r="P765" s="160">
        <f>O765*H765</f>
        <v>0</v>
      </c>
      <c r="Q765" s="160">
        <v>1</v>
      </c>
      <c r="R765" s="160">
        <f>Q765*H765</f>
        <v>0.34399999999999997</v>
      </c>
      <c r="S765" s="160">
        <v>0</v>
      </c>
      <c r="T765" s="161">
        <f>S765*H765</f>
        <v>0</v>
      </c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R765" s="162" t="s">
        <v>217</v>
      </c>
      <c r="AT765" s="162" t="s">
        <v>231</v>
      </c>
      <c r="AU765" s="162" t="s">
        <v>88</v>
      </c>
      <c r="AY765" s="18" t="s">
        <v>185</v>
      </c>
      <c r="BE765" s="163">
        <f>IF(N765="základní",J765,0)</f>
        <v>0</v>
      </c>
      <c r="BF765" s="163">
        <f>IF(N765="snížená",J765,0)</f>
        <v>0</v>
      </c>
      <c r="BG765" s="163">
        <f>IF(N765="zákl. přenesená",J765,0)</f>
        <v>0</v>
      </c>
      <c r="BH765" s="163">
        <f>IF(N765="sníž. přenesená",J765,0)</f>
        <v>0</v>
      </c>
      <c r="BI765" s="163">
        <f>IF(N765="nulová",J765,0)</f>
        <v>0</v>
      </c>
      <c r="BJ765" s="18" t="s">
        <v>24</v>
      </c>
      <c r="BK765" s="163">
        <f>ROUND(I765*H765,2)</f>
        <v>0</v>
      </c>
      <c r="BL765" s="18" t="s">
        <v>192</v>
      </c>
      <c r="BM765" s="162" t="s">
        <v>2503</v>
      </c>
    </row>
    <row r="766" spans="1:65" s="13" customFormat="1">
      <c r="B766" s="164"/>
      <c r="D766" s="165" t="s">
        <v>194</v>
      </c>
      <c r="E766" s="166" t="s">
        <v>1</v>
      </c>
      <c r="F766" s="167" t="s">
        <v>2504</v>
      </c>
      <c r="H766" s="168">
        <v>0.34399999999999997</v>
      </c>
      <c r="I766" s="169"/>
      <c r="L766" s="164"/>
      <c r="M766" s="170"/>
      <c r="N766" s="171"/>
      <c r="O766" s="171"/>
      <c r="P766" s="171"/>
      <c r="Q766" s="171"/>
      <c r="R766" s="171"/>
      <c r="S766" s="171"/>
      <c r="T766" s="172"/>
      <c r="AT766" s="166" t="s">
        <v>194</v>
      </c>
      <c r="AU766" s="166" t="s">
        <v>88</v>
      </c>
      <c r="AV766" s="13" t="s">
        <v>88</v>
      </c>
      <c r="AW766" s="13" t="s">
        <v>35</v>
      </c>
      <c r="AX766" s="13" t="s">
        <v>24</v>
      </c>
      <c r="AY766" s="166" t="s">
        <v>185</v>
      </c>
    </row>
    <row r="767" spans="1:65" s="2" customFormat="1" ht="16.5" customHeight="1">
      <c r="A767" s="33"/>
      <c r="B767" s="150"/>
      <c r="C767" s="151" t="s">
        <v>454</v>
      </c>
      <c r="D767" s="151" t="s">
        <v>187</v>
      </c>
      <c r="E767" s="152" t="s">
        <v>2505</v>
      </c>
      <c r="F767" s="153" t="s">
        <v>2506</v>
      </c>
      <c r="G767" s="154" t="s">
        <v>228</v>
      </c>
      <c r="H767" s="155">
        <v>17.2</v>
      </c>
      <c r="I767" s="156"/>
      <c r="J767" s="157">
        <f>ROUND(I767*H767,2)</f>
        <v>0</v>
      </c>
      <c r="K767" s="153" t="s">
        <v>224</v>
      </c>
      <c r="L767" s="34"/>
      <c r="M767" s="158" t="s">
        <v>1</v>
      </c>
      <c r="N767" s="159" t="s">
        <v>45</v>
      </c>
      <c r="O767" s="59"/>
      <c r="P767" s="160">
        <f>O767*H767</f>
        <v>0</v>
      </c>
      <c r="Q767" s="160">
        <v>2.27868</v>
      </c>
      <c r="R767" s="160">
        <f>Q767*H767</f>
        <v>39.193295999999997</v>
      </c>
      <c r="S767" s="160">
        <v>0</v>
      </c>
      <c r="T767" s="161">
        <f>S767*H767</f>
        <v>0</v>
      </c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R767" s="162" t="s">
        <v>192</v>
      </c>
      <c r="AT767" s="162" t="s">
        <v>187</v>
      </c>
      <c r="AU767" s="162" t="s">
        <v>88</v>
      </c>
      <c r="AY767" s="18" t="s">
        <v>185</v>
      </c>
      <c r="BE767" s="163">
        <f>IF(N767="základní",J767,0)</f>
        <v>0</v>
      </c>
      <c r="BF767" s="163">
        <f>IF(N767="snížená",J767,0)</f>
        <v>0</v>
      </c>
      <c r="BG767" s="163">
        <f>IF(N767="zákl. přenesená",J767,0)</f>
        <v>0</v>
      </c>
      <c r="BH767" s="163">
        <f>IF(N767="sníž. přenesená",J767,0)</f>
        <v>0</v>
      </c>
      <c r="BI767" s="163">
        <f>IF(N767="nulová",J767,0)</f>
        <v>0</v>
      </c>
      <c r="BJ767" s="18" t="s">
        <v>24</v>
      </c>
      <c r="BK767" s="163">
        <f>ROUND(I767*H767,2)</f>
        <v>0</v>
      </c>
      <c r="BL767" s="18" t="s">
        <v>192</v>
      </c>
      <c r="BM767" s="162" t="s">
        <v>2507</v>
      </c>
    </row>
    <row r="768" spans="1:65" s="13" customFormat="1">
      <c r="B768" s="164"/>
      <c r="D768" s="165" t="s">
        <v>194</v>
      </c>
      <c r="E768" s="166" t="s">
        <v>1</v>
      </c>
      <c r="F768" s="167" t="s">
        <v>2508</v>
      </c>
      <c r="H768" s="168">
        <v>10.4</v>
      </c>
      <c r="I768" s="169"/>
      <c r="L768" s="164"/>
      <c r="M768" s="170"/>
      <c r="N768" s="171"/>
      <c r="O768" s="171"/>
      <c r="P768" s="171"/>
      <c r="Q768" s="171"/>
      <c r="R768" s="171"/>
      <c r="S768" s="171"/>
      <c r="T768" s="172"/>
      <c r="AT768" s="166" t="s">
        <v>194</v>
      </c>
      <c r="AU768" s="166" t="s">
        <v>88</v>
      </c>
      <c r="AV768" s="13" t="s">
        <v>88</v>
      </c>
      <c r="AW768" s="13" t="s">
        <v>35</v>
      </c>
      <c r="AX768" s="13" t="s">
        <v>80</v>
      </c>
      <c r="AY768" s="166" t="s">
        <v>185</v>
      </c>
    </row>
    <row r="769" spans="1:65" s="13" customFormat="1">
      <c r="B769" s="164"/>
      <c r="D769" s="165" t="s">
        <v>194</v>
      </c>
      <c r="E769" s="166" t="s">
        <v>1</v>
      </c>
      <c r="F769" s="167" t="s">
        <v>2509</v>
      </c>
      <c r="H769" s="168">
        <v>6.8</v>
      </c>
      <c r="I769" s="169"/>
      <c r="L769" s="164"/>
      <c r="M769" s="170"/>
      <c r="N769" s="171"/>
      <c r="O769" s="171"/>
      <c r="P769" s="171"/>
      <c r="Q769" s="171"/>
      <c r="R769" s="171"/>
      <c r="S769" s="171"/>
      <c r="T769" s="172"/>
      <c r="AT769" s="166" t="s">
        <v>194</v>
      </c>
      <c r="AU769" s="166" t="s">
        <v>88</v>
      </c>
      <c r="AV769" s="13" t="s">
        <v>88</v>
      </c>
      <c r="AW769" s="13" t="s">
        <v>35</v>
      </c>
      <c r="AX769" s="13" t="s">
        <v>80</v>
      </c>
      <c r="AY769" s="166" t="s">
        <v>185</v>
      </c>
    </row>
    <row r="770" spans="1:65" s="14" customFormat="1">
      <c r="B770" s="173"/>
      <c r="D770" s="165" t="s">
        <v>194</v>
      </c>
      <c r="E770" s="174" t="s">
        <v>1</v>
      </c>
      <c r="F770" s="175" t="s">
        <v>195</v>
      </c>
      <c r="H770" s="176">
        <v>17.2</v>
      </c>
      <c r="I770" s="177"/>
      <c r="L770" s="173"/>
      <c r="M770" s="178"/>
      <c r="N770" s="179"/>
      <c r="O770" s="179"/>
      <c r="P770" s="179"/>
      <c r="Q770" s="179"/>
      <c r="R770" s="179"/>
      <c r="S770" s="179"/>
      <c r="T770" s="180"/>
      <c r="AT770" s="174" t="s">
        <v>194</v>
      </c>
      <c r="AU770" s="174" t="s">
        <v>88</v>
      </c>
      <c r="AV770" s="14" t="s">
        <v>192</v>
      </c>
      <c r="AW770" s="14" t="s">
        <v>35</v>
      </c>
      <c r="AX770" s="14" t="s">
        <v>24</v>
      </c>
      <c r="AY770" s="174" t="s">
        <v>185</v>
      </c>
    </row>
    <row r="771" spans="1:65" s="12" customFormat="1" ht="22.9" customHeight="1">
      <c r="B771" s="137"/>
      <c r="D771" s="138" t="s">
        <v>79</v>
      </c>
      <c r="E771" s="148" t="s">
        <v>88</v>
      </c>
      <c r="F771" s="148" t="s">
        <v>378</v>
      </c>
      <c r="I771" s="140"/>
      <c r="J771" s="149">
        <f>BK771</f>
        <v>0</v>
      </c>
      <c r="L771" s="137"/>
      <c r="M771" s="142"/>
      <c r="N771" s="143"/>
      <c r="O771" s="143"/>
      <c r="P771" s="144">
        <f>SUM(P772:P799)</f>
        <v>0</v>
      </c>
      <c r="Q771" s="143"/>
      <c r="R771" s="144">
        <f>SUM(R772:R799)</f>
        <v>0.31973721999999999</v>
      </c>
      <c r="S771" s="143"/>
      <c r="T771" s="145">
        <f>SUM(T772:T799)</f>
        <v>0</v>
      </c>
      <c r="AR771" s="138" t="s">
        <v>24</v>
      </c>
      <c r="AT771" s="146" t="s">
        <v>79</v>
      </c>
      <c r="AU771" s="146" t="s">
        <v>24</v>
      </c>
      <c r="AY771" s="138" t="s">
        <v>185</v>
      </c>
      <c r="BK771" s="147">
        <f>SUM(BK772:BK799)</f>
        <v>0</v>
      </c>
    </row>
    <row r="772" spans="1:65" s="2" customFormat="1" ht="16.5" customHeight="1">
      <c r="A772" s="33"/>
      <c r="B772" s="150"/>
      <c r="C772" s="151" t="s">
        <v>1221</v>
      </c>
      <c r="D772" s="151" t="s">
        <v>187</v>
      </c>
      <c r="E772" s="152" t="s">
        <v>907</v>
      </c>
      <c r="F772" s="153" t="s">
        <v>908</v>
      </c>
      <c r="G772" s="154" t="s">
        <v>280</v>
      </c>
      <c r="H772" s="155">
        <v>221.05</v>
      </c>
      <c r="I772" s="156"/>
      <c r="J772" s="157">
        <f>ROUND(I772*H772,2)</f>
        <v>0</v>
      </c>
      <c r="K772" s="153" t="s">
        <v>191</v>
      </c>
      <c r="L772" s="34"/>
      <c r="M772" s="158" t="s">
        <v>1</v>
      </c>
      <c r="N772" s="159" t="s">
        <v>45</v>
      </c>
      <c r="O772" s="59"/>
      <c r="P772" s="160">
        <f>O772*H772</f>
        <v>0</v>
      </c>
      <c r="Q772" s="160">
        <v>4.8999999999999998E-4</v>
      </c>
      <c r="R772" s="160">
        <f>Q772*H772</f>
        <v>0.10831450000000001</v>
      </c>
      <c r="S772" s="160">
        <v>0</v>
      </c>
      <c r="T772" s="161">
        <f>S772*H772</f>
        <v>0</v>
      </c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R772" s="162" t="s">
        <v>192</v>
      </c>
      <c r="AT772" s="162" t="s">
        <v>187</v>
      </c>
      <c r="AU772" s="162" t="s">
        <v>88</v>
      </c>
      <c r="AY772" s="18" t="s">
        <v>185</v>
      </c>
      <c r="BE772" s="163">
        <f>IF(N772="základní",J772,0)</f>
        <v>0</v>
      </c>
      <c r="BF772" s="163">
        <f>IF(N772="snížená",J772,0)</f>
        <v>0</v>
      </c>
      <c r="BG772" s="163">
        <f>IF(N772="zákl. přenesená",J772,0)</f>
        <v>0</v>
      </c>
      <c r="BH772" s="163">
        <f>IF(N772="sníž. přenesená",J772,0)</f>
        <v>0</v>
      </c>
      <c r="BI772" s="163">
        <f>IF(N772="nulová",J772,0)</f>
        <v>0</v>
      </c>
      <c r="BJ772" s="18" t="s">
        <v>24</v>
      </c>
      <c r="BK772" s="163">
        <f>ROUND(I772*H772,2)</f>
        <v>0</v>
      </c>
      <c r="BL772" s="18" t="s">
        <v>192</v>
      </c>
      <c r="BM772" s="162" t="s">
        <v>2510</v>
      </c>
    </row>
    <row r="773" spans="1:65" s="13" customFormat="1">
      <c r="B773" s="164"/>
      <c r="D773" s="165" t="s">
        <v>194</v>
      </c>
      <c r="E773" s="166" t="s">
        <v>1</v>
      </c>
      <c r="F773" s="167" t="s">
        <v>2511</v>
      </c>
      <c r="H773" s="168">
        <v>221.05</v>
      </c>
      <c r="I773" s="169"/>
      <c r="L773" s="164"/>
      <c r="M773" s="170"/>
      <c r="N773" s="171"/>
      <c r="O773" s="171"/>
      <c r="P773" s="171"/>
      <c r="Q773" s="171"/>
      <c r="R773" s="171"/>
      <c r="S773" s="171"/>
      <c r="T773" s="172"/>
      <c r="AT773" s="166" t="s">
        <v>194</v>
      </c>
      <c r="AU773" s="166" t="s">
        <v>88</v>
      </c>
      <c r="AV773" s="13" t="s">
        <v>88</v>
      </c>
      <c r="AW773" s="13" t="s">
        <v>35</v>
      </c>
      <c r="AX773" s="13" t="s">
        <v>80</v>
      </c>
      <c r="AY773" s="166" t="s">
        <v>185</v>
      </c>
    </row>
    <row r="774" spans="1:65" s="14" customFormat="1">
      <c r="B774" s="173"/>
      <c r="D774" s="165" t="s">
        <v>194</v>
      </c>
      <c r="E774" s="174" t="s">
        <v>658</v>
      </c>
      <c r="F774" s="175" t="s">
        <v>195</v>
      </c>
      <c r="H774" s="176">
        <v>221.05</v>
      </c>
      <c r="I774" s="177"/>
      <c r="L774" s="173"/>
      <c r="M774" s="178"/>
      <c r="N774" s="179"/>
      <c r="O774" s="179"/>
      <c r="P774" s="179"/>
      <c r="Q774" s="179"/>
      <c r="R774" s="179"/>
      <c r="S774" s="179"/>
      <c r="T774" s="180"/>
      <c r="AT774" s="174" t="s">
        <v>194</v>
      </c>
      <c r="AU774" s="174" t="s">
        <v>88</v>
      </c>
      <c r="AV774" s="14" t="s">
        <v>192</v>
      </c>
      <c r="AW774" s="14" t="s">
        <v>35</v>
      </c>
      <c r="AX774" s="14" t="s">
        <v>24</v>
      </c>
      <c r="AY774" s="174" t="s">
        <v>185</v>
      </c>
    </row>
    <row r="775" spans="1:65" s="2" customFormat="1" ht="16.5" customHeight="1">
      <c r="A775" s="33"/>
      <c r="B775" s="150"/>
      <c r="C775" s="151" t="s">
        <v>1226</v>
      </c>
      <c r="D775" s="151" t="s">
        <v>187</v>
      </c>
      <c r="E775" s="152" t="s">
        <v>2512</v>
      </c>
      <c r="F775" s="153" t="s">
        <v>2513</v>
      </c>
      <c r="G775" s="154" t="s">
        <v>280</v>
      </c>
      <c r="H775" s="155">
        <v>16.98</v>
      </c>
      <c r="I775" s="156"/>
      <c r="J775" s="157">
        <f>ROUND(I775*H775,2)</f>
        <v>0</v>
      </c>
      <c r="K775" s="153" t="s">
        <v>224</v>
      </c>
      <c r="L775" s="34"/>
      <c r="M775" s="158" t="s">
        <v>1</v>
      </c>
      <c r="N775" s="159" t="s">
        <v>45</v>
      </c>
      <c r="O775" s="59"/>
      <c r="P775" s="160">
        <f>O775*H775</f>
        <v>0</v>
      </c>
      <c r="Q775" s="160">
        <v>0</v>
      </c>
      <c r="R775" s="160">
        <f>Q775*H775</f>
        <v>0</v>
      </c>
      <c r="S775" s="160">
        <v>0</v>
      </c>
      <c r="T775" s="161">
        <f>S775*H775</f>
        <v>0</v>
      </c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R775" s="162" t="s">
        <v>192</v>
      </c>
      <c r="AT775" s="162" t="s">
        <v>187</v>
      </c>
      <c r="AU775" s="162" t="s">
        <v>88</v>
      </c>
      <c r="AY775" s="18" t="s">
        <v>185</v>
      </c>
      <c r="BE775" s="163">
        <f>IF(N775="základní",J775,0)</f>
        <v>0</v>
      </c>
      <c r="BF775" s="163">
        <f>IF(N775="snížená",J775,0)</f>
        <v>0</v>
      </c>
      <c r="BG775" s="163">
        <f>IF(N775="zákl. přenesená",J775,0)</f>
        <v>0</v>
      </c>
      <c r="BH775" s="163">
        <f>IF(N775="sníž. přenesená",J775,0)</f>
        <v>0</v>
      </c>
      <c r="BI775" s="163">
        <f>IF(N775="nulová",J775,0)</f>
        <v>0</v>
      </c>
      <c r="BJ775" s="18" t="s">
        <v>24</v>
      </c>
      <c r="BK775" s="163">
        <f>ROUND(I775*H775,2)</f>
        <v>0</v>
      </c>
      <c r="BL775" s="18" t="s">
        <v>192</v>
      </c>
      <c r="BM775" s="162" t="s">
        <v>2514</v>
      </c>
    </row>
    <row r="776" spans="1:65" s="13" customFormat="1">
      <c r="B776" s="164"/>
      <c r="D776" s="165" t="s">
        <v>194</v>
      </c>
      <c r="E776" s="166" t="s">
        <v>1</v>
      </c>
      <c r="F776" s="167" t="s">
        <v>1849</v>
      </c>
      <c r="H776" s="168">
        <v>16.98</v>
      </c>
      <c r="I776" s="169"/>
      <c r="L776" s="164"/>
      <c r="M776" s="170"/>
      <c r="N776" s="171"/>
      <c r="O776" s="171"/>
      <c r="P776" s="171"/>
      <c r="Q776" s="171"/>
      <c r="R776" s="171"/>
      <c r="S776" s="171"/>
      <c r="T776" s="172"/>
      <c r="AT776" s="166" t="s">
        <v>194</v>
      </c>
      <c r="AU776" s="166" t="s">
        <v>88</v>
      </c>
      <c r="AV776" s="13" t="s">
        <v>88</v>
      </c>
      <c r="AW776" s="13" t="s">
        <v>35</v>
      </c>
      <c r="AX776" s="13" t="s">
        <v>24</v>
      </c>
      <c r="AY776" s="166" t="s">
        <v>185</v>
      </c>
    </row>
    <row r="777" spans="1:65" s="2" customFormat="1" ht="16.5" customHeight="1">
      <c r="A777" s="33"/>
      <c r="B777" s="150"/>
      <c r="C777" s="151" t="s">
        <v>1232</v>
      </c>
      <c r="D777" s="151" t="s">
        <v>187</v>
      </c>
      <c r="E777" s="152" t="s">
        <v>2515</v>
      </c>
      <c r="F777" s="153" t="s">
        <v>2516</v>
      </c>
      <c r="G777" s="154" t="s">
        <v>288</v>
      </c>
      <c r="H777" s="155">
        <v>446.1</v>
      </c>
      <c r="I777" s="156"/>
      <c r="J777" s="157">
        <f>ROUND(I777*H777,2)</f>
        <v>0</v>
      </c>
      <c r="K777" s="153" t="s">
        <v>224</v>
      </c>
      <c r="L777" s="34"/>
      <c r="M777" s="158" t="s">
        <v>1</v>
      </c>
      <c r="N777" s="159" t="s">
        <v>45</v>
      </c>
      <c r="O777" s="59"/>
      <c r="P777" s="160">
        <f>O777*H777</f>
        <v>0</v>
      </c>
      <c r="Q777" s="160">
        <v>1E-4</v>
      </c>
      <c r="R777" s="160">
        <f>Q777*H777</f>
        <v>4.4610000000000004E-2</v>
      </c>
      <c r="S777" s="160">
        <v>0</v>
      </c>
      <c r="T777" s="161">
        <f>S777*H777</f>
        <v>0</v>
      </c>
      <c r="U777" s="33"/>
      <c r="V777" s="33"/>
      <c r="W777" s="33"/>
      <c r="X777" s="33"/>
      <c r="Y777" s="33"/>
      <c r="Z777" s="33"/>
      <c r="AA777" s="33"/>
      <c r="AB777" s="33"/>
      <c r="AC777" s="33"/>
      <c r="AD777" s="33"/>
      <c r="AE777" s="33"/>
      <c r="AR777" s="162" t="s">
        <v>192</v>
      </c>
      <c r="AT777" s="162" t="s">
        <v>187</v>
      </c>
      <c r="AU777" s="162" t="s">
        <v>88</v>
      </c>
      <c r="AY777" s="18" t="s">
        <v>185</v>
      </c>
      <c r="BE777" s="163">
        <f>IF(N777="základní",J777,0)</f>
        <v>0</v>
      </c>
      <c r="BF777" s="163">
        <f>IF(N777="snížená",J777,0)</f>
        <v>0</v>
      </c>
      <c r="BG777" s="163">
        <f>IF(N777="zákl. přenesená",J777,0)</f>
        <v>0</v>
      </c>
      <c r="BH777" s="163">
        <f>IF(N777="sníž. přenesená",J777,0)</f>
        <v>0</v>
      </c>
      <c r="BI777" s="163">
        <f>IF(N777="nulová",J777,0)</f>
        <v>0</v>
      </c>
      <c r="BJ777" s="18" t="s">
        <v>24</v>
      </c>
      <c r="BK777" s="163">
        <f>ROUND(I777*H777,2)</f>
        <v>0</v>
      </c>
      <c r="BL777" s="18" t="s">
        <v>192</v>
      </c>
      <c r="BM777" s="162" t="s">
        <v>2517</v>
      </c>
    </row>
    <row r="778" spans="1:65" s="13" customFormat="1">
      <c r="B778" s="164"/>
      <c r="D778" s="165" t="s">
        <v>194</v>
      </c>
      <c r="E778" s="166" t="s">
        <v>1</v>
      </c>
      <c r="F778" s="167" t="s">
        <v>2518</v>
      </c>
      <c r="H778" s="168">
        <v>446.1</v>
      </c>
      <c r="I778" s="169"/>
      <c r="L778" s="164"/>
      <c r="M778" s="170"/>
      <c r="N778" s="171"/>
      <c r="O778" s="171"/>
      <c r="P778" s="171"/>
      <c r="Q778" s="171"/>
      <c r="R778" s="171"/>
      <c r="S778" s="171"/>
      <c r="T778" s="172"/>
      <c r="AT778" s="166" t="s">
        <v>194</v>
      </c>
      <c r="AU778" s="166" t="s">
        <v>88</v>
      </c>
      <c r="AV778" s="13" t="s">
        <v>88</v>
      </c>
      <c r="AW778" s="13" t="s">
        <v>35</v>
      </c>
      <c r="AX778" s="13" t="s">
        <v>24</v>
      </c>
      <c r="AY778" s="166" t="s">
        <v>185</v>
      </c>
    </row>
    <row r="779" spans="1:65" s="2" customFormat="1" ht="16.5" customHeight="1">
      <c r="A779" s="33"/>
      <c r="B779" s="150"/>
      <c r="C779" s="181" t="s">
        <v>1235</v>
      </c>
      <c r="D779" s="181" t="s">
        <v>231</v>
      </c>
      <c r="E779" s="182" t="s">
        <v>2519</v>
      </c>
      <c r="F779" s="183" t="s">
        <v>2520</v>
      </c>
      <c r="G779" s="184" t="s">
        <v>288</v>
      </c>
      <c r="H779" s="185">
        <v>513.01499999999999</v>
      </c>
      <c r="I779" s="186"/>
      <c r="J779" s="187">
        <f>ROUND(I779*H779,2)</f>
        <v>0</v>
      </c>
      <c r="K779" s="183" t="s">
        <v>224</v>
      </c>
      <c r="L779" s="188"/>
      <c r="M779" s="189" t="s">
        <v>1</v>
      </c>
      <c r="N779" s="190" t="s">
        <v>45</v>
      </c>
      <c r="O779" s="59"/>
      <c r="P779" s="160">
        <f>O779*H779</f>
        <v>0</v>
      </c>
      <c r="Q779" s="160">
        <v>2.0000000000000001E-4</v>
      </c>
      <c r="R779" s="160">
        <f>Q779*H779</f>
        <v>0.102603</v>
      </c>
      <c r="S779" s="160">
        <v>0</v>
      </c>
      <c r="T779" s="161">
        <f>S779*H779</f>
        <v>0</v>
      </c>
      <c r="U779" s="33"/>
      <c r="V779" s="33"/>
      <c r="W779" s="33"/>
      <c r="X779" s="33"/>
      <c r="Y779" s="33"/>
      <c r="Z779" s="33"/>
      <c r="AA779" s="33"/>
      <c r="AB779" s="33"/>
      <c r="AC779" s="33"/>
      <c r="AD779" s="33"/>
      <c r="AE779" s="33"/>
      <c r="AR779" s="162" t="s">
        <v>217</v>
      </c>
      <c r="AT779" s="162" t="s">
        <v>231</v>
      </c>
      <c r="AU779" s="162" t="s">
        <v>88</v>
      </c>
      <c r="AY779" s="18" t="s">
        <v>185</v>
      </c>
      <c r="BE779" s="163">
        <f>IF(N779="základní",J779,0)</f>
        <v>0</v>
      </c>
      <c r="BF779" s="163">
        <f>IF(N779="snížená",J779,0)</f>
        <v>0</v>
      </c>
      <c r="BG779" s="163">
        <f>IF(N779="zákl. přenesená",J779,0)</f>
        <v>0</v>
      </c>
      <c r="BH779" s="163">
        <f>IF(N779="sníž. přenesená",J779,0)</f>
        <v>0</v>
      </c>
      <c r="BI779" s="163">
        <f>IF(N779="nulová",J779,0)</f>
        <v>0</v>
      </c>
      <c r="BJ779" s="18" t="s">
        <v>24</v>
      </c>
      <c r="BK779" s="163">
        <f>ROUND(I779*H779,2)</f>
        <v>0</v>
      </c>
      <c r="BL779" s="18" t="s">
        <v>192</v>
      </c>
      <c r="BM779" s="162" t="s">
        <v>2521</v>
      </c>
    </row>
    <row r="780" spans="1:65" s="13" customFormat="1">
      <c r="B780" s="164"/>
      <c r="D780" s="165" t="s">
        <v>194</v>
      </c>
      <c r="E780" s="166" t="s">
        <v>1</v>
      </c>
      <c r="F780" s="167" t="s">
        <v>2522</v>
      </c>
      <c r="H780" s="168">
        <v>513.01499999999999</v>
      </c>
      <c r="I780" s="169"/>
      <c r="L780" s="164"/>
      <c r="M780" s="170"/>
      <c r="N780" s="171"/>
      <c r="O780" s="171"/>
      <c r="P780" s="171"/>
      <c r="Q780" s="171"/>
      <c r="R780" s="171"/>
      <c r="S780" s="171"/>
      <c r="T780" s="172"/>
      <c r="AT780" s="166" t="s">
        <v>194</v>
      </c>
      <c r="AU780" s="166" t="s">
        <v>88</v>
      </c>
      <c r="AV780" s="13" t="s">
        <v>88</v>
      </c>
      <c r="AW780" s="13" t="s">
        <v>35</v>
      </c>
      <c r="AX780" s="13" t="s">
        <v>24</v>
      </c>
      <c r="AY780" s="166" t="s">
        <v>185</v>
      </c>
    </row>
    <row r="781" spans="1:65" s="2" customFormat="1" ht="16.5" customHeight="1">
      <c r="A781" s="33"/>
      <c r="B781" s="150"/>
      <c r="C781" s="151" t="s">
        <v>1239</v>
      </c>
      <c r="D781" s="151" t="s">
        <v>187</v>
      </c>
      <c r="E781" s="152" t="s">
        <v>2523</v>
      </c>
      <c r="F781" s="153" t="s">
        <v>2524</v>
      </c>
      <c r="G781" s="154" t="s">
        <v>288</v>
      </c>
      <c r="H781" s="155">
        <v>38.085999999999999</v>
      </c>
      <c r="I781" s="156"/>
      <c r="J781" s="157">
        <f>ROUND(I781*H781,2)</f>
        <v>0</v>
      </c>
      <c r="K781" s="153" t="s">
        <v>191</v>
      </c>
      <c r="L781" s="34"/>
      <c r="M781" s="158" t="s">
        <v>1</v>
      </c>
      <c r="N781" s="159" t="s">
        <v>45</v>
      </c>
      <c r="O781" s="59"/>
      <c r="P781" s="160">
        <f>O781*H781</f>
        <v>0</v>
      </c>
      <c r="Q781" s="160">
        <v>2.0000000000000002E-5</v>
      </c>
      <c r="R781" s="160">
        <f>Q781*H781</f>
        <v>7.6172000000000002E-4</v>
      </c>
      <c r="S781" s="160">
        <v>0</v>
      </c>
      <c r="T781" s="161">
        <f>S781*H781</f>
        <v>0</v>
      </c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R781" s="162" t="s">
        <v>192</v>
      </c>
      <c r="AT781" s="162" t="s">
        <v>187</v>
      </c>
      <c r="AU781" s="162" t="s">
        <v>88</v>
      </c>
      <c r="AY781" s="18" t="s">
        <v>185</v>
      </c>
      <c r="BE781" s="163">
        <f>IF(N781="základní",J781,0)</f>
        <v>0</v>
      </c>
      <c r="BF781" s="163">
        <f>IF(N781="snížená",J781,0)</f>
        <v>0</v>
      </c>
      <c r="BG781" s="163">
        <f>IF(N781="zákl. přenesená",J781,0)</f>
        <v>0</v>
      </c>
      <c r="BH781" s="163">
        <f>IF(N781="sníž. přenesená",J781,0)</f>
        <v>0</v>
      </c>
      <c r="BI781" s="163">
        <f>IF(N781="nulová",J781,0)</f>
        <v>0</v>
      </c>
      <c r="BJ781" s="18" t="s">
        <v>24</v>
      </c>
      <c r="BK781" s="163">
        <f>ROUND(I781*H781,2)</f>
        <v>0</v>
      </c>
      <c r="BL781" s="18" t="s">
        <v>192</v>
      </c>
      <c r="BM781" s="162" t="s">
        <v>2525</v>
      </c>
    </row>
    <row r="782" spans="1:65" s="13" customFormat="1">
      <c r="B782" s="164"/>
      <c r="D782" s="165" t="s">
        <v>194</v>
      </c>
      <c r="E782" s="166" t="s">
        <v>1</v>
      </c>
      <c r="F782" s="167" t="s">
        <v>2526</v>
      </c>
      <c r="H782" s="168">
        <v>38.085999999999999</v>
      </c>
      <c r="I782" s="169"/>
      <c r="L782" s="164"/>
      <c r="M782" s="170"/>
      <c r="N782" s="171"/>
      <c r="O782" s="171"/>
      <c r="P782" s="171"/>
      <c r="Q782" s="171"/>
      <c r="R782" s="171"/>
      <c r="S782" s="171"/>
      <c r="T782" s="172"/>
      <c r="AT782" s="166" t="s">
        <v>194</v>
      </c>
      <c r="AU782" s="166" t="s">
        <v>88</v>
      </c>
      <c r="AV782" s="13" t="s">
        <v>88</v>
      </c>
      <c r="AW782" s="13" t="s">
        <v>35</v>
      </c>
      <c r="AX782" s="13" t="s">
        <v>24</v>
      </c>
      <c r="AY782" s="166" t="s">
        <v>185</v>
      </c>
    </row>
    <row r="783" spans="1:65" s="2" customFormat="1" ht="16.5" customHeight="1">
      <c r="A783" s="33"/>
      <c r="B783" s="150"/>
      <c r="C783" s="151" t="s">
        <v>1243</v>
      </c>
      <c r="D783" s="151" t="s">
        <v>187</v>
      </c>
      <c r="E783" s="152" t="s">
        <v>2527</v>
      </c>
      <c r="F783" s="153" t="s">
        <v>2528</v>
      </c>
      <c r="G783" s="154" t="s">
        <v>288</v>
      </c>
      <c r="H783" s="155">
        <v>63.6</v>
      </c>
      <c r="I783" s="156"/>
      <c r="J783" s="157">
        <f>ROUND(I783*H783,2)</f>
        <v>0</v>
      </c>
      <c r="K783" s="153" t="s">
        <v>191</v>
      </c>
      <c r="L783" s="34"/>
      <c r="M783" s="158" t="s">
        <v>1</v>
      </c>
      <c r="N783" s="159" t="s">
        <v>45</v>
      </c>
      <c r="O783" s="59"/>
      <c r="P783" s="160">
        <f>O783*H783</f>
        <v>0</v>
      </c>
      <c r="Q783" s="160">
        <v>0</v>
      </c>
      <c r="R783" s="160">
        <f>Q783*H783</f>
        <v>0</v>
      </c>
      <c r="S783" s="160">
        <v>0</v>
      </c>
      <c r="T783" s="161">
        <f>S783*H783</f>
        <v>0</v>
      </c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R783" s="162" t="s">
        <v>192</v>
      </c>
      <c r="AT783" s="162" t="s">
        <v>187</v>
      </c>
      <c r="AU783" s="162" t="s">
        <v>88</v>
      </c>
      <c r="AY783" s="18" t="s">
        <v>185</v>
      </c>
      <c r="BE783" s="163">
        <f>IF(N783="základní",J783,0)</f>
        <v>0</v>
      </c>
      <c r="BF783" s="163">
        <f>IF(N783="snížená",J783,0)</f>
        <v>0</v>
      </c>
      <c r="BG783" s="163">
        <f>IF(N783="zákl. přenesená",J783,0)</f>
        <v>0</v>
      </c>
      <c r="BH783" s="163">
        <f>IF(N783="sníž. přenesená",J783,0)</f>
        <v>0</v>
      </c>
      <c r="BI783" s="163">
        <f>IF(N783="nulová",J783,0)</f>
        <v>0</v>
      </c>
      <c r="BJ783" s="18" t="s">
        <v>24</v>
      </c>
      <c r="BK783" s="163">
        <f>ROUND(I783*H783,2)</f>
        <v>0</v>
      </c>
      <c r="BL783" s="18" t="s">
        <v>192</v>
      </c>
      <c r="BM783" s="162" t="s">
        <v>2529</v>
      </c>
    </row>
    <row r="784" spans="1:65" s="13" customFormat="1">
      <c r="B784" s="164"/>
      <c r="D784" s="165" t="s">
        <v>194</v>
      </c>
      <c r="E784" s="166" t="s">
        <v>1</v>
      </c>
      <c r="F784" s="167" t="s">
        <v>2530</v>
      </c>
      <c r="H784" s="168">
        <v>50.4</v>
      </c>
      <c r="I784" s="169"/>
      <c r="L784" s="164"/>
      <c r="M784" s="170"/>
      <c r="N784" s="171"/>
      <c r="O784" s="171"/>
      <c r="P784" s="171"/>
      <c r="Q784" s="171"/>
      <c r="R784" s="171"/>
      <c r="S784" s="171"/>
      <c r="T784" s="172"/>
      <c r="AT784" s="166" t="s">
        <v>194</v>
      </c>
      <c r="AU784" s="166" t="s">
        <v>88</v>
      </c>
      <c r="AV784" s="13" t="s">
        <v>88</v>
      </c>
      <c r="AW784" s="13" t="s">
        <v>35</v>
      </c>
      <c r="AX784" s="13" t="s">
        <v>80</v>
      </c>
      <c r="AY784" s="166" t="s">
        <v>185</v>
      </c>
    </row>
    <row r="785" spans="1:65" s="13" customFormat="1">
      <c r="B785" s="164"/>
      <c r="D785" s="165" t="s">
        <v>194</v>
      </c>
      <c r="E785" s="166" t="s">
        <v>1</v>
      </c>
      <c r="F785" s="167" t="s">
        <v>2531</v>
      </c>
      <c r="H785" s="168">
        <v>13.2</v>
      </c>
      <c r="I785" s="169"/>
      <c r="L785" s="164"/>
      <c r="M785" s="170"/>
      <c r="N785" s="171"/>
      <c r="O785" s="171"/>
      <c r="P785" s="171"/>
      <c r="Q785" s="171"/>
      <c r="R785" s="171"/>
      <c r="S785" s="171"/>
      <c r="T785" s="172"/>
      <c r="AT785" s="166" t="s">
        <v>194</v>
      </c>
      <c r="AU785" s="166" t="s">
        <v>88</v>
      </c>
      <c r="AV785" s="13" t="s">
        <v>88</v>
      </c>
      <c r="AW785" s="13" t="s">
        <v>35</v>
      </c>
      <c r="AX785" s="13" t="s">
        <v>80</v>
      </c>
      <c r="AY785" s="166" t="s">
        <v>185</v>
      </c>
    </row>
    <row r="786" spans="1:65" s="16" customFormat="1">
      <c r="B786" s="206"/>
      <c r="D786" s="165" t="s">
        <v>194</v>
      </c>
      <c r="E786" s="207" t="s">
        <v>2532</v>
      </c>
      <c r="F786" s="208" t="s">
        <v>510</v>
      </c>
      <c r="H786" s="209">
        <v>63.6</v>
      </c>
      <c r="I786" s="210"/>
      <c r="L786" s="206"/>
      <c r="M786" s="211"/>
      <c r="N786" s="212"/>
      <c r="O786" s="212"/>
      <c r="P786" s="212"/>
      <c r="Q786" s="212"/>
      <c r="R786" s="212"/>
      <c r="S786" s="212"/>
      <c r="T786" s="213"/>
      <c r="AT786" s="207" t="s">
        <v>194</v>
      </c>
      <c r="AU786" s="207" t="s">
        <v>88</v>
      </c>
      <c r="AV786" s="16" t="s">
        <v>117</v>
      </c>
      <c r="AW786" s="16" t="s">
        <v>35</v>
      </c>
      <c r="AX786" s="16" t="s">
        <v>80</v>
      </c>
      <c r="AY786" s="207" t="s">
        <v>185</v>
      </c>
    </row>
    <row r="787" spans="1:65" s="14" customFormat="1">
      <c r="B787" s="173"/>
      <c r="D787" s="165" t="s">
        <v>194</v>
      </c>
      <c r="E787" s="174" t="s">
        <v>1</v>
      </c>
      <c r="F787" s="175" t="s">
        <v>195</v>
      </c>
      <c r="H787" s="176">
        <v>63.6</v>
      </c>
      <c r="I787" s="177"/>
      <c r="L787" s="173"/>
      <c r="M787" s="178"/>
      <c r="N787" s="179"/>
      <c r="O787" s="179"/>
      <c r="P787" s="179"/>
      <c r="Q787" s="179"/>
      <c r="R787" s="179"/>
      <c r="S787" s="179"/>
      <c r="T787" s="180"/>
      <c r="AT787" s="174" t="s">
        <v>194</v>
      </c>
      <c r="AU787" s="174" t="s">
        <v>88</v>
      </c>
      <c r="AV787" s="14" t="s">
        <v>192</v>
      </c>
      <c r="AW787" s="14" t="s">
        <v>35</v>
      </c>
      <c r="AX787" s="14" t="s">
        <v>24</v>
      </c>
      <c r="AY787" s="174" t="s">
        <v>185</v>
      </c>
    </row>
    <row r="788" spans="1:65" s="2" customFormat="1" ht="16.5" customHeight="1">
      <c r="A788" s="33"/>
      <c r="B788" s="150"/>
      <c r="C788" s="151" t="s">
        <v>2533</v>
      </c>
      <c r="D788" s="151" t="s">
        <v>187</v>
      </c>
      <c r="E788" s="152" t="s">
        <v>2534</v>
      </c>
      <c r="F788" s="153" t="s">
        <v>2535</v>
      </c>
      <c r="G788" s="154" t="s">
        <v>280</v>
      </c>
      <c r="H788" s="155">
        <v>1</v>
      </c>
      <c r="I788" s="156"/>
      <c r="J788" s="157">
        <f>ROUND(I788*H788,2)</f>
        <v>0</v>
      </c>
      <c r="K788" s="153" t="s">
        <v>191</v>
      </c>
      <c r="L788" s="34"/>
      <c r="M788" s="158" t="s">
        <v>1</v>
      </c>
      <c r="N788" s="159" t="s">
        <v>45</v>
      </c>
      <c r="O788" s="59"/>
      <c r="P788" s="160">
        <f>O788*H788</f>
        <v>0</v>
      </c>
      <c r="Q788" s="160">
        <v>1E-4</v>
      </c>
      <c r="R788" s="160">
        <f>Q788*H788</f>
        <v>1E-4</v>
      </c>
      <c r="S788" s="160">
        <v>0</v>
      </c>
      <c r="T788" s="161">
        <f>S788*H788</f>
        <v>0</v>
      </c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  <c r="AR788" s="162" t="s">
        <v>192</v>
      </c>
      <c r="AT788" s="162" t="s">
        <v>187</v>
      </c>
      <c r="AU788" s="162" t="s">
        <v>88</v>
      </c>
      <c r="AY788" s="18" t="s">
        <v>185</v>
      </c>
      <c r="BE788" s="163">
        <f>IF(N788="základní",J788,0)</f>
        <v>0</v>
      </c>
      <c r="BF788" s="163">
        <f>IF(N788="snížená",J788,0)</f>
        <v>0</v>
      </c>
      <c r="BG788" s="163">
        <f>IF(N788="zákl. přenesená",J788,0)</f>
        <v>0</v>
      </c>
      <c r="BH788" s="163">
        <f>IF(N788="sníž. přenesená",J788,0)</f>
        <v>0</v>
      </c>
      <c r="BI788" s="163">
        <f>IF(N788="nulová",J788,0)</f>
        <v>0</v>
      </c>
      <c r="BJ788" s="18" t="s">
        <v>24</v>
      </c>
      <c r="BK788" s="163">
        <f>ROUND(I788*H788,2)</f>
        <v>0</v>
      </c>
      <c r="BL788" s="18" t="s">
        <v>192</v>
      </c>
      <c r="BM788" s="162" t="s">
        <v>2536</v>
      </c>
    </row>
    <row r="789" spans="1:65" s="15" customFormat="1">
      <c r="B789" s="194"/>
      <c r="D789" s="165" t="s">
        <v>194</v>
      </c>
      <c r="E789" s="195" t="s">
        <v>1</v>
      </c>
      <c r="F789" s="196" t="s">
        <v>2537</v>
      </c>
      <c r="H789" s="195" t="s">
        <v>1</v>
      </c>
      <c r="I789" s="197"/>
      <c r="L789" s="194"/>
      <c r="M789" s="198"/>
      <c r="N789" s="199"/>
      <c r="O789" s="199"/>
      <c r="P789" s="199"/>
      <c r="Q789" s="199"/>
      <c r="R789" s="199"/>
      <c r="S789" s="199"/>
      <c r="T789" s="200"/>
      <c r="AT789" s="195" t="s">
        <v>194</v>
      </c>
      <c r="AU789" s="195" t="s">
        <v>88</v>
      </c>
      <c r="AV789" s="15" t="s">
        <v>24</v>
      </c>
      <c r="AW789" s="15" t="s">
        <v>35</v>
      </c>
      <c r="AX789" s="15" t="s">
        <v>80</v>
      </c>
      <c r="AY789" s="195" t="s">
        <v>185</v>
      </c>
    </row>
    <row r="790" spans="1:65" s="13" customFormat="1">
      <c r="B790" s="164"/>
      <c r="D790" s="165" t="s">
        <v>194</v>
      </c>
      <c r="E790" s="166" t="s">
        <v>1</v>
      </c>
      <c r="F790" s="167" t="s">
        <v>2538</v>
      </c>
      <c r="H790" s="168">
        <v>10</v>
      </c>
      <c r="I790" s="169"/>
      <c r="L790" s="164"/>
      <c r="M790" s="170"/>
      <c r="N790" s="171"/>
      <c r="O790" s="171"/>
      <c r="P790" s="171"/>
      <c r="Q790" s="171"/>
      <c r="R790" s="171"/>
      <c r="S790" s="171"/>
      <c r="T790" s="172"/>
      <c r="AT790" s="166" t="s">
        <v>194</v>
      </c>
      <c r="AU790" s="166" t="s">
        <v>88</v>
      </c>
      <c r="AV790" s="13" t="s">
        <v>88</v>
      </c>
      <c r="AW790" s="13" t="s">
        <v>35</v>
      </c>
      <c r="AX790" s="13" t="s">
        <v>80</v>
      </c>
      <c r="AY790" s="166" t="s">
        <v>185</v>
      </c>
    </row>
    <row r="791" spans="1:65" s="16" customFormat="1">
      <c r="B791" s="206"/>
      <c r="D791" s="165" t="s">
        <v>194</v>
      </c>
      <c r="E791" s="207" t="s">
        <v>1854</v>
      </c>
      <c r="F791" s="208" t="s">
        <v>510</v>
      </c>
      <c r="H791" s="209">
        <v>10</v>
      </c>
      <c r="I791" s="210"/>
      <c r="L791" s="206"/>
      <c r="M791" s="211"/>
      <c r="N791" s="212"/>
      <c r="O791" s="212"/>
      <c r="P791" s="212"/>
      <c r="Q791" s="212"/>
      <c r="R791" s="212"/>
      <c r="S791" s="212"/>
      <c r="T791" s="213"/>
      <c r="AT791" s="207" t="s">
        <v>194</v>
      </c>
      <c r="AU791" s="207" t="s">
        <v>88</v>
      </c>
      <c r="AV791" s="16" t="s">
        <v>117</v>
      </c>
      <c r="AW791" s="16" t="s">
        <v>35</v>
      </c>
      <c r="AX791" s="16" t="s">
        <v>80</v>
      </c>
      <c r="AY791" s="207" t="s">
        <v>185</v>
      </c>
    </row>
    <row r="792" spans="1:65" s="13" customFormat="1">
      <c r="B792" s="164"/>
      <c r="D792" s="165" t="s">
        <v>194</v>
      </c>
      <c r="E792" s="166" t="s">
        <v>1</v>
      </c>
      <c r="F792" s="167" t="s">
        <v>2539</v>
      </c>
      <c r="H792" s="168">
        <v>1</v>
      </c>
      <c r="I792" s="169"/>
      <c r="L792" s="164"/>
      <c r="M792" s="170"/>
      <c r="N792" s="171"/>
      <c r="O792" s="171"/>
      <c r="P792" s="171"/>
      <c r="Q792" s="171"/>
      <c r="R792" s="171"/>
      <c r="S792" s="171"/>
      <c r="T792" s="172"/>
      <c r="AT792" s="166" t="s">
        <v>194</v>
      </c>
      <c r="AU792" s="166" t="s">
        <v>88</v>
      </c>
      <c r="AV792" s="13" t="s">
        <v>88</v>
      </c>
      <c r="AW792" s="13" t="s">
        <v>35</v>
      </c>
      <c r="AX792" s="13" t="s">
        <v>24</v>
      </c>
      <c r="AY792" s="166" t="s">
        <v>185</v>
      </c>
    </row>
    <row r="793" spans="1:65" s="2" customFormat="1" ht="16.5" customHeight="1">
      <c r="A793" s="33"/>
      <c r="B793" s="150"/>
      <c r="C793" s="151" t="s">
        <v>2540</v>
      </c>
      <c r="D793" s="151" t="s">
        <v>187</v>
      </c>
      <c r="E793" s="152" t="s">
        <v>2541</v>
      </c>
      <c r="F793" s="153" t="s">
        <v>2542</v>
      </c>
      <c r="G793" s="154" t="s">
        <v>280</v>
      </c>
      <c r="H793" s="155">
        <v>8.1999999999999993</v>
      </c>
      <c r="I793" s="156"/>
      <c r="J793" s="157">
        <f>ROUND(I793*H793,2)</f>
        <v>0</v>
      </c>
      <c r="K793" s="153" t="s">
        <v>191</v>
      </c>
      <c r="L793" s="34"/>
      <c r="M793" s="158" t="s">
        <v>1</v>
      </c>
      <c r="N793" s="159" t="s">
        <v>45</v>
      </c>
      <c r="O793" s="59"/>
      <c r="P793" s="160">
        <f>O793*H793</f>
        <v>0</v>
      </c>
      <c r="Q793" s="160">
        <v>1E-4</v>
      </c>
      <c r="R793" s="160">
        <f>Q793*H793</f>
        <v>8.1999999999999998E-4</v>
      </c>
      <c r="S793" s="160">
        <v>0</v>
      </c>
      <c r="T793" s="161">
        <f>S793*H793</f>
        <v>0</v>
      </c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R793" s="162" t="s">
        <v>192</v>
      </c>
      <c r="AT793" s="162" t="s">
        <v>187</v>
      </c>
      <c r="AU793" s="162" t="s">
        <v>88</v>
      </c>
      <c r="AY793" s="18" t="s">
        <v>185</v>
      </c>
      <c r="BE793" s="163">
        <f>IF(N793="základní",J793,0)</f>
        <v>0</v>
      </c>
      <c r="BF793" s="163">
        <f>IF(N793="snížená",J793,0)</f>
        <v>0</v>
      </c>
      <c r="BG793" s="163">
        <f>IF(N793="zákl. přenesená",J793,0)</f>
        <v>0</v>
      </c>
      <c r="BH793" s="163">
        <f>IF(N793="sníž. přenesená",J793,0)</f>
        <v>0</v>
      </c>
      <c r="BI793" s="163">
        <f>IF(N793="nulová",J793,0)</f>
        <v>0</v>
      </c>
      <c r="BJ793" s="18" t="s">
        <v>24</v>
      </c>
      <c r="BK793" s="163">
        <f>ROUND(I793*H793,2)</f>
        <v>0</v>
      </c>
      <c r="BL793" s="18" t="s">
        <v>192</v>
      </c>
      <c r="BM793" s="162" t="s">
        <v>2543</v>
      </c>
    </row>
    <row r="794" spans="1:65" s="13" customFormat="1">
      <c r="B794" s="164"/>
      <c r="D794" s="165" t="s">
        <v>194</v>
      </c>
      <c r="E794" s="166" t="s">
        <v>1</v>
      </c>
      <c r="F794" s="167" t="s">
        <v>2544</v>
      </c>
      <c r="H794" s="168">
        <v>8.1999999999999993</v>
      </c>
      <c r="I794" s="169"/>
      <c r="L794" s="164"/>
      <c r="M794" s="170"/>
      <c r="N794" s="171"/>
      <c r="O794" s="171"/>
      <c r="P794" s="171"/>
      <c r="Q794" s="171"/>
      <c r="R794" s="171"/>
      <c r="S794" s="171"/>
      <c r="T794" s="172"/>
      <c r="AT794" s="166" t="s">
        <v>194</v>
      </c>
      <c r="AU794" s="166" t="s">
        <v>88</v>
      </c>
      <c r="AV794" s="13" t="s">
        <v>88</v>
      </c>
      <c r="AW794" s="13" t="s">
        <v>35</v>
      </c>
      <c r="AX794" s="13" t="s">
        <v>24</v>
      </c>
      <c r="AY794" s="166" t="s">
        <v>185</v>
      </c>
    </row>
    <row r="795" spans="1:65" s="2" customFormat="1" ht="16.5" customHeight="1">
      <c r="A795" s="33"/>
      <c r="B795" s="150"/>
      <c r="C795" s="151" t="s">
        <v>2545</v>
      </c>
      <c r="D795" s="151" t="s">
        <v>187</v>
      </c>
      <c r="E795" s="152" t="s">
        <v>2546</v>
      </c>
      <c r="F795" s="153" t="s">
        <v>2547</v>
      </c>
      <c r="G795" s="154" t="s">
        <v>280</v>
      </c>
      <c r="H795" s="155">
        <v>0.8</v>
      </c>
      <c r="I795" s="156"/>
      <c r="J795" s="157">
        <f>ROUND(I795*H795,2)</f>
        <v>0</v>
      </c>
      <c r="K795" s="153" t="s">
        <v>191</v>
      </c>
      <c r="L795" s="34"/>
      <c r="M795" s="158" t="s">
        <v>1</v>
      </c>
      <c r="N795" s="159" t="s">
        <v>45</v>
      </c>
      <c r="O795" s="59"/>
      <c r="P795" s="160">
        <f>O795*H795</f>
        <v>0</v>
      </c>
      <c r="Q795" s="160">
        <v>1.1E-4</v>
      </c>
      <c r="R795" s="160">
        <f>Q795*H795</f>
        <v>8.8000000000000011E-5</v>
      </c>
      <c r="S795" s="160">
        <v>0</v>
      </c>
      <c r="T795" s="161">
        <f>S795*H795</f>
        <v>0</v>
      </c>
      <c r="U795" s="33"/>
      <c r="V795" s="33"/>
      <c r="W795" s="33"/>
      <c r="X795" s="33"/>
      <c r="Y795" s="33"/>
      <c r="Z795" s="33"/>
      <c r="AA795" s="33"/>
      <c r="AB795" s="33"/>
      <c r="AC795" s="33"/>
      <c r="AD795" s="33"/>
      <c r="AE795" s="33"/>
      <c r="AR795" s="162" t="s">
        <v>192</v>
      </c>
      <c r="AT795" s="162" t="s">
        <v>187</v>
      </c>
      <c r="AU795" s="162" t="s">
        <v>88</v>
      </c>
      <c r="AY795" s="18" t="s">
        <v>185</v>
      </c>
      <c r="BE795" s="163">
        <f>IF(N795="základní",J795,0)</f>
        <v>0</v>
      </c>
      <c r="BF795" s="163">
        <f>IF(N795="snížená",J795,0)</f>
        <v>0</v>
      </c>
      <c r="BG795" s="163">
        <f>IF(N795="zákl. přenesená",J795,0)</f>
        <v>0</v>
      </c>
      <c r="BH795" s="163">
        <f>IF(N795="sníž. přenesená",J795,0)</f>
        <v>0</v>
      </c>
      <c r="BI795" s="163">
        <f>IF(N795="nulová",J795,0)</f>
        <v>0</v>
      </c>
      <c r="BJ795" s="18" t="s">
        <v>24</v>
      </c>
      <c r="BK795" s="163">
        <f>ROUND(I795*H795,2)</f>
        <v>0</v>
      </c>
      <c r="BL795" s="18" t="s">
        <v>192</v>
      </c>
      <c r="BM795" s="162" t="s">
        <v>2548</v>
      </c>
    </row>
    <row r="796" spans="1:65" s="13" customFormat="1">
      <c r="B796" s="164"/>
      <c r="D796" s="165" t="s">
        <v>194</v>
      </c>
      <c r="E796" s="166" t="s">
        <v>1</v>
      </c>
      <c r="F796" s="167" t="s">
        <v>2549</v>
      </c>
      <c r="H796" s="168">
        <v>0.8</v>
      </c>
      <c r="I796" s="169"/>
      <c r="L796" s="164"/>
      <c r="M796" s="170"/>
      <c r="N796" s="171"/>
      <c r="O796" s="171"/>
      <c r="P796" s="171"/>
      <c r="Q796" s="171"/>
      <c r="R796" s="171"/>
      <c r="S796" s="171"/>
      <c r="T796" s="172"/>
      <c r="AT796" s="166" t="s">
        <v>194</v>
      </c>
      <c r="AU796" s="166" t="s">
        <v>88</v>
      </c>
      <c r="AV796" s="13" t="s">
        <v>88</v>
      </c>
      <c r="AW796" s="13" t="s">
        <v>35</v>
      </c>
      <c r="AX796" s="13" t="s">
        <v>24</v>
      </c>
      <c r="AY796" s="166" t="s">
        <v>185</v>
      </c>
    </row>
    <row r="797" spans="1:65" s="2" customFormat="1" ht="16.5" customHeight="1">
      <c r="A797" s="33"/>
      <c r="B797" s="150"/>
      <c r="C797" s="151" t="s">
        <v>2550</v>
      </c>
      <c r="D797" s="151" t="s">
        <v>187</v>
      </c>
      <c r="E797" s="152" t="s">
        <v>2551</v>
      </c>
      <c r="F797" s="153" t="s">
        <v>2552</v>
      </c>
      <c r="G797" s="154" t="s">
        <v>190</v>
      </c>
      <c r="H797" s="155">
        <v>4</v>
      </c>
      <c r="I797" s="156"/>
      <c r="J797" s="157">
        <f>ROUND(I797*H797,2)</f>
        <v>0</v>
      </c>
      <c r="K797" s="153" t="s">
        <v>224</v>
      </c>
      <c r="L797" s="34"/>
      <c r="M797" s="158" t="s">
        <v>1</v>
      </c>
      <c r="N797" s="159" t="s">
        <v>45</v>
      </c>
      <c r="O797" s="59"/>
      <c r="P797" s="160">
        <f>O797*H797</f>
        <v>0</v>
      </c>
      <c r="Q797" s="160">
        <v>1.5610000000000001E-2</v>
      </c>
      <c r="R797" s="160">
        <f>Q797*H797</f>
        <v>6.2440000000000002E-2</v>
      </c>
      <c r="S797" s="160">
        <v>0</v>
      </c>
      <c r="T797" s="161">
        <f>S797*H797</f>
        <v>0</v>
      </c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R797" s="162" t="s">
        <v>192</v>
      </c>
      <c r="AT797" s="162" t="s">
        <v>187</v>
      </c>
      <c r="AU797" s="162" t="s">
        <v>88</v>
      </c>
      <c r="AY797" s="18" t="s">
        <v>185</v>
      </c>
      <c r="BE797" s="163">
        <f>IF(N797="základní",J797,0)</f>
        <v>0</v>
      </c>
      <c r="BF797" s="163">
        <f>IF(N797="snížená",J797,0)</f>
        <v>0</v>
      </c>
      <c r="BG797" s="163">
        <f>IF(N797="zákl. přenesená",J797,0)</f>
        <v>0</v>
      </c>
      <c r="BH797" s="163">
        <f>IF(N797="sníž. přenesená",J797,0)</f>
        <v>0</v>
      </c>
      <c r="BI797" s="163">
        <f>IF(N797="nulová",J797,0)</f>
        <v>0</v>
      </c>
      <c r="BJ797" s="18" t="s">
        <v>24</v>
      </c>
      <c r="BK797" s="163">
        <f>ROUND(I797*H797,2)</f>
        <v>0</v>
      </c>
      <c r="BL797" s="18" t="s">
        <v>192</v>
      </c>
      <c r="BM797" s="162" t="s">
        <v>2553</v>
      </c>
    </row>
    <row r="798" spans="1:65" s="15" customFormat="1">
      <c r="B798" s="194"/>
      <c r="D798" s="165" t="s">
        <v>194</v>
      </c>
      <c r="E798" s="195" t="s">
        <v>1</v>
      </c>
      <c r="F798" s="196" t="s">
        <v>2537</v>
      </c>
      <c r="H798" s="195" t="s">
        <v>1</v>
      </c>
      <c r="I798" s="197"/>
      <c r="L798" s="194"/>
      <c r="M798" s="198"/>
      <c r="N798" s="199"/>
      <c r="O798" s="199"/>
      <c r="P798" s="199"/>
      <c r="Q798" s="199"/>
      <c r="R798" s="199"/>
      <c r="S798" s="199"/>
      <c r="T798" s="200"/>
      <c r="AT798" s="195" t="s">
        <v>194</v>
      </c>
      <c r="AU798" s="195" t="s">
        <v>88</v>
      </c>
      <c r="AV798" s="15" t="s">
        <v>24</v>
      </c>
      <c r="AW798" s="15" t="s">
        <v>35</v>
      </c>
      <c r="AX798" s="15" t="s">
        <v>80</v>
      </c>
      <c r="AY798" s="195" t="s">
        <v>185</v>
      </c>
    </row>
    <row r="799" spans="1:65" s="13" customFormat="1">
      <c r="B799" s="164"/>
      <c r="D799" s="165" t="s">
        <v>194</v>
      </c>
      <c r="E799" s="166" t="s">
        <v>1</v>
      </c>
      <c r="F799" s="167" t="s">
        <v>2554</v>
      </c>
      <c r="H799" s="168">
        <v>4</v>
      </c>
      <c r="I799" s="169"/>
      <c r="L799" s="164"/>
      <c r="M799" s="170"/>
      <c r="N799" s="171"/>
      <c r="O799" s="171"/>
      <c r="P799" s="171"/>
      <c r="Q799" s="171"/>
      <c r="R799" s="171"/>
      <c r="S799" s="171"/>
      <c r="T799" s="172"/>
      <c r="AT799" s="166" t="s">
        <v>194</v>
      </c>
      <c r="AU799" s="166" t="s">
        <v>88</v>
      </c>
      <c r="AV799" s="13" t="s">
        <v>88</v>
      </c>
      <c r="AW799" s="13" t="s">
        <v>35</v>
      </c>
      <c r="AX799" s="13" t="s">
        <v>24</v>
      </c>
      <c r="AY799" s="166" t="s">
        <v>185</v>
      </c>
    </row>
    <row r="800" spans="1:65" s="12" customFormat="1" ht="22.9" customHeight="1">
      <c r="B800" s="137"/>
      <c r="D800" s="138" t="s">
        <v>79</v>
      </c>
      <c r="E800" s="148" t="s">
        <v>117</v>
      </c>
      <c r="F800" s="148" t="s">
        <v>443</v>
      </c>
      <c r="I800" s="140"/>
      <c r="J800" s="149">
        <f>BK800</f>
        <v>0</v>
      </c>
      <c r="L800" s="137"/>
      <c r="M800" s="142"/>
      <c r="N800" s="143"/>
      <c r="O800" s="143"/>
      <c r="P800" s="144">
        <f>SUM(P801:P1011)</f>
        <v>0</v>
      </c>
      <c r="Q800" s="143"/>
      <c r="R800" s="144">
        <f>SUM(R801:R1011)</f>
        <v>65.164997459999995</v>
      </c>
      <c r="S800" s="143"/>
      <c r="T800" s="145">
        <f>SUM(T801:T1011)</f>
        <v>199.3904</v>
      </c>
      <c r="AR800" s="138" t="s">
        <v>24</v>
      </c>
      <c r="AT800" s="146" t="s">
        <v>79</v>
      </c>
      <c r="AU800" s="146" t="s">
        <v>24</v>
      </c>
      <c r="AY800" s="138" t="s">
        <v>185</v>
      </c>
      <c r="BK800" s="147">
        <f>SUM(BK801:BK1011)</f>
        <v>0</v>
      </c>
    </row>
    <row r="801" spans="1:65" s="2" customFormat="1" ht="21.75" customHeight="1">
      <c r="A801" s="33"/>
      <c r="B801" s="150"/>
      <c r="C801" s="151" t="s">
        <v>2555</v>
      </c>
      <c r="D801" s="151" t="s">
        <v>187</v>
      </c>
      <c r="E801" s="152" t="s">
        <v>2556</v>
      </c>
      <c r="F801" s="153" t="s">
        <v>2557</v>
      </c>
      <c r="G801" s="154" t="s">
        <v>228</v>
      </c>
      <c r="H801" s="155">
        <v>1.268</v>
      </c>
      <c r="I801" s="156"/>
      <c r="J801" s="157">
        <f>ROUND(I801*H801,2)</f>
        <v>0</v>
      </c>
      <c r="K801" s="153" t="s">
        <v>224</v>
      </c>
      <c r="L801" s="34"/>
      <c r="M801" s="158" t="s">
        <v>1</v>
      </c>
      <c r="N801" s="159" t="s">
        <v>45</v>
      </c>
      <c r="O801" s="59"/>
      <c r="P801" s="160">
        <f>O801*H801</f>
        <v>0</v>
      </c>
      <c r="Q801" s="160">
        <v>2.4289999999999998</v>
      </c>
      <c r="R801" s="160">
        <f>Q801*H801</f>
        <v>3.0799719999999997</v>
      </c>
      <c r="S801" s="160">
        <v>0</v>
      </c>
      <c r="T801" s="161">
        <f>S801*H801</f>
        <v>0</v>
      </c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R801" s="162" t="s">
        <v>192</v>
      </c>
      <c r="AT801" s="162" t="s">
        <v>187</v>
      </c>
      <c r="AU801" s="162" t="s">
        <v>88</v>
      </c>
      <c r="AY801" s="18" t="s">
        <v>185</v>
      </c>
      <c r="BE801" s="163">
        <f>IF(N801="základní",J801,0)</f>
        <v>0</v>
      </c>
      <c r="BF801" s="163">
        <f>IF(N801="snížená",J801,0)</f>
        <v>0</v>
      </c>
      <c r="BG801" s="163">
        <f>IF(N801="zákl. přenesená",J801,0)</f>
        <v>0</v>
      </c>
      <c r="BH801" s="163">
        <f>IF(N801="sníž. přenesená",J801,0)</f>
        <v>0</v>
      </c>
      <c r="BI801" s="163">
        <f>IF(N801="nulová",J801,0)</f>
        <v>0</v>
      </c>
      <c r="BJ801" s="18" t="s">
        <v>24</v>
      </c>
      <c r="BK801" s="163">
        <f>ROUND(I801*H801,2)</f>
        <v>0</v>
      </c>
      <c r="BL801" s="18" t="s">
        <v>192</v>
      </c>
      <c r="BM801" s="162" t="s">
        <v>2558</v>
      </c>
    </row>
    <row r="802" spans="1:65" s="15" customFormat="1">
      <c r="B802" s="194"/>
      <c r="D802" s="165" t="s">
        <v>194</v>
      </c>
      <c r="E802" s="195" t="s">
        <v>1</v>
      </c>
      <c r="F802" s="196" t="s">
        <v>2559</v>
      </c>
      <c r="H802" s="195" t="s">
        <v>1</v>
      </c>
      <c r="I802" s="197"/>
      <c r="L802" s="194"/>
      <c r="M802" s="198"/>
      <c r="N802" s="199"/>
      <c r="O802" s="199"/>
      <c r="P802" s="199"/>
      <c r="Q802" s="199"/>
      <c r="R802" s="199"/>
      <c r="S802" s="199"/>
      <c r="T802" s="200"/>
      <c r="AT802" s="195" t="s">
        <v>194</v>
      </c>
      <c r="AU802" s="195" t="s">
        <v>88</v>
      </c>
      <c r="AV802" s="15" t="s">
        <v>24</v>
      </c>
      <c r="AW802" s="15" t="s">
        <v>35</v>
      </c>
      <c r="AX802" s="15" t="s">
        <v>80</v>
      </c>
      <c r="AY802" s="195" t="s">
        <v>185</v>
      </c>
    </row>
    <row r="803" spans="1:65" s="13" customFormat="1">
      <c r="B803" s="164"/>
      <c r="D803" s="165" t="s">
        <v>194</v>
      </c>
      <c r="E803" s="166" t="s">
        <v>1</v>
      </c>
      <c r="F803" s="167" t="s">
        <v>2560</v>
      </c>
      <c r="H803" s="168">
        <v>1.268</v>
      </c>
      <c r="I803" s="169"/>
      <c r="L803" s="164"/>
      <c r="M803" s="170"/>
      <c r="N803" s="171"/>
      <c r="O803" s="171"/>
      <c r="P803" s="171"/>
      <c r="Q803" s="171"/>
      <c r="R803" s="171"/>
      <c r="S803" s="171"/>
      <c r="T803" s="172"/>
      <c r="AT803" s="166" t="s">
        <v>194</v>
      </c>
      <c r="AU803" s="166" t="s">
        <v>88</v>
      </c>
      <c r="AV803" s="13" t="s">
        <v>88</v>
      </c>
      <c r="AW803" s="13" t="s">
        <v>35</v>
      </c>
      <c r="AX803" s="13" t="s">
        <v>24</v>
      </c>
      <c r="AY803" s="166" t="s">
        <v>185</v>
      </c>
    </row>
    <row r="804" spans="1:65" s="2" customFormat="1" ht="21.75" customHeight="1">
      <c r="A804" s="33"/>
      <c r="B804" s="150"/>
      <c r="C804" s="151" t="s">
        <v>2561</v>
      </c>
      <c r="D804" s="151" t="s">
        <v>187</v>
      </c>
      <c r="E804" s="152" t="s">
        <v>2562</v>
      </c>
      <c r="F804" s="153" t="s">
        <v>2563</v>
      </c>
      <c r="G804" s="154" t="s">
        <v>228</v>
      </c>
      <c r="H804" s="155">
        <v>3.94</v>
      </c>
      <c r="I804" s="156"/>
      <c r="J804" s="157">
        <f>ROUND(I804*H804,2)</f>
        <v>0</v>
      </c>
      <c r="K804" s="153" t="s">
        <v>224</v>
      </c>
      <c r="L804" s="34"/>
      <c r="M804" s="158" t="s">
        <v>1</v>
      </c>
      <c r="N804" s="159" t="s">
        <v>45</v>
      </c>
      <c r="O804" s="59"/>
      <c r="P804" s="160">
        <f>O804*H804</f>
        <v>0</v>
      </c>
      <c r="Q804" s="160">
        <v>2.4289999999999998</v>
      </c>
      <c r="R804" s="160">
        <f>Q804*H804</f>
        <v>9.5702599999999993</v>
      </c>
      <c r="S804" s="160">
        <v>0</v>
      </c>
      <c r="T804" s="161">
        <f>S804*H804</f>
        <v>0</v>
      </c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R804" s="162" t="s">
        <v>192</v>
      </c>
      <c r="AT804" s="162" t="s">
        <v>187</v>
      </c>
      <c r="AU804" s="162" t="s">
        <v>88</v>
      </c>
      <c r="AY804" s="18" t="s">
        <v>185</v>
      </c>
      <c r="BE804" s="163">
        <f>IF(N804="základní",J804,0)</f>
        <v>0</v>
      </c>
      <c r="BF804" s="163">
        <f>IF(N804="snížená",J804,0)</f>
        <v>0</v>
      </c>
      <c r="BG804" s="163">
        <f>IF(N804="zákl. přenesená",J804,0)</f>
        <v>0</v>
      </c>
      <c r="BH804" s="163">
        <f>IF(N804="sníž. přenesená",J804,0)</f>
        <v>0</v>
      </c>
      <c r="BI804" s="163">
        <f>IF(N804="nulová",J804,0)</f>
        <v>0</v>
      </c>
      <c r="BJ804" s="18" t="s">
        <v>24</v>
      </c>
      <c r="BK804" s="163">
        <f>ROUND(I804*H804,2)</f>
        <v>0</v>
      </c>
      <c r="BL804" s="18" t="s">
        <v>192</v>
      </c>
      <c r="BM804" s="162" t="s">
        <v>2564</v>
      </c>
    </row>
    <row r="805" spans="1:65" s="15" customFormat="1">
      <c r="B805" s="194"/>
      <c r="D805" s="165" t="s">
        <v>194</v>
      </c>
      <c r="E805" s="195" t="s">
        <v>1</v>
      </c>
      <c r="F805" s="196" t="s">
        <v>2559</v>
      </c>
      <c r="H805" s="195" t="s">
        <v>1</v>
      </c>
      <c r="I805" s="197"/>
      <c r="L805" s="194"/>
      <c r="M805" s="198"/>
      <c r="N805" s="199"/>
      <c r="O805" s="199"/>
      <c r="P805" s="199"/>
      <c r="Q805" s="199"/>
      <c r="R805" s="199"/>
      <c r="S805" s="199"/>
      <c r="T805" s="200"/>
      <c r="AT805" s="195" t="s">
        <v>194</v>
      </c>
      <c r="AU805" s="195" t="s">
        <v>88</v>
      </c>
      <c r="AV805" s="15" t="s">
        <v>24</v>
      </c>
      <c r="AW805" s="15" t="s">
        <v>35</v>
      </c>
      <c r="AX805" s="15" t="s">
        <v>80</v>
      </c>
      <c r="AY805" s="195" t="s">
        <v>185</v>
      </c>
    </row>
    <row r="806" spans="1:65" s="13" customFormat="1">
      <c r="B806" s="164"/>
      <c r="D806" s="165" t="s">
        <v>194</v>
      </c>
      <c r="E806" s="166" t="s">
        <v>1</v>
      </c>
      <c r="F806" s="167" t="s">
        <v>2565</v>
      </c>
      <c r="H806" s="168">
        <v>3.94</v>
      </c>
      <c r="I806" s="169"/>
      <c r="L806" s="164"/>
      <c r="M806" s="170"/>
      <c r="N806" s="171"/>
      <c r="O806" s="171"/>
      <c r="P806" s="171"/>
      <c r="Q806" s="171"/>
      <c r="R806" s="171"/>
      <c r="S806" s="171"/>
      <c r="T806" s="172"/>
      <c r="AT806" s="166" t="s">
        <v>194</v>
      </c>
      <c r="AU806" s="166" t="s">
        <v>88</v>
      </c>
      <c r="AV806" s="13" t="s">
        <v>88</v>
      </c>
      <c r="AW806" s="13" t="s">
        <v>35</v>
      </c>
      <c r="AX806" s="13" t="s">
        <v>24</v>
      </c>
      <c r="AY806" s="166" t="s">
        <v>185</v>
      </c>
    </row>
    <row r="807" spans="1:65" s="2" customFormat="1" ht="16.5" customHeight="1">
      <c r="A807" s="33"/>
      <c r="B807" s="150"/>
      <c r="C807" s="151" t="s">
        <v>2566</v>
      </c>
      <c r="D807" s="151" t="s">
        <v>187</v>
      </c>
      <c r="E807" s="152" t="s">
        <v>2567</v>
      </c>
      <c r="F807" s="153" t="s">
        <v>2568</v>
      </c>
      <c r="G807" s="154" t="s">
        <v>288</v>
      </c>
      <c r="H807" s="155">
        <v>11.635999999999999</v>
      </c>
      <c r="I807" s="156"/>
      <c r="J807" s="157">
        <f>ROUND(I807*H807,2)</f>
        <v>0</v>
      </c>
      <c r="K807" s="153" t="s">
        <v>191</v>
      </c>
      <c r="L807" s="34"/>
      <c r="M807" s="158" t="s">
        <v>1</v>
      </c>
      <c r="N807" s="159" t="s">
        <v>45</v>
      </c>
      <c r="O807" s="59"/>
      <c r="P807" s="160">
        <f>O807*H807</f>
        <v>0</v>
      </c>
      <c r="Q807" s="160">
        <v>7.0499999999999998E-3</v>
      </c>
      <c r="R807" s="160">
        <f>Q807*H807</f>
        <v>8.203379999999999E-2</v>
      </c>
      <c r="S807" s="160">
        <v>0</v>
      </c>
      <c r="T807" s="161">
        <f>S807*H807</f>
        <v>0</v>
      </c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R807" s="162" t="s">
        <v>192</v>
      </c>
      <c r="AT807" s="162" t="s">
        <v>187</v>
      </c>
      <c r="AU807" s="162" t="s">
        <v>88</v>
      </c>
      <c r="AY807" s="18" t="s">
        <v>185</v>
      </c>
      <c r="BE807" s="163">
        <f>IF(N807="základní",J807,0)</f>
        <v>0</v>
      </c>
      <c r="BF807" s="163">
        <f>IF(N807="snížená",J807,0)</f>
        <v>0</v>
      </c>
      <c r="BG807" s="163">
        <f>IF(N807="zákl. přenesená",J807,0)</f>
        <v>0</v>
      </c>
      <c r="BH807" s="163">
        <f>IF(N807="sníž. přenesená",J807,0)</f>
        <v>0</v>
      </c>
      <c r="BI807" s="163">
        <f>IF(N807="nulová",J807,0)</f>
        <v>0</v>
      </c>
      <c r="BJ807" s="18" t="s">
        <v>24</v>
      </c>
      <c r="BK807" s="163">
        <f>ROUND(I807*H807,2)</f>
        <v>0</v>
      </c>
      <c r="BL807" s="18" t="s">
        <v>192</v>
      </c>
      <c r="BM807" s="162" t="s">
        <v>2569</v>
      </c>
    </row>
    <row r="808" spans="1:65" s="15" customFormat="1">
      <c r="B808" s="194"/>
      <c r="D808" s="165" t="s">
        <v>194</v>
      </c>
      <c r="E808" s="195" t="s">
        <v>1</v>
      </c>
      <c r="F808" s="196" t="s">
        <v>2559</v>
      </c>
      <c r="H808" s="195" t="s">
        <v>1</v>
      </c>
      <c r="I808" s="197"/>
      <c r="L808" s="194"/>
      <c r="M808" s="198"/>
      <c r="N808" s="199"/>
      <c r="O808" s="199"/>
      <c r="P808" s="199"/>
      <c r="Q808" s="199"/>
      <c r="R808" s="199"/>
      <c r="S808" s="199"/>
      <c r="T808" s="200"/>
      <c r="AT808" s="195" t="s">
        <v>194</v>
      </c>
      <c r="AU808" s="195" t="s">
        <v>88</v>
      </c>
      <c r="AV808" s="15" t="s">
        <v>24</v>
      </c>
      <c r="AW808" s="15" t="s">
        <v>35</v>
      </c>
      <c r="AX808" s="15" t="s">
        <v>80</v>
      </c>
      <c r="AY808" s="195" t="s">
        <v>185</v>
      </c>
    </row>
    <row r="809" spans="1:65" s="13" customFormat="1">
      <c r="B809" s="164"/>
      <c r="D809" s="165" t="s">
        <v>194</v>
      </c>
      <c r="E809" s="166" t="s">
        <v>1</v>
      </c>
      <c r="F809" s="167" t="s">
        <v>2570</v>
      </c>
      <c r="H809" s="168">
        <v>11.635999999999999</v>
      </c>
      <c r="I809" s="169"/>
      <c r="L809" s="164"/>
      <c r="M809" s="170"/>
      <c r="N809" s="171"/>
      <c r="O809" s="171"/>
      <c r="P809" s="171"/>
      <c r="Q809" s="171"/>
      <c r="R809" s="171"/>
      <c r="S809" s="171"/>
      <c r="T809" s="172"/>
      <c r="AT809" s="166" t="s">
        <v>194</v>
      </c>
      <c r="AU809" s="166" t="s">
        <v>88</v>
      </c>
      <c r="AV809" s="13" t="s">
        <v>88</v>
      </c>
      <c r="AW809" s="13" t="s">
        <v>35</v>
      </c>
      <c r="AX809" s="13" t="s">
        <v>24</v>
      </c>
      <c r="AY809" s="166" t="s">
        <v>185</v>
      </c>
    </row>
    <row r="810" spans="1:65" s="2" customFormat="1" ht="16.5" customHeight="1">
      <c r="A810" s="33"/>
      <c r="B810" s="150"/>
      <c r="C810" s="151" t="s">
        <v>2571</v>
      </c>
      <c r="D810" s="151" t="s">
        <v>187</v>
      </c>
      <c r="E810" s="152" t="s">
        <v>2572</v>
      </c>
      <c r="F810" s="153" t="s">
        <v>2573</v>
      </c>
      <c r="G810" s="154" t="s">
        <v>288</v>
      </c>
      <c r="H810" s="155">
        <v>16.209</v>
      </c>
      <c r="I810" s="156"/>
      <c r="J810" s="157">
        <f>ROUND(I810*H810,2)</f>
        <v>0</v>
      </c>
      <c r="K810" s="153" t="s">
        <v>191</v>
      </c>
      <c r="L810" s="34"/>
      <c r="M810" s="158" t="s">
        <v>1</v>
      </c>
      <c r="N810" s="159" t="s">
        <v>45</v>
      </c>
      <c r="O810" s="59"/>
      <c r="P810" s="160">
        <f>O810*H810</f>
        <v>0</v>
      </c>
      <c r="Q810" s="160">
        <v>3.1800000000000001E-3</v>
      </c>
      <c r="R810" s="160">
        <f>Q810*H810</f>
        <v>5.1544619999999999E-2</v>
      </c>
      <c r="S810" s="160">
        <v>0</v>
      </c>
      <c r="T810" s="161">
        <f>S810*H810</f>
        <v>0</v>
      </c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R810" s="162" t="s">
        <v>192</v>
      </c>
      <c r="AT810" s="162" t="s">
        <v>187</v>
      </c>
      <c r="AU810" s="162" t="s">
        <v>88</v>
      </c>
      <c r="AY810" s="18" t="s">
        <v>185</v>
      </c>
      <c r="BE810" s="163">
        <f>IF(N810="základní",J810,0)</f>
        <v>0</v>
      </c>
      <c r="BF810" s="163">
        <f>IF(N810="snížená",J810,0)</f>
        <v>0</v>
      </c>
      <c r="BG810" s="163">
        <f>IF(N810="zákl. přenesená",J810,0)</f>
        <v>0</v>
      </c>
      <c r="BH810" s="163">
        <f>IF(N810="sníž. přenesená",J810,0)</f>
        <v>0</v>
      </c>
      <c r="BI810" s="163">
        <f>IF(N810="nulová",J810,0)</f>
        <v>0</v>
      </c>
      <c r="BJ810" s="18" t="s">
        <v>24</v>
      </c>
      <c r="BK810" s="163">
        <f>ROUND(I810*H810,2)</f>
        <v>0</v>
      </c>
      <c r="BL810" s="18" t="s">
        <v>192</v>
      </c>
      <c r="BM810" s="162" t="s">
        <v>2574</v>
      </c>
    </row>
    <row r="811" spans="1:65" s="15" customFormat="1">
      <c r="B811" s="194"/>
      <c r="D811" s="165" t="s">
        <v>194</v>
      </c>
      <c r="E811" s="195" t="s">
        <v>1</v>
      </c>
      <c r="F811" s="196" t="s">
        <v>2559</v>
      </c>
      <c r="H811" s="195" t="s">
        <v>1</v>
      </c>
      <c r="I811" s="197"/>
      <c r="L811" s="194"/>
      <c r="M811" s="198"/>
      <c r="N811" s="199"/>
      <c r="O811" s="199"/>
      <c r="P811" s="199"/>
      <c r="Q811" s="199"/>
      <c r="R811" s="199"/>
      <c r="S811" s="199"/>
      <c r="T811" s="200"/>
      <c r="AT811" s="195" t="s">
        <v>194</v>
      </c>
      <c r="AU811" s="195" t="s">
        <v>88</v>
      </c>
      <c r="AV811" s="15" t="s">
        <v>24</v>
      </c>
      <c r="AW811" s="15" t="s">
        <v>35</v>
      </c>
      <c r="AX811" s="15" t="s">
        <v>80</v>
      </c>
      <c r="AY811" s="195" t="s">
        <v>185</v>
      </c>
    </row>
    <row r="812" spans="1:65" s="13" customFormat="1">
      <c r="B812" s="164"/>
      <c r="D812" s="165" t="s">
        <v>194</v>
      </c>
      <c r="E812" s="166" t="s">
        <v>1</v>
      </c>
      <c r="F812" s="167" t="s">
        <v>2575</v>
      </c>
      <c r="H812" s="168">
        <v>16.209</v>
      </c>
      <c r="I812" s="169"/>
      <c r="L812" s="164"/>
      <c r="M812" s="170"/>
      <c r="N812" s="171"/>
      <c r="O812" s="171"/>
      <c r="P812" s="171"/>
      <c r="Q812" s="171"/>
      <c r="R812" s="171"/>
      <c r="S812" s="171"/>
      <c r="T812" s="172"/>
      <c r="AT812" s="166" t="s">
        <v>194</v>
      </c>
      <c r="AU812" s="166" t="s">
        <v>88</v>
      </c>
      <c r="AV812" s="13" t="s">
        <v>88</v>
      </c>
      <c r="AW812" s="13" t="s">
        <v>35</v>
      </c>
      <c r="AX812" s="13" t="s">
        <v>24</v>
      </c>
      <c r="AY812" s="166" t="s">
        <v>185</v>
      </c>
    </row>
    <row r="813" spans="1:65" s="2" customFormat="1" ht="16.5" customHeight="1">
      <c r="A813" s="33"/>
      <c r="B813" s="150"/>
      <c r="C813" s="151" t="s">
        <v>2576</v>
      </c>
      <c r="D813" s="151" t="s">
        <v>187</v>
      </c>
      <c r="E813" s="152" t="s">
        <v>2577</v>
      </c>
      <c r="F813" s="153" t="s">
        <v>2578</v>
      </c>
      <c r="G813" s="154" t="s">
        <v>234</v>
      </c>
      <c r="H813" s="155">
        <v>7.3999999999999996E-2</v>
      </c>
      <c r="I813" s="156"/>
      <c r="J813" s="157">
        <f>ROUND(I813*H813,2)</f>
        <v>0</v>
      </c>
      <c r="K813" s="153" t="s">
        <v>224</v>
      </c>
      <c r="L813" s="34"/>
      <c r="M813" s="158" t="s">
        <v>1</v>
      </c>
      <c r="N813" s="159" t="s">
        <v>45</v>
      </c>
      <c r="O813" s="59"/>
      <c r="P813" s="160">
        <f>O813*H813</f>
        <v>0</v>
      </c>
      <c r="Q813" s="160">
        <v>1.06854</v>
      </c>
      <c r="R813" s="160">
        <f>Q813*H813</f>
        <v>7.9071959999999997E-2</v>
      </c>
      <c r="S813" s="160">
        <v>0</v>
      </c>
      <c r="T813" s="161">
        <f>S813*H813</f>
        <v>0</v>
      </c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R813" s="162" t="s">
        <v>192</v>
      </c>
      <c r="AT813" s="162" t="s">
        <v>187</v>
      </c>
      <c r="AU813" s="162" t="s">
        <v>88</v>
      </c>
      <c r="AY813" s="18" t="s">
        <v>185</v>
      </c>
      <c r="BE813" s="163">
        <f>IF(N813="základní",J813,0)</f>
        <v>0</v>
      </c>
      <c r="BF813" s="163">
        <f>IF(N813="snížená",J813,0)</f>
        <v>0</v>
      </c>
      <c r="BG813" s="163">
        <f>IF(N813="zákl. přenesená",J813,0)</f>
        <v>0</v>
      </c>
      <c r="BH813" s="163">
        <f>IF(N813="sníž. přenesená",J813,0)</f>
        <v>0</v>
      </c>
      <c r="BI813" s="163">
        <f>IF(N813="nulová",J813,0)</f>
        <v>0</v>
      </c>
      <c r="BJ813" s="18" t="s">
        <v>24</v>
      </c>
      <c r="BK813" s="163">
        <f>ROUND(I813*H813,2)</f>
        <v>0</v>
      </c>
      <c r="BL813" s="18" t="s">
        <v>192</v>
      </c>
      <c r="BM813" s="162" t="s">
        <v>2579</v>
      </c>
    </row>
    <row r="814" spans="1:65" s="15" customFormat="1">
      <c r="B814" s="194"/>
      <c r="D814" s="165" t="s">
        <v>194</v>
      </c>
      <c r="E814" s="195" t="s">
        <v>1</v>
      </c>
      <c r="F814" s="196" t="s">
        <v>2580</v>
      </c>
      <c r="H814" s="195" t="s">
        <v>1</v>
      </c>
      <c r="I814" s="197"/>
      <c r="L814" s="194"/>
      <c r="M814" s="198"/>
      <c r="N814" s="199"/>
      <c r="O814" s="199"/>
      <c r="P814" s="199"/>
      <c r="Q814" s="199"/>
      <c r="R814" s="199"/>
      <c r="S814" s="199"/>
      <c r="T814" s="200"/>
      <c r="AT814" s="195" t="s">
        <v>194</v>
      </c>
      <c r="AU814" s="195" t="s">
        <v>88</v>
      </c>
      <c r="AV814" s="15" t="s">
        <v>24</v>
      </c>
      <c r="AW814" s="15" t="s">
        <v>35</v>
      </c>
      <c r="AX814" s="15" t="s">
        <v>80</v>
      </c>
      <c r="AY814" s="195" t="s">
        <v>185</v>
      </c>
    </row>
    <row r="815" spans="1:65" s="13" customFormat="1">
      <c r="B815" s="164"/>
      <c r="D815" s="165" t="s">
        <v>194</v>
      </c>
      <c r="E815" s="166" t="s">
        <v>1</v>
      </c>
      <c r="F815" s="167" t="s">
        <v>2581</v>
      </c>
      <c r="H815" s="168">
        <v>7.3999999999999996E-2</v>
      </c>
      <c r="I815" s="169"/>
      <c r="L815" s="164"/>
      <c r="M815" s="170"/>
      <c r="N815" s="171"/>
      <c r="O815" s="171"/>
      <c r="P815" s="171"/>
      <c r="Q815" s="171"/>
      <c r="R815" s="171"/>
      <c r="S815" s="171"/>
      <c r="T815" s="172"/>
      <c r="AT815" s="166" t="s">
        <v>194</v>
      </c>
      <c r="AU815" s="166" t="s">
        <v>88</v>
      </c>
      <c r="AV815" s="13" t="s">
        <v>88</v>
      </c>
      <c r="AW815" s="13" t="s">
        <v>35</v>
      </c>
      <c r="AX815" s="13" t="s">
        <v>24</v>
      </c>
      <c r="AY815" s="166" t="s">
        <v>185</v>
      </c>
    </row>
    <row r="816" spans="1:65" s="2" customFormat="1" ht="16.5" customHeight="1">
      <c r="A816" s="33"/>
      <c r="B816" s="150"/>
      <c r="C816" s="151" t="s">
        <v>2582</v>
      </c>
      <c r="D816" s="151" t="s">
        <v>187</v>
      </c>
      <c r="E816" s="152" t="s">
        <v>2583</v>
      </c>
      <c r="F816" s="153" t="s">
        <v>2584</v>
      </c>
      <c r="G816" s="154" t="s">
        <v>234</v>
      </c>
      <c r="H816" s="155">
        <v>0.11799999999999999</v>
      </c>
      <c r="I816" s="156"/>
      <c r="J816" s="157">
        <f>ROUND(I816*H816,2)</f>
        <v>0</v>
      </c>
      <c r="K816" s="153" t="s">
        <v>191</v>
      </c>
      <c r="L816" s="34"/>
      <c r="M816" s="158" t="s">
        <v>1</v>
      </c>
      <c r="N816" s="159" t="s">
        <v>45</v>
      </c>
      <c r="O816" s="59"/>
      <c r="P816" s="160">
        <f>O816*H816</f>
        <v>0</v>
      </c>
      <c r="Q816" s="160">
        <v>1.06277</v>
      </c>
      <c r="R816" s="160">
        <f>Q816*H816</f>
        <v>0.12540685999999998</v>
      </c>
      <c r="S816" s="160">
        <v>0</v>
      </c>
      <c r="T816" s="161">
        <f>S816*H816</f>
        <v>0</v>
      </c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R816" s="162" t="s">
        <v>192</v>
      </c>
      <c r="AT816" s="162" t="s">
        <v>187</v>
      </c>
      <c r="AU816" s="162" t="s">
        <v>88</v>
      </c>
      <c r="AY816" s="18" t="s">
        <v>185</v>
      </c>
      <c r="BE816" s="163">
        <f>IF(N816="základní",J816,0)</f>
        <v>0</v>
      </c>
      <c r="BF816" s="163">
        <f>IF(N816="snížená",J816,0)</f>
        <v>0</v>
      </c>
      <c r="BG816" s="163">
        <f>IF(N816="zákl. přenesená",J816,0)</f>
        <v>0</v>
      </c>
      <c r="BH816" s="163">
        <f>IF(N816="sníž. přenesená",J816,0)</f>
        <v>0</v>
      </c>
      <c r="BI816" s="163">
        <f>IF(N816="nulová",J816,0)</f>
        <v>0</v>
      </c>
      <c r="BJ816" s="18" t="s">
        <v>24</v>
      </c>
      <c r="BK816" s="163">
        <f>ROUND(I816*H816,2)</f>
        <v>0</v>
      </c>
      <c r="BL816" s="18" t="s">
        <v>192</v>
      </c>
      <c r="BM816" s="162" t="s">
        <v>2585</v>
      </c>
    </row>
    <row r="817" spans="1:65" s="15" customFormat="1">
      <c r="B817" s="194"/>
      <c r="D817" s="165" t="s">
        <v>194</v>
      </c>
      <c r="E817" s="195" t="s">
        <v>1</v>
      </c>
      <c r="F817" s="196" t="s">
        <v>2580</v>
      </c>
      <c r="H817" s="195" t="s">
        <v>1</v>
      </c>
      <c r="I817" s="197"/>
      <c r="L817" s="194"/>
      <c r="M817" s="198"/>
      <c r="N817" s="199"/>
      <c r="O817" s="199"/>
      <c r="P817" s="199"/>
      <c r="Q817" s="199"/>
      <c r="R817" s="199"/>
      <c r="S817" s="199"/>
      <c r="T817" s="200"/>
      <c r="AT817" s="195" t="s">
        <v>194</v>
      </c>
      <c r="AU817" s="195" t="s">
        <v>88</v>
      </c>
      <c r="AV817" s="15" t="s">
        <v>24</v>
      </c>
      <c r="AW817" s="15" t="s">
        <v>35</v>
      </c>
      <c r="AX817" s="15" t="s">
        <v>80</v>
      </c>
      <c r="AY817" s="195" t="s">
        <v>185</v>
      </c>
    </row>
    <row r="818" spans="1:65" s="13" customFormat="1">
      <c r="B818" s="164"/>
      <c r="D818" s="165" t="s">
        <v>194</v>
      </c>
      <c r="E818" s="166" t="s">
        <v>1</v>
      </c>
      <c r="F818" s="167" t="s">
        <v>2586</v>
      </c>
      <c r="H818" s="168">
        <v>0.11799999999999999</v>
      </c>
      <c r="I818" s="169"/>
      <c r="L818" s="164"/>
      <c r="M818" s="170"/>
      <c r="N818" s="171"/>
      <c r="O818" s="171"/>
      <c r="P818" s="171"/>
      <c r="Q818" s="171"/>
      <c r="R818" s="171"/>
      <c r="S818" s="171"/>
      <c r="T818" s="172"/>
      <c r="AT818" s="166" t="s">
        <v>194</v>
      </c>
      <c r="AU818" s="166" t="s">
        <v>88</v>
      </c>
      <c r="AV818" s="13" t="s">
        <v>88</v>
      </c>
      <c r="AW818" s="13" t="s">
        <v>35</v>
      </c>
      <c r="AX818" s="13" t="s">
        <v>24</v>
      </c>
      <c r="AY818" s="166" t="s">
        <v>185</v>
      </c>
    </row>
    <row r="819" spans="1:65" s="2" customFormat="1" ht="16.5" customHeight="1">
      <c r="A819" s="33"/>
      <c r="B819" s="150"/>
      <c r="C819" s="151" t="s">
        <v>2587</v>
      </c>
      <c r="D819" s="151" t="s">
        <v>187</v>
      </c>
      <c r="E819" s="152" t="s">
        <v>2588</v>
      </c>
      <c r="F819" s="153" t="s">
        <v>2589</v>
      </c>
      <c r="G819" s="154" t="s">
        <v>234</v>
      </c>
      <c r="H819" s="155">
        <v>2.1000000000000001E-2</v>
      </c>
      <c r="I819" s="156"/>
      <c r="J819" s="157">
        <f>ROUND(I819*H819,2)</f>
        <v>0</v>
      </c>
      <c r="K819" s="153" t="s">
        <v>191</v>
      </c>
      <c r="L819" s="34"/>
      <c r="M819" s="158" t="s">
        <v>1</v>
      </c>
      <c r="N819" s="159" t="s">
        <v>45</v>
      </c>
      <c r="O819" s="59"/>
      <c r="P819" s="160">
        <f>O819*H819</f>
        <v>0</v>
      </c>
      <c r="Q819" s="160">
        <v>1.0655699999999999</v>
      </c>
      <c r="R819" s="160">
        <f>Q819*H819</f>
        <v>2.2376969999999999E-2</v>
      </c>
      <c r="S819" s="160">
        <v>0</v>
      </c>
      <c r="T819" s="161">
        <f>S819*H819</f>
        <v>0</v>
      </c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  <c r="AR819" s="162" t="s">
        <v>192</v>
      </c>
      <c r="AT819" s="162" t="s">
        <v>187</v>
      </c>
      <c r="AU819" s="162" t="s">
        <v>88</v>
      </c>
      <c r="AY819" s="18" t="s">
        <v>185</v>
      </c>
      <c r="BE819" s="163">
        <f>IF(N819="základní",J819,0)</f>
        <v>0</v>
      </c>
      <c r="BF819" s="163">
        <f>IF(N819="snížená",J819,0)</f>
        <v>0</v>
      </c>
      <c r="BG819" s="163">
        <f>IF(N819="zákl. přenesená",J819,0)</f>
        <v>0</v>
      </c>
      <c r="BH819" s="163">
        <f>IF(N819="sníž. přenesená",J819,0)</f>
        <v>0</v>
      </c>
      <c r="BI819" s="163">
        <f>IF(N819="nulová",J819,0)</f>
        <v>0</v>
      </c>
      <c r="BJ819" s="18" t="s">
        <v>24</v>
      </c>
      <c r="BK819" s="163">
        <f>ROUND(I819*H819,2)</f>
        <v>0</v>
      </c>
      <c r="BL819" s="18" t="s">
        <v>192</v>
      </c>
      <c r="BM819" s="162" t="s">
        <v>2590</v>
      </c>
    </row>
    <row r="820" spans="1:65" s="15" customFormat="1">
      <c r="B820" s="194"/>
      <c r="D820" s="165" t="s">
        <v>194</v>
      </c>
      <c r="E820" s="195" t="s">
        <v>1</v>
      </c>
      <c r="F820" s="196" t="s">
        <v>2580</v>
      </c>
      <c r="H820" s="195" t="s">
        <v>1</v>
      </c>
      <c r="I820" s="197"/>
      <c r="L820" s="194"/>
      <c r="M820" s="198"/>
      <c r="N820" s="199"/>
      <c r="O820" s="199"/>
      <c r="P820" s="199"/>
      <c r="Q820" s="199"/>
      <c r="R820" s="199"/>
      <c r="S820" s="199"/>
      <c r="T820" s="200"/>
      <c r="AT820" s="195" t="s">
        <v>194</v>
      </c>
      <c r="AU820" s="195" t="s">
        <v>88</v>
      </c>
      <c r="AV820" s="15" t="s">
        <v>24</v>
      </c>
      <c r="AW820" s="15" t="s">
        <v>35</v>
      </c>
      <c r="AX820" s="15" t="s">
        <v>80</v>
      </c>
      <c r="AY820" s="195" t="s">
        <v>185</v>
      </c>
    </row>
    <row r="821" spans="1:65" s="13" customFormat="1">
      <c r="B821" s="164"/>
      <c r="D821" s="165" t="s">
        <v>194</v>
      </c>
      <c r="E821" s="166" t="s">
        <v>1</v>
      </c>
      <c r="F821" s="167" t="s">
        <v>2591</v>
      </c>
      <c r="H821" s="168">
        <v>2.1000000000000001E-2</v>
      </c>
      <c r="I821" s="169"/>
      <c r="L821" s="164"/>
      <c r="M821" s="170"/>
      <c r="N821" s="171"/>
      <c r="O821" s="171"/>
      <c r="P821" s="171"/>
      <c r="Q821" s="171"/>
      <c r="R821" s="171"/>
      <c r="S821" s="171"/>
      <c r="T821" s="172"/>
      <c r="AT821" s="166" t="s">
        <v>194</v>
      </c>
      <c r="AU821" s="166" t="s">
        <v>88</v>
      </c>
      <c r="AV821" s="13" t="s">
        <v>88</v>
      </c>
      <c r="AW821" s="13" t="s">
        <v>35</v>
      </c>
      <c r="AX821" s="13" t="s">
        <v>24</v>
      </c>
      <c r="AY821" s="166" t="s">
        <v>185</v>
      </c>
    </row>
    <row r="822" spans="1:65" s="2" customFormat="1" ht="16.5" customHeight="1">
      <c r="A822" s="33"/>
      <c r="B822" s="150"/>
      <c r="C822" s="151" t="s">
        <v>2592</v>
      </c>
      <c r="D822" s="151" t="s">
        <v>187</v>
      </c>
      <c r="E822" s="152" t="s">
        <v>2593</v>
      </c>
      <c r="F822" s="153" t="s">
        <v>2594</v>
      </c>
      <c r="G822" s="154" t="s">
        <v>280</v>
      </c>
      <c r="H822" s="155">
        <v>931.2</v>
      </c>
      <c r="I822" s="156"/>
      <c r="J822" s="157">
        <f>ROUND(I822*H822,2)</f>
        <v>0</v>
      </c>
      <c r="K822" s="153" t="s">
        <v>191</v>
      </c>
      <c r="L822" s="34"/>
      <c r="M822" s="158" t="s">
        <v>1</v>
      </c>
      <c r="N822" s="159" t="s">
        <v>45</v>
      </c>
      <c r="O822" s="59"/>
      <c r="P822" s="160">
        <f>O822*H822</f>
        <v>0</v>
      </c>
      <c r="Q822" s="160">
        <v>0</v>
      </c>
      <c r="R822" s="160">
        <f>Q822*H822</f>
        <v>0</v>
      </c>
      <c r="S822" s="160">
        <v>0</v>
      </c>
      <c r="T822" s="161">
        <f>S822*H822</f>
        <v>0</v>
      </c>
      <c r="U822" s="33"/>
      <c r="V822" s="33"/>
      <c r="W822" s="33"/>
      <c r="X822" s="33"/>
      <c r="Y822" s="33"/>
      <c r="Z822" s="33"/>
      <c r="AA822" s="33"/>
      <c r="AB822" s="33"/>
      <c r="AC822" s="33"/>
      <c r="AD822" s="33"/>
      <c r="AE822" s="33"/>
      <c r="AR822" s="162" t="s">
        <v>192</v>
      </c>
      <c r="AT822" s="162" t="s">
        <v>187</v>
      </c>
      <c r="AU822" s="162" t="s">
        <v>88</v>
      </c>
      <c r="AY822" s="18" t="s">
        <v>185</v>
      </c>
      <c r="BE822" s="163">
        <f>IF(N822="základní",J822,0)</f>
        <v>0</v>
      </c>
      <c r="BF822" s="163">
        <f>IF(N822="snížená",J822,0)</f>
        <v>0</v>
      </c>
      <c r="BG822" s="163">
        <f>IF(N822="zákl. přenesená",J822,0)</f>
        <v>0</v>
      </c>
      <c r="BH822" s="163">
        <f>IF(N822="sníž. přenesená",J822,0)</f>
        <v>0</v>
      </c>
      <c r="BI822" s="163">
        <f>IF(N822="nulová",J822,0)</f>
        <v>0</v>
      </c>
      <c r="BJ822" s="18" t="s">
        <v>24</v>
      </c>
      <c r="BK822" s="163">
        <f>ROUND(I822*H822,2)</f>
        <v>0</v>
      </c>
      <c r="BL822" s="18" t="s">
        <v>192</v>
      </c>
      <c r="BM822" s="162" t="s">
        <v>2595</v>
      </c>
    </row>
    <row r="823" spans="1:65" s="15" customFormat="1">
      <c r="B823" s="194"/>
      <c r="D823" s="165" t="s">
        <v>194</v>
      </c>
      <c r="E823" s="195" t="s">
        <v>1</v>
      </c>
      <c r="F823" s="196" t="s">
        <v>2596</v>
      </c>
      <c r="H823" s="195" t="s">
        <v>1</v>
      </c>
      <c r="I823" s="197"/>
      <c r="L823" s="194"/>
      <c r="M823" s="198"/>
      <c r="N823" s="199"/>
      <c r="O823" s="199"/>
      <c r="P823" s="199"/>
      <c r="Q823" s="199"/>
      <c r="R823" s="199"/>
      <c r="S823" s="199"/>
      <c r="T823" s="200"/>
      <c r="AT823" s="195" t="s">
        <v>194</v>
      </c>
      <c r="AU823" s="195" t="s">
        <v>88</v>
      </c>
      <c r="AV823" s="15" t="s">
        <v>24</v>
      </c>
      <c r="AW823" s="15" t="s">
        <v>35</v>
      </c>
      <c r="AX823" s="15" t="s">
        <v>80</v>
      </c>
      <c r="AY823" s="195" t="s">
        <v>185</v>
      </c>
    </row>
    <row r="824" spans="1:65" s="15" customFormat="1">
      <c r="B824" s="194"/>
      <c r="D824" s="165" t="s">
        <v>194</v>
      </c>
      <c r="E824" s="195" t="s">
        <v>1</v>
      </c>
      <c r="F824" s="196" t="s">
        <v>2597</v>
      </c>
      <c r="H824" s="195" t="s">
        <v>1</v>
      </c>
      <c r="I824" s="197"/>
      <c r="L824" s="194"/>
      <c r="M824" s="198"/>
      <c r="N824" s="199"/>
      <c r="O824" s="199"/>
      <c r="P824" s="199"/>
      <c r="Q824" s="199"/>
      <c r="R824" s="199"/>
      <c r="S824" s="199"/>
      <c r="T824" s="200"/>
      <c r="AT824" s="195" t="s">
        <v>194</v>
      </c>
      <c r="AU824" s="195" t="s">
        <v>88</v>
      </c>
      <c r="AV824" s="15" t="s">
        <v>24</v>
      </c>
      <c r="AW824" s="15" t="s">
        <v>35</v>
      </c>
      <c r="AX824" s="15" t="s">
        <v>80</v>
      </c>
      <c r="AY824" s="195" t="s">
        <v>185</v>
      </c>
    </row>
    <row r="825" spans="1:65" s="13" customFormat="1">
      <c r="B825" s="164"/>
      <c r="D825" s="165" t="s">
        <v>194</v>
      </c>
      <c r="E825" s="166" t="s">
        <v>1</v>
      </c>
      <c r="F825" s="167" t="s">
        <v>2598</v>
      </c>
      <c r="H825" s="168">
        <v>377.4</v>
      </c>
      <c r="I825" s="169"/>
      <c r="L825" s="164"/>
      <c r="M825" s="170"/>
      <c r="N825" s="171"/>
      <c r="O825" s="171"/>
      <c r="P825" s="171"/>
      <c r="Q825" s="171"/>
      <c r="R825" s="171"/>
      <c r="S825" s="171"/>
      <c r="T825" s="172"/>
      <c r="AT825" s="166" t="s">
        <v>194</v>
      </c>
      <c r="AU825" s="166" t="s">
        <v>88</v>
      </c>
      <c r="AV825" s="13" t="s">
        <v>88</v>
      </c>
      <c r="AW825" s="13" t="s">
        <v>35</v>
      </c>
      <c r="AX825" s="13" t="s">
        <v>80</v>
      </c>
      <c r="AY825" s="166" t="s">
        <v>185</v>
      </c>
    </row>
    <row r="826" spans="1:65" s="13" customFormat="1">
      <c r="B826" s="164"/>
      <c r="D826" s="165" t="s">
        <v>194</v>
      </c>
      <c r="E826" s="166" t="s">
        <v>1</v>
      </c>
      <c r="F826" s="167" t="s">
        <v>2599</v>
      </c>
      <c r="H826" s="168">
        <v>272.2</v>
      </c>
      <c r="I826" s="169"/>
      <c r="L826" s="164"/>
      <c r="M826" s="170"/>
      <c r="N826" s="171"/>
      <c r="O826" s="171"/>
      <c r="P826" s="171"/>
      <c r="Q826" s="171"/>
      <c r="R826" s="171"/>
      <c r="S826" s="171"/>
      <c r="T826" s="172"/>
      <c r="AT826" s="166" t="s">
        <v>194</v>
      </c>
      <c r="AU826" s="166" t="s">
        <v>88</v>
      </c>
      <c r="AV826" s="13" t="s">
        <v>88</v>
      </c>
      <c r="AW826" s="13" t="s">
        <v>35</v>
      </c>
      <c r="AX826" s="13" t="s">
        <v>80</v>
      </c>
      <c r="AY826" s="166" t="s">
        <v>185</v>
      </c>
    </row>
    <row r="827" spans="1:65" s="15" customFormat="1">
      <c r="B827" s="194"/>
      <c r="D827" s="165" t="s">
        <v>194</v>
      </c>
      <c r="E827" s="195" t="s">
        <v>1</v>
      </c>
      <c r="F827" s="196" t="s">
        <v>2600</v>
      </c>
      <c r="H827" s="195" t="s">
        <v>1</v>
      </c>
      <c r="I827" s="197"/>
      <c r="L827" s="194"/>
      <c r="M827" s="198"/>
      <c r="N827" s="199"/>
      <c r="O827" s="199"/>
      <c r="P827" s="199"/>
      <c r="Q827" s="199"/>
      <c r="R827" s="199"/>
      <c r="S827" s="199"/>
      <c r="T827" s="200"/>
      <c r="AT827" s="195" t="s">
        <v>194</v>
      </c>
      <c r="AU827" s="195" t="s">
        <v>88</v>
      </c>
      <c r="AV827" s="15" t="s">
        <v>24</v>
      </c>
      <c r="AW827" s="15" t="s">
        <v>35</v>
      </c>
      <c r="AX827" s="15" t="s">
        <v>80</v>
      </c>
      <c r="AY827" s="195" t="s">
        <v>185</v>
      </c>
    </row>
    <row r="828" spans="1:65" s="13" customFormat="1">
      <c r="B828" s="164"/>
      <c r="D828" s="165" t="s">
        <v>194</v>
      </c>
      <c r="E828" s="166" t="s">
        <v>1</v>
      </c>
      <c r="F828" s="167" t="s">
        <v>2601</v>
      </c>
      <c r="H828" s="168">
        <v>281.60000000000002</v>
      </c>
      <c r="I828" s="169"/>
      <c r="L828" s="164"/>
      <c r="M828" s="170"/>
      <c r="N828" s="171"/>
      <c r="O828" s="171"/>
      <c r="P828" s="171"/>
      <c r="Q828" s="171"/>
      <c r="R828" s="171"/>
      <c r="S828" s="171"/>
      <c r="T828" s="172"/>
      <c r="AT828" s="166" t="s">
        <v>194</v>
      </c>
      <c r="AU828" s="166" t="s">
        <v>88</v>
      </c>
      <c r="AV828" s="13" t="s">
        <v>88</v>
      </c>
      <c r="AW828" s="13" t="s">
        <v>35</v>
      </c>
      <c r="AX828" s="13" t="s">
        <v>80</v>
      </c>
      <c r="AY828" s="166" t="s">
        <v>185</v>
      </c>
    </row>
    <row r="829" spans="1:65" s="14" customFormat="1">
      <c r="B829" s="173"/>
      <c r="D829" s="165" t="s">
        <v>194</v>
      </c>
      <c r="E829" s="174" t="s">
        <v>1</v>
      </c>
      <c r="F829" s="175" t="s">
        <v>195</v>
      </c>
      <c r="H829" s="176">
        <v>931.2</v>
      </c>
      <c r="I829" s="177"/>
      <c r="L829" s="173"/>
      <c r="M829" s="178"/>
      <c r="N829" s="179"/>
      <c r="O829" s="179"/>
      <c r="P829" s="179"/>
      <c r="Q829" s="179"/>
      <c r="R829" s="179"/>
      <c r="S829" s="179"/>
      <c r="T829" s="180"/>
      <c r="AT829" s="174" t="s">
        <v>194</v>
      </c>
      <c r="AU829" s="174" t="s">
        <v>88</v>
      </c>
      <c r="AV829" s="14" t="s">
        <v>192</v>
      </c>
      <c r="AW829" s="14" t="s">
        <v>35</v>
      </c>
      <c r="AX829" s="14" t="s">
        <v>24</v>
      </c>
      <c r="AY829" s="174" t="s">
        <v>185</v>
      </c>
    </row>
    <row r="830" spans="1:65" s="2" customFormat="1" ht="16.5" customHeight="1">
      <c r="A830" s="33"/>
      <c r="B830" s="150"/>
      <c r="C830" s="151" t="s">
        <v>2602</v>
      </c>
      <c r="D830" s="151" t="s">
        <v>187</v>
      </c>
      <c r="E830" s="152" t="s">
        <v>2603</v>
      </c>
      <c r="F830" s="153" t="s">
        <v>2604</v>
      </c>
      <c r="G830" s="154" t="s">
        <v>228</v>
      </c>
      <c r="H830" s="155">
        <v>9.2710000000000008</v>
      </c>
      <c r="I830" s="156"/>
      <c r="J830" s="157">
        <f>ROUND(I830*H830,2)</f>
        <v>0</v>
      </c>
      <c r="K830" s="153" t="s">
        <v>224</v>
      </c>
      <c r="L830" s="34"/>
      <c r="M830" s="158" t="s">
        <v>1</v>
      </c>
      <c r="N830" s="159" t="s">
        <v>45</v>
      </c>
      <c r="O830" s="59"/>
      <c r="P830" s="160">
        <f>O830*H830</f>
        <v>0</v>
      </c>
      <c r="Q830" s="160">
        <v>0</v>
      </c>
      <c r="R830" s="160">
        <f>Q830*H830</f>
        <v>0</v>
      </c>
      <c r="S830" s="160">
        <v>0</v>
      </c>
      <c r="T830" s="161">
        <f>S830*H830</f>
        <v>0</v>
      </c>
      <c r="U830" s="33"/>
      <c r="V830" s="33"/>
      <c r="W830" s="33"/>
      <c r="X830" s="33"/>
      <c r="Y830" s="33"/>
      <c r="Z830" s="33"/>
      <c r="AA830" s="33"/>
      <c r="AB830" s="33"/>
      <c r="AC830" s="33"/>
      <c r="AD830" s="33"/>
      <c r="AE830" s="33"/>
      <c r="AR830" s="162" t="s">
        <v>192</v>
      </c>
      <c r="AT830" s="162" t="s">
        <v>187</v>
      </c>
      <c r="AU830" s="162" t="s">
        <v>88</v>
      </c>
      <c r="AY830" s="18" t="s">
        <v>185</v>
      </c>
      <c r="BE830" s="163">
        <f>IF(N830="základní",J830,0)</f>
        <v>0</v>
      </c>
      <c r="BF830" s="163">
        <f>IF(N830="snížená",J830,0)</f>
        <v>0</v>
      </c>
      <c r="BG830" s="163">
        <f>IF(N830="zákl. přenesená",J830,0)</f>
        <v>0</v>
      </c>
      <c r="BH830" s="163">
        <f>IF(N830="sníž. přenesená",J830,0)</f>
        <v>0</v>
      </c>
      <c r="BI830" s="163">
        <f>IF(N830="nulová",J830,0)</f>
        <v>0</v>
      </c>
      <c r="BJ830" s="18" t="s">
        <v>24</v>
      </c>
      <c r="BK830" s="163">
        <f>ROUND(I830*H830,2)</f>
        <v>0</v>
      </c>
      <c r="BL830" s="18" t="s">
        <v>192</v>
      </c>
      <c r="BM830" s="162" t="s">
        <v>2605</v>
      </c>
    </row>
    <row r="831" spans="1:65" s="15" customFormat="1">
      <c r="B831" s="194"/>
      <c r="D831" s="165" t="s">
        <v>194</v>
      </c>
      <c r="E831" s="195" t="s">
        <v>1</v>
      </c>
      <c r="F831" s="196" t="s">
        <v>2606</v>
      </c>
      <c r="H831" s="195" t="s">
        <v>1</v>
      </c>
      <c r="I831" s="197"/>
      <c r="L831" s="194"/>
      <c r="M831" s="198"/>
      <c r="N831" s="199"/>
      <c r="O831" s="199"/>
      <c r="P831" s="199"/>
      <c r="Q831" s="199"/>
      <c r="R831" s="199"/>
      <c r="S831" s="199"/>
      <c r="T831" s="200"/>
      <c r="AT831" s="195" t="s">
        <v>194</v>
      </c>
      <c r="AU831" s="195" t="s">
        <v>88</v>
      </c>
      <c r="AV831" s="15" t="s">
        <v>24</v>
      </c>
      <c r="AW831" s="15" t="s">
        <v>35</v>
      </c>
      <c r="AX831" s="15" t="s">
        <v>80</v>
      </c>
      <c r="AY831" s="195" t="s">
        <v>185</v>
      </c>
    </row>
    <row r="832" spans="1:65" s="13" customFormat="1">
      <c r="B832" s="164"/>
      <c r="D832" s="165" t="s">
        <v>194</v>
      </c>
      <c r="E832" s="166" t="s">
        <v>1</v>
      </c>
      <c r="F832" s="167" t="s">
        <v>2607</v>
      </c>
      <c r="H832" s="168">
        <v>9.2710000000000008</v>
      </c>
      <c r="I832" s="169"/>
      <c r="L832" s="164"/>
      <c r="M832" s="170"/>
      <c r="N832" s="171"/>
      <c r="O832" s="171"/>
      <c r="P832" s="171"/>
      <c r="Q832" s="171"/>
      <c r="R832" s="171"/>
      <c r="S832" s="171"/>
      <c r="T832" s="172"/>
      <c r="AT832" s="166" t="s">
        <v>194</v>
      </c>
      <c r="AU832" s="166" t="s">
        <v>88</v>
      </c>
      <c r="AV832" s="13" t="s">
        <v>88</v>
      </c>
      <c r="AW832" s="13" t="s">
        <v>35</v>
      </c>
      <c r="AX832" s="13" t="s">
        <v>24</v>
      </c>
      <c r="AY832" s="166" t="s">
        <v>185</v>
      </c>
    </row>
    <row r="833" spans="1:65" s="2" customFormat="1" ht="21.75" customHeight="1">
      <c r="A833" s="33"/>
      <c r="B833" s="150"/>
      <c r="C833" s="151" t="s">
        <v>2608</v>
      </c>
      <c r="D833" s="151" t="s">
        <v>187</v>
      </c>
      <c r="E833" s="152" t="s">
        <v>2609</v>
      </c>
      <c r="F833" s="153" t="s">
        <v>2610</v>
      </c>
      <c r="G833" s="154" t="s">
        <v>228</v>
      </c>
      <c r="H833" s="155">
        <v>38.866999999999997</v>
      </c>
      <c r="I833" s="156"/>
      <c r="J833" s="157">
        <f>ROUND(I833*H833,2)</f>
        <v>0</v>
      </c>
      <c r="K833" s="153" t="s">
        <v>224</v>
      </c>
      <c r="L833" s="34"/>
      <c r="M833" s="158" t="s">
        <v>1</v>
      </c>
      <c r="N833" s="159" t="s">
        <v>45</v>
      </c>
      <c r="O833" s="59"/>
      <c r="P833" s="160">
        <f>O833*H833</f>
        <v>0</v>
      </c>
      <c r="Q833" s="160">
        <v>0</v>
      </c>
      <c r="R833" s="160">
        <f>Q833*H833</f>
        <v>0</v>
      </c>
      <c r="S833" s="160">
        <v>0</v>
      </c>
      <c r="T833" s="161">
        <f>S833*H833</f>
        <v>0</v>
      </c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  <c r="AE833" s="33"/>
      <c r="AR833" s="162" t="s">
        <v>192</v>
      </c>
      <c r="AT833" s="162" t="s">
        <v>187</v>
      </c>
      <c r="AU833" s="162" t="s">
        <v>88</v>
      </c>
      <c r="AY833" s="18" t="s">
        <v>185</v>
      </c>
      <c r="BE833" s="163">
        <f>IF(N833="základní",J833,0)</f>
        <v>0</v>
      </c>
      <c r="BF833" s="163">
        <f>IF(N833="snížená",J833,0)</f>
        <v>0</v>
      </c>
      <c r="BG833" s="163">
        <f>IF(N833="zákl. přenesená",J833,0)</f>
        <v>0</v>
      </c>
      <c r="BH833" s="163">
        <f>IF(N833="sníž. přenesená",J833,0)</f>
        <v>0</v>
      </c>
      <c r="BI833" s="163">
        <f>IF(N833="nulová",J833,0)</f>
        <v>0</v>
      </c>
      <c r="BJ833" s="18" t="s">
        <v>24</v>
      </c>
      <c r="BK833" s="163">
        <f>ROUND(I833*H833,2)</f>
        <v>0</v>
      </c>
      <c r="BL833" s="18" t="s">
        <v>192</v>
      </c>
      <c r="BM833" s="162" t="s">
        <v>2611</v>
      </c>
    </row>
    <row r="834" spans="1:65" s="15" customFormat="1">
      <c r="B834" s="194"/>
      <c r="D834" s="165" t="s">
        <v>194</v>
      </c>
      <c r="E834" s="195" t="s">
        <v>1</v>
      </c>
      <c r="F834" s="196" t="s">
        <v>2612</v>
      </c>
      <c r="H834" s="195" t="s">
        <v>1</v>
      </c>
      <c r="I834" s="197"/>
      <c r="L834" s="194"/>
      <c r="M834" s="198"/>
      <c r="N834" s="199"/>
      <c r="O834" s="199"/>
      <c r="P834" s="199"/>
      <c r="Q834" s="199"/>
      <c r="R834" s="199"/>
      <c r="S834" s="199"/>
      <c r="T834" s="200"/>
      <c r="AT834" s="195" t="s">
        <v>194</v>
      </c>
      <c r="AU834" s="195" t="s">
        <v>88</v>
      </c>
      <c r="AV834" s="15" t="s">
        <v>24</v>
      </c>
      <c r="AW834" s="15" t="s">
        <v>35</v>
      </c>
      <c r="AX834" s="15" t="s">
        <v>80</v>
      </c>
      <c r="AY834" s="195" t="s">
        <v>185</v>
      </c>
    </row>
    <row r="835" spans="1:65" s="13" customFormat="1">
      <c r="B835" s="164"/>
      <c r="D835" s="165" t="s">
        <v>194</v>
      </c>
      <c r="E835" s="166" t="s">
        <v>1</v>
      </c>
      <c r="F835" s="167" t="s">
        <v>2613</v>
      </c>
      <c r="H835" s="168">
        <v>38.866999999999997</v>
      </c>
      <c r="I835" s="169"/>
      <c r="L835" s="164"/>
      <c r="M835" s="170"/>
      <c r="N835" s="171"/>
      <c r="O835" s="171"/>
      <c r="P835" s="171"/>
      <c r="Q835" s="171"/>
      <c r="R835" s="171"/>
      <c r="S835" s="171"/>
      <c r="T835" s="172"/>
      <c r="AT835" s="166" t="s">
        <v>194</v>
      </c>
      <c r="AU835" s="166" t="s">
        <v>88</v>
      </c>
      <c r="AV835" s="13" t="s">
        <v>88</v>
      </c>
      <c r="AW835" s="13" t="s">
        <v>35</v>
      </c>
      <c r="AX835" s="13" t="s">
        <v>24</v>
      </c>
      <c r="AY835" s="166" t="s">
        <v>185</v>
      </c>
    </row>
    <row r="836" spans="1:65" s="2" customFormat="1" ht="16.5" customHeight="1">
      <c r="A836" s="33"/>
      <c r="B836" s="150"/>
      <c r="C836" s="151" t="s">
        <v>2614</v>
      </c>
      <c r="D836" s="151" t="s">
        <v>187</v>
      </c>
      <c r="E836" s="152" t="s">
        <v>2615</v>
      </c>
      <c r="F836" s="153" t="s">
        <v>2616</v>
      </c>
      <c r="G836" s="154" t="s">
        <v>280</v>
      </c>
      <c r="H836" s="155">
        <v>62.33</v>
      </c>
      <c r="I836" s="156"/>
      <c r="J836" s="157">
        <f>ROUND(I836*H836,2)</f>
        <v>0</v>
      </c>
      <c r="K836" s="153" t="s">
        <v>224</v>
      </c>
      <c r="L836" s="34"/>
      <c r="M836" s="158" t="s">
        <v>1</v>
      </c>
      <c r="N836" s="159" t="s">
        <v>45</v>
      </c>
      <c r="O836" s="59"/>
      <c r="P836" s="160">
        <f>O836*H836</f>
        <v>0</v>
      </c>
      <c r="Q836" s="160">
        <v>9.8999999999999999E-4</v>
      </c>
      <c r="R836" s="160">
        <f>Q836*H836</f>
        <v>6.1706699999999996E-2</v>
      </c>
      <c r="S836" s="160">
        <v>0</v>
      </c>
      <c r="T836" s="161">
        <f>S836*H836</f>
        <v>0</v>
      </c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R836" s="162" t="s">
        <v>192</v>
      </c>
      <c r="AT836" s="162" t="s">
        <v>187</v>
      </c>
      <c r="AU836" s="162" t="s">
        <v>88</v>
      </c>
      <c r="AY836" s="18" t="s">
        <v>185</v>
      </c>
      <c r="BE836" s="163">
        <f>IF(N836="základní",J836,0)</f>
        <v>0</v>
      </c>
      <c r="BF836" s="163">
        <f>IF(N836="snížená",J836,0)</f>
        <v>0</v>
      </c>
      <c r="BG836" s="163">
        <f>IF(N836="zákl. přenesená",J836,0)</f>
        <v>0</v>
      </c>
      <c r="BH836" s="163">
        <f>IF(N836="sníž. přenesená",J836,0)</f>
        <v>0</v>
      </c>
      <c r="BI836" s="163">
        <f>IF(N836="nulová",J836,0)</f>
        <v>0</v>
      </c>
      <c r="BJ836" s="18" t="s">
        <v>24</v>
      </c>
      <c r="BK836" s="163">
        <f>ROUND(I836*H836,2)</f>
        <v>0</v>
      </c>
      <c r="BL836" s="18" t="s">
        <v>192</v>
      </c>
      <c r="BM836" s="162" t="s">
        <v>2617</v>
      </c>
    </row>
    <row r="837" spans="1:65" s="15" customFormat="1">
      <c r="B837" s="194"/>
      <c r="D837" s="165" t="s">
        <v>194</v>
      </c>
      <c r="E837" s="195" t="s">
        <v>1</v>
      </c>
      <c r="F837" s="196" t="s">
        <v>2354</v>
      </c>
      <c r="H837" s="195" t="s">
        <v>1</v>
      </c>
      <c r="I837" s="197"/>
      <c r="L837" s="194"/>
      <c r="M837" s="198"/>
      <c r="N837" s="199"/>
      <c r="O837" s="199"/>
      <c r="P837" s="199"/>
      <c r="Q837" s="199"/>
      <c r="R837" s="199"/>
      <c r="S837" s="199"/>
      <c r="T837" s="200"/>
      <c r="AT837" s="195" t="s">
        <v>194</v>
      </c>
      <c r="AU837" s="195" t="s">
        <v>88</v>
      </c>
      <c r="AV837" s="15" t="s">
        <v>24</v>
      </c>
      <c r="AW837" s="15" t="s">
        <v>35</v>
      </c>
      <c r="AX837" s="15" t="s">
        <v>80</v>
      </c>
      <c r="AY837" s="195" t="s">
        <v>185</v>
      </c>
    </row>
    <row r="838" spans="1:65" s="13" customFormat="1">
      <c r="B838" s="164"/>
      <c r="D838" s="165" t="s">
        <v>194</v>
      </c>
      <c r="E838" s="166" t="s">
        <v>1</v>
      </c>
      <c r="F838" s="167" t="s">
        <v>2618</v>
      </c>
      <c r="H838" s="168">
        <v>62.33</v>
      </c>
      <c r="I838" s="169"/>
      <c r="L838" s="164"/>
      <c r="M838" s="170"/>
      <c r="N838" s="171"/>
      <c r="O838" s="171"/>
      <c r="P838" s="171"/>
      <c r="Q838" s="171"/>
      <c r="R838" s="171"/>
      <c r="S838" s="171"/>
      <c r="T838" s="172"/>
      <c r="AT838" s="166" t="s">
        <v>194</v>
      </c>
      <c r="AU838" s="166" t="s">
        <v>88</v>
      </c>
      <c r="AV838" s="13" t="s">
        <v>88</v>
      </c>
      <c r="AW838" s="13" t="s">
        <v>35</v>
      </c>
      <c r="AX838" s="13" t="s">
        <v>24</v>
      </c>
      <c r="AY838" s="166" t="s">
        <v>185</v>
      </c>
    </row>
    <row r="839" spans="1:65" s="2" customFormat="1" ht="16.5" customHeight="1">
      <c r="A839" s="33"/>
      <c r="B839" s="150"/>
      <c r="C839" s="151" t="s">
        <v>2619</v>
      </c>
      <c r="D839" s="151" t="s">
        <v>187</v>
      </c>
      <c r="E839" s="152" t="s">
        <v>2620</v>
      </c>
      <c r="F839" s="153" t="s">
        <v>2621</v>
      </c>
      <c r="G839" s="154" t="s">
        <v>288</v>
      </c>
      <c r="H839" s="155">
        <v>8.0229999999999997</v>
      </c>
      <c r="I839" s="156"/>
      <c r="J839" s="157">
        <f>ROUND(I839*H839,2)</f>
        <v>0</v>
      </c>
      <c r="K839" s="153" t="s">
        <v>191</v>
      </c>
      <c r="L839" s="34"/>
      <c r="M839" s="158" t="s">
        <v>1</v>
      </c>
      <c r="N839" s="159" t="s">
        <v>45</v>
      </c>
      <c r="O839" s="59"/>
      <c r="P839" s="160">
        <f>O839*H839</f>
        <v>0</v>
      </c>
      <c r="Q839" s="160">
        <v>6.198E-2</v>
      </c>
      <c r="R839" s="160">
        <f>Q839*H839</f>
        <v>0.49726554000000001</v>
      </c>
      <c r="S839" s="160">
        <v>0</v>
      </c>
      <c r="T839" s="161">
        <f>S839*H839</f>
        <v>0</v>
      </c>
      <c r="U839" s="33"/>
      <c r="V839" s="33"/>
      <c r="W839" s="33"/>
      <c r="X839" s="33"/>
      <c r="Y839" s="33"/>
      <c r="Z839" s="33"/>
      <c r="AA839" s="33"/>
      <c r="AB839" s="33"/>
      <c r="AC839" s="33"/>
      <c r="AD839" s="33"/>
      <c r="AE839" s="33"/>
      <c r="AR839" s="162" t="s">
        <v>192</v>
      </c>
      <c r="AT839" s="162" t="s">
        <v>187</v>
      </c>
      <c r="AU839" s="162" t="s">
        <v>88</v>
      </c>
      <c r="AY839" s="18" t="s">
        <v>185</v>
      </c>
      <c r="BE839" s="163">
        <f>IF(N839="základní",J839,0)</f>
        <v>0</v>
      </c>
      <c r="BF839" s="163">
        <f>IF(N839="snížená",J839,0)</f>
        <v>0</v>
      </c>
      <c r="BG839" s="163">
        <f>IF(N839="zákl. přenesená",J839,0)</f>
        <v>0</v>
      </c>
      <c r="BH839" s="163">
        <f>IF(N839="sníž. přenesená",J839,0)</f>
        <v>0</v>
      </c>
      <c r="BI839" s="163">
        <f>IF(N839="nulová",J839,0)</f>
        <v>0</v>
      </c>
      <c r="BJ839" s="18" t="s">
        <v>24</v>
      </c>
      <c r="BK839" s="163">
        <f>ROUND(I839*H839,2)</f>
        <v>0</v>
      </c>
      <c r="BL839" s="18" t="s">
        <v>192</v>
      </c>
      <c r="BM839" s="162" t="s">
        <v>2622</v>
      </c>
    </row>
    <row r="840" spans="1:65" s="15" customFormat="1">
      <c r="B840" s="194"/>
      <c r="D840" s="165" t="s">
        <v>194</v>
      </c>
      <c r="E840" s="195" t="s">
        <v>1</v>
      </c>
      <c r="F840" s="196" t="s">
        <v>2623</v>
      </c>
      <c r="H840" s="195" t="s">
        <v>1</v>
      </c>
      <c r="I840" s="197"/>
      <c r="L840" s="194"/>
      <c r="M840" s="198"/>
      <c r="N840" s="199"/>
      <c r="O840" s="199"/>
      <c r="P840" s="199"/>
      <c r="Q840" s="199"/>
      <c r="R840" s="199"/>
      <c r="S840" s="199"/>
      <c r="T840" s="200"/>
      <c r="AT840" s="195" t="s">
        <v>194</v>
      </c>
      <c r="AU840" s="195" t="s">
        <v>88</v>
      </c>
      <c r="AV840" s="15" t="s">
        <v>24</v>
      </c>
      <c r="AW840" s="15" t="s">
        <v>35</v>
      </c>
      <c r="AX840" s="15" t="s">
        <v>80</v>
      </c>
      <c r="AY840" s="195" t="s">
        <v>185</v>
      </c>
    </row>
    <row r="841" spans="1:65" s="13" customFormat="1">
      <c r="B841" s="164"/>
      <c r="D841" s="165" t="s">
        <v>194</v>
      </c>
      <c r="E841" s="166" t="s">
        <v>1</v>
      </c>
      <c r="F841" s="167" t="s">
        <v>2624</v>
      </c>
      <c r="H841" s="168">
        <v>8.0229999999999997</v>
      </c>
      <c r="I841" s="169"/>
      <c r="L841" s="164"/>
      <c r="M841" s="170"/>
      <c r="N841" s="171"/>
      <c r="O841" s="171"/>
      <c r="P841" s="171"/>
      <c r="Q841" s="171"/>
      <c r="R841" s="171"/>
      <c r="S841" s="171"/>
      <c r="T841" s="172"/>
      <c r="AT841" s="166" t="s">
        <v>194</v>
      </c>
      <c r="AU841" s="166" t="s">
        <v>88</v>
      </c>
      <c r="AV841" s="13" t="s">
        <v>88</v>
      </c>
      <c r="AW841" s="13" t="s">
        <v>35</v>
      </c>
      <c r="AX841" s="13" t="s">
        <v>24</v>
      </c>
      <c r="AY841" s="166" t="s">
        <v>185</v>
      </c>
    </row>
    <row r="842" spans="1:65" s="2" customFormat="1" ht="16.5" customHeight="1">
      <c r="A842" s="33"/>
      <c r="B842" s="150"/>
      <c r="C842" s="151" t="s">
        <v>2625</v>
      </c>
      <c r="D842" s="151" t="s">
        <v>187</v>
      </c>
      <c r="E842" s="152" t="s">
        <v>2626</v>
      </c>
      <c r="F842" s="153" t="s">
        <v>2627</v>
      </c>
      <c r="G842" s="154" t="s">
        <v>288</v>
      </c>
      <c r="H842" s="155">
        <v>8.0229999999999997</v>
      </c>
      <c r="I842" s="156"/>
      <c r="J842" s="157">
        <f>ROUND(I842*H842,2)</f>
        <v>0</v>
      </c>
      <c r="K842" s="153" t="s">
        <v>191</v>
      </c>
      <c r="L842" s="34"/>
      <c r="M842" s="158" t="s">
        <v>1</v>
      </c>
      <c r="N842" s="159" t="s">
        <v>45</v>
      </c>
      <c r="O842" s="59"/>
      <c r="P842" s="160">
        <f>O842*H842</f>
        <v>0</v>
      </c>
      <c r="Q842" s="160">
        <v>0</v>
      </c>
      <c r="R842" s="160">
        <f>Q842*H842</f>
        <v>0</v>
      </c>
      <c r="S842" s="160">
        <v>0</v>
      </c>
      <c r="T842" s="161">
        <f>S842*H842</f>
        <v>0</v>
      </c>
      <c r="U842" s="33"/>
      <c r="V842" s="33"/>
      <c r="W842" s="33"/>
      <c r="X842" s="33"/>
      <c r="Y842" s="33"/>
      <c r="Z842" s="33"/>
      <c r="AA842" s="33"/>
      <c r="AB842" s="33"/>
      <c r="AC842" s="33"/>
      <c r="AD842" s="33"/>
      <c r="AE842" s="33"/>
      <c r="AR842" s="162" t="s">
        <v>192</v>
      </c>
      <c r="AT842" s="162" t="s">
        <v>187</v>
      </c>
      <c r="AU842" s="162" t="s">
        <v>88</v>
      </c>
      <c r="AY842" s="18" t="s">
        <v>185</v>
      </c>
      <c r="BE842" s="163">
        <f>IF(N842="základní",J842,0)</f>
        <v>0</v>
      </c>
      <c r="BF842" s="163">
        <f>IF(N842="snížená",J842,0)</f>
        <v>0</v>
      </c>
      <c r="BG842" s="163">
        <f>IF(N842="zákl. přenesená",J842,0)</f>
        <v>0</v>
      </c>
      <c r="BH842" s="163">
        <f>IF(N842="sníž. přenesená",J842,0)</f>
        <v>0</v>
      </c>
      <c r="BI842" s="163">
        <f>IF(N842="nulová",J842,0)</f>
        <v>0</v>
      </c>
      <c r="BJ842" s="18" t="s">
        <v>24</v>
      </c>
      <c r="BK842" s="163">
        <f>ROUND(I842*H842,2)</f>
        <v>0</v>
      </c>
      <c r="BL842" s="18" t="s">
        <v>192</v>
      </c>
      <c r="BM842" s="162" t="s">
        <v>2628</v>
      </c>
    </row>
    <row r="843" spans="1:65" s="2" customFormat="1" ht="16.5" customHeight="1">
      <c r="A843" s="33"/>
      <c r="B843" s="150"/>
      <c r="C843" s="151" t="s">
        <v>2629</v>
      </c>
      <c r="D843" s="151" t="s">
        <v>187</v>
      </c>
      <c r="E843" s="152" t="s">
        <v>2630</v>
      </c>
      <c r="F843" s="153" t="s">
        <v>2631</v>
      </c>
      <c r="G843" s="154" t="s">
        <v>234</v>
      </c>
      <c r="H843" s="155">
        <v>0.113</v>
      </c>
      <c r="I843" s="156"/>
      <c r="J843" s="157">
        <f>ROUND(I843*H843,2)</f>
        <v>0</v>
      </c>
      <c r="K843" s="153" t="s">
        <v>191</v>
      </c>
      <c r="L843" s="34"/>
      <c r="M843" s="158" t="s">
        <v>1</v>
      </c>
      <c r="N843" s="159" t="s">
        <v>45</v>
      </c>
      <c r="O843" s="59"/>
      <c r="P843" s="160">
        <f>O843*H843</f>
        <v>0</v>
      </c>
      <c r="Q843" s="160">
        <v>1.33304</v>
      </c>
      <c r="R843" s="160">
        <f>Q843*H843</f>
        <v>0.15063351999999999</v>
      </c>
      <c r="S843" s="160">
        <v>0</v>
      </c>
      <c r="T843" s="161">
        <f>S843*H843</f>
        <v>0</v>
      </c>
      <c r="U843" s="33"/>
      <c r="V843" s="33"/>
      <c r="W843" s="33"/>
      <c r="X843" s="33"/>
      <c r="Y843" s="33"/>
      <c r="Z843" s="33"/>
      <c r="AA843" s="33"/>
      <c r="AB843" s="33"/>
      <c r="AC843" s="33"/>
      <c r="AD843" s="33"/>
      <c r="AE843" s="33"/>
      <c r="AR843" s="162" t="s">
        <v>192</v>
      </c>
      <c r="AT843" s="162" t="s">
        <v>187</v>
      </c>
      <c r="AU843" s="162" t="s">
        <v>88</v>
      </c>
      <c r="AY843" s="18" t="s">
        <v>185</v>
      </c>
      <c r="BE843" s="163">
        <f>IF(N843="základní",J843,0)</f>
        <v>0</v>
      </c>
      <c r="BF843" s="163">
        <f>IF(N843="snížená",J843,0)</f>
        <v>0</v>
      </c>
      <c r="BG843" s="163">
        <f>IF(N843="zákl. přenesená",J843,0)</f>
        <v>0</v>
      </c>
      <c r="BH843" s="163">
        <f>IF(N843="sníž. přenesená",J843,0)</f>
        <v>0</v>
      </c>
      <c r="BI843" s="163">
        <f>IF(N843="nulová",J843,0)</f>
        <v>0</v>
      </c>
      <c r="BJ843" s="18" t="s">
        <v>24</v>
      </c>
      <c r="BK843" s="163">
        <f>ROUND(I843*H843,2)</f>
        <v>0</v>
      </c>
      <c r="BL843" s="18" t="s">
        <v>192</v>
      </c>
      <c r="BM843" s="162" t="s">
        <v>2632</v>
      </c>
    </row>
    <row r="844" spans="1:65" s="15" customFormat="1">
      <c r="B844" s="194"/>
      <c r="D844" s="165" t="s">
        <v>194</v>
      </c>
      <c r="E844" s="195" t="s">
        <v>1</v>
      </c>
      <c r="F844" s="196" t="s">
        <v>2633</v>
      </c>
      <c r="H844" s="195" t="s">
        <v>1</v>
      </c>
      <c r="I844" s="197"/>
      <c r="L844" s="194"/>
      <c r="M844" s="198"/>
      <c r="N844" s="199"/>
      <c r="O844" s="199"/>
      <c r="P844" s="199"/>
      <c r="Q844" s="199"/>
      <c r="R844" s="199"/>
      <c r="S844" s="199"/>
      <c r="T844" s="200"/>
      <c r="AT844" s="195" t="s">
        <v>194</v>
      </c>
      <c r="AU844" s="195" t="s">
        <v>88</v>
      </c>
      <c r="AV844" s="15" t="s">
        <v>24</v>
      </c>
      <c r="AW844" s="15" t="s">
        <v>35</v>
      </c>
      <c r="AX844" s="15" t="s">
        <v>80</v>
      </c>
      <c r="AY844" s="195" t="s">
        <v>185</v>
      </c>
    </row>
    <row r="845" spans="1:65" s="13" customFormat="1">
      <c r="B845" s="164"/>
      <c r="D845" s="165" t="s">
        <v>194</v>
      </c>
      <c r="E845" s="166" t="s">
        <v>1</v>
      </c>
      <c r="F845" s="167" t="s">
        <v>2634</v>
      </c>
      <c r="H845" s="168">
        <v>0.113</v>
      </c>
      <c r="I845" s="169"/>
      <c r="L845" s="164"/>
      <c r="M845" s="170"/>
      <c r="N845" s="171"/>
      <c r="O845" s="171"/>
      <c r="P845" s="171"/>
      <c r="Q845" s="171"/>
      <c r="R845" s="171"/>
      <c r="S845" s="171"/>
      <c r="T845" s="172"/>
      <c r="AT845" s="166" t="s">
        <v>194</v>
      </c>
      <c r="AU845" s="166" t="s">
        <v>88</v>
      </c>
      <c r="AV845" s="13" t="s">
        <v>88</v>
      </c>
      <c r="AW845" s="13" t="s">
        <v>35</v>
      </c>
      <c r="AX845" s="13" t="s">
        <v>24</v>
      </c>
      <c r="AY845" s="166" t="s">
        <v>185</v>
      </c>
    </row>
    <row r="846" spans="1:65" s="2" customFormat="1" ht="16.5" customHeight="1">
      <c r="A846" s="33"/>
      <c r="B846" s="150"/>
      <c r="C846" s="151" t="s">
        <v>2635</v>
      </c>
      <c r="D846" s="151" t="s">
        <v>187</v>
      </c>
      <c r="E846" s="152" t="s">
        <v>2636</v>
      </c>
      <c r="F846" s="153" t="s">
        <v>2637</v>
      </c>
      <c r="G846" s="154" t="s">
        <v>234</v>
      </c>
      <c r="H846" s="155">
        <v>0.39900000000000002</v>
      </c>
      <c r="I846" s="156"/>
      <c r="J846" s="157">
        <f>ROUND(I846*H846,2)</f>
        <v>0</v>
      </c>
      <c r="K846" s="153" t="s">
        <v>224</v>
      </c>
      <c r="L846" s="34"/>
      <c r="M846" s="158" t="s">
        <v>1</v>
      </c>
      <c r="N846" s="159" t="s">
        <v>45</v>
      </c>
      <c r="O846" s="59"/>
      <c r="P846" s="160">
        <f>O846*H846</f>
        <v>0</v>
      </c>
      <c r="Q846" s="160">
        <v>1.26494</v>
      </c>
      <c r="R846" s="160">
        <f>Q846*H846</f>
        <v>0.50471105999999999</v>
      </c>
      <c r="S846" s="160">
        <v>0</v>
      </c>
      <c r="T846" s="161">
        <f>S846*H846</f>
        <v>0</v>
      </c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R846" s="162" t="s">
        <v>192</v>
      </c>
      <c r="AT846" s="162" t="s">
        <v>187</v>
      </c>
      <c r="AU846" s="162" t="s">
        <v>88</v>
      </c>
      <c r="AY846" s="18" t="s">
        <v>185</v>
      </c>
      <c r="BE846" s="163">
        <f>IF(N846="základní",J846,0)</f>
        <v>0</v>
      </c>
      <c r="BF846" s="163">
        <f>IF(N846="snížená",J846,0)</f>
        <v>0</v>
      </c>
      <c r="BG846" s="163">
        <f>IF(N846="zákl. přenesená",J846,0)</f>
        <v>0</v>
      </c>
      <c r="BH846" s="163">
        <f>IF(N846="sníž. přenesená",J846,0)</f>
        <v>0</v>
      </c>
      <c r="BI846" s="163">
        <f>IF(N846="nulová",J846,0)</f>
        <v>0</v>
      </c>
      <c r="BJ846" s="18" t="s">
        <v>24</v>
      </c>
      <c r="BK846" s="163">
        <f>ROUND(I846*H846,2)</f>
        <v>0</v>
      </c>
      <c r="BL846" s="18" t="s">
        <v>192</v>
      </c>
      <c r="BM846" s="162" t="s">
        <v>2638</v>
      </c>
    </row>
    <row r="847" spans="1:65" s="15" customFormat="1">
      <c r="B847" s="194"/>
      <c r="D847" s="165" t="s">
        <v>194</v>
      </c>
      <c r="E847" s="195" t="s">
        <v>1</v>
      </c>
      <c r="F847" s="196" t="s">
        <v>2633</v>
      </c>
      <c r="H847" s="195" t="s">
        <v>1</v>
      </c>
      <c r="I847" s="197"/>
      <c r="L847" s="194"/>
      <c r="M847" s="198"/>
      <c r="N847" s="199"/>
      <c r="O847" s="199"/>
      <c r="P847" s="199"/>
      <c r="Q847" s="199"/>
      <c r="R847" s="199"/>
      <c r="S847" s="199"/>
      <c r="T847" s="200"/>
      <c r="AT847" s="195" t="s">
        <v>194</v>
      </c>
      <c r="AU847" s="195" t="s">
        <v>88</v>
      </c>
      <c r="AV847" s="15" t="s">
        <v>24</v>
      </c>
      <c r="AW847" s="15" t="s">
        <v>35</v>
      </c>
      <c r="AX847" s="15" t="s">
        <v>80</v>
      </c>
      <c r="AY847" s="195" t="s">
        <v>185</v>
      </c>
    </row>
    <row r="848" spans="1:65" s="13" customFormat="1">
      <c r="B848" s="164"/>
      <c r="D848" s="165" t="s">
        <v>194</v>
      </c>
      <c r="E848" s="166" t="s">
        <v>1</v>
      </c>
      <c r="F848" s="167" t="s">
        <v>2639</v>
      </c>
      <c r="H848" s="168">
        <v>0.39900000000000002</v>
      </c>
      <c r="I848" s="169"/>
      <c r="L848" s="164"/>
      <c r="M848" s="170"/>
      <c r="N848" s="171"/>
      <c r="O848" s="171"/>
      <c r="P848" s="171"/>
      <c r="Q848" s="171"/>
      <c r="R848" s="171"/>
      <c r="S848" s="171"/>
      <c r="T848" s="172"/>
      <c r="AT848" s="166" t="s">
        <v>194</v>
      </c>
      <c r="AU848" s="166" t="s">
        <v>88</v>
      </c>
      <c r="AV848" s="13" t="s">
        <v>88</v>
      </c>
      <c r="AW848" s="13" t="s">
        <v>35</v>
      </c>
      <c r="AX848" s="13" t="s">
        <v>24</v>
      </c>
      <c r="AY848" s="166" t="s">
        <v>185</v>
      </c>
    </row>
    <row r="849" spans="1:65" s="2" customFormat="1" ht="16.5" customHeight="1">
      <c r="A849" s="33"/>
      <c r="B849" s="150"/>
      <c r="C849" s="151" t="s">
        <v>2640</v>
      </c>
      <c r="D849" s="151" t="s">
        <v>187</v>
      </c>
      <c r="E849" s="152" t="s">
        <v>2641</v>
      </c>
      <c r="F849" s="153" t="s">
        <v>2642</v>
      </c>
      <c r="G849" s="154" t="s">
        <v>234</v>
      </c>
      <c r="H849" s="155">
        <v>0.63100000000000001</v>
      </c>
      <c r="I849" s="156"/>
      <c r="J849" s="157">
        <f>ROUND(I849*H849,2)</f>
        <v>0</v>
      </c>
      <c r="K849" s="153" t="s">
        <v>224</v>
      </c>
      <c r="L849" s="34"/>
      <c r="M849" s="158" t="s">
        <v>1</v>
      </c>
      <c r="N849" s="159" t="s">
        <v>45</v>
      </c>
      <c r="O849" s="59"/>
      <c r="P849" s="160">
        <f>O849*H849</f>
        <v>0</v>
      </c>
      <c r="Q849" s="160">
        <v>1.26494</v>
      </c>
      <c r="R849" s="160">
        <f>Q849*H849</f>
        <v>0.79817713999999995</v>
      </c>
      <c r="S849" s="160">
        <v>0</v>
      </c>
      <c r="T849" s="161">
        <f>S849*H849</f>
        <v>0</v>
      </c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R849" s="162" t="s">
        <v>192</v>
      </c>
      <c r="AT849" s="162" t="s">
        <v>187</v>
      </c>
      <c r="AU849" s="162" t="s">
        <v>88</v>
      </c>
      <c r="AY849" s="18" t="s">
        <v>185</v>
      </c>
      <c r="BE849" s="163">
        <f>IF(N849="základní",J849,0)</f>
        <v>0</v>
      </c>
      <c r="BF849" s="163">
        <f>IF(N849="snížená",J849,0)</f>
        <v>0</v>
      </c>
      <c r="BG849" s="163">
        <f>IF(N849="zákl. přenesená",J849,0)</f>
        <v>0</v>
      </c>
      <c r="BH849" s="163">
        <f>IF(N849="sníž. přenesená",J849,0)</f>
        <v>0</v>
      </c>
      <c r="BI849" s="163">
        <f>IF(N849="nulová",J849,0)</f>
        <v>0</v>
      </c>
      <c r="BJ849" s="18" t="s">
        <v>24</v>
      </c>
      <c r="BK849" s="163">
        <f>ROUND(I849*H849,2)</f>
        <v>0</v>
      </c>
      <c r="BL849" s="18" t="s">
        <v>192</v>
      </c>
      <c r="BM849" s="162" t="s">
        <v>2643</v>
      </c>
    </row>
    <row r="850" spans="1:65" s="15" customFormat="1">
      <c r="B850" s="194"/>
      <c r="D850" s="165" t="s">
        <v>194</v>
      </c>
      <c r="E850" s="195" t="s">
        <v>1</v>
      </c>
      <c r="F850" s="196" t="s">
        <v>2633</v>
      </c>
      <c r="H850" s="195" t="s">
        <v>1</v>
      </c>
      <c r="I850" s="197"/>
      <c r="L850" s="194"/>
      <c r="M850" s="198"/>
      <c r="N850" s="199"/>
      <c r="O850" s="199"/>
      <c r="P850" s="199"/>
      <c r="Q850" s="199"/>
      <c r="R850" s="199"/>
      <c r="S850" s="199"/>
      <c r="T850" s="200"/>
      <c r="AT850" s="195" t="s">
        <v>194</v>
      </c>
      <c r="AU850" s="195" t="s">
        <v>88</v>
      </c>
      <c r="AV850" s="15" t="s">
        <v>24</v>
      </c>
      <c r="AW850" s="15" t="s">
        <v>35</v>
      </c>
      <c r="AX850" s="15" t="s">
        <v>80</v>
      </c>
      <c r="AY850" s="195" t="s">
        <v>185</v>
      </c>
    </row>
    <row r="851" spans="1:65" s="13" customFormat="1">
      <c r="B851" s="164"/>
      <c r="D851" s="165" t="s">
        <v>194</v>
      </c>
      <c r="E851" s="166" t="s">
        <v>1</v>
      </c>
      <c r="F851" s="167" t="s">
        <v>2644</v>
      </c>
      <c r="H851" s="168">
        <v>0.63100000000000001</v>
      </c>
      <c r="I851" s="169"/>
      <c r="L851" s="164"/>
      <c r="M851" s="170"/>
      <c r="N851" s="171"/>
      <c r="O851" s="171"/>
      <c r="P851" s="171"/>
      <c r="Q851" s="171"/>
      <c r="R851" s="171"/>
      <c r="S851" s="171"/>
      <c r="T851" s="172"/>
      <c r="AT851" s="166" t="s">
        <v>194</v>
      </c>
      <c r="AU851" s="166" t="s">
        <v>88</v>
      </c>
      <c r="AV851" s="13" t="s">
        <v>88</v>
      </c>
      <c r="AW851" s="13" t="s">
        <v>35</v>
      </c>
      <c r="AX851" s="13" t="s">
        <v>24</v>
      </c>
      <c r="AY851" s="166" t="s">
        <v>185</v>
      </c>
    </row>
    <row r="852" spans="1:65" s="2" customFormat="1" ht="16.5" customHeight="1">
      <c r="A852" s="33"/>
      <c r="B852" s="150"/>
      <c r="C852" s="151" t="s">
        <v>2645</v>
      </c>
      <c r="D852" s="151" t="s">
        <v>187</v>
      </c>
      <c r="E852" s="152" t="s">
        <v>2646</v>
      </c>
      <c r="F852" s="153" t="s">
        <v>2647</v>
      </c>
      <c r="G852" s="154" t="s">
        <v>280</v>
      </c>
      <c r="H852" s="155">
        <v>24.751999999999999</v>
      </c>
      <c r="I852" s="156"/>
      <c r="J852" s="157">
        <f>ROUND(I852*H852,2)</f>
        <v>0</v>
      </c>
      <c r="K852" s="153" t="s">
        <v>224</v>
      </c>
      <c r="L852" s="34"/>
      <c r="M852" s="158" t="s">
        <v>1</v>
      </c>
      <c r="N852" s="159" t="s">
        <v>45</v>
      </c>
      <c r="O852" s="59"/>
      <c r="P852" s="160">
        <f>O852*H852</f>
        <v>0</v>
      </c>
      <c r="Q852" s="160">
        <v>3.2000000000000003E-4</v>
      </c>
      <c r="R852" s="160">
        <f>Q852*H852</f>
        <v>7.9206399999999996E-3</v>
      </c>
      <c r="S852" s="160">
        <v>0</v>
      </c>
      <c r="T852" s="161">
        <f>S852*H852</f>
        <v>0</v>
      </c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R852" s="162" t="s">
        <v>192</v>
      </c>
      <c r="AT852" s="162" t="s">
        <v>187</v>
      </c>
      <c r="AU852" s="162" t="s">
        <v>88</v>
      </c>
      <c r="AY852" s="18" t="s">
        <v>185</v>
      </c>
      <c r="BE852" s="163">
        <f>IF(N852="základní",J852,0)</f>
        <v>0</v>
      </c>
      <c r="BF852" s="163">
        <f>IF(N852="snížená",J852,0)</f>
        <v>0</v>
      </c>
      <c r="BG852" s="163">
        <f>IF(N852="zákl. přenesená",J852,0)</f>
        <v>0</v>
      </c>
      <c r="BH852" s="163">
        <f>IF(N852="sníž. přenesená",J852,0)</f>
        <v>0</v>
      </c>
      <c r="BI852" s="163">
        <f>IF(N852="nulová",J852,0)</f>
        <v>0</v>
      </c>
      <c r="BJ852" s="18" t="s">
        <v>24</v>
      </c>
      <c r="BK852" s="163">
        <f>ROUND(I852*H852,2)</f>
        <v>0</v>
      </c>
      <c r="BL852" s="18" t="s">
        <v>192</v>
      </c>
      <c r="BM852" s="162" t="s">
        <v>2648</v>
      </c>
    </row>
    <row r="853" spans="1:65" s="15" customFormat="1">
      <c r="B853" s="194"/>
      <c r="D853" s="165" t="s">
        <v>194</v>
      </c>
      <c r="E853" s="195" t="s">
        <v>1</v>
      </c>
      <c r="F853" s="196" t="s">
        <v>2649</v>
      </c>
      <c r="H853" s="195" t="s">
        <v>1</v>
      </c>
      <c r="I853" s="197"/>
      <c r="L853" s="194"/>
      <c r="M853" s="198"/>
      <c r="N853" s="199"/>
      <c r="O853" s="199"/>
      <c r="P853" s="199"/>
      <c r="Q853" s="199"/>
      <c r="R853" s="199"/>
      <c r="S853" s="199"/>
      <c r="T853" s="200"/>
      <c r="AT853" s="195" t="s">
        <v>194</v>
      </c>
      <c r="AU853" s="195" t="s">
        <v>88</v>
      </c>
      <c r="AV853" s="15" t="s">
        <v>24</v>
      </c>
      <c r="AW853" s="15" t="s">
        <v>35</v>
      </c>
      <c r="AX853" s="15" t="s">
        <v>80</v>
      </c>
      <c r="AY853" s="195" t="s">
        <v>185</v>
      </c>
    </row>
    <row r="854" spans="1:65" s="13" customFormat="1">
      <c r="B854" s="164"/>
      <c r="D854" s="165" t="s">
        <v>194</v>
      </c>
      <c r="E854" s="166" t="s">
        <v>1</v>
      </c>
      <c r="F854" s="167" t="s">
        <v>2650</v>
      </c>
      <c r="H854" s="168">
        <v>24.751999999999999</v>
      </c>
      <c r="I854" s="169"/>
      <c r="L854" s="164"/>
      <c r="M854" s="170"/>
      <c r="N854" s="171"/>
      <c r="O854" s="171"/>
      <c r="P854" s="171"/>
      <c r="Q854" s="171"/>
      <c r="R854" s="171"/>
      <c r="S854" s="171"/>
      <c r="T854" s="172"/>
      <c r="AT854" s="166" t="s">
        <v>194</v>
      </c>
      <c r="AU854" s="166" t="s">
        <v>88</v>
      </c>
      <c r="AV854" s="13" t="s">
        <v>88</v>
      </c>
      <c r="AW854" s="13" t="s">
        <v>35</v>
      </c>
      <c r="AX854" s="13" t="s">
        <v>24</v>
      </c>
      <c r="AY854" s="166" t="s">
        <v>185</v>
      </c>
    </row>
    <row r="855" spans="1:65" s="2" customFormat="1" ht="16.5" customHeight="1">
      <c r="A855" s="33"/>
      <c r="B855" s="150"/>
      <c r="C855" s="151" t="s">
        <v>2651</v>
      </c>
      <c r="D855" s="151" t="s">
        <v>187</v>
      </c>
      <c r="E855" s="152" t="s">
        <v>2652</v>
      </c>
      <c r="F855" s="153" t="s">
        <v>2653</v>
      </c>
      <c r="G855" s="154" t="s">
        <v>280</v>
      </c>
      <c r="H855" s="155">
        <v>20.858000000000001</v>
      </c>
      <c r="I855" s="156"/>
      <c r="J855" s="157">
        <f>ROUND(I855*H855,2)</f>
        <v>0</v>
      </c>
      <c r="K855" s="153" t="s">
        <v>224</v>
      </c>
      <c r="L855" s="34"/>
      <c r="M855" s="158" t="s">
        <v>1</v>
      </c>
      <c r="N855" s="159" t="s">
        <v>45</v>
      </c>
      <c r="O855" s="59"/>
      <c r="P855" s="160">
        <f>O855*H855</f>
        <v>0</v>
      </c>
      <c r="Q855" s="160">
        <v>0</v>
      </c>
      <c r="R855" s="160">
        <f>Q855*H855</f>
        <v>0</v>
      </c>
      <c r="S855" s="160">
        <v>0</v>
      </c>
      <c r="T855" s="161">
        <f>S855*H855</f>
        <v>0</v>
      </c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  <c r="AR855" s="162" t="s">
        <v>192</v>
      </c>
      <c r="AT855" s="162" t="s">
        <v>187</v>
      </c>
      <c r="AU855" s="162" t="s">
        <v>88</v>
      </c>
      <c r="AY855" s="18" t="s">
        <v>185</v>
      </c>
      <c r="BE855" s="163">
        <f>IF(N855="základní",J855,0)</f>
        <v>0</v>
      </c>
      <c r="BF855" s="163">
        <f>IF(N855="snížená",J855,0)</f>
        <v>0</v>
      </c>
      <c r="BG855" s="163">
        <f>IF(N855="zákl. přenesená",J855,0)</f>
        <v>0</v>
      </c>
      <c r="BH855" s="163">
        <f>IF(N855="sníž. přenesená",J855,0)</f>
        <v>0</v>
      </c>
      <c r="BI855" s="163">
        <f>IF(N855="nulová",J855,0)</f>
        <v>0</v>
      </c>
      <c r="BJ855" s="18" t="s">
        <v>24</v>
      </c>
      <c r="BK855" s="163">
        <f>ROUND(I855*H855,2)</f>
        <v>0</v>
      </c>
      <c r="BL855" s="18" t="s">
        <v>192</v>
      </c>
      <c r="BM855" s="162" t="s">
        <v>2654</v>
      </c>
    </row>
    <row r="856" spans="1:65" s="15" customFormat="1">
      <c r="B856" s="194"/>
      <c r="D856" s="165" t="s">
        <v>194</v>
      </c>
      <c r="E856" s="195" t="s">
        <v>1</v>
      </c>
      <c r="F856" s="196" t="s">
        <v>2649</v>
      </c>
      <c r="H856" s="195" t="s">
        <v>1</v>
      </c>
      <c r="I856" s="197"/>
      <c r="L856" s="194"/>
      <c r="M856" s="198"/>
      <c r="N856" s="199"/>
      <c r="O856" s="199"/>
      <c r="P856" s="199"/>
      <c r="Q856" s="199"/>
      <c r="R856" s="199"/>
      <c r="S856" s="199"/>
      <c r="T856" s="200"/>
      <c r="AT856" s="195" t="s">
        <v>194</v>
      </c>
      <c r="AU856" s="195" t="s">
        <v>88</v>
      </c>
      <c r="AV856" s="15" t="s">
        <v>24</v>
      </c>
      <c r="AW856" s="15" t="s">
        <v>35</v>
      </c>
      <c r="AX856" s="15" t="s">
        <v>80</v>
      </c>
      <c r="AY856" s="195" t="s">
        <v>185</v>
      </c>
    </row>
    <row r="857" spans="1:65" s="13" customFormat="1">
      <c r="B857" s="164"/>
      <c r="D857" s="165" t="s">
        <v>194</v>
      </c>
      <c r="E857" s="166" t="s">
        <v>1</v>
      </c>
      <c r="F857" s="167" t="s">
        <v>2655</v>
      </c>
      <c r="H857" s="168">
        <v>20.858000000000001</v>
      </c>
      <c r="I857" s="169"/>
      <c r="L857" s="164"/>
      <c r="M857" s="170"/>
      <c r="N857" s="171"/>
      <c r="O857" s="171"/>
      <c r="P857" s="171"/>
      <c r="Q857" s="171"/>
      <c r="R857" s="171"/>
      <c r="S857" s="171"/>
      <c r="T857" s="172"/>
      <c r="AT857" s="166" t="s">
        <v>194</v>
      </c>
      <c r="AU857" s="166" t="s">
        <v>88</v>
      </c>
      <c r="AV857" s="13" t="s">
        <v>88</v>
      </c>
      <c r="AW857" s="13" t="s">
        <v>35</v>
      </c>
      <c r="AX857" s="13" t="s">
        <v>24</v>
      </c>
      <c r="AY857" s="166" t="s">
        <v>185</v>
      </c>
    </row>
    <row r="858" spans="1:65" s="2" customFormat="1" ht="16.5" customHeight="1">
      <c r="A858" s="33"/>
      <c r="B858" s="150"/>
      <c r="C858" s="151" t="s">
        <v>2656</v>
      </c>
      <c r="D858" s="151" t="s">
        <v>187</v>
      </c>
      <c r="E858" s="152" t="s">
        <v>2657</v>
      </c>
      <c r="F858" s="153" t="s">
        <v>2658</v>
      </c>
      <c r="G858" s="154" t="s">
        <v>280</v>
      </c>
      <c r="H858" s="155">
        <v>40.299999999999997</v>
      </c>
      <c r="I858" s="156"/>
      <c r="J858" s="157">
        <f>ROUND(I858*H858,2)</f>
        <v>0</v>
      </c>
      <c r="K858" s="153" t="s">
        <v>224</v>
      </c>
      <c r="L858" s="34"/>
      <c r="M858" s="158" t="s">
        <v>1</v>
      </c>
      <c r="N858" s="159" t="s">
        <v>45</v>
      </c>
      <c r="O858" s="59"/>
      <c r="P858" s="160">
        <f>O858*H858</f>
        <v>0</v>
      </c>
      <c r="Q858" s="160">
        <v>2.8E-3</v>
      </c>
      <c r="R858" s="160">
        <f>Q858*H858</f>
        <v>0.11284</v>
      </c>
      <c r="S858" s="160">
        <v>0</v>
      </c>
      <c r="T858" s="161">
        <f>S858*H858</f>
        <v>0</v>
      </c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R858" s="162" t="s">
        <v>192</v>
      </c>
      <c r="AT858" s="162" t="s">
        <v>187</v>
      </c>
      <c r="AU858" s="162" t="s">
        <v>88</v>
      </c>
      <c r="AY858" s="18" t="s">
        <v>185</v>
      </c>
      <c r="BE858" s="163">
        <f>IF(N858="základní",J858,0)</f>
        <v>0</v>
      </c>
      <c r="BF858" s="163">
        <f>IF(N858="snížená",J858,0)</f>
        <v>0</v>
      </c>
      <c r="BG858" s="163">
        <f>IF(N858="zákl. přenesená",J858,0)</f>
        <v>0</v>
      </c>
      <c r="BH858" s="163">
        <f>IF(N858="sníž. přenesená",J858,0)</f>
        <v>0</v>
      </c>
      <c r="BI858" s="163">
        <f>IF(N858="nulová",J858,0)</f>
        <v>0</v>
      </c>
      <c r="BJ858" s="18" t="s">
        <v>24</v>
      </c>
      <c r="BK858" s="163">
        <f>ROUND(I858*H858,2)</f>
        <v>0</v>
      </c>
      <c r="BL858" s="18" t="s">
        <v>192</v>
      </c>
      <c r="BM858" s="162" t="s">
        <v>2659</v>
      </c>
    </row>
    <row r="859" spans="1:65" s="15" customFormat="1">
      <c r="B859" s="194"/>
      <c r="D859" s="165" t="s">
        <v>194</v>
      </c>
      <c r="E859" s="195" t="s">
        <v>1</v>
      </c>
      <c r="F859" s="196" t="s">
        <v>2649</v>
      </c>
      <c r="H859" s="195" t="s">
        <v>1</v>
      </c>
      <c r="I859" s="197"/>
      <c r="L859" s="194"/>
      <c r="M859" s="198"/>
      <c r="N859" s="199"/>
      <c r="O859" s="199"/>
      <c r="P859" s="199"/>
      <c r="Q859" s="199"/>
      <c r="R859" s="199"/>
      <c r="S859" s="199"/>
      <c r="T859" s="200"/>
      <c r="AT859" s="195" t="s">
        <v>194</v>
      </c>
      <c r="AU859" s="195" t="s">
        <v>88</v>
      </c>
      <c r="AV859" s="15" t="s">
        <v>24</v>
      </c>
      <c r="AW859" s="15" t="s">
        <v>35</v>
      </c>
      <c r="AX859" s="15" t="s">
        <v>80</v>
      </c>
      <c r="AY859" s="195" t="s">
        <v>185</v>
      </c>
    </row>
    <row r="860" spans="1:65" s="13" customFormat="1">
      <c r="B860" s="164"/>
      <c r="D860" s="165" t="s">
        <v>194</v>
      </c>
      <c r="E860" s="166" t="s">
        <v>1</v>
      </c>
      <c r="F860" s="167" t="s">
        <v>2660</v>
      </c>
      <c r="H860" s="168">
        <v>40.299999999999997</v>
      </c>
      <c r="I860" s="169"/>
      <c r="L860" s="164"/>
      <c r="M860" s="170"/>
      <c r="N860" s="171"/>
      <c r="O860" s="171"/>
      <c r="P860" s="171"/>
      <c r="Q860" s="171"/>
      <c r="R860" s="171"/>
      <c r="S860" s="171"/>
      <c r="T860" s="172"/>
      <c r="AT860" s="166" t="s">
        <v>194</v>
      </c>
      <c r="AU860" s="166" t="s">
        <v>88</v>
      </c>
      <c r="AV860" s="13" t="s">
        <v>88</v>
      </c>
      <c r="AW860" s="13" t="s">
        <v>35</v>
      </c>
      <c r="AX860" s="13" t="s">
        <v>24</v>
      </c>
      <c r="AY860" s="166" t="s">
        <v>185</v>
      </c>
    </row>
    <row r="861" spans="1:65" s="2" customFormat="1" ht="16.5" customHeight="1">
      <c r="A861" s="33"/>
      <c r="B861" s="150"/>
      <c r="C861" s="151" t="s">
        <v>2661</v>
      </c>
      <c r="D861" s="151" t="s">
        <v>187</v>
      </c>
      <c r="E861" s="152" t="s">
        <v>2662</v>
      </c>
      <c r="F861" s="153" t="s">
        <v>2663</v>
      </c>
      <c r="G861" s="154" t="s">
        <v>280</v>
      </c>
      <c r="H861" s="155">
        <v>33.96</v>
      </c>
      <c r="I861" s="156"/>
      <c r="J861" s="157">
        <f>ROUND(I861*H861,2)</f>
        <v>0</v>
      </c>
      <c r="K861" s="153" t="s">
        <v>224</v>
      </c>
      <c r="L861" s="34"/>
      <c r="M861" s="158" t="s">
        <v>1</v>
      </c>
      <c r="N861" s="159" t="s">
        <v>45</v>
      </c>
      <c r="O861" s="59"/>
      <c r="P861" s="160">
        <f>O861*H861</f>
        <v>0</v>
      </c>
      <c r="Q861" s="160">
        <v>2.8E-3</v>
      </c>
      <c r="R861" s="160">
        <f>Q861*H861</f>
        <v>9.5088000000000006E-2</v>
      </c>
      <c r="S861" s="160">
        <v>0</v>
      </c>
      <c r="T861" s="161">
        <f>S861*H861</f>
        <v>0</v>
      </c>
      <c r="U861" s="33"/>
      <c r="V861" s="33"/>
      <c r="W861" s="33"/>
      <c r="X861" s="33"/>
      <c r="Y861" s="33"/>
      <c r="Z861" s="33"/>
      <c r="AA861" s="33"/>
      <c r="AB861" s="33"/>
      <c r="AC861" s="33"/>
      <c r="AD861" s="33"/>
      <c r="AE861" s="33"/>
      <c r="AR861" s="162" t="s">
        <v>192</v>
      </c>
      <c r="AT861" s="162" t="s">
        <v>187</v>
      </c>
      <c r="AU861" s="162" t="s">
        <v>88</v>
      </c>
      <c r="AY861" s="18" t="s">
        <v>185</v>
      </c>
      <c r="BE861" s="163">
        <f>IF(N861="základní",J861,0)</f>
        <v>0</v>
      </c>
      <c r="BF861" s="163">
        <f>IF(N861="snížená",J861,0)</f>
        <v>0</v>
      </c>
      <c r="BG861" s="163">
        <f>IF(N861="zákl. přenesená",J861,0)</f>
        <v>0</v>
      </c>
      <c r="BH861" s="163">
        <f>IF(N861="sníž. přenesená",J861,0)</f>
        <v>0</v>
      </c>
      <c r="BI861" s="163">
        <f>IF(N861="nulová",J861,0)</f>
        <v>0</v>
      </c>
      <c r="BJ861" s="18" t="s">
        <v>24</v>
      </c>
      <c r="BK861" s="163">
        <f>ROUND(I861*H861,2)</f>
        <v>0</v>
      </c>
      <c r="BL861" s="18" t="s">
        <v>192</v>
      </c>
      <c r="BM861" s="162" t="s">
        <v>2664</v>
      </c>
    </row>
    <row r="862" spans="1:65" s="13" customFormat="1">
      <c r="B862" s="164"/>
      <c r="D862" s="165" t="s">
        <v>194</v>
      </c>
      <c r="E862" s="166" t="s">
        <v>1</v>
      </c>
      <c r="F862" s="167" t="s">
        <v>2665</v>
      </c>
      <c r="H862" s="168">
        <v>33.96</v>
      </c>
      <c r="I862" s="169"/>
      <c r="L862" s="164"/>
      <c r="M862" s="170"/>
      <c r="N862" s="171"/>
      <c r="O862" s="171"/>
      <c r="P862" s="171"/>
      <c r="Q862" s="171"/>
      <c r="R862" s="171"/>
      <c r="S862" s="171"/>
      <c r="T862" s="172"/>
      <c r="AT862" s="166" t="s">
        <v>194</v>
      </c>
      <c r="AU862" s="166" t="s">
        <v>88</v>
      </c>
      <c r="AV862" s="13" t="s">
        <v>88</v>
      </c>
      <c r="AW862" s="13" t="s">
        <v>35</v>
      </c>
      <c r="AX862" s="13" t="s">
        <v>24</v>
      </c>
      <c r="AY862" s="166" t="s">
        <v>185</v>
      </c>
    </row>
    <row r="863" spans="1:65" s="2" customFormat="1" ht="21.75" customHeight="1">
      <c r="A863" s="33"/>
      <c r="B863" s="150"/>
      <c r="C863" s="151" t="s">
        <v>2666</v>
      </c>
      <c r="D863" s="151" t="s">
        <v>187</v>
      </c>
      <c r="E863" s="152" t="s">
        <v>2667</v>
      </c>
      <c r="F863" s="153" t="s">
        <v>2668</v>
      </c>
      <c r="G863" s="154" t="s">
        <v>228</v>
      </c>
      <c r="H863" s="155">
        <v>4.1109999999999998</v>
      </c>
      <c r="I863" s="156"/>
      <c r="J863" s="157">
        <f>ROUND(I863*H863,2)</f>
        <v>0</v>
      </c>
      <c r="K863" s="153" t="s">
        <v>191</v>
      </c>
      <c r="L863" s="34"/>
      <c r="M863" s="158" t="s">
        <v>1</v>
      </c>
      <c r="N863" s="159" t="s">
        <v>45</v>
      </c>
      <c r="O863" s="59"/>
      <c r="P863" s="160">
        <f>O863*H863</f>
        <v>0</v>
      </c>
      <c r="Q863" s="160">
        <v>2.5018699999999998</v>
      </c>
      <c r="R863" s="160">
        <f>Q863*H863</f>
        <v>10.285187569999998</v>
      </c>
      <c r="S863" s="160">
        <v>0</v>
      </c>
      <c r="T863" s="161">
        <f>S863*H863</f>
        <v>0</v>
      </c>
      <c r="U863" s="33"/>
      <c r="V863" s="33"/>
      <c r="W863" s="33"/>
      <c r="X863" s="33"/>
      <c r="Y863" s="33"/>
      <c r="Z863" s="33"/>
      <c r="AA863" s="33"/>
      <c r="AB863" s="33"/>
      <c r="AC863" s="33"/>
      <c r="AD863" s="33"/>
      <c r="AE863" s="33"/>
      <c r="AR863" s="162" t="s">
        <v>192</v>
      </c>
      <c r="AT863" s="162" t="s">
        <v>187</v>
      </c>
      <c r="AU863" s="162" t="s">
        <v>88</v>
      </c>
      <c r="AY863" s="18" t="s">
        <v>185</v>
      </c>
      <c r="BE863" s="163">
        <f>IF(N863="základní",J863,0)</f>
        <v>0</v>
      </c>
      <c r="BF863" s="163">
        <f>IF(N863="snížená",J863,0)</f>
        <v>0</v>
      </c>
      <c r="BG863" s="163">
        <f>IF(N863="zákl. přenesená",J863,0)</f>
        <v>0</v>
      </c>
      <c r="BH863" s="163">
        <f>IF(N863="sníž. přenesená",J863,0)</f>
        <v>0</v>
      </c>
      <c r="BI863" s="163">
        <f>IF(N863="nulová",J863,0)</f>
        <v>0</v>
      </c>
      <c r="BJ863" s="18" t="s">
        <v>24</v>
      </c>
      <c r="BK863" s="163">
        <f>ROUND(I863*H863,2)</f>
        <v>0</v>
      </c>
      <c r="BL863" s="18" t="s">
        <v>192</v>
      </c>
      <c r="BM863" s="162" t="s">
        <v>2669</v>
      </c>
    </row>
    <row r="864" spans="1:65" s="15" customFormat="1">
      <c r="B864" s="194"/>
      <c r="D864" s="165" t="s">
        <v>194</v>
      </c>
      <c r="E864" s="195" t="s">
        <v>1</v>
      </c>
      <c r="F864" s="196" t="s">
        <v>2670</v>
      </c>
      <c r="H864" s="195" t="s">
        <v>1</v>
      </c>
      <c r="I864" s="197"/>
      <c r="L864" s="194"/>
      <c r="M864" s="198"/>
      <c r="N864" s="199"/>
      <c r="O864" s="199"/>
      <c r="P864" s="199"/>
      <c r="Q864" s="199"/>
      <c r="R864" s="199"/>
      <c r="S864" s="199"/>
      <c r="T864" s="200"/>
      <c r="AT864" s="195" t="s">
        <v>194</v>
      </c>
      <c r="AU864" s="195" t="s">
        <v>88</v>
      </c>
      <c r="AV864" s="15" t="s">
        <v>24</v>
      </c>
      <c r="AW864" s="15" t="s">
        <v>35</v>
      </c>
      <c r="AX864" s="15" t="s">
        <v>80</v>
      </c>
      <c r="AY864" s="195" t="s">
        <v>185</v>
      </c>
    </row>
    <row r="865" spans="1:65" s="15" customFormat="1">
      <c r="B865" s="194"/>
      <c r="D865" s="165" t="s">
        <v>194</v>
      </c>
      <c r="E865" s="195" t="s">
        <v>1</v>
      </c>
      <c r="F865" s="196" t="s">
        <v>2671</v>
      </c>
      <c r="H865" s="195" t="s">
        <v>1</v>
      </c>
      <c r="I865" s="197"/>
      <c r="L865" s="194"/>
      <c r="M865" s="198"/>
      <c r="N865" s="199"/>
      <c r="O865" s="199"/>
      <c r="P865" s="199"/>
      <c r="Q865" s="199"/>
      <c r="R865" s="199"/>
      <c r="S865" s="199"/>
      <c r="T865" s="200"/>
      <c r="AT865" s="195" t="s">
        <v>194</v>
      </c>
      <c r="AU865" s="195" t="s">
        <v>88</v>
      </c>
      <c r="AV865" s="15" t="s">
        <v>24</v>
      </c>
      <c r="AW865" s="15" t="s">
        <v>35</v>
      </c>
      <c r="AX865" s="15" t="s">
        <v>80</v>
      </c>
      <c r="AY865" s="195" t="s">
        <v>185</v>
      </c>
    </row>
    <row r="866" spans="1:65" s="13" customFormat="1">
      <c r="B866" s="164"/>
      <c r="D866" s="165" t="s">
        <v>194</v>
      </c>
      <c r="E866" s="166" t="s">
        <v>1</v>
      </c>
      <c r="F866" s="167" t="s">
        <v>2672</v>
      </c>
      <c r="H866" s="168">
        <v>3.464</v>
      </c>
      <c r="I866" s="169"/>
      <c r="L866" s="164"/>
      <c r="M866" s="170"/>
      <c r="N866" s="171"/>
      <c r="O866" s="171"/>
      <c r="P866" s="171"/>
      <c r="Q866" s="171"/>
      <c r="R866" s="171"/>
      <c r="S866" s="171"/>
      <c r="T866" s="172"/>
      <c r="AT866" s="166" t="s">
        <v>194</v>
      </c>
      <c r="AU866" s="166" t="s">
        <v>88</v>
      </c>
      <c r="AV866" s="13" t="s">
        <v>88</v>
      </c>
      <c r="AW866" s="13" t="s">
        <v>35</v>
      </c>
      <c r="AX866" s="13" t="s">
        <v>80</v>
      </c>
      <c r="AY866" s="166" t="s">
        <v>185</v>
      </c>
    </row>
    <row r="867" spans="1:65" s="15" customFormat="1">
      <c r="B867" s="194"/>
      <c r="D867" s="165" t="s">
        <v>194</v>
      </c>
      <c r="E867" s="195" t="s">
        <v>1</v>
      </c>
      <c r="F867" s="196" t="s">
        <v>2559</v>
      </c>
      <c r="H867" s="195" t="s">
        <v>1</v>
      </c>
      <c r="I867" s="197"/>
      <c r="L867" s="194"/>
      <c r="M867" s="198"/>
      <c r="N867" s="199"/>
      <c r="O867" s="199"/>
      <c r="P867" s="199"/>
      <c r="Q867" s="199"/>
      <c r="R867" s="199"/>
      <c r="S867" s="199"/>
      <c r="T867" s="200"/>
      <c r="AT867" s="195" t="s">
        <v>194</v>
      </c>
      <c r="AU867" s="195" t="s">
        <v>88</v>
      </c>
      <c r="AV867" s="15" t="s">
        <v>24</v>
      </c>
      <c r="AW867" s="15" t="s">
        <v>35</v>
      </c>
      <c r="AX867" s="15" t="s">
        <v>80</v>
      </c>
      <c r="AY867" s="195" t="s">
        <v>185</v>
      </c>
    </row>
    <row r="868" spans="1:65" s="13" customFormat="1">
      <c r="B868" s="164"/>
      <c r="D868" s="165" t="s">
        <v>194</v>
      </c>
      <c r="E868" s="166" t="s">
        <v>1</v>
      </c>
      <c r="F868" s="167" t="s">
        <v>2673</v>
      </c>
      <c r="H868" s="168">
        <v>0.64700000000000002</v>
      </c>
      <c r="I868" s="169"/>
      <c r="L868" s="164"/>
      <c r="M868" s="170"/>
      <c r="N868" s="171"/>
      <c r="O868" s="171"/>
      <c r="P868" s="171"/>
      <c r="Q868" s="171"/>
      <c r="R868" s="171"/>
      <c r="S868" s="171"/>
      <c r="T868" s="172"/>
      <c r="AT868" s="166" t="s">
        <v>194</v>
      </c>
      <c r="AU868" s="166" t="s">
        <v>88</v>
      </c>
      <c r="AV868" s="13" t="s">
        <v>88</v>
      </c>
      <c r="AW868" s="13" t="s">
        <v>35</v>
      </c>
      <c r="AX868" s="13" t="s">
        <v>80</v>
      </c>
      <c r="AY868" s="166" t="s">
        <v>185</v>
      </c>
    </row>
    <row r="869" spans="1:65" s="14" customFormat="1">
      <c r="B869" s="173"/>
      <c r="D869" s="165" t="s">
        <v>194</v>
      </c>
      <c r="E869" s="174" t="s">
        <v>1</v>
      </c>
      <c r="F869" s="175" t="s">
        <v>195</v>
      </c>
      <c r="H869" s="176">
        <v>4.1109999999999998</v>
      </c>
      <c r="I869" s="177"/>
      <c r="L869" s="173"/>
      <c r="M869" s="178"/>
      <c r="N869" s="179"/>
      <c r="O869" s="179"/>
      <c r="P869" s="179"/>
      <c r="Q869" s="179"/>
      <c r="R869" s="179"/>
      <c r="S869" s="179"/>
      <c r="T869" s="180"/>
      <c r="AT869" s="174" t="s">
        <v>194</v>
      </c>
      <c r="AU869" s="174" t="s">
        <v>88</v>
      </c>
      <c r="AV869" s="14" t="s">
        <v>192</v>
      </c>
      <c r="AW869" s="14" t="s">
        <v>35</v>
      </c>
      <c r="AX869" s="14" t="s">
        <v>24</v>
      </c>
      <c r="AY869" s="174" t="s">
        <v>185</v>
      </c>
    </row>
    <row r="870" spans="1:65" s="2" customFormat="1" ht="24.2" customHeight="1">
      <c r="A870" s="33"/>
      <c r="B870" s="150"/>
      <c r="C870" s="151" t="s">
        <v>2674</v>
      </c>
      <c r="D870" s="151" t="s">
        <v>187</v>
      </c>
      <c r="E870" s="152" t="s">
        <v>2675</v>
      </c>
      <c r="F870" s="153" t="s">
        <v>2676</v>
      </c>
      <c r="G870" s="154" t="s">
        <v>228</v>
      </c>
      <c r="H870" s="155">
        <v>1.0680000000000001</v>
      </c>
      <c r="I870" s="156"/>
      <c r="J870" s="157">
        <f>ROUND(I870*H870,2)</f>
        <v>0</v>
      </c>
      <c r="K870" s="153" t="s">
        <v>224</v>
      </c>
      <c r="L870" s="34"/>
      <c r="M870" s="158" t="s">
        <v>1</v>
      </c>
      <c r="N870" s="159" t="s">
        <v>45</v>
      </c>
      <c r="O870" s="59"/>
      <c r="P870" s="160">
        <f>O870*H870</f>
        <v>0</v>
      </c>
      <c r="Q870" s="160">
        <v>2.4289999999999998</v>
      </c>
      <c r="R870" s="160">
        <f>Q870*H870</f>
        <v>2.5941719999999999</v>
      </c>
      <c r="S870" s="160">
        <v>0</v>
      </c>
      <c r="T870" s="161">
        <f>S870*H870</f>
        <v>0</v>
      </c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R870" s="162" t="s">
        <v>192</v>
      </c>
      <c r="AT870" s="162" t="s">
        <v>187</v>
      </c>
      <c r="AU870" s="162" t="s">
        <v>88</v>
      </c>
      <c r="AY870" s="18" t="s">
        <v>185</v>
      </c>
      <c r="BE870" s="163">
        <f>IF(N870="základní",J870,0)</f>
        <v>0</v>
      </c>
      <c r="BF870" s="163">
        <f>IF(N870="snížená",J870,0)</f>
        <v>0</v>
      </c>
      <c r="BG870" s="163">
        <f>IF(N870="zákl. přenesená",J870,0)</f>
        <v>0</v>
      </c>
      <c r="BH870" s="163">
        <f>IF(N870="sníž. přenesená",J870,0)</f>
        <v>0</v>
      </c>
      <c r="BI870" s="163">
        <f>IF(N870="nulová",J870,0)</f>
        <v>0</v>
      </c>
      <c r="BJ870" s="18" t="s">
        <v>24</v>
      </c>
      <c r="BK870" s="163">
        <f>ROUND(I870*H870,2)</f>
        <v>0</v>
      </c>
      <c r="BL870" s="18" t="s">
        <v>192</v>
      </c>
      <c r="BM870" s="162" t="s">
        <v>2677</v>
      </c>
    </row>
    <row r="871" spans="1:65" s="15" customFormat="1">
      <c r="B871" s="194"/>
      <c r="D871" s="165" t="s">
        <v>194</v>
      </c>
      <c r="E871" s="195" t="s">
        <v>1</v>
      </c>
      <c r="F871" s="196" t="s">
        <v>2678</v>
      </c>
      <c r="H871" s="195" t="s">
        <v>1</v>
      </c>
      <c r="I871" s="197"/>
      <c r="L871" s="194"/>
      <c r="M871" s="198"/>
      <c r="N871" s="199"/>
      <c r="O871" s="199"/>
      <c r="P871" s="199"/>
      <c r="Q871" s="199"/>
      <c r="R871" s="199"/>
      <c r="S871" s="199"/>
      <c r="T871" s="200"/>
      <c r="AT871" s="195" t="s">
        <v>194</v>
      </c>
      <c r="AU871" s="195" t="s">
        <v>88</v>
      </c>
      <c r="AV871" s="15" t="s">
        <v>24</v>
      </c>
      <c r="AW871" s="15" t="s">
        <v>35</v>
      </c>
      <c r="AX871" s="15" t="s">
        <v>80</v>
      </c>
      <c r="AY871" s="195" t="s">
        <v>185</v>
      </c>
    </row>
    <row r="872" spans="1:65" s="15" customFormat="1">
      <c r="B872" s="194"/>
      <c r="D872" s="165" t="s">
        <v>194</v>
      </c>
      <c r="E872" s="195" t="s">
        <v>1</v>
      </c>
      <c r="F872" s="196" t="s">
        <v>2671</v>
      </c>
      <c r="H872" s="195" t="s">
        <v>1</v>
      </c>
      <c r="I872" s="197"/>
      <c r="L872" s="194"/>
      <c r="M872" s="198"/>
      <c r="N872" s="199"/>
      <c r="O872" s="199"/>
      <c r="P872" s="199"/>
      <c r="Q872" s="199"/>
      <c r="R872" s="199"/>
      <c r="S872" s="199"/>
      <c r="T872" s="200"/>
      <c r="AT872" s="195" t="s">
        <v>194</v>
      </c>
      <c r="AU872" s="195" t="s">
        <v>88</v>
      </c>
      <c r="AV872" s="15" t="s">
        <v>24</v>
      </c>
      <c r="AW872" s="15" t="s">
        <v>35</v>
      </c>
      <c r="AX872" s="15" t="s">
        <v>80</v>
      </c>
      <c r="AY872" s="195" t="s">
        <v>185</v>
      </c>
    </row>
    <row r="873" spans="1:65" s="13" customFormat="1">
      <c r="B873" s="164"/>
      <c r="D873" s="165" t="s">
        <v>194</v>
      </c>
      <c r="E873" s="166" t="s">
        <v>1</v>
      </c>
      <c r="F873" s="167" t="s">
        <v>2679</v>
      </c>
      <c r="H873" s="168">
        <v>0.9</v>
      </c>
      <c r="I873" s="169"/>
      <c r="L873" s="164"/>
      <c r="M873" s="170"/>
      <c r="N873" s="171"/>
      <c r="O873" s="171"/>
      <c r="P873" s="171"/>
      <c r="Q873" s="171"/>
      <c r="R873" s="171"/>
      <c r="S873" s="171"/>
      <c r="T873" s="172"/>
      <c r="AT873" s="166" t="s">
        <v>194</v>
      </c>
      <c r="AU873" s="166" t="s">
        <v>88</v>
      </c>
      <c r="AV873" s="13" t="s">
        <v>88</v>
      </c>
      <c r="AW873" s="13" t="s">
        <v>35</v>
      </c>
      <c r="AX873" s="13" t="s">
        <v>80</v>
      </c>
      <c r="AY873" s="166" t="s">
        <v>185</v>
      </c>
    </row>
    <row r="874" spans="1:65" s="15" customFormat="1">
      <c r="B874" s="194"/>
      <c r="D874" s="165" t="s">
        <v>194</v>
      </c>
      <c r="E874" s="195" t="s">
        <v>1</v>
      </c>
      <c r="F874" s="196" t="s">
        <v>2559</v>
      </c>
      <c r="H874" s="195" t="s">
        <v>1</v>
      </c>
      <c r="I874" s="197"/>
      <c r="L874" s="194"/>
      <c r="M874" s="198"/>
      <c r="N874" s="199"/>
      <c r="O874" s="199"/>
      <c r="P874" s="199"/>
      <c r="Q874" s="199"/>
      <c r="R874" s="199"/>
      <c r="S874" s="199"/>
      <c r="T874" s="200"/>
      <c r="AT874" s="195" t="s">
        <v>194</v>
      </c>
      <c r="AU874" s="195" t="s">
        <v>88</v>
      </c>
      <c r="AV874" s="15" t="s">
        <v>24</v>
      </c>
      <c r="AW874" s="15" t="s">
        <v>35</v>
      </c>
      <c r="AX874" s="15" t="s">
        <v>80</v>
      </c>
      <c r="AY874" s="195" t="s">
        <v>185</v>
      </c>
    </row>
    <row r="875" spans="1:65" s="13" customFormat="1">
      <c r="B875" s="164"/>
      <c r="D875" s="165" t="s">
        <v>194</v>
      </c>
      <c r="E875" s="166" t="s">
        <v>1</v>
      </c>
      <c r="F875" s="167" t="s">
        <v>2680</v>
      </c>
      <c r="H875" s="168">
        <v>0.16800000000000001</v>
      </c>
      <c r="I875" s="169"/>
      <c r="L875" s="164"/>
      <c r="M875" s="170"/>
      <c r="N875" s="171"/>
      <c r="O875" s="171"/>
      <c r="P875" s="171"/>
      <c r="Q875" s="171"/>
      <c r="R875" s="171"/>
      <c r="S875" s="171"/>
      <c r="T875" s="172"/>
      <c r="AT875" s="166" t="s">
        <v>194</v>
      </c>
      <c r="AU875" s="166" t="s">
        <v>88</v>
      </c>
      <c r="AV875" s="13" t="s">
        <v>88</v>
      </c>
      <c r="AW875" s="13" t="s">
        <v>35</v>
      </c>
      <c r="AX875" s="13" t="s">
        <v>80</v>
      </c>
      <c r="AY875" s="166" t="s">
        <v>185</v>
      </c>
    </row>
    <row r="876" spans="1:65" s="14" customFormat="1">
      <c r="B876" s="173"/>
      <c r="D876" s="165" t="s">
        <v>194</v>
      </c>
      <c r="E876" s="174" t="s">
        <v>1</v>
      </c>
      <c r="F876" s="175" t="s">
        <v>195</v>
      </c>
      <c r="H876" s="176">
        <v>1.0680000000000001</v>
      </c>
      <c r="I876" s="177"/>
      <c r="L876" s="173"/>
      <c r="M876" s="178"/>
      <c r="N876" s="179"/>
      <c r="O876" s="179"/>
      <c r="P876" s="179"/>
      <c r="Q876" s="179"/>
      <c r="R876" s="179"/>
      <c r="S876" s="179"/>
      <c r="T876" s="180"/>
      <c r="AT876" s="174" t="s">
        <v>194</v>
      </c>
      <c r="AU876" s="174" t="s">
        <v>88</v>
      </c>
      <c r="AV876" s="14" t="s">
        <v>192</v>
      </c>
      <c r="AW876" s="14" t="s">
        <v>35</v>
      </c>
      <c r="AX876" s="14" t="s">
        <v>24</v>
      </c>
      <c r="AY876" s="174" t="s">
        <v>185</v>
      </c>
    </row>
    <row r="877" spans="1:65" s="2" customFormat="1" ht="16.5" customHeight="1">
      <c r="A877" s="33"/>
      <c r="B877" s="150"/>
      <c r="C877" s="151" t="s">
        <v>2681</v>
      </c>
      <c r="D877" s="151" t="s">
        <v>187</v>
      </c>
      <c r="E877" s="152" t="s">
        <v>2682</v>
      </c>
      <c r="F877" s="153" t="s">
        <v>2683</v>
      </c>
      <c r="G877" s="154" t="s">
        <v>228</v>
      </c>
      <c r="H877" s="155">
        <v>4.3639999999999999</v>
      </c>
      <c r="I877" s="156"/>
      <c r="J877" s="157">
        <f>ROUND(I877*H877,2)</f>
        <v>0</v>
      </c>
      <c r="K877" s="153" t="s">
        <v>224</v>
      </c>
      <c r="L877" s="34"/>
      <c r="M877" s="158" t="s">
        <v>1</v>
      </c>
      <c r="N877" s="159" t="s">
        <v>45</v>
      </c>
      <c r="O877" s="59"/>
      <c r="P877" s="160">
        <f>O877*H877</f>
        <v>0</v>
      </c>
      <c r="Q877" s="160">
        <v>0</v>
      </c>
      <c r="R877" s="160">
        <f>Q877*H877</f>
        <v>0</v>
      </c>
      <c r="S877" s="160">
        <v>0</v>
      </c>
      <c r="T877" s="161">
        <f>S877*H877</f>
        <v>0</v>
      </c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  <c r="AE877" s="33"/>
      <c r="AR877" s="162" t="s">
        <v>192</v>
      </c>
      <c r="AT877" s="162" t="s">
        <v>187</v>
      </c>
      <c r="AU877" s="162" t="s">
        <v>88</v>
      </c>
      <c r="AY877" s="18" t="s">
        <v>185</v>
      </c>
      <c r="BE877" s="163">
        <f>IF(N877="základní",J877,0)</f>
        <v>0</v>
      </c>
      <c r="BF877" s="163">
        <f>IF(N877="snížená",J877,0)</f>
        <v>0</v>
      </c>
      <c r="BG877" s="163">
        <f>IF(N877="zákl. přenesená",J877,0)</f>
        <v>0</v>
      </c>
      <c r="BH877" s="163">
        <f>IF(N877="sníž. přenesená",J877,0)</f>
        <v>0</v>
      </c>
      <c r="BI877" s="163">
        <f>IF(N877="nulová",J877,0)</f>
        <v>0</v>
      </c>
      <c r="BJ877" s="18" t="s">
        <v>24</v>
      </c>
      <c r="BK877" s="163">
        <f>ROUND(I877*H877,2)</f>
        <v>0</v>
      </c>
      <c r="BL877" s="18" t="s">
        <v>192</v>
      </c>
      <c r="BM877" s="162" t="s">
        <v>2684</v>
      </c>
    </row>
    <row r="878" spans="1:65" s="15" customFormat="1">
      <c r="B878" s="194"/>
      <c r="D878" s="165" t="s">
        <v>194</v>
      </c>
      <c r="E878" s="195" t="s">
        <v>1</v>
      </c>
      <c r="F878" s="196" t="s">
        <v>2670</v>
      </c>
      <c r="H878" s="195" t="s">
        <v>1</v>
      </c>
      <c r="I878" s="197"/>
      <c r="L878" s="194"/>
      <c r="M878" s="198"/>
      <c r="N878" s="199"/>
      <c r="O878" s="199"/>
      <c r="P878" s="199"/>
      <c r="Q878" s="199"/>
      <c r="R878" s="199"/>
      <c r="S878" s="199"/>
      <c r="T878" s="200"/>
      <c r="AT878" s="195" t="s">
        <v>194</v>
      </c>
      <c r="AU878" s="195" t="s">
        <v>88</v>
      </c>
      <c r="AV878" s="15" t="s">
        <v>24</v>
      </c>
      <c r="AW878" s="15" t="s">
        <v>35</v>
      </c>
      <c r="AX878" s="15" t="s">
        <v>80</v>
      </c>
      <c r="AY878" s="195" t="s">
        <v>185</v>
      </c>
    </row>
    <row r="879" spans="1:65" s="15" customFormat="1">
      <c r="B879" s="194"/>
      <c r="D879" s="165" t="s">
        <v>194</v>
      </c>
      <c r="E879" s="195" t="s">
        <v>1</v>
      </c>
      <c r="F879" s="196" t="s">
        <v>2671</v>
      </c>
      <c r="H879" s="195" t="s">
        <v>1</v>
      </c>
      <c r="I879" s="197"/>
      <c r="L879" s="194"/>
      <c r="M879" s="198"/>
      <c r="N879" s="199"/>
      <c r="O879" s="199"/>
      <c r="P879" s="199"/>
      <c r="Q879" s="199"/>
      <c r="R879" s="199"/>
      <c r="S879" s="199"/>
      <c r="T879" s="200"/>
      <c r="AT879" s="195" t="s">
        <v>194</v>
      </c>
      <c r="AU879" s="195" t="s">
        <v>88</v>
      </c>
      <c r="AV879" s="15" t="s">
        <v>24</v>
      </c>
      <c r="AW879" s="15" t="s">
        <v>35</v>
      </c>
      <c r="AX879" s="15" t="s">
        <v>80</v>
      </c>
      <c r="AY879" s="195" t="s">
        <v>185</v>
      </c>
    </row>
    <row r="880" spans="1:65" s="13" customFormat="1">
      <c r="B880" s="164"/>
      <c r="D880" s="165" t="s">
        <v>194</v>
      </c>
      <c r="E880" s="166" t="s">
        <v>1</v>
      </c>
      <c r="F880" s="167" t="s">
        <v>2685</v>
      </c>
      <c r="H880" s="168">
        <v>4.3639999999999999</v>
      </c>
      <c r="I880" s="169"/>
      <c r="L880" s="164"/>
      <c r="M880" s="170"/>
      <c r="N880" s="171"/>
      <c r="O880" s="171"/>
      <c r="P880" s="171"/>
      <c r="Q880" s="171"/>
      <c r="R880" s="171"/>
      <c r="S880" s="171"/>
      <c r="T880" s="172"/>
      <c r="AT880" s="166" t="s">
        <v>194</v>
      </c>
      <c r="AU880" s="166" t="s">
        <v>88</v>
      </c>
      <c r="AV880" s="13" t="s">
        <v>88</v>
      </c>
      <c r="AW880" s="13" t="s">
        <v>35</v>
      </c>
      <c r="AX880" s="13" t="s">
        <v>24</v>
      </c>
      <c r="AY880" s="166" t="s">
        <v>185</v>
      </c>
    </row>
    <row r="881" spans="1:65" s="2" customFormat="1" ht="16.5" customHeight="1">
      <c r="A881" s="33"/>
      <c r="B881" s="150"/>
      <c r="C881" s="151" t="s">
        <v>2686</v>
      </c>
      <c r="D881" s="151" t="s">
        <v>187</v>
      </c>
      <c r="E881" s="152" t="s">
        <v>2687</v>
      </c>
      <c r="F881" s="153" t="s">
        <v>2688</v>
      </c>
      <c r="G881" s="154" t="s">
        <v>288</v>
      </c>
      <c r="H881" s="155">
        <v>10.074999999999999</v>
      </c>
      <c r="I881" s="156"/>
      <c r="J881" s="157">
        <f>ROUND(I881*H881,2)</f>
        <v>0</v>
      </c>
      <c r="K881" s="153" t="s">
        <v>191</v>
      </c>
      <c r="L881" s="34"/>
      <c r="M881" s="158" t="s">
        <v>1</v>
      </c>
      <c r="N881" s="159" t="s">
        <v>45</v>
      </c>
      <c r="O881" s="59"/>
      <c r="P881" s="160">
        <f>O881*H881</f>
        <v>0</v>
      </c>
      <c r="Q881" s="160">
        <v>3.3700000000000002E-3</v>
      </c>
      <c r="R881" s="160">
        <f>Q881*H881</f>
        <v>3.3952749999999997E-2</v>
      </c>
      <c r="S881" s="160">
        <v>0</v>
      </c>
      <c r="T881" s="161">
        <f>S881*H881</f>
        <v>0</v>
      </c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  <c r="AR881" s="162" t="s">
        <v>192</v>
      </c>
      <c r="AT881" s="162" t="s">
        <v>187</v>
      </c>
      <c r="AU881" s="162" t="s">
        <v>88</v>
      </c>
      <c r="AY881" s="18" t="s">
        <v>185</v>
      </c>
      <c r="BE881" s="163">
        <f>IF(N881="základní",J881,0)</f>
        <v>0</v>
      </c>
      <c r="BF881" s="163">
        <f>IF(N881="snížená",J881,0)</f>
        <v>0</v>
      </c>
      <c r="BG881" s="163">
        <f>IF(N881="zákl. přenesená",J881,0)</f>
        <v>0</v>
      </c>
      <c r="BH881" s="163">
        <f>IF(N881="sníž. přenesená",J881,0)</f>
        <v>0</v>
      </c>
      <c r="BI881" s="163">
        <f>IF(N881="nulová",J881,0)</f>
        <v>0</v>
      </c>
      <c r="BJ881" s="18" t="s">
        <v>24</v>
      </c>
      <c r="BK881" s="163">
        <f>ROUND(I881*H881,2)</f>
        <v>0</v>
      </c>
      <c r="BL881" s="18" t="s">
        <v>192</v>
      </c>
      <c r="BM881" s="162" t="s">
        <v>2689</v>
      </c>
    </row>
    <row r="882" spans="1:65" s="15" customFormat="1">
      <c r="B882" s="194"/>
      <c r="D882" s="165" t="s">
        <v>194</v>
      </c>
      <c r="E882" s="195" t="s">
        <v>1</v>
      </c>
      <c r="F882" s="196" t="s">
        <v>2670</v>
      </c>
      <c r="H882" s="195" t="s">
        <v>1</v>
      </c>
      <c r="I882" s="197"/>
      <c r="L882" s="194"/>
      <c r="M882" s="198"/>
      <c r="N882" s="199"/>
      <c r="O882" s="199"/>
      <c r="P882" s="199"/>
      <c r="Q882" s="199"/>
      <c r="R882" s="199"/>
      <c r="S882" s="199"/>
      <c r="T882" s="200"/>
      <c r="AT882" s="195" t="s">
        <v>194</v>
      </c>
      <c r="AU882" s="195" t="s">
        <v>88</v>
      </c>
      <c r="AV882" s="15" t="s">
        <v>24</v>
      </c>
      <c r="AW882" s="15" t="s">
        <v>35</v>
      </c>
      <c r="AX882" s="15" t="s">
        <v>80</v>
      </c>
      <c r="AY882" s="195" t="s">
        <v>185</v>
      </c>
    </row>
    <row r="883" spans="1:65" s="15" customFormat="1">
      <c r="B883" s="194"/>
      <c r="D883" s="165" t="s">
        <v>194</v>
      </c>
      <c r="E883" s="195" t="s">
        <v>1</v>
      </c>
      <c r="F883" s="196" t="s">
        <v>2671</v>
      </c>
      <c r="H883" s="195" t="s">
        <v>1</v>
      </c>
      <c r="I883" s="197"/>
      <c r="L883" s="194"/>
      <c r="M883" s="198"/>
      <c r="N883" s="199"/>
      <c r="O883" s="199"/>
      <c r="P883" s="199"/>
      <c r="Q883" s="199"/>
      <c r="R883" s="199"/>
      <c r="S883" s="199"/>
      <c r="T883" s="200"/>
      <c r="AT883" s="195" t="s">
        <v>194</v>
      </c>
      <c r="AU883" s="195" t="s">
        <v>88</v>
      </c>
      <c r="AV883" s="15" t="s">
        <v>24</v>
      </c>
      <c r="AW883" s="15" t="s">
        <v>35</v>
      </c>
      <c r="AX883" s="15" t="s">
        <v>80</v>
      </c>
      <c r="AY883" s="195" t="s">
        <v>185</v>
      </c>
    </row>
    <row r="884" spans="1:65" s="13" customFormat="1">
      <c r="B884" s="164"/>
      <c r="D884" s="165" t="s">
        <v>194</v>
      </c>
      <c r="E884" s="166" t="s">
        <v>1</v>
      </c>
      <c r="F884" s="167" t="s">
        <v>2690</v>
      </c>
      <c r="H884" s="168">
        <v>8.49</v>
      </c>
      <c r="I884" s="169"/>
      <c r="L884" s="164"/>
      <c r="M884" s="170"/>
      <c r="N884" s="171"/>
      <c r="O884" s="171"/>
      <c r="P884" s="171"/>
      <c r="Q884" s="171"/>
      <c r="R884" s="171"/>
      <c r="S884" s="171"/>
      <c r="T884" s="172"/>
      <c r="AT884" s="166" t="s">
        <v>194</v>
      </c>
      <c r="AU884" s="166" t="s">
        <v>88</v>
      </c>
      <c r="AV884" s="13" t="s">
        <v>88</v>
      </c>
      <c r="AW884" s="13" t="s">
        <v>35</v>
      </c>
      <c r="AX884" s="13" t="s">
        <v>80</v>
      </c>
      <c r="AY884" s="166" t="s">
        <v>185</v>
      </c>
    </row>
    <row r="885" spans="1:65" s="15" customFormat="1">
      <c r="B885" s="194"/>
      <c r="D885" s="165" t="s">
        <v>194</v>
      </c>
      <c r="E885" s="195" t="s">
        <v>1</v>
      </c>
      <c r="F885" s="196" t="s">
        <v>2559</v>
      </c>
      <c r="H885" s="195" t="s">
        <v>1</v>
      </c>
      <c r="I885" s="197"/>
      <c r="L885" s="194"/>
      <c r="M885" s="198"/>
      <c r="N885" s="199"/>
      <c r="O885" s="199"/>
      <c r="P885" s="199"/>
      <c r="Q885" s="199"/>
      <c r="R885" s="199"/>
      <c r="S885" s="199"/>
      <c r="T885" s="200"/>
      <c r="AT885" s="195" t="s">
        <v>194</v>
      </c>
      <c r="AU885" s="195" t="s">
        <v>88</v>
      </c>
      <c r="AV885" s="15" t="s">
        <v>24</v>
      </c>
      <c r="AW885" s="15" t="s">
        <v>35</v>
      </c>
      <c r="AX885" s="15" t="s">
        <v>80</v>
      </c>
      <c r="AY885" s="195" t="s">
        <v>185</v>
      </c>
    </row>
    <row r="886" spans="1:65" s="13" customFormat="1">
      <c r="B886" s="164"/>
      <c r="D886" s="165" t="s">
        <v>194</v>
      </c>
      <c r="E886" s="166" t="s">
        <v>1</v>
      </c>
      <c r="F886" s="167" t="s">
        <v>2691</v>
      </c>
      <c r="H886" s="168">
        <v>1.585</v>
      </c>
      <c r="I886" s="169"/>
      <c r="L886" s="164"/>
      <c r="M886" s="170"/>
      <c r="N886" s="171"/>
      <c r="O886" s="171"/>
      <c r="P886" s="171"/>
      <c r="Q886" s="171"/>
      <c r="R886" s="171"/>
      <c r="S886" s="171"/>
      <c r="T886" s="172"/>
      <c r="AT886" s="166" t="s">
        <v>194</v>
      </c>
      <c r="AU886" s="166" t="s">
        <v>88</v>
      </c>
      <c r="AV886" s="13" t="s">
        <v>88</v>
      </c>
      <c r="AW886" s="13" t="s">
        <v>35</v>
      </c>
      <c r="AX886" s="13" t="s">
        <v>80</v>
      </c>
      <c r="AY886" s="166" t="s">
        <v>185</v>
      </c>
    </row>
    <row r="887" spans="1:65" s="14" customFormat="1">
      <c r="B887" s="173"/>
      <c r="D887" s="165" t="s">
        <v>194</v>
      </c>
      <c r="E887" s="174" t="s">
        <v>1</v>
      </c>
      <c r="F887" s="175" t="s">
        <v>195</v>
      </c>
      <c r="H887" s="176">
        <v>10.074999999999999</v>
      </c>
      <c r="I887" s="177"/>
      <c r="L887" s="173"/>
      <c r="M887" s="178"/>
      <c r="N887" s="179"/>
      <c r="O887" s="179"/>
      <c r="P887" s="179"/>
      <c r="Q887" s="179"/>
      <c r="R887" s="179"/>
      <c r="S887" s="179"/>
      <c r="T887" s="180"/>
      <c r="AT887" s="174" t="s">
        <v>194</v>
      </c>
      <c r="AU887" s="174" t="s">
        <v>88</v>
      </c>
      <c r="AV887" s="14" t="s">
        <v>192</v>
      </c>
      <c r="AW887" s="14" t="s">
        <v>35</v>
      </c>
      <c r="AX887" s="14" t="s">
        <v>24</v>
      </c>
      <c r="AY887" s="174" t="s">
        <v>185</v>
      </c>
    </row>
    <row r="888" spans="1:65" s="2" customFormat="1" ht="16.5" customHeight="1">
      <c r="A888" s="33"/>
      <c r="B888" s="150"/>
      <c r="C888" s="151" t="s">
        <v>2692</v>
      </c>
      <c r="D888" s="151" t="s">
        <v>187</v>
      </c>
      <c r="E888" s="152" t="s">
        <v>2693</v>
      </c>
      <c r="F888" s="153" t="s">
        <v>2694</v>
      </c>
      <c r="G888" s="154" t="s">
        <v>288</v>
      </c>
      <c r="H888" s="155">
        <v>8.49</v>
      </c>
      <c r="I888" s="156"/>
      <c r="J888" s="157">
        <f>ROUND(I888*H888,2)</f>
        <v>0</v>
      </c>
      <c r="K888" s="153" t="s">
        <v>191</v>
      </c>
      <c r="L888" s="34"/>
      <c r="M888" s="158" t="s">
        <v>1</v>
      </c>
      <c r="N888" s="159" t="s">
        <v>45</v>
      </c>
      <c r="O888" s="59"/>
      <c r="P888" s="160">
        <f>O888*H888</f>
        <v>0</v>
      </c>
      <c r="Q888" s="160">
        <v>0</v>
      </c>
      <c r="R888" s="160">
        <f>Q888*H888</f>
        <v>0</v>
      </c>
      <c r="S888" s="160">
        <v>0</v>
      </c>
      <c r="T888" s="161">
        <f>S888*H888</f>
        <v>0</v>
      </c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  <c r="AR888" s="162" t="s">
        <v>192</v>
      </c>
      <c r="AT888" s="162" t="s">
        <v>187</v>
      </c>
      <c r="AU888" s="162" t="s">
        <v>88</v>
      </c>
      <c r="AY888" s="18" t="s">
        <v>185</v>
      </c>
      <c r="BE888" s="163">
        <f>IF(N888="základní",J888,0)</f>
        <v>0</v>
      </c>
      <c r="BF888" s="163">
        <f>IF(N888="snížená",J888,0)</f>
        <v>0</v>
      </c>
      <c r="BG888" s="163">
        <f>IF(N888="zákl. přenesená",J888,0)</f>
        <v>0</v>
      </c>
      <c r="BH888" s="163">
        <f>IF(N888="sníž. přenesená",J888,0)</f>
        <v>0</v>
      </c>
      <c r="BI888" s="163">
        <f>IF(N888="nulová",J888,0)</f>
        <v>0</v>
      </c>
      <c r="BJ888" s="18" t="s">
        <v>24</v>
      </c>
      <c r="BK888" s="163">
        <f>ROUND(I888*H888,2)</f>
        <v>0</v>
      </c>
      <c r="BL888" s="18" t="s">
        <v>192</v>
      </c>
      <c r="BM888" s="162" t="s">
        <v>2695</v>
      </c>
    </row>
    <row r="889" spans="1:65" s="15" customFormat="1">
      <c r="B889" s="194"/>
      <c r="D889" s="165" t="s">
        <v>194</v>
      </c>
      <c r="E889" s="195" t="s">
        <v>1</v>
      </c>
      <c r="F889" s="196" t="s">
        <v>2670</v>
      </c>
      <c r="H889" s="195" t="s">
        <v>1</v>
      </c>
      <c r="I889" s="197"/>
      <c r="L889" s="194"/>
      <c r="M889" s="198"/>
      <c r="N889" s="199"/>
      <c r="O889" s="199"/>
      <c r="P889" s="199"/>
      <c r="Q889" s="199"/>
      <c r="R889" s="199"/>
      <c r="S889" s="199"/>
      <c r="T889" s="200"/>
      <c r="AT889" s="195" t="s">
        <v>194</v>
      </c>
      <c r="AU889" s="195" t="s">
        <v>88</v>
      </c>
      <c r="AV889" s="15" t="s">
        <v>24</v>
      </c>
      <c r="AW889" s="15" t="s">
        <v>35</v>
      </c>
      <c r="AX889" s="15" t="s">
        <v>80</v>
      </c>
      <c r="AY889" s="195" t="s">
        <v>185</v>
      </c>
    </row>
    <row r="890" spans="1:65" s="15" customFormat="1">
      <c r="B890" s="194"/>
      <c r="D890" s="165" t="s">
        <v>194</v>
      </c>
      <c r="E890" s="195" t="s">
        <v>1</v>
      </c>
      <c r="F890" s="196" t="s">
        <v>2671</v>
      </c>
      <c r="H890" s="195" t="s">
        <v>1</v>
      </c>
      <c r="I890" s="197"/>
      <c r="L890" s="194"/>
      <c r="M890" s="198"/>
      <c r="N890" s="199"/>
      <c r="O890" s="199"/>
      <c r="P890" s="199"/>
      <c r="Q890" s="199"/>
      <c r="R890" s="199"/>
      <c r="S890" s="199"/>
      <c r="T890" s="200"/>
      <c r="AT890" s="195" t="s">
        <v>194</v>
      </c>
      <c r="AU890" s="195" t="s">
        <v>88</v>
      </c>
      <c r="AV890" s="15" t="s">
        <v>24</v>
      </c>
      <c r="AW890" s="15" t="s">
        <v>35</v>
      </c>
      <c r="AX890" s="15" t="s">
        <v>80</v>
      </c>
      <c r="AY890" s="195" t="s">
        <v>185</v>
      </c>
    </row>
    <row r="891" spans="1:65" s="13" customFormat="1">
      <c r="B891" s="164"/>
      <c r="D891" s="165" t="s">
        <v>194</v>
      </c>
      <c r="E891" s="166" t="s">
        <v>1</v>
      </c>
      <c r="F891" s="167" t="s">
        <v>2690</v>
      </c>
      <c r="H891" s="168">
        <v>8.49</v>
      </c>
      <c r="I891" s="169"/>
      <c r="L891" s="164"/>
      <c r="M891" s="170"/>
      <c r="N891" s="171"/>
      <c r="O891" s="171"/>
      <c r="P891" s="171"/>
      <c r="Q891" s="171"/>
      <c r="R891" s="171"/>
      <c r="S891" s="171"/>
      <c r="T891" s="172"/>
      <c r="AT891" s="166" t="s">
        <v>194</v>
      </c>
      <c r="AU891" s="166" t="s">
        <v>88</v>
      </c>
      <c r="AV891" s="13" t="s">
        <v>88</v>
      </c>
      <c r="AW891" s="13" t="s">
        <v>35</v>
      </c>
      <c r="AX891" s="13" t="s">
        <v>24</v>
      </c>
      <c r="AY891" s="166" t="s">
        <v>185</v>
      </c>
    </row>
    <row r="892" spans="1:65" s="2" customFormat="1" ht="16.5" customHeight="1">
      <c r="A892" s="33"/>
      <c r="B892" s="150"/>
      <c r="C892" s="151" t="s">
        <v>2696</v>
      </c>
      <c r="D892" s="151" t="s">
        <v>187</v>
      </c>
      <c r="E892" s="152" t="s">
        <v>2697</v>
      </c>
      <c r="F892" s="153" t="s">
        <v>2698</v>
      </c>
      <c r="G892" s="154" t="s">
        <v>280</v>
      </c>
      <c r="H892" s="155">
        <v>20.149999999999999</v>
      </c>
      <c r="I892" s="156"/>
      <c r="J892" s="157">
        <f>ROUND(I892*H892,2)</f>
        <v>0</v>
      </c>
      <c r="K892" s="153" t="s">
        <v>224</v>
      </c>
      <c r="L892" s="34"/>
      <c r="M892" s="158" t="s">
        <v>1</v>
      </c>
      <c r="N892" s="159" t="s">
        <v>45</v>
      </c>
      <c r="O892" s="59"/>
      <c r="P892" s="160">
        <f>O892*H892</f>
        <v>0</v>
      </c>
      <c r="Q892" s="160">
        <v>0.255</v>
      </c>
      <c r="R892" s="160">
        <f>Q892*H892</f>
        <v>5.1382499999999993</v>
      </c>
      <c r="S892" s="160">
        <v>0</v>
      </c>
      <c r="T892" s="161">
        <f>S892*H892</f>
        <v>0</v>
      </c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R892" s="162" t="s">
        <v>192</v>
      </c>
      <c r="AT892" s="162" t="s">
        <v>187</v>
      </c>
      <c r="AU892" s="162" t="s">
        <v>88</v>
      </c>
      <c r="AY892" s="18" t="s">
        <v>185</v>
      </c>
      <c r="BE892" s="163">
        <f>IF(N892="základní",J892,0)</f>
        <v>0</v>
      </c>
      <c r="BF892" s="163">
        <f>IF(N892="snížená",J892,0)</f>
        <v>0</v>
      </c>
      <c r="BG892" s="163">
        <f>IF(N892="zákl. přenesená",J892,0)</f>
        <v>0</v>
      </c>
      <c r="BH892" s="163">
        <f>IF(N892="sníž. přenesená",J892,0)</f>
        <v>0</v>
      </c>
      <c r="BI892" s="163">
        <f>IF(N892="nulová",J892,0)</f>
        <v>0</v>
      </c>
      <c r="BJ892" s="18" t="s">
        <v>24</v>
      </c>
      <c r="BK892" s="163">
        <f>ROUND(I892*H892,2)</f>
        <v>0</v>
      </c>
      <c r="BL892" s="18" t="s">
        <v>192</v>
      </c>
      <c r="BM892" s="162" t="s">
        <v>2699</v>
      </c>
    </row>
    <row r="893" spans="1:65" s="15" customFormat="1">
      <c r="B893" s="194"/>
      <c r="D893" s="165" t="s">
        <v>194</v>
      </c>
      <c r="E893" s="195" t="s">
        <v>1</v>
      </c>
      <c r="F893" s="196" t="s">
        <v>2700</v>
      </c>
      <c r="H893" s="195" t="s">
        <v>1</v>
      </c>
      <c r="I893" s="197"/>
      <c r="L893" s="194"/>
      <c r="M893" s="198"/>
      <c r="N893" s="199"/>
      <c r="O893" s="199"/>
      <c r="P893" s="199"/>
      <c r="Q893" s="199"/>
      <c r="R893" s="199"/>
      <c r="S893" s="199"/>
      <c r="T893" s="200"/>
      <c r="AT893" s="195" t="s">
        <v>194</v>
      </c>
      <c r="AU893" s="195" t="s">
        <v>88</v>
      </c>
      <c r="AV893" s="15" t="s">
        <v>24</v>
      </c>
      <c r="AW893" s="15" t="s">
        <v>35</v>
      </c>
      <c r="AX893" s="15" t="s">
        <v>80</v>
      </c>
      <c r="AY893" s="195" t="s">
        <v>185</v>
      </c>
    </row>
    <row r="894" spans="1:65" s="13" customFormat="1">
      <c r="B894" s="164"/>
      <c r="D894" s="165" t="s">
        <v>194</v>
      </c>
      <c r="E894" s="166" t="s">
        <v>1784</v>
      </c>
      <c r="F894" s="167" t="s">
        <v>2701</v>
      </c>
      <c r="H894" s="168">
        <v>3.17</v>
      </c>
      <c r="I894" s="169"/>
      <c r="L894" s="164"/>
      <c r="M894" s="170"/>
      <c r="N894" s="171"/>
      <c r="O894" s="171"/>
      <c r="P894" s="171"/>
      <c r="Q894" s="171"/>
      <c r="R894" s="171"/>
      <c r="S894" s="171"/>
      <c r="T894" s="172"/>
      <c r="AT894" s="166" t="s">
        <v>194</v>
      </c>
      <c r="AU894" s="166" t="s">
        <v>88</v>
      </c>
      <c r="AV894" s="13" t="s">
        <v>88</v>
      </c>
      <c r="AW894" s="13" t="s">
        <v>35</v>
      </c>
      <c r="AX894" s="13" t="s">
        <v>80</v>
      </c>
      <c r="AY894" s="166" t="s">
        <v>185</v>
      </c>
    </row>
    <row r="895" spans="1:65" s="15" customFormat="1">
      <c r="B895" s="194"/>
      <c r="D895" s="165" t="s">
        <v>194</v>
      </c>
      <c r="E895" s="195" t="s">
        <v>1</v>
      </c>
      <c r="F895" s="196" t="s">
        <v>2633</v>
      </c>
      <c r="H895" s="195" t="s">
        <v>1</v>
      </c>
      <c r="I895" s="197"/>
      <c r="L895" s="194"/>
      <c r="M895" s="198"/>
      <c r="N895" s="199"/>
      <c r="O895" s="199"/>
      <c r="P895" s="199"/>
      <c r="Q895" s="199"/>
      <c r="R895" s="199"/>
      <c r="S895" s="199"/>
      <c r="T895" s="200"/>
      <c r="AT895" s="195" t="s">
        <v>194</v>
      </c>
      <c r="AU895" s="195" t="s">
        <v>88</v>
      </c>
      <c r="AV895" s="15" t="s">
        <v>24</v>
      </c>
      <c r="AW895" s="15" t="s">
        <v>35</v>
      </c>
      <c r="AX895" s="15" t="s">
        <v>80</v>
      </c>
      <c r="AY895" s="195" t="s">
        <v>185</v>
      </c>
    </row>
    <row r="896" spans="1:65" s="13" customFormat="1">
      <c r="B896" s="164"/>
      <c r="D896" s="165" t="s">
        <v>194</v>
      </c>
      <c r="E896" s="166" t="s">
        <v>2702</v>
      </c>
      <c r="F896" s="167" t="s">
        <v>1849</v>
      </c>
      <c r="H896" s="168">
        <v>16.98</v>
      </c>
      <c r="I896" s="169"/>
      <c r="L896" s="164"/>
      <c r="M896" s="170"/>
      <c r="N896" s="171"/>
      <c r="O896" s="171"/>
      <c r="P896" s="171"/>
      <c r="Q896" s="171"/>
      <c r="R896" s="171"/>
      <c r="S896" s="171"/>
      <c r="T896" s="172"/>
      <c r="AT896" s="166" t="s">
        <v>194</v>
      </c>
      <c r="AU896" s="166" t="s">
        <v>88</v>
      </c>
      <c r="AV896" s="13" t="s">
        <v>88</v>
      </c>
      <c r="AW896" s="13" t="s">
        <v>35</v>
      </c>
      <c r="AX896" s="13" t="s">
        <v>80</v>
      </c>
      <c r="AY896" s="166" t="s">
        <v>185</v>
      </c>
    </row>
    <row r="897" spans="1:65" s="14" customFormat="1">
      <c r="B897" s="173"/>
      <c r="D897" s="165" t="s">
        <v>194</v>
      </c>
      <c r="E897" s="174" t="s">
        <v>1782</v>
      </c>
      <c r="F897" s="175" t="s">
        <v>195</v>
      </c>
      <c r="H897" s="176">
        <v>20.149999999999999</v>
      </c>
      <c r="I897" s="177"/>
      <c r="L897" s="173"/>
      <c r="M897" s="178"/>
      <c r="N897" s="179"/>
      <c r="O897" s="179"/>
      <c r="P897" s="179"/>
      <c r="Q897" s="179"/>
      <c r="R897" s="179"/>
      <c r="S897" s="179"/>
      <c r="T897" s="180"/>
      <c r="AT897" s="174" t="s">
        <v>194</v>
      </c>
      <c r="AU897" s="174" t="s">
        <v>88</v>
      </c>
      <c r="AV897" s="14" t="s">
        <v>192</v>
      </c>
      <c r="AW897" s="14" t="s">
        <v>35</v>
      </c>
      <c r="AX897" s="14" t="s">
        <v>24</v>
      </c>
      <c r="AY897" s="174" t="s">
        <v>185</v>
      </c>
    </row>
    <row r="898" spans="1:65" s="2" customFormat="1" ht="16.5" customHeight="1">
      <c r="A898" s="33"/>
      <c r="B898" s="150"/>
      <c r="C898" s="151" t="s">
        <v>2703</v>
      </c>
      <c r="D898" s="151" t="s">
        <v>187</v>
      </c>
      <c r="E898" s="152" t="s">
        <v>2704</v>
      </c>
      <c r="F898" s="153" t="s">
        <v>2705</v>
      </c>
      <c r="G898" s="154" t="s">
        <v>280</v>
      </c>
      <c r="H898" s="155">
        <v>16.98</v>
      </c>
      <c r="I898" s="156"/>
      <c r="J898" s="157">
        <f>ROUND(I898*H898,2)</f>
        <v>0</v>
      </c>
      <c r="K898" s="153" t="s">
        <v>191</v>
      </c>
      <c r="L898" s="34"/>
      <c r="M898" s="158" t="s">
        <v>1</v>
      </c>
      <c r="N898" s="159" t="s">
        <v>45</v>
      </c>
      <c r="O898" s="59"/>
      <c r="P898" s="160">
        <f>O898*H898</f>
        <v>0</v>
      </c>
      <c r="Q898" s="160">
        <v>0</v>
      </c>
      <c r="R898" s="160">
        <f>Q898*H898</f>
        <v>0</v>
      </c>
      <c r="S898" s="160">
        <v>0</v>
      </c>
      <c r="T898" s="161">
        <f>S898*H898</f>
        <v>0</v>
      </c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  <c r="AE898" s="33"/>
      <c r="AR898" s="162" t="s">
        <v>192</v>
      </c>
      <c r="AT898" s="162" t="s">
        <v>187</v>
      </c>
      <c r="AU898" s="162" t="s">
        <v>88</v>
      </c>
      <c r="AY898" s="18" t="s">
        <v>185</v>
      </c>
      <c r="BE898" s="163">
        <f>IF(N898="základní",J898,0)</f>
        <v>0</v>
      </c>
      <c r="BF898" s="163">
        <f>IF(N898="snížená",J898,0)</f>
        <v>0</v>
      </c>
      <c r="BG898" s="163">
        <f>IF(N898="zákl. přenesená",J898,0)</f>
        <v>0</v>
      </c>
      <c r="BH898" s="163">
        <f>IF(N898="sníž. přenesená",J898,0)</f>
        <v>0</v>
      </c>
      <c r="BI898" s="163">
        <f>IF(N898="nulová",J898,0)</f>
        <v>0</v>
      </c>
      <c r="BJ898" s="18" t="s">
        <v>24</v>
      </c>
      <c r="BK898" s="163">
        <f>ROUND(I898*H898,2)</f>
        <v>0</v>
      </c>
      <c r="BL898" s="18" t="s">
        <v>192</v>
      </c>
      <c r="BM898" s="162" t="s">
        <v>2706</v>
      </c>
    </row>
    <row r="899" spans="1:65" s="15" customFormat="1">
      <c r="B899" s="194"/>
      <c r="D899" s="165" t="s">
        <v>194</v>
      </c>
      <c r="E899" s="195" t="s">
        <v>1</v>
      </c>
      <c r="F899" s="196" t="s">
        <v>2633</v>
      </c>
      <c r="H899" s="195" t="s">
        <v>1</v>
      </c>
      <c r="I899" s="197"/>
      <c r="L899" s="194"/>
      <c r="M899" s="198"/>
      <c r="N899" s="199"/>
      <c r="O899" s="199"/>
      <c r="P899" s="199"/>
      <c r="Q899" s="199"/>
      <c r="R899" s="199"/>
      <c r="S899" s="199"/>
      <c r="T899" s="200"/>
      <c r="AT899" s="195" t="s">
        <v>194</v>
      </c>
      <c r="AU899" s="195" t="s">
        <v>88</v>
      </c>
      <c r="AV899" s="15" t="s">
        <v>24</v>
      </c>
      <c r="AW899" s="15" t="s">
        <v>35</v>
      </c>
      <c r="AX899" s="15" t="s">
        <v>80</v>
      </c>
      <c r="AY899" s="195" t="s">
        <v>185</v>
      </c>
    </row>
    <row r="900" spans="1:65" s="13" customFormat="1">
      <c r="B900" s="164"/>
      <c r="D900" s="165" t="s">
        <v>194</v>
      </c>
      <c r="E900" s="166" t="s">
        <v>1</v>
      </c>
      <c r="F900" s="167" t="s">
        <v>1849</v>
      </c>
      <c r="H900" s="168">
        <v>16.98</v>
      </c>
      <c r="I900" s="169"/>
      <c r="L900" s="164"/>
      <c r="M900" s="170"/>
      <c r="N900" s="171"/>
      <c r="O900" s="171"/>
      <c r="P900" s="171"/>
      <c r="Q900" s="171"/>
      <c r="R900" s="171"/>
      <c r="S900" s="171"/>
      <c r="T900" s="172"/>
      <c r="AT900" s="166" t="s">
        <v>194</v>
      </c>
      <c r="AU900" s="166" t="s">
        <v>88</v>
      </c>
      <c r="AV900" s="13" t="s">
        <v>88</v>
      </c>
      <c r="AW900" s="13" t="s">
        <v>35</v>
      </c>
      <c r="AX900" s="13" t="s">
        <v>24</v>
      </c>
      <c r="AY900" s="166" t="s">
        <v>185</v>
      </c>
    </row>
    <row r="901" spans="1:65" s="2" customFormat="1" ht="16.5" customHeight="1">
      <c r="A901" s="33"/>
      <c r="B901" s="150"/>
      <c r="C901" s="151" t="s">
        <v>2707</v>
      </c>
      <c r="D901" s="151" t="s">
        <v>187</v>
      </c>
      <c r="E901" s="152" t="s">
        <v>2708</v>
      </c>
      <c r="F901" s="153" t="s">
        <v>2709</v>
      </c>
      <c r="G901" s="154" t="s">
        <v>228</v>
      </c>
      <c r="H901" s="155">
        <v>1.123</v>
      </c>
      <c r="I901" s="156"/>
      <c r="J901" s="157">
        <f>ROUND(I901*H901,2)</f>
        <v>0</v>
      </c>
      <c r="K901" s="153" t="s">
        <v>224</v>
      </c>
      <c r="L901" s="34"/>
      <c r="M901" s="158" t="s">
        <v>1</v>
      </c>
      <c r="N901" s="159" t="s">
        <v>45</v>
      </c>
      <c r="O901" s="59"/>
      <c r="P901" s="160">
        <f>O901*H901</f>
        <v>0</v>
      </c>
      <c r="Q901" s="160">
        <v>2.4694099999999999</v>
      </c>
      <c r="R901" s="160">
        <f>Q901*H901</f>
        <v>2.7731474299999999</v>
      </c>
      <c r="S901" s="160">
        <v>0</v>
      </c>
      <c r="T901" s="161">
        <f>S901*H901</f>
        <v>0</v>
      </c>
      <c r="U901" s="33"/>
      <c r="V901" s="33"/>
      <c r="W901" s="33"/>
      <c r="X901" s="33"/>
      <c r="Y901" s="33"/>
      <c r="Z901" s="33"/>
      <c r="AA901" s="33"/>
      <c r="AB901" s="33"/>
      <c r="AC901" s="33"/>
      <c r="AD901" s="33"/>
      <c r="AE901" s="33"/>
      <c r="AR901" s="162" t="s">
        <v>192</v>
      </c>
      <c r="AT901" s="162" t="s">
        <v>187</v>
      </c>
      <c r="AU901" s="162" t="s">
        <v>88</v>
      </c>
      <c r="AY901" s="18" t="s">
        <v>185</v>
      </c>
      <c r="BE901" s="163">
        <f>IF(N901="základní",J901,0)</f>
        <v>0</v>
      </c>
      <c r="BF901" s="163">
        <f>IF(N901="snížená",J901,0)</f>
        <v>0</v>
      </c>
      <c r="BG901" s="163">
        <f>IF(N901="zákl. přenesená",J901,0)</f>
        <v>0</v>
      </c>
      <c r="BH901" s="163">
        <f>IF(N901="sníž. přenesená",J901,0)</f>
        <v>0</v>
      </c>
      <c r="BI901" s="163">
        <f>IF(N901="nulová",J901,0)</f>
        <v>0</v>
      </c>
      <c r="BJ901" s="18" t="s">
        <v>24</v>
      </c>
      <c r="BK901" s="163">
        <f>ROUND(I901*H901,2)</f>
        <v>0</v>
      </c>
      <c r="BL901" s="18" t="s">
        <v>192</v>
      </c>
      <c r="BM901" s="162" t="s">
        <v>2710</v>
      </c>
    </row>
    <row r="902" spans="1:65" s="15" customFormat="1">
      <c r="B902" s="194"/>
      <c r="D902" s="165" t="s">
        <v>194</v>
      </c>
      <c r="E902" s="195" t="s">
        <v>1</v>
      </c>
      <c r="F902" s="196" t="s">
        <v>2711</v>
      </c>
      <c r="H902" s="195" t="s">
        <v>1</v>
      </c>
      <c r="I902" s="197"/>
      <c r="L902" s="194"/>
      <c r="M902" s="198"/>
      <c r="N902" s="199"/>
      <c r="O902" s="199"/>
      <c r="P902" s="199"/>
      <c r="Q902" s="199"/>
      <c r="R902" s="199"/>
      <c r="S902" s="199"/>
      <c r="T902" s="200"/>
      <c r="AT902" s="195" t="s">
        <v>194</v>
      </c>
      <c r="AU902" s="195" t="s">
        <v>88</v>
      </c>
      <c r="AV902" s="15" t="s">
        <v>24</v>
      </c>
      <c r="AW902" s="15" t="s">
        <v>35</v>
      </c>
      <c r="AX902" s="15" t="s">
        <v>80</v>
      </c>
      <c r="AY902" s="195" t="s">
        <v>185</v>
      </c>
    </row>
    <row r="903" spans="1:65" s="13" customFormat="1">
      <c r="B903" s="164"/>
      <c r="D903" s="165" t="s">
        <v>194</v>
      </c>
      <c r="E903" s="166" t="s">
        <v>1</v>
      </c>
      <c r="F903" s="167" t="s">
        <v>2712</v>
      </c>
      <c r="H903" s="168">
        <v>0.19600000000000001</v>
      </c>
      <c r="I903" s="169"/>
      <c r="L903" s="164"/>
      <c r="M903" s="170"/>
      <c r="N903" s="171"/>
      <c r="O903" s="171"/>
      <c r="P903" s="171"/>
      <c r="Q903" s="171"/>
      <c r="R903" s="171"/>
      <c r="S903" s="171"/>
      <c r="T903" s="172"/>
      <c r="AT903" s="166" t="s">
        <v>194</v>
      </c>
      <c r="AU903" s="166" t="s">
        <v>88</v>
      </c>
      <c r="AV903" s="13" t="s">
        <v>88</v>
      </c>
      <c r="AW903" s="13" t="s">
        <v>35</v>
      </c>
      <c r="AX903" s="13" t="s">
        <v>80</v>
      </c>
      <c r="AY903" s="166" t="s">
        <v>185</v>
      </c>
    </row>
    <row r="904" spans="1:65" s="15" customFormat="1">
      <c r="B904" s="194"/>
      <c r="D904" s="165" t="s">
        <v>194</v>
      </c>
      <c r="E904" s="195" t="s">
        <v>1</v>
      </c>
      <c r="F904" s="196" t="s">
        <v>2713</v>
      </c>
      <c r="H904" s="195" t="s">
        <v>1</v>
      </c>
      <c r="I904" s="197"/>
      <c r="L904" s="194"/>
      <c r="M904" s="198"/>
      <c r="N904" s="199"/>
      <c r="O904" s="199"/>
      <c r="P904" s="199"/>
      <c r="Q904" s="199"/>
      <c r="R904" s="199"/>
      <c r="S904" s="199"/>
      <c r="T904" s="200"/>
      <c r="AT904" s="195" t="s">
        <v>194</v>
      </c>
      <c r="AU904" s="195" t="s">
        <v>88</v>
      </c>
      <c r="AV904" s="15" t="s">
        <v>24</v>
      </c>
      <c r="AW904" s="15" t="s">
        <v>35</v>
      </c>
      <c r="AX904" s="15" t="s">
        <v>80</v>
      </c>
      <c r="AY904" s="195" t="s">
        <v>185</v>
      </c>
    </row>
    <row r="905" spans="1:65" s="13" customFormat="1">
      <c r="B905" s="164"/>
      <c r="D905" s="165" t="s">
        <v>194</v>
      </c>
      <c r="E905" s="166" t="s">
        <v>1</v>
      </c>
      <c r="F905" s="167" t="s">
        <v>2714</v>
      </c>
      <c r="H905" s="168">
        <v>0.39300000000000002</v>
      </c>
      <c r="I905" s="169"/>
      <c r="L905" s="164"/>
      <c r="M905" s="170"/>
      <c r="N905" s="171"/>
      <c r="O905" s="171"/>
      <c r="P905" s="171"/>
      <c r="Q905" s="171"/>
      <c r="R905" s="171"/>
      <c r="S905" s="171"/>
      <c r="T905" s="172"/>
      <c r="AT905" s="166" t="s">
        <v>194</v>
      </c>
      <c r="AU905" s="166" t="s">
        <v>88</v>
      </c>
      <c r="AV905" s="13" t="s">
        <v>88</v>
      </c>
      <c r="AW905" s="13" t="s">
        <v>35</v>
      </c>
      <c r="AX905" s="13" t="s">
        <v>80</v>
      </c>
      <c r="AY905" s="166" t="s">
        <v>185</v>
      </c>
    </row>
    <row r="906" spans="1:65" s="15" customFormat="1">
      <c r="B906" s="194"/>
      <c r="D906" s="165" t="s">
        <v>194</v>
      </c>
      <c r="E906" s="195" t="s">
        <v>1</v>
      </c>
      <c r="F906" s="196" t="s">
        <v>2715</v>
      </c>
      <c r="H906" s="195" t="s">
        <v>1</v>
      </c>
      <c r="I906" s="197"/>
      <c r="L906" s="194"/>
      <c r="M906" s="198"/>
      <c r="N906" s="199"/>
      <c r="O906" s="199"/>
      <c r="P906" s="199"/>
      <c r="Q906" s="199"/>
      <c r="R906" s="199"/>
      <c r="S906" s="199"/>
      <c r="T906" s="200"/>
      <c r="AT906" s="195" t="s">
        <v>194</v>
      </c>
      <c r="AU906" s="195" t="s">
        <v>88</v>
      </c>
      <c r="AV906" s="15" t="s">
        <v>24</v>
      </c>
      <c r="AW906" s="15" t="s">
        <v>35</v>
      </c>
      <c r="AX906" s="15" t="s">
        <v>80</v>
      </c>
      <c r="AY906" s="195" t="s">
        <v>185</v>
      </c>
    </row>
    <row r="907" spans="1:65" s="13" customFormat="1">
      <c r="B907" s="164"/>
      <c r="D907" s="165" t="s">
        <v>194</v>
      </c>
      <c r="E907" s="166" t="s">
        <v>1</v>
      </c>
      <c r="F907" s="167" t="s">
        <v>2714</v>
      </c>
      <c r="H907" s="168">
        <v>0.39300000000000002</v>
      </c>
      <c r="I907" s="169"/>
      <c r="L907" s="164"/>
      <c r="M907" s="170"/>
      <c r="N907" s="171"/>
      <c r="O907" s="171"/>
      <c r="P907" s="171"/>
      <c r="Q907" s="171"/>
      <c r="R907" s="171"/>
      <c r="S907" s="171"/>
      <c r="T907" s="172"/>
      <c r="AT907" s="166" t="s">
        <v>194</v>
      </c>
      <c r="AU907" s="166" t="s">
        <v>88</v>
      </c>
      <c r="AV907" s="13" t="s">
        <v>88</v>
      </c>
      <c r="AW907" s="13" t="s">
        <v>35</v>
      </c>
      <c r="AX907" s="13" t="s">
        <v>80</v>
      </c>
      <c r="AY907" s="166" t="s">
        <v>185</v>
      </c>
    </row>
    <row r="908" spans="1:65" s="15" customFormat="1">
      <c r="B908" s="194"/>
      <c r="D908" s="165" t="s">
        <v>194</v>
      </c>
      <c r="E908" s="195" t="s">
        <v>1</v>
      </c>
      <c r="F908" s="196" t="s">
        <v>2716</v>
      </c>
      <c r="H908" s="195" t="s">
        <v>1</v>
      </c>
      <c r="I908" s="197"/>
      <c r="L908" s="194"/>
      <c r="M908" s="198"/>
      <c r="N908" s="199"/>
      <c r="O908" s="199"/>
      <c r="P908" s="199"/>
      <c r="Q908" s="199"/>
      <c r="R908" s="199"/>
      <c r="S908" s="199"/>
      <c r="T908" s="200"/>
      <c r="AT908" s="195" t="s">
        <v>194</v>
      </c>
      <c r="AU908" s="195" t="s">
        <v>88</v>
      </c>
      <c r="AV908" s="15" t="s">
        <v>24</v>
      </c>
      <c r="AW908" s="15" t="s">
        <v>35</v>
      </c>
      <c r="AX908" s="15" t="s">
        <v>80</v>
      </c>
      <c r="AY908" s="195" t="s">
        <v>185</v>
      </c>
    </row>
    <row r="909" spans="1:65" s="13" customFormat="1">
      <c r="B909" s="164"/>
      <c r="D909" s="165" t="s">
        <v>194</v>
      </c>
      <c r="E909" s="166" t="s">
        <v>1</v>
      </c>
      <c r="F909" s="167" t="s">
        <v>2717</v>
      </c>
      <c r="H909" s="168">
        <v>0.14099999999999999</v>
      </c>
      <c r="I909" s="169"/>
      <c r="L909" s="164"/>
      <c r="M909" s="170"/>
      <c r="N909" s="171"/>
      <c r="O909" s="171"/>
      <c r="P909" s="171"/>
      <c r="Q909" s="171"/>
      <c r="R909" s="171"/>
      <c r="S909" s="171"/>
      <c r="T909" s="172"/>
      <c r="AT909" s="166" t="s">
        <v>194</v>
      </c>
      <c r="AU909" s="166" t="s">
        <v>88</v>
      </c>
      <c r="AV909" s="13" t="s">
        <v>88</v>
      </c>
      <c r="AW909" s="13" t="s">
        <v>35</v>
      </c>
      <c r="AX909" s="13" t="s">
        <v>80</v>
      </c>
      <c r="AY909" s="166" t="s">
        <v>185</v>
      </c>
    </row>
    <row r="910" spans="1:65" s="14" customFormat="1">
      <c r="B910" s="173"/>
      <c r="D910" s="165" t="s">
        <v>194</v>
      </c>
      <c r="E910" s="174" t="s">
        <v>1</v>
      </c>
      <c r="F910" s="175" t="s">
        <v>195</v>
      </c>
      <c r="H910" s="176">
        <v>1.123</v>
      </c>
      <c r="I910" s="177"/>
      <c r="L910" s="173"/>
      <c r="M910" s="178"/>
      <c r="N910" s="179"/>
      <c r="O910" s="179"/>
      <c r="P910" s="179"/>
      <c r="Q910" s="179"/>
      <c r="R910" s="179"/>
      <c r="S910" s="179"/>
      <c r="T910" s="180"/>
      <c r="AT910" s="174" t="s">
        <v>194</v>
      </c>
      <c r="AU910" s="174" t="s">
        <v>88</v>
      </c>
      <c r="AV910" s="14" t="s">
        <v>192</v>
      </c>
      <c r="AW910" s="14" t="s">
        <v>35</v>
      </c>
      <c r="AX910" s="14" t="s">
        <v>24</v>
      </c>
      <c r="AY910" s="174" t="s">
        <v>185</v>
      </c>
    </row>
    <row r="911" spans="1:65" s="2" customFormat="1" ht="16.5" customHeight="1">
      <c r="A911" s="33"/>
      <c r="B911" s="150"/>
      <c r="C911" s="151" t="s">
        <v>2718</v>
      </c>
      <c r="D911" s="151" t="s">
        <v>187</v>
      </c>
      <c r="E911" s="152" t="s">
        <v>2719</v>
      </c>
      <c r="F911" s="153" t="s">
        <v>2720</v>
      </c>
      <c r="G911" s="154" t="s">
        <v>228</v>
      </c>
      <c r="H911" s="155">
        <v>3.8</v>
      </c>
      <c r="I911" s="156"/>
      <c r="J911" s="157">
        <f>ROUND(I911*H911,2)</f>
        <v>0</v>
      </c>
      <c r="K911" s="153" t="s">
        <v>224</v>
      </c>
      <c r="L911" s="34"/>
      <c r="M911" s="158" t="s">
        <v>1</v>
      </c>
      <c r="N911" s="159" t="s">
        <v>45</v>
      </c>
      <c r="O911" s="59"/>
      <c r="P911" s="160">
        <f>O911*H911</f>
        <v>0</v>
      </c>
      <c r="Q911" s="160">
        <v>2.4527600000000001</v>
      </c>
      <c r="R911" s="160">
        <f>Q911*H911</f>
        <v>9.3204879999999992</v>
      </c>
      <c r="S911" s="160">
        <v>0</v>
      </c>
      <c r="T911" s="161">
        <f>S911*H911</f>
        <v>0</v>
      </c>
      <c r="U911" s="33"/>
      <c r="V911" s="33"/>
      <c r="W911" s="33"/>
      <c r="X911" s="33"/>
      <c r="Y911" s="33"/>
      <c r="Z911" s="33"/>
      <c r="AA911" s="33"/>
      <c r="AB911" s="33"/>
      <c r="AC911" s="33"/>
      <c r="AD911" s="33"/>
      <c r="AE911" s="33"/>
      <c r="AR911" s="162" t="s">
        <v>192</v>
      </c>
      <c r="AT911" s="162" t="s">
        <v>187</v>
      </c>
      <c r="AU911" s="162" t="s">
        <v>88</v>
      </c>
      <c r="AY911" s="18" t="s">
        <v>185</v>
      </c>
      <c r="BE911" s="163">
        <f>IF(N911="základní",J911,0)</f>
        <v>0</v>
      </c>
      <c r="BF911" s="163">
        <f>IF(N911="snížená",J911,0)</f>
        <v>0</v>
      </c>
      <c r="BG911" s="163">
        <f>IF(N911="zákl. přenesená",J911,0)</f>
        <v>0</v>
      </c>
      <c r="BH911" s="163">
        <f>IF(N911="sníž. přenesená",J911,0)</f>
        <v>0</v>
      </c>
      <c r="BI911" s="163">
        <f>IF(N911="nulová",J911,0)</f>
        <v>0</v>
      </c>
      <c r="BJ911" s="18" t="s">
        <v>24</v>
      </c>
      <c r="BK911" s="163">
        <f>ROUND(I911*H911,2)</f>
        <v>0</v>
      </c>
      <c r="BL911" s="18" t="s">
        <v>192</v>
      </c>
      <c r="BM911" s="162" t="s">
        <v>2721</v>
      </c>
    </row>
    <row r="912" spans="1:65" s="15" customFormat="1">
      <c r="B912" s="194"/>
      <c r="D912" s="165" t="s">
        <v>194</v>
      </c>
      <c r="E912" s="195" t="s">
        <v>1</v>
      </c>
      <c r="F912" s="196" t="s">
        <v>2722</v>
      </c>
      <c r="H912" s="195" t="s">
        <v>1</v>
      </c>
      <c r="I912" s="197"/>
      <c r="L912" s="194"/>
      <c r="M912" s="198"/>
      <c r="N912" s="199"/>
      <c r="O912" s="199"/>
      <c r="P912" s="199"/>
      <c r="Q912" s="199"/>
      <c r="R912" s="199"/>
      <c r="S912" s="199"/>
      <c r="T912" s="200"/>
      <c r="AT912" s="195" t="s">
        <v>194</v>
      </c>
      <c r="AU912" s="195" t="s">
        <v>88</v>
      </c>
      <c r="AV912" s="15" t="s">
        <v>24</v>
      </c>
      <c r="AW912" s="15" t="s">
        <v>35</v>
      </c>
      <c r="AX912" s="15" t="s">
        <v>80</v>
      </c>
      <c r="AY912" s="195" t="s">
        <v>185</v>
      </c>
    </row>
    <row r="913" spans="1:65" s="13" customFormat="1">
      <c r="B913" s="164"/>
      <c r="D913" s="165" t="s">
        <v>194</v>
      </c>
      <c r="E913" s="166" t="s">
        <v>1</v>
      </c>
      <c r="F913" s="167" t="s">
        <v>2723</v>
      </c>
      <c r="H913" s="168">
        <v>3.8</v>
      </c>
      <c r="I913" s="169"/>
      <c r="L913" s="164"/>
      <c r="M913" s="170"/>
      <c r="N913" s="171"/>
      <c r="O913" s="171"/>
      <c r="P913" s="171"/>
      <c r="Q913" s="171"/>
      <c r="R913" s="171"/>
      <c r="S913" s="171"/>
      <c r="T913" s="172"/>
      <c r="AT913" s="166" t="s">
        <v>194</v>
      </c>
      <c r="AU913" s="166" t="s">
        <v>88</v>
      </c>
      <c r="AV913" s="13" t="s">
        <v>88</v>
      </c>
      <c r="AW913" s="13" t="s">
        <v>35</v>
      </c>
      <c r="AX913" s="13" t="s">
        <v>24</v>
      </c>
      <c r="AY913" s="166" t="s">
        <v>185</v>
      </c>
    </row>
    <row r="914" spans="1:65" s="2" customFormat="1" ht="16.5" customHeight="1">
      <c r="A914" s="33"/>
      <c r="B914" s="150"/>
      <c r="C914" s="151" t="s">
        <v>2724</v>
      </c>
      <c r="D914" s="151" t="s">
        <v>187</v>
      </c>
      <c r="E914" s="152" t="s">
        <v>2725</v>
      </c>
      <c r="F914" s="153" t="s">
        <v>2726</v>
      </c>
      <c r="G914" s="154" t="s">
        <v>280</v>
      </c>
      <c r="H914" s="155">
        <v>5</v>
      </c>
      <c r="I914" s="156"/>
      <c r="J914" s="157">
        <f>ROUND(I914*H914,2)</f>
        <v>0</v>
      </c>
      <c r="K914" s="153" t="s">
        <v>224</v>
      </c>
      <c r="L914" s="34"/>
      <c r="M914" s="158" t="s">
        <v>1</v>
      </c>
      <c r="N914" s="159" t="s">
        <v>45</v>
      </c>
      <c r="O914" s="59"/>
      <c r="P914" s="160">
        <f>O914*H914</f>
        <v>0</v>
      </c>
      <c r="Q914" s="160">
        <v>2.0000000000000001E-4</v>
      </c>
      <c r="R914" s="160">
        <f>Q914*H914</f>
        <v>1E-3</v>
      </c>
      <c r="S914" s="160">
        <v>0</v>
      </c>
      <c r="T914" s="161">
        <f>S914*H914</f>
        <v>0</v>
      </c>
      <c r="U914" s="33"/>
      <c r="V914" s="33"/>
      <c r="W914" s="33"/>
      <c r="X914" s="33"/>
      <c r="Y914" s="33"/>
      <c r="Z914" s="33"/>
      <c r="AA914" s="33"/>
      <c r="AB914" s="33"/>
      <c r="AC914" s="33"/>
      <c r="AD914" s="33"/>
      <c r="AE914" s="33"/>
      <c r="AR914" s="162" t="s">
        <v>192</v>
      </c>
      <c r="AT914" s="162" t="s">
        <v>187</v>
      </c>
      <c r="AU914" s="162" t="s">
        <v>88</v>
      </c>
      <c r="AY914" s="18" t="s">
        <v>185</v>
      </c>
      <c r="BE914" s="163">
        <f>IF(N914="základní",J914,0)</f>
        <v>0</v>
      </c>
      <c r="BF914" s="163">
        <f>IF(N914="snížená",J914,0)</f>
        <v>0</v>
      </c>
      <c r="BG914" s="163">
        <f>IF(N914="zákl. přenesená",J914,0)</f>
        <v>0</v>
      </c>
      <c r="BH914" s="163">
        <f>IF(N914="sníž. přenesená",J914,0)</f>
        <v>0</v>
      </c>
      <c r="BI914" s="163">
        <f>IF(N914="nulová",J914,0)</f>
        <v>0</v>
      </c>
      <c r="BJ914" s="18" t="s">
        <v>24</v>
      </c>
      <c r="BK914" s="163">
        <f>ROUND(I914*H914,2)</f>
        <v>0</v>
      </c>
      <c r="BL914" s="18" t="s">
        <v>192</v>
      </c>
      <c r="BM914" s="162" t="s">
        <v>2727</v>
      </c>
    </row>
    <row r="915" spans="1:65" s="15" customFormat="1">
      <c r="B915" s="194"/>
      <c r="D915" s="165" t="s">
        <v>194</v>
      </c>
      <c r="E915" s="195" t="s">
        <v>1</v>
      </c>
      <c r="F915" s="196" t="s">
        <v>2722</v>
      </c>
      <c r="H915" s="195" t="s">
        <v>1</v>
      </c>
      <c r="I915" s="197"/>
      <c r="L915" s="194"/>
      <c r="M915" s="198"/>
      <c r="N915" s="199"/>
      <c r="O915" s="199"/>
      <c r="P915" s="199"/>
      <c r="Q915" s="199"/>
      <c r="R915" s="199"/>
      <c r="S915" s="199"/>
      <c r="T915" s="200"/>
      <c r="AT915" s="195" t="s">
        <v>194</v>
      </c>
      <c r="AU915" s="195" t="s">
        <v>88</v>
      </c>
      <c r="AV915" s="15" t="s">
        <v>24</v>
      </c>
      <c r="AW915" s="15" t="s">
        <v>35</v>
      </c>
      <c r="AX915" s="15" t="s">
        <v>80</v>
      </c>
      <c r="AY915" s="195" t="s">
        <v>185</v>
      </c>
    </row>
    <row r="916" spans="1:65" s="13" customFormat="1">
      <c r="B916" s="164"/>
      <c r="D916" s="165" t="s">
        <v>194</v>
      </c>
      <c r="E916" s="166" t="s">
        <v>1</v>
      </c>
      <c r="F916" s="167" t="s">
        <v>157</v>
      </c>
      <c r="H916" s="168">
        <v>5</v>
      </c>
      <c r="I916" s="169"/>
      <c r="L916" s="164"/>
      <c r="M916" s="170"/>
      <c r="N916" s="171"/>
      <c r="O916" s="171"/>
      <c r="P916" s="171"/>
      <c r="Q916" s="171"/>
      <c r="R916" s="171"/>
      <c r="S916" s="171"/>
      <c r="T916" s="172"/>
      <c r="AT916" s="166" t="s">
        <v>194</v>
      </c>
      <c r="AU916" s="166" t="s">
        <v>88</v>
      </c>
      <c r="AV916" s="13" t="s">
        <v>88</v>
      </c>
      <c r="AW916" s="13" t="s">
        <v>35</v>
      </c>
      <c r="AX916" s="13" t="s">
        <v>24</v>
      </c>
      <c r="AY916" s="166" t="s">
        <v>185</v>
      </c>
    </row>
    <row r="917" spans="1:65" s="2" customFormat="1" ht="16.5" customHeight="1">
      <c r="A917" s="33"/>
      <c r="B917" s="150"/>
      <c r="C917" s="151" t="s">
        <v>2728</v>
      </c>
      <c r="D917" s="151" t="s">
        <v>187</v>
      </c>
      <c r="E917" s="152" t="s">
        <v>2729</v>
      </c>
      <c r="F917" s="153" t="s">
        <v>2730</v>
      </c>
      <c r="G917" s="154" t="s">
        <v>228</v>
      </c>
      <c r="H917" s="155">
        <v>0.39300000000000002</v>
      </c>
      <c r="I917" s="156"/>
      <c r="J917" s="157">
        <f>ROUND(I917*H917,2)</f>
        <v>0</v>
      </c>
      <c r="K917" s="153" t="s">
        <v>191</v>
      </c>
      <c r="L917" s="34"/>
      <c r="M917" s="158" t="s">
        <v>1</v>
      </c>
      <c r="N917" s="159" t="s">
        <v>45</v>
      </c>
      <c r="O917" s="59"/>
      <c r="P917" s="160">
        <f>O917*H917</f>
        <v>0</v>
      </c>
      <c r="Q917" s="160">
        <v>0</v>
      </c>
      <c r="R917" s="160">
        <f>Q917*H917</f>
        <v>0</v>
      </c>
      <c r="S917" s="160">
        <v>0</v>
      </c>
      <c r="T917" s="161">
        <f>S917*H917</f>
        <v>0</v>
      </c>
      <c r="U917" s="33"/>
      <c r="V917" s="33"/>
      <c r="W917" s="33"/>
      <c r="X917" s="33"/>
      <c r="Y917" s="33"/>
      <c r="Z917" s="33"/>
      <c r="AA917" s="33"/>
      <c r="AB917" s="33"/>
      <c r="AC917" s="33"/>
      <c r="AD917" s="33"/>
      <c r="AE917" s="33"/>
      <c r="AR917" s="162" t="s">
        <v>192</v>
      </c>
      <c r="AT917" s="162" t="s">
        <v>187</v>
      </c>
      <c r="AU917" s="162" t="s">
        <v>88</v>
      </c>
      <c r="AY917" s="18" t="s">
        <v>185</v>
      </c>
      <c r="BE917" s="163">
        <f>IF(N917="základní",J917,0)</f>
        <v>0</v>
      </c>
      <c r="BF917" s="163">
        <f>IF(N917="snížená",J917,0)</f>
        <v>0</v>
      </c>
      <c r="BG917" s="163">
        <f>IF(N917="zákl. přenesená",J917,0)</f>
        <v>0</v>
      </c>
      <c r="BH917" s="163">
        <f>IF(N917="sníž. přenesená",J917,0)</f>
        <v>0</v>
      </c>
      <c r="BI917" s="163">
        <f>IF(N917="nulová",J917,0)</f>
        <v>0</v>
      </c>
      <c r="BJ917" s="18" t="s">
        <v>24</v>
      </c>
      <c r="BK917" s="163">
        <f>ROUND(I917*H917,2)</f>
        <v>0</v>
      </c>
      <c r="BL917" s="18" t="s">
        <v>192</v>
      </c>
      <c r="BM917" s="162" t="s">
        <v>2731</v>
      </c>
    </row>
    <row r="918" spans="1:65" s="15" customFormat="1">
      <c r="B918" s="194"/>
      <c r="D918" s="165" t="s">
        <v>194</v>
      </c>
      <c r="E918" s="195" t="s">
        <v>1</v>
      </c>
      <c r="F918" s="196" t="s">
        <v>2713</v>
      </c>
      <c r="H918" s="195" t="s">
        <v>1</v>
      </c>
      <c r="I918" s="197"/>
      <c r="L918" s="194"/>
      <c r="M918" s="198"/>
      <c r="N918" s="199"/>
      <c r="O918" s="199"/>
      <c r="P918" s="199"/>
      <c r="Q918" s="199"/>
      <c r="R918" s="199"/>
      <c r="S918" s="199"/>
      <c r="T918" s="200"/>
      <c r="AT918" s="195" t="s">
        <v>194</v>
      </c>
      <c r="AU918" s="195" t="s">
        <v>88</v>
      </c>
      <c r="AV918" s="15" t="s">
        <v>24</v>
      </c>
      <c r="AW918" s="15" t="s">
        <v>35</v>
      </c>
      <c r="AX918" s="15" t="s">
        <v>80</v>
      </c>
      <c r="AY918" s="195" t="s">
        <v>185</v>
      </c>
    </row>
    <row r="919" spans="1:65" s="13" customFormat="1">
      <c r="B919" s="164"/>
      <c r="D919" s="165" t="s">
        <v>194</v>
      </c>
      <c r="E919" s="166" t="s">
        <v>1</v>
      </c>
      <c r="F919" s="167" t="s">
        <v>2714</v>
      </c>
      <c r="H919" s="168">
        <v>0.39300000000000002</v>
      </c>
      <c r="I919" s="169"/>
      <c r="L919" s="164"/>
      <c r="M919" s="170"/>
      <c r="N919" s="171"/>
      <c r="O919" s="171"/>
      <c r="P919" s="171"/>
      <c r="Q919" s="171"/>
      <c r="R919" s="171"/>
      <c r="S919" s="171"/>
      <c r="T919" s="172"/>
      <c r="AT919" s="166" t="s">
        <v>194</v>
      </c>
      <c r="AU919" s="166" t="s">
        <v>88</v>
      </c>
      <c r="AV919" s="13" t="s">
        <v>88</v>
      </c>
      <c r="AW919" s="13" t="s">
        <v>35</v>
      </c>
      <c r="AX919" s="13" t="s">
        <v>24</v>
      </c>
      <c r="AY919" s="166" t="s">
        <v>185</v>
      </c>
    </row>
    <row r="920" spans="1:65" s="2" customFormat="1" ht="16.5" customHeight="1">
      <c r="A920" s="33"/>
      <c r="B920" s="150"/>
      <c r="C920" s="151" t="s">
        <v>2732</v>
      </c>
      <c r="D920" s="151" t="s">
        <v>187</v>
      </c>
      <c r="E920" s="152" t="s">
        <v>2733</v>
      </c>
      <c r="F920" s="153" t="s">
        <v>2734</v>
      </c>
      <c r="G920" s="154" t="s">
        <v>288</v>
      </c>
      <c r="H920" s="155">
        <v>80.421999999999997</v>
      </c>
      <c r="I920" s="156"/>
      <c r="J920" s="157">
        <f>ROUND(I920*H920,2)</f>
        <v>0</v>
      </c>
      <c r="K920" s="153" t="s">
        <v>191</v>
      </c>
      <c r="L920" s="34"/>
      <c r="M920" s="158" t="s">
        <v>1</v>
      </c>
      <c r="N920" s="159" t="s">
        <v>45</v>
      </c>
      <c r="O920" s="59"/>
      <c r="P920" s="160">
        <f>O920*H920</f>
        <v>0</v>
      </c>
      <c r="Q920" s="160">
        <v>0.23730000000000001</v>
      </c>
      <c r="R920" s="160">
        <f>Q920*H920</f>
        <v>19.084140600000001</v>
      </c>
      <c r="S920" s="160">
        <v>0</v>
      </c>
      <c r="T920" s="161">
        <f>S920*H920</f>
        <v>0</v>
      </c>
      <c r="U920" s="33"/>
      <c r="V920" s="33"/>
      <c r="W920" s="33"/>
      <c r="X920" s="33"/>
      <c r="Y920" s="33"/>
      <c r="Z920" s="33"/>
      <c r="AA920" s="33"/>
      <c r="AB920" s="33"/>
      <c r="AC920" s="33"/>
      <c r="AD920" s="33"/>
      <c r="AE920" s="33"/>
      <c r="AR920" s="162" t="s">
        <v>192</v>
      </c>
      <c r="AT920" s="162" t="s">
        <v>187</v>
      </c>
      <c r="AU920" s="162" t="s">
        <v>88</v>
      </c>
      <c r="AY920" s="18" t="s">
        <v>185</v>
      </c>
      <c r="BE920" s="163">
        <f>IF(N920="základní",J920,0)</f>
        <v>0</v>
      </c>
      <c r="BF920" s="163">
        <f>IF(N920="snížená",J920,0)</f>
        <v>0</v>
      </c>
      <c r="BG920" s="163">
        <f>IF(N920="zákl. přenesená",J920,0)</f>
        <v>0</v>
      </c>
      <c r="BH920" s="163">
        <f>IF(N920="sníž. přenesená",J920,0)</f>
        <v>0</v>
      </c>
      <c r="BI920" s="163">
        <f>IF(N920="nulová",J920,0)</f>
        <v>0</v>
      </c>
      <c r="BJ920" s="18" t="s">
        <v>24</v>
      </c>
      <c r="BK920" s="163">
        <f>ROUND(I920*H920,2)</f>
        <v>0</v>
      </c>
      <c r="BL920" s="18" t="s">
        <v>192</v>
      </c>
      <c r="BM920" s="162" t="s">
        <v>2735</v>
      </c>
    </row>
    <row r="921" spans="1:65" s="15" customFormat="1">
      <c r="B921" s="194"/>
      <c r="D921" s="165" t="s">
        <v>194</v>
      </c>
      <c r="E921" s="195" t="s">
        <v>1</v>
      </c>
      <c r="F921" s="196" t="s">
        <v>2736</v>
      </c>
      <c r="H921" s="195" t="s">
        <v>1</v>
      </c>
      <c r="I921" s="197"/>
      <c r="L921" s="194"/>
      <c r="M921" s="198"/>
      <c r="N921" s="199"/>
      <c r="O921" s="199"/>
      <c r="P921" s="199"/>
      <c r="Q921" s="199"/>
      <c r="R921" s="199"/>
      <c r="S921" s="199"/>
      <c r="T921" s="200"/>
      <c r="AT921" s="195" t="s">
        <v>194</v>
      </c>
      <c r="AU921" s="195" t="s">
        <v>88</v>
      </c>
      <c r="AV921" s="15" t="s">
        <v>24</v>
      </c>
      <c r="AW921" s="15" t="s">
        <v>35</v>
      </c>
      <c r="AX921" s="15" t="s">
        <v>80</v>
      </c>
      <c r="AY921" s="195" t="s">
        <v>185</v>
      </c>
    </row>
    <row r="922" spans="1:65" s="13" customFormat="1">
      <c r="B922" s="164"/>
      <c r="D922" s="165" t="s">
        <v>194</v>
      </c>
      <c r="E922" s="166" t="s">
        <v>1</v>
      </c>
      <c r="F922" s="167" t="s">
        <v>2737</v>
      </c>
      <c r="H922" s="168">
        <v>80.421999999999997</v>
      </c>
      <c r="I922" s="169"/>
      <c r="L922" s="164"/>
      <c r="M922" s="170"/>
      <c r="N922" s="171"/>
      <c r="O922" s="171"/>
      <c r="P922" s="171"/>
      <c r="Q922" s="171"/>
      <c r="R922" s="171"/>
      <c r="S922" s="171"/>
      <c r="T922" s="172"/>
      <c r="AT922" s="166" t="s">
        <v>194</v>
      </c>
      <c r="AU922" s="166" t="s">
        <v>88</v>
      </c>
      <c r="AV922" s="13" t="s">
        <v>88</v>
      </c>
      <c r="AW922" s="13" t="s">
        <v>35</v>
      </c>
      <c r="AX922" s="13" t="s">
        <v>80</v>
      </c>
      <c r="AY922" s="166" t="s">
        <v>185</v>
      </c>
    </row>
    <row r="923" spans="1:65" s="16" customFormat="1">
      <c r="B923" s="206"/>
      <c r="D923" s="165" t="s">
        <v>194</v>
      </c>
      <c r="E923" s="207" t="s">
        <v>1847</v>
      </c>
      <c r="F923" s="208" t="s">
        <v>510</v>
      </c>
      <c r="H923" s="209">
        <v>80.421999999999997</v>
      </c>
      <c r="I923" s="210"/>
      <c r="L923" s="206"/>
      <c r="M923" s="211"/>
      <c r="N923" s="212"/>
      <c r="O923" s="212"/>
      <c r="P923" s="212"/>
      <c r="Q923" s="212"/>
      <c r="R923" s="212"/>
      <c r="S923" s="212"/>
      <c r="T923" s="213"/>
      <c r="AT923" s="207" t="s">
        <v>194</v>
      </c>
      <c r="AU923" s="207" t="s">
        <v>88</v>
      </c>
      <c r="AV923" s="16" t="s">
        <v>117</v>
      </c>
      <c r="AW923" s="16" t="s">
        <v>35</v>
      </c>
      <c r="AX923" s="16" t="s">
        <v>80</v>
      </c>
      <c r="AY923" s="207" t="s">
        <v>185</v>
      </c>
    </row>
    <row r="924" spans="1:65" s="14" customFormat="1">
      <c r="B924" s="173"/>
      <c r="D924" s="165" t="s">
        <v>194</v>
      </c>
      <c r="E924" s="174" t="s">
        <v>1</v>
      </c>
      <c r="F924" s="175" t="s">
        <v>195</v>
      </c>
      <c r="H924" s="176">
        <v>80.421999999999997</v>
      </c>
      <c r="I924" s="177"/>
      <c r="L924" s="173"/>
      <c r="M924" s="178"/>
      <c r="N924" s="179"/>
      <c r="O924" s="179"/>
      <c r="P924" s="179"/>
      <c r="Q924" s="179"/>
      <c r="R924" s="179"/>
      <c r="S924" s="179"/>
      <c r="T924" s="180"/>
      <c r="AT924" s="174" t="s">
        <v>194</v>
      </c>
      <c r="AU924" s="174" t="s">
        <v>88</v>
      </c>
      <c r="AV924" s="14" t="s">
        <v>192</v>
      </c>
      <c r="AW924" s="14" t="s">
        <v>35</v>
      </c>
      <c r="AX924" s="14" t="s">
        <v>24</v>
      </c>
      <c r="AY924" s="174" t="s">
        <v>185</v>
      </c>
    </row>
    <row r="925" spans="1:65" s="2" customFormat="1" ht="16.5" customHeight="1">
      <c r="A925" s="33"/>
      <c r="B925" s="150"/>
      <c r="C925" s="151" t="s">
        <v>2738</v>
      </c>
      <c r="D925" s="151" t="s">
        <v>187</v>
      </c>
      <c r="E925" s="152" t="s">
        <v>2739</v>
      </c>
      <c r="F925" s="153" t="s">
        <v>2740</v>
      </c>
      <c r="G925" s="154" t="s">
        <v>288</v>
      </c>
      <c r="H925" s="155">
        <v>80.421999999999997</v>
      </c>
      <c r="I925" s="156"/>
      <c r="J925" s="157">
        <f>ROUND(I925*H925,2)</f>
        <v>0</v>
      </c>
      <c r="K925" s="153" t="s">
        <v>191</v>
      </c>
      <c r="L925" s="34"/>
      <c r="M925" s="158" t="s">
        <v>1</v>
      </c>
      <c r="N925" s="159" t="s">
        <v>45</v>
      </c>
      <c r="O925" s="59"/>
      <c r="P925" s="160">
        <f>O925*H925</f>
        <v>0</v>
      </c>
      <c r="Q925" s="160">
        <v>8.6499999999999997E-3</v>
      </c>
      <c r="R925" s="160">
        <f>Q925*H925</f>
        <v>0.69565029999999994</v>
      </c>
      <c r="S925" s="160">
        <v>0</v>
      </c>
      <c r="T925" s="161">
        <f>S925*H925</f>
        <v>0</v>
      </c>
      <c r="U925" s="33"/>
      <c r="V925" s="33"/>
      <c r="W925" s="33"/>
      <c r="X925" s="33"/>
      <c r="Y925" s="33"/>
      <c r="Z925" s="33"/>
      <c r="AA925" s="33"/>
      <c r="AB925" s="33"/>
      <c r="AC925" s="33"/>
      <c r="AD925" s="33"/>
      <c r="AE925" s="33"/>
      <c r="AR925" s="162" t="s">
        <v>192</v>
      </c>
      <c r="AT925" s="162" t="s">
        <v>187</v>
      </c>
      <c r="AU925" s="162" t="s">
        <v>88</v>
      </c>
      <c r="AY925" s="18" t="s">
        <v>185</v>
      </c>
      <c r="BE925" s="163">
        <f>IF(N925="základní",J925,0)</f>
        <v>0</v>
      </c>
      <c r="BF925" s="163">
        <f>IF(N925="snížená",J925,0)</f>
        <v>0</v>
      </c>
      <c r="BG925" s="163">
        <f>IF(N925="zákl. přenesená",J925,0)</f>
        <v>0</v>
      </c>
      <c r="BH925" s="163">
        <f>IF(N925="sníž. přenesená",J925,0)</f>
        <v>0</v>
      </c>
      <c r="BI925" s="163">
        <f>IF(N925="nulová",J925,0)</f>
        <v>0</v>
      </c>
      <c r="BJ925" s="18" t="s">
        <v>24</v>
      </c>
      <c r="BK925" s="163">
        <f>ROUND(I925*H925,2)</f>
        <v>0</v>
      </c>
      <c r="BL925" s="18" t="s">
        <v>192</v>
      </c>
      <c r="BM925" s="162" t="s">
        <v>2741</v>
      </c>
    </row>
    <row r="926" spans="1:65" s="13" customFormat="1">
      <c r="B926" s="164"/>
      <c r="D926" s="165" t="s">
        <v>194</v>
      </c>
      <c r="E926" s="166" t="s">
        <v>1</v>
      </c>
      <c r="F926" s="167" t="s">
        <v>1847</v>
      </c>
      <c r="H926" s="168">
        <v>80.421999999999997</v>
      </c>
      <c r="I926" s="169"/>
      <c r="L926" s="164"/>
      <c r="M926" s="170"/>
      <c r="N926" s="171"/>
      <c r="O926" s="171"/>
      <c r="P926" s="171"/>
      <c r="Q926" s="171"/>
      <c r="R926" s="171"/>
      <c r="S926" s="171"/>
      <c r="T926" s="172"/>
      <c r="AT926" s="166" t="s">
        <v>194</v>
      </c>
      <c r="AU926" s="166" t="s">
        <v>88</v>
      </c>
      <c r="AV926" s="13" t="s">
        <v>88</v>
      </c>
      <c r="AW926" s="13" t="s">
        <v>35</v>
      </c>
      <c r="AX926" s="13" t="s">
        <v>24</v>
      </c>
      <c r="AY926" s="166" t="s">
        <v>185</v>
      </c>
    </row>
    <row r="927" spans="1:65" s="2" customFormat="1" ht="16.5" customHeight="1">
      <c r="A927" s="33"/>
      <c r="B927" s="150"/>
      <c r="C927" s="151" t="s">
        <v>2742</v>
      </c>
      <c r="D927" s="151" t="s">
        <v>187</v>
      </c>
      <c r="E927" s="152" t="s">
        <v>2743</v>
      </c>
      <c r="F927" s="153" t="s">
        <v>2744</v>
      </c>
      <c r="G927" s="154" t="s">
        <v>280</v>
      </c>
      <c r="H927" s="155">
        <v>406.3</v>
      </c>
      <c r="I927" s="156"/>
      <c r="J927" s="157">
        <f>ROUND(I927*H927,2)</f>
        <v>0</v>
      </c>
      <c r="K927" s="153" t="s">
        <v>191</v>
      </c>
      <c r="L927" s="34"/>
      <c r="M927" s="158" t="s">
        <v>1</v>
      </c>
      <c r="N927" s="159" t="s">
        <v>45</v>
      </c>
      <c r="O927" s="59"/>
      <c r="P927" s="160">
        <f>O927*H927</f>
        <v>0</v>
      </c>
      <c r="Q927" s="160">
        <v>0</v>
      </c>
      <c r="R927" s="160">
        <f>Q927*H927</f>
        <v>0</v>
      </c>
      <c r="S927" s="160">
        <v>0</v>
      </c>
      <c r="T927" s="161">
        <f>S927*H927</f>
        <v>0</v>
      </c>
      <c r="U927" s="33"/>
      <c r="V927" s="33"/>
      <c r="W927" s="33"/>
      <c r="X927" s="33"/>
      <c r="Y927" s="33"/>
      <c r="Z927" s="33"/>
      <c r="AA927" s="33"/>
      <c r="AB927" s="33"/>
      <c r="AC927" s="33"/>
      <c r="AD927" s="33"/>
      <c r="AE927" s="33"/>
      <c r="AR927" s="162" t="s">
        <v>192</v>
      </c>
      <c r="AT927" s="162" t="s">
        <v>187</v>
      </c>
      <c r="AU927" s="162" t="s">
        <v>88</v>
      </c>
      <c r="AY927" s="18" t="s">
        <v>185</v>
      </c>
      <c r="BE927" s="163">
        <f>IF(N927="základní",J927,0)</f>
        <v>0</v>
      </c>
      <c r="BF927" s="163">
        <f>IF(N927="snížená",J927,0)</f>
        <v>0</v>
      </c>
      <c r="BG927" s="163">
        <f>IF(N927="zákl. přenesená",J927,0)</f>
        <v>0</v>
      </c>
      <c r="BH927" s="163">
        <f>IF(N927="sníž. přenesená",J927,0)</f>
        <v>0</v>
      </c>
      <c r="BI927" s="163">
        <f>IF(N927="nulová",J927,0)</f>
        <v>0</v>
      </c>
      <c r="BJ927" s="18" t="s">
        <v>24</v>
      </c>
      <c r="BK927" s="163">
        <f>ROUND(I927*H927,2)</f>
        <v>0</v>
      </c>
      <c r="BL927" s="18" t="s">
        <v>192</v>
      </c>
      <c r="BM927" s="162" t="s">
        <v>2745</v>
      </c>
    </row>
    <row r="928" spans="1:65" s="13" customFormat="1">
      <c r="B928" s="164"/>
      <c r="D928" s="165" t="s">
        <v>194</v>
      </c>
      <c r="E928" s="166" t="s">
        <v>1</v>
      </c>
      <c r="F928" s="167" t="s">
        <v>2746</v>
      </c>
      <c r="H928" s="168">
        <v>285.75</v>
      </c>
      <c r="I928" s="169"/>
      <c r="L928" s="164"/>
      <c r="M928" s="170"/>
      <c r="N928" s="171"/>
      <c r="O928" s="171"/>
      <c r="P928" s="171"/>
      <c r="Q928" s="171"/>
      <c r="R928" s="171"/>
      <c r="S928" s="171"/>
      <c r="T928" s="172"/>
      <c r="AT928" s="166" t="s">
        <v>194</v>
      </c>
      <c r="AU928" s="166" t="s">
        <v>88</v>
      </c>
      <c r="AV928" s="13" t="s">
        <v>88</v>
      </c>
      <c r="AW928" s="13" t="s">
        <v>35</v>
      </c>
      <c r="AX928" s="13" t="s">
        <v>80</v>
      </c>
      <c r="AY928" s="166" t="s">
        <v>185</v>
      </c>
    </row>
    <row r="929" spans="1:65" s="13" customFormat="1">
      <c r="B929" s="164"/>
      <c r="D929" s="165" t="s">
        <v>194</v>
      </c>
      <c r="E929" s="166" t="s">
        <v>1</v>
      </c>
      <c r="F929" s="167" t="s">
        <v>2747</v>
      </c>
      <c r="H929" s="168">
        <v>97.4</v>
      </c>
      <c r="I929" s="169"/>
      <c r="L929" s="164"/>
      <c r="M929" s="170"/>
      <c r="N929" s="171"/>
      <c r="O929" s="171"/>
      <c r="P929" s="171"/>
      <c r="Q929" s="171"/>
      <c r="R929" s="171"/>
      <c r="S929" s="171"/>
      <c r="T929" s="172"/>
      <c r="AT929" s="166" t="s">
        <v>194</v>
      </c>
      <c r="AU929" s="166" t="s">
        <v>88</v>
      </c>
      <c r="AV929" s="13" t="s">
        <v>88</v>
      </c>
      <c r="AW929" s="13" t="s">
        <v>35</v>
      </c>
      <c r="AX929" s="13" t="s">
        <v>80</v>
      </c>
      <c r="AY929" s="166" t="s">
        <v>185</v>
      </c>
    </row>
    <row r="930" spans="1:65" s="13" customFormat="1">
      <c r="B930" s="164"/>
      <c r="D930" s="165" t="s">
        <v>194</v>
      </c>
      <c r="E930" s="166" t="s">
        <v>1</v>
      </c>
      <c r="F930" s="167" t="s">
        <v>2748</v>
      </c>
      <c r="H930" s="168">
        <v>3</v>
      </c>
      <c r="I930" s="169"/>
      <c r="L930" s="164"/>
      <c r="M930" s="170"/>
      <c r="N930" s="171"/>
      <c r="O930" s="171"/>
      <c r="P930" s="171"/>
      <c r="Q930" s="171"/>
      <c r="R930" s="171"/>
      <c r="S930" s="171"/>
      <c r="T930" s="172"/>
      <c r="AT930" s="166" t="s">
        <v>194</v>
      </c>
      <c r="AU930" s="166" t="s">
        <v>88</v>
      </c>
      <c r="AV930" s="13" t="s">
        <v>88</v>
      </c>
      <c r="AW930" s="13" t="s">
        <v>35</v>
      </c>
      <c r="AX930" s="13" t="s">
        <v>80</v>
      </c>
      <c r="AY930" s="166" t="s">
        <v>185</v>
      </c>
    </row>
    <row r="931" spans="1:65" s="13" customFormat="1">
      <c r="B931" s="164"/>
      <c r="D931" s="165" t="s">
        <v>194</v>
      </c>
      <c r="E931" s="166" t="s">
        <v>1</v>
      </c>
      <c r="F931" s="167" t="s">
        <v>2749</v>
      </c>
      <c r="H931" s="168">
        <v>20.149999999999999</v>
      </c>
      <c r="I931" s="169"/>
      <c r="L931" s="164"/>
      <c r="M931" s="170"/>
      <c r="N931" s="171"/>
      <c r="O931" s="171"/>
      <c r="P931" s="171"/>
      <c r="Q931" s="171"/>
      <c r="R931" s="171"/>
      <c r="S931" s="171"/>
      <c r="T931" s="172"/>
      <c r="AT931" s="166" t="s">
        <v>194</v>
      </c>
      <c r="AU931" s="166" t="s">
        <v>88</v>
      </c>
      <c r="AV931" s="13" t="s">
        <v>88</v>
      </c>
      <c r="AW931" s="13" t="s">
        <v>35</v>
      </c>
      <c r="AX931" s="13" t="s">
        <v>80</v>
      </c>
      <c r="AY931" s="166" t="s">
        <v>185</v>
      </c>
    </row>
    <row r="932" spans="1:65" s="14" customFormat="1">
      <c r="B932" s="173"/>
      <c r="D932" s="165" t="s">
        <v>194</v>
      </c>
      <c r="E932" s="174" t="s">
        <v>1</v>
      </c>
      <c r="F932" s="175" t="s">
        <v>195</v>
      </c>
      <c r="H932" s="176">
        <v>406.3</v>
      </c>
      <c r="I932" s="177"/>
      <c r="L932" s="173"/>
      <c r="M932" s="178"/>
      <c r="N932" s="179"/>
      <c r="O932" s="179"/>
      <c r="P932" s="179"/>
      <c r="Q932" s="179"/>
      <c r="R932" s="179"/>
      <c r="S932" s="179"/>
      <c r="T932" s="180"/>
      <c r="AT932" s="174" t="s">
        <v>194</v>
      </c>
      <c r="AU932" s="174" t="s">
        <v>88</v>
      </c>
      <c r="AV932" s="14" t="s">
        <v>192</v>
      </c>
      <c r="AW932" s="14" t="s">
        <v>35</v>
      </c>
      <c r="AX932" s="14" t="s">
        <v>24</v>
      </c>
      <c r="AY932" s="174" t="s">
        <v>185</v>
      </c>
    </row>
    <row r="933" spans="1:65" s="2" customFormat="1" ht="21.75" customHeight="1">
      <c r="A933" s="33"/>
      <c r="B933" s="150"/>
      <c r="C933" s="151" t="s">
        <v>2750</v>
      </c>
      <c r="D933" s="151" t="s">
        <v>187</v>
      </c>
      <c r="E933" s="152" t="s">
        <v>1587</v>
      </c>
      <c r="F933" s="153" t="s">
        <v>1588</v>
      </c>
      <c r="G933" s="154" t="s">
        <v>228</v>
      </c>
      <c r="H933" s="155">
        <v>266.62700000000001</v>
      </c>
      <c r="I933" s="156"/>
      <c r="J933" s="157">
        <f>ROUND(I933*H933,2)</f>
        <v>0</v>
      </c>
      <c r="K933" s="153" t="s">
        <v>224</v>
      </c>
      <c r="L933" s="34"/>
      <c r="M933" s="158" t="s">
        <v>1</v>
      </c>
      <c r="N933" s="159" t="s">
        <v>45</v>
      </c>
      <c r="O933" s="59"/>
      <c r="P933" s="160">
        <f>O933*H933</f>
        <v>0</v>
      </c>
      <c r="Q933" s="160">
        <v>0</v>
      </c>
      <c r="R933" s="160">
        <f>Q933*H933</f>
        <v>0</v>
      </c>
      <c r="S933" s="160">
        <v>0</v>
      </c>
      <c r="T933" s="161">
        <f>S933*H933</f>
        <v>0</v>
      </c>
      <c r="U933" s="33"/>
      <c r="V933" s="33"/>
      <c r="W933" s="33"/>
      <c r="X933" s="33"/>
      <c r="Y933" s="33"/>
      <c r="Z933" s="33"/>
      <c r="AA933" s="33"/>
      <c r="AB933" s="33"/>
      <c r="AC933" s="33"/>
      <c r="AD933" s="33"/>
      <c r="AE933" s="33"/>
      <c r="AR933" s="162" t="s">
        <v>192</v>
      </c>
      <c r="AT933" s="162" t="s">
        <v>187</v>
      </c>
      <c r="AU933" s="162" t="s">
        <v>88</v>
      </c>
      <c r="AY933" s="18" t="s">
        <v>185</v>
      </c>
      <c r="BE933" s="163">
        <f>IF(N933="základní",J933,0)</f>
        <v>0</v>
      </c>
      <c r="BF933" s="163">
        <f>IF(N933="snížená",J933,0)</f>
        <v>0</v>
      </c>
      <c r="BG933" s="163">
        <f>IF(N933="zákl. přenesená",J933,0)</f>
        <v>0</v>
      </c>
      <c r="BH933" s="163">
        <f>IF(N933="sníž. přenesená",J933,0)</f>
        <v>0</v>
      </c>
      <c r="BI933" s="163">
        <f>IF(N933="nulová",J933,0)</f>
        <v>0</v>
      </c>
      <c r="BJ933" s="18" t="s">
        <v>24</v>
      </c>
      <c r="BK933" s="163">
        <f>ROUND(I933*H933,2)</f>
        <v>0</v>
      </c>
      <c r="BL933" s="18" t="s">
        <v>192</v>
      </c>
      <c r="BM933" s="162" t="s">
        <v>2751</v>
      </c>
    </row>
    <row r="934" spans="1:65" s="15" customFormat="1">
      <c r="B934" s="194"/>
      <c r="D934" s="165" t="s">
        <v>194</v>
      </c>
      <c r="E934" s="195" t="s">
        <v>1</v>
      </c>
      <c r="F934" s="196" t="s">
        <v>2752</v>
      </c>
      <c r="H934" s="195" t="s">
        <v>1</v>
      </c>
      <c r="I934" s="197"/>
      <c r="L934" s="194"/>
      <c r="M934" s="198"/>
      <c r="N934" s="199"/>
      <c r="O934" s="199"/>
      <c r="P934" s="199"/>
      <c r="Q934" s="199"/>
      <c r="R934" s="199"/>
      <c r="S934" s="199"/>
      <c r="T934" s="200"/>
      <c r="AT934" s="195" t="s">
        <v>194</v>
      </c>
      <c r="AU934" s="195" t="s">
        <v>88</v>
      </c>
      <c r="AV934" s="15" t="s">
        <v>24</v>
      </c>
      <c r="AW934" s="15" t="s">
        <v>35</v>
      </c>
      <c r="AX934" s="15" t="s">
        <v>80</v>
      </c>
      <c r="AY934" s="195" t="s">
        <v>185</v>
      </c>
    </row>
    <row r="935" spans="1:65" s="13" customFormat="1">
      <c r="B935" s="164"/>
      <c r="D935" s="165" t="s">
        <v>194</v>
      </c>
      <c r="E935" s="166" t="s">
        <v>1</v>
      </c>
      <c r="F935" s="167" t="s">
        <v>2753</v>
      </c>
      <c r="H935" s="168">
        <v>6.32</v>
      </c>
      <c r="I935" s="169"/>
      <c r="L935" s="164"/>
      <c r="M935" s="170"/>
      <c r="N935" s="171"/>
      <c r="O935" s="171"/>
      <c r="P935" s="171"/>
      <c r="Q935" s="171"/>
      <c r="R935" s="171"/>
      <c r="S935" s="171"/>
      <c r="T935" s="172"/>
      <c r="AT935" s="166" t="s">
        <v>194</v>
      </c>
      <c r="AU935" s="166" t="s">
        <v>88</v>
      </c>
      <c r="AV935" s="13" t="s">
        <v>88</v>
      </c>
      <c r="AW935" s="13" t="s">
        <v>35</v>
      </c>
      <c r="AX935" s="13" t="s">
        <v>80</v>
      </c>
      <c r="AY935" s="166" t="s">
        <v>185</v>
      </c>
    </row>
    <row r="936" spans="1:65" s="13" customFormat="1">
      <c r="B936" s="164"/>
      <c r="D936" s="165" t="s">
        <v>194</v>
      </c>
      <c r="E936" s="166" t="s">
        <v>1</v>
      </c>
      <c r="F936" s="167" t="s">
        <v>2754</v>
      </c>
      <c r="H936" s="168">
        <v>143.5</v>
      </c>
      <c r="I936" s="169"/>
      <c r="L936" s="164"/>
      <c r="M936" s="170"/>
      <c r="N936" s="171"/>
      <c r="O936" s="171"/>
      <c r="P936" s="171"/>
      <c r="Q936" s="171"/>
      <c r="R936" s="171"/>
      <c r="S936" s="171"/>
      <c r="T936" s="172"/>
      <c r="AT936" s="166" t="s">
        <v>194</v>
      </c>
      <c r="AU936" s="166" t="s">
        <v>88</v>
      </c>
      <c r="AV936" s="13" t="s">
        <v>88</v>
      </c>
      <c r="AW936" s="13" t="s">
        <v>35</v>
      </c>
      <c r="AX936" s="13" t="s">
        <v>80</v>
      </c>
      <c r="AY936" s="166" t="s">
        <v>185</v>
      </c>
    </row>
    <row r="937" spans="1:65" s="13" customFormat="1">
      <c r="B937" s="164"/>
      <c r="D937" s="165" t="s">
        <v>194</v>
      </c>
      <c r="E937" s="166" t="s">
        <v>1</v>
      </c>
      <c r="F937" s="167" t="s">
        <v>2755</v>
      </c>
      <c r="H937" s="168">
        <v>0.13900000000000001</v>
      </c>
      <c r="I937" s="169"/>
      <c r="L937" s="164"/>
      <c r="M937" s="170"/>
      <c r="N937" s="171"/>
      <c r="O937" s="171"/>
      <c r="P937" s="171"/>
      <c r="Q937" s="171"/>
      <c r="R937" s="171"/>
      <c r="S937" s="171"/>
      <c r="T937" s="172"/>
      <c r="AT937" s="166" t="s">
        <v>194</v>
      </c>
      <c r="AU937" s="166" t="s">
        <v>88</v>
      </c>
      <c r="AV937" s="13" t="s">
        <v>88</v>
      </c>
      <c r="AW937" s="13" t="s">
        <v>35</v>
      </c>
      <c r="AX937" s="13" t="s">
        <v>80</v>
      </c>
      <c r="AY937" s="166" t="s">
        <v>185</v>
      </c>
    </row>
    <row r="938" spans="1:65" s="13" customFormat="1">
      <c r="B938" s="164"/>
      <c r="D938" s="165" t="s">
        <v>194</v>
      </c>
      <c r="E938" s="166" t="s">
        <v>1</v>
      </c>
      <c r="F938" s="167" t="s">
        <v>2756</v>
      </c>
      <c r="H938" s="168">
        <v>8.7729999999999997</v>
      </c>
      <c r="I938" s="169"/>
      <c r="L938" s="164"/>
      <c r="M938" s="170"/>
      <c r="N938" s="171"/>
      <c r="O938" s="171"/>
      <c r="P938" s="171"/>
      <c r="Q938" s="171"/>
      <c r="R938" s="171"/>
      <c r="S938" s="171"/>
      <c r="T938" s="172"/>
      <c r="AT938" s="166" t="s">
        <v>194</v>
      </c>
      <c r="AU938" s="166" t="s">
        <v>88</v>
      </c>
      <c r="AV938" s="13" t="s">
        <v>88</v>
      </c>
      <c r="AW938" s="13" t="s">
        <v>35</v>
      </c>
      <c r="AX938" s="13" t="s">
        <v>80</v>
      </c>
      <c r="AY938" s="166" t="s">
        <v>185</v>
      </c>
    </row>
    <row r="939" spans="1:65" s="13" customFormat="1">
      <c r="B939" s="164"/>
      <c r="D939" s="165" t="s">
        <v>194</v>
      </c>
      <c r="E939" s="166" t="s">
        <v>1</v>
      </c>
      <c r="F939" s="167" t="s">
        <v>2757</v>
      </c>
      <c r="H939" s="168">
        <v>94.7</v>
      </c>
      <c r="I939" s="169"/>
      <c r="L939" s="164"/>
      <c r="M939" s="170"/>
      <c r="N939" s="171"/>
      <c r="O939" s="171"/>
      <c r="P939" s="171"/>
      <c r="Q939" s="171"/>
      <c r="R939" s="171"/>
      <c r="S939" s="171"/>
      <c r="T939" s="172"/>
      <c r="AT939" s="166" t="s">
        <v>194</v>
      </c>
      <c r="AU939" s="166" t="s">
        <v>88</v>
      </c>
      <c r="AV939" s="13" t="s">
        <v>88</v>
      </c>
      <c r="AW939" s="13" t="s">
        <v>35</v>
      </c>
      <c r="AX939" s="13" t="s">
        <v>80</v>
      </c>
      <c r="AY939" s="166" t="s">
        <v>185</v>
      </c>
    </row>
    <row r="940" spans="1:65" s="16" customFormat="1">
      <c r="B940" s="206"/>
      <c r="D940" s="165" t="s">
        <v>194</v>
      </c>
      <c r="E940" s="207" t="s">
        <v>1</v>
      </c>
      <c r="F940" s="208" t="s">
        <v>510</v>
      </c>
      <c r="H940" s="209">
        <v>253.43199999999999</v>
      </c>
      <c r="I940" s="210"/>
      <c r="L940" s="206"/>
      <c r="M940" s="211"/>
      <c r="N940" s="212"/>
      <c r="O940" s="212"/>
      <c r="P940" s="212"/>
      <c r="Q940" s="212"/>
      <c r="R940" s="212"/>
      <c r="S940" s="212"/>
      <c r="T940" s="213"/>
      <c r="AT940" s="207" t="s">
        <v>194</v>
      </c>
      <c r="AU940" s="207" t="s">
        <v>88</v>
      </c>
      <c r="AV940" s="16" t="s">
        <v>117</v>
      </c>
      <c r="AW940" s="16" t="s">
        <v>35</v>
      </c>
      <c r="AX940" s="16" t="s">
        <v>80</v>
      </c>
      <c r="AY940" s="207" t="s">
        <v>185</v>
      </c>
    </row>
    <row r="941" spans="1:65" s="15" customFormat="1">
      <c r="B941" s="194"/>
      <c r="D941" s="165" t="s">
        <v>194</v>
      </c>
      <c r="E941" s="195" t="s">
        <v>1</v>
      </c>
      <c r="F941" s="196" t="s">
        <v>2758</v>
      </c>
      <c r="H941" s="195" t="s">
        <v>1</v>
      </c>
      <c r="I941" s="197"/>
      <c r="L941" s="194"/>
      <c r="M941" s="198"/>
      <c r="N941" s="199"/>
      <c r="O941" s="199"/>
      <c r="P941" s="199"/>
      <c r="Q941" s="199"/>
      <c r="R941" s="199"/>
      <c r="S941" s="199"/>
      <c r="T941" s="200"/>
      <c r="AT941" s="195" t="s">
        <v>194</v>
      </c>
      <c r="AU941" s="195" t="s">
        <v>88</v>
      </c>
      <c r="AV941" s="15" t="s">
        <v>24</v>
      </c>
      <c r="AW941" s="15" t="s">
        <v>35</v>
      </c>
      <c r="AX941" s="15" t="s">
        <v>80</v>
      </c>
      <c r="AY941" s="195" t="s">
        <v>185</v>
      </c>
    </row>
    <row r="942" spans="1:65" s="13" customFormat="1">
      <c r="B942" s="164"/>
      <c r="D942" s="165" t="s">
        <v>194</v>
      </c>
      <c r="E942" s="166" t="s">
        <v>1</v>
      </c>
      <c r="F942" s="167" t="s">
        <v>2759</v>
      </c>
      <c r="H942" s="168">
        <v>3.016</v>
      </c>
      <c r="I942" s="169"/>
      <c r="L942" s="164"/>
      <c r="M942" s="170"/>
      <c r="N942" s="171"/>
      <c r="O942" s="171"/>
      <c r="P942" s="171"/>
      <c r="Q942" s="171"/>
      <c r="R942" s="171"/>
      <c r="S942" s="171"/>
      <c r="T942" s="172"/>
      <c r="AT942" s="166" t="s">
        <v>194</v>
      </c>
      <c r="AU942" s="166" t="s">
        <v>88</v>
      </c>
      <c r="AV942" s="13" t="s">
        <v>88</v>
      </c>
      <c r="AW942" s="13" t="s">
        <v>35</v>
      </c>
      <c r="AX942" s="13" t="s">
        <v>80</v>
      </c>
      <c r="AY942" s="166" t="s">
        <v>185</v>
      </c>
    </row>
    <row r="943" spans="1:65" s="15" customFormat="1">
      <c r="B943" s="194"/>
      <c r="D943" s="165" t="s">
        <v>194</v>
      </c>
      <c r="E943" s="195" t="s">
        <v>1</v>
      </c>
      <c r="F943" s="196" t="s">
        <v>2760</v>
      </c>
      <c r="H943" s="195" t="s">
        <v>1</v>
      </c>
      <c r="I943" s="197"/>
      <c r="L943" s="194"/>
      <c r="M943" s="198"/>
      <c r="N943" s="199"/>
      <c r="O943" s="199"/>
      <c r="P943" s="199"/>
      <c r="Q943" s="199"/>
      <c r="R943" s="199"/>
      <c r="S943" s="199"/>
      <c r="T943" s="200"/>
      <c r="AT943" s="195" t="s">
        <v>194</v>
      </c>
      <c r="AU943" s="195" t="s">
        <v>88</v>
      </c>
      <c r="AV943" s="15" t="s">
        <v>24</v>
      </c>
      <c r="AW943" s="15" t="s">
        <v>35</v>
      </c>
      <c r="AX943" s="15" t="s">
        <v>80</v>
      </c>
      <c r="AY943" s="195" t="s">
        <v>185</v>
      </c>
    </row>
    <row r="944" spans="1:65" s="13" customFormat="1">
      <c r="B944" s="164"/>
      <c r="D944" s="165" t="s">
        <v>194</v>
      </c>
      <c r="E944" s="166" t="s">
        <v>1</v>
      </c>
      <c r="F944" s="167" t="s">
        <v>2761</v>
      </c>
      <c r="H944" s="168">
        <v>0.84799999999999998</v>
      </c>
      <c r="I944" s="169"/>
      <c r="L944" s="164"/>
      <c r="M944" s="170"/>
      <c r="N944" s="171"/>
      <c r="O944" s="171"/>
      <c r="P944" s="171"/>
      <c r="Q944" s="171"/>
      <c r="R944" s="171"/>
      <c r="S944" s="171"/>
      <c r="T944" s="172"/>
      <c r="AT944" s="166" t="s">
        <v>194</v>
      </c>
      <c r="AU944" s="166" t="s">
        <v>88</v>
      </c>
      <c r="AV944" s="13" t="s">
        <v>88</v>
      </c>
      <c r="AW944" s="13" t="s">
        <v>35</v>
      </c>
      <c r="AX944" s="13" t="s">
        <v>80</v>
      </c>
      <c r="AY944" s="166" t="s">
        <v>185</v>
      </c>
    </row>
    <row r="945" spans="1:65" s="15" customFormat="1">
      <c r="B945" s="194"/>
      <c r="D945" s="165" t="s">
        <v>194</v>
      </c>
      <c r="E945" s="195" t="s">
        <v>1</v>
      </c>
      <c r="F945" s="196" t="s">
        <v>2762</v>
      </c>
      <c r="H945" s="195" t="s">
        <v>1</v>
      </c>
      <c r="I945" s="197"/>
      <c r="L945" s="194"/>
      <c r="M945" s="198"/>
      <c r="N945" s="199"/>
      <c r="O945" s="199"/>
      <c r="P945" s="199"/>
      <c r="Q945" s="199"/>
      <c r="R945" s="199"/>
      <c r="S945" s="199"/>
      <c r="T945" s="200"/>
      <c r="AT945" s="195" t="s">
        <v>194</v>
      </c>
      <c r="AU945" s="195" t="s">
        <v>88</v>
      </c>
      <c r="AV945" s="15" t="s">
        <v>24</v>
      </c>
      <c r="AW945" s="15" t="s">
        <v>35</v>
      </c>
      <c r="AX945" s="15" t="s">
        <v>80</v>
      </c>
      <c r="AY945" s="195" t="s">
        <v>185</v>
      </c>
    </row>
    <row r="946" spans="1:65" s="13" customFormat="1">
      <c r="B946" s="164"/>
      <c r="D946" s="165" t="s">
        <v>194</v>
      </c>
      <c r="E946" s="166" t="s">
        <v>1</v>
      </c>
      <c r="F946" s="167" t="s">
        <v>2763</v>
      </c>
      <c r="H946" s="168">
        <v>9.3309999999999995</v>
      </c>
      <c r="I946" s="169"/>
      <c r="L946" s="164"/>
      <c r="M946" s="170"/>
      <c r="N946" s="171"/>
      <c r="O946" s="171"/>
      <c r="P946" s="171"/>
      <c r="Q946" s="171"/>
      <c r="R946" s="171"/>
      <c r="S946" s="171"/>
      <c r="T946" s="172"/>
      <c r="AT946" s="166" t="s">
        <v>194</v>
      </c>
      <c r="AU946" s="166" t="s">
        <v>88</v>
      </c>
      <c r="AV946" s="13" t="s">
        <v>88</v>
      </c>
      <c r="AW946" s="13" t="s">
        <v>35</v>
      </c>
      <c r="AX946" s="13" t="s">
        <v>80</v>
      </c>
      <c r="AY946" s="166" t="s">
        <v>185</v>
      </c>
    </row>
    <row r="947" spans="1:65" s="16" customFormat="1">
      <c r="B947" s="206"/>
      <c r="D947" s="165" t="s">
        <v>194</v>
      </c>
      <c r="E947" s="207" t="s">
        <v>1</v>
      </c>
      <c r="F947" s="208" t="s">
        <v>510</v>
      </c>
      <c r="H947" s="209">
        <v>13.195</v>
      </c>
      <c r="I947" s="210"/>
      <c r="L947" s="206"/>
      <c r="M947" s="211"/>
      <c r="N947" s="212"/>
      <c r="O947" s="212"/>
      <c r="P947" s="212"/>
      <c r="Q947" s="212"/>
      <c r="R947" s="212"/>
      <c r="S947" s="212"/>
      <c r="T947" s="213"/>
      <c r="AT947" s="207" t="s">
        <v>194</v>
      </c>
      <c r="AU947" s="207" t="s">
        <v>88</v>
      </c>
      <c r="AV947" s="16" t="s">
        <v>117</v>
      </c>
      <c r="AW947" s="16" t="s">
        <v>35</v>
      </c>
      <c r="AX947" s="16" t="s">
        <v>80</v>
      </c>
      <c r="AY947" s="207" t="s">
        <v>185</v>
      </c>
    </row>
    <row r="948" spans="1:65" s="14" customFormat="1">
      <c r="B948" s="173"/>
      <c r="D948" s="165" t="s">
        <v>194</v>
      </c>
      <c r="E948" s="174" t="s">
        <v>1</v>
      </c>
      <c r="F948" s="175" t="s">
        <v>195</v>
      </c>
      <c r="H948" s="176">
        <v>266.62700000000001</v>
      </c>
      <c r="I948" s="177"/>
      <c r="L948" s="173"/>
      <c r="M948" s="178"/>
      <c r="N948" s="179"/>
      <c r="O948" s="179"/>
      <c r="P948" s="179"/>
      <c r="Q948" s="179"/>
      <c r="R948" s="179"/>
      <c r="S948" s="179"/>
      <c r="T948" s="180"/>
      <c r="AT948" s="174" t="s">
        <v>194</v>
      </c>
      <c r="AU948" s="174" t="s">
        <v>88</v>
      </c>
      <c r="AV948" s="14" t="s">
        <v>192</v>
      </c>
      <c r="AW948" s="14" t="s">
        <v>35</v>
      </c>
      <c r="AX948" s="14" t="s">
        <v>24</v>
      </c>
      <c r="AY948" s="174" t="s">
        <v>185</v>
      </c>
    </row>
    <row r="949" spans="1:65" s="2" customFormat="1" ht="21.75" customHeight="1">
      <c r="A949" s="33"/>
      <c r="B949" s="150"/>
      <c r="C949" s="151" t="s">
        <v>2764</v>
      </c>
      <c r="D949" s="151" t="s">
        <v>187</v>
      </c>
      <c r="E949" s="152" t="s">
        <v>1587</v>
      </c>
      <c r="F949" s="153" t="s">
        <v>1588</v>
      </c>
      <c r="G949" s="154" t="s">
        <v>228</v>
      </c>
      <c r="H949" s="155">
        <v>320.92</v>
      </c>
      <c r="I949" s="156"/>
      <c r="J949" s="157">
        <f>ROUND(I949*H949,2)</f>
        <v>0</v>
      </c>
      <c r="K949" s="153" t="s">
        <v>224</v>
      </c>
      <c r="L949" s="34"/>
      <c r="M949" s="158" t="s">
        <v>1</v>
      </c>
      <c r="N949" s="159" t="s">
        <v>45</v>
      </c>
      <c r="O949" s="59"/>
      <c r="P949" s="160">
        <f>O949*H949</f>
        <v>0</v>
      </c>
      <c r="Q949" s="160">
        <v>0</v>
      </c>
      <c r="R949" s="160">
        <f>Q949*H949</f>
        <v>0</v>
      </c>
      <c r="S949" s="160">
        <v>0</v>
      </c>
      <c r="T949" s="161">
        <f>S949*H949</f>
        <v>0</v>
      </c>
      <c r="U949" s="33"/>
      <c r="V949" s="33"/>
      <c r="W949" s="33"/>
      <c r="X949" s="33"/>
      <c r="Y949" s="33"/>
      <c r="Z949" s="33"/>
      <c r="AA949" s="33"/>
      <c r="AB949" s="33"/>
      <c r="AC949" s="33"/>
      <c r="AD949" s="33"/>
      <c r="AE949" s="33"/>
      <c r="AR949" s="162" t="s">
        <v>192</v>
      </c>
      <c r="AT949" s="162" t="s">
        <v>187</v>
      </c>
      <c r="AU949" s="162" t="s">
        <v>88</v>
      </c>
      <c r="AY949" s="18" t="s">
        <v>185</v>
      </c>
      <c r="BE949" s="163">
        <f>IF(N949="základní",J949,0)</f>
        <v>0</v>
      </c>
      <c r="BF949" s="163">
        <f>IF(N949="snížená",J949,0)</f>
        <v>0</v>
      </c>
      <c r="BG949" s="163">
        <f>IF(N949="zákl. přenesená",J949,0)</f>
        <v>0</v>
      </c>
      <c r="BH949" s="163">
        <f>IF(N949="sníž. přenesená",J949,0)</f>
        <v>0</v>
      </c>
      <c r="BI949" s="163">
        <f>IF(N949="nulová",J949,0)</f>
        <v>0</v>
      </c>
      <c r="BJ949" s="18" t="s">
        <v>24</v>
      </c>
      <c r="BK949" s="163">
        <f>ROUND(I949*H949,2)</f>
        <v>0</v>
      </c>
      <c r="BL949" s="18" t="s">
        <v>192</v>
      </c>
      <c r="BM949" s="162" t="s">
        <v>2765</v>
      </c>
    </row>
    <row r="950" spans="1:65" s="15" customFormat="1">
      <c r="B950" s="194"/>
      <c r="D950" s="165" t="s">
        <v>194</v>
      </c>
      <c r="E950" s="195" t="s">
        <v>1</v>
      </c>
      <c r="F950" s="196" t="s">
        <v>2766</v>
      </c>
      <c r="H950" s="195" t="s">
        <v>1</v>
      </c>
      <c r="I950" s="197"/>
      <c r="L950" s="194"/>
      <c r="M950" s="198"/>
      <c r="N950" s="199"/>
      <c r="O950" s="199"/>
      <c r="P950" s="199"/>
      <c r="Q950" s="199"/>
      <c r="R950" s="199"/>
      <c r="S950" s="199"/>
      <c r="T950" s="200"/>
      <c r="AT950" s="195" t="s">
        <v>194</v>
      </c>
      <c r="AU950" s="195" t="s">
        <v>88</v>
      </c>
      <c r="AV950" s="15" t="s">
        <v>24</v>
      </c>
      <c r="AW950" s="15" t="s">
        <v>35</v>
      </c>
      <c r="AX950" s="15" t="s">
        <v>80</v>
      </c>
      <c r="AY950" s="195" t="s">
        <v>185</v>
      </c>
    </row>
    <row r="951" spans="1:65" s="15" customFormat="1">
      <c r="B951" s="194"/>
      <c r="D951" s="165" t="s">
        <v>194</v>
      </c>
      <c r="E951" s="195" t="s">
        <v>1</v>
      </c>
      <c r="F951" s="196" t="s">
        <v>2767</v>
      </c>
      <c r="H951" s="195" t="s">
        <v>1</v>
      </c>
      <c r="I951" s="197"/>
      <c r="L951" s="194"/>
      <c r="M951" s="198"/>
      <c r="N951" s="199"/>
      <c r="O951" s="199"/>
      <c r="P951" s="199"/>
      <c r="Q951" s="199"/>
      <c r="R951" s="199"/>
      <c r="S951" s="199"/>
      <c r="T951" s="200"/>
      <c r="AT951" s="195" t="s">
        <v>194</v>
      </c>
      <c r="AU951" s="195" t="s">
        <v>88</v>
      </c>
      <c r="AV951" s="15" t="s">
        <v>24</v>
      </c>
      <c r="AW951" s="15" t="s">
        <v>35</v>
      </c>
      <c r="AX951" s="15" t="s">
        <v>80</v>
      </c>
      <c r="AY951" s="195" t="s">
        <v>185</v>
      </c>
    </row>
    <row r="952" spans="1:65" s="13" customFormat="1">
      <c r="B952" s="164"/>
      <c r="D952" s="165" t="s">
        <v>194</v>
      </c>
      <c r="E952" s="166" t="s">
        <v>1</v>
      </c>
      <c r="F952" s="167" t="s">
        <v>2768</v>
      </c>
      <c r="H952" s="168">
        <v>226.102</v>
      </c>
      <c r="I952" s="169"/>
      <c r="L952" s="164"/>
      <c r="M952" s="170"/>
      <c r="N952" s="171"/>
      <c r="O952" s="171"/>
      <c r="P952" s="171"/>
      <c r="Q952" s="171"/>
      <c r="R952" s="171"/>
      <c r="S952" s="171"/>
      <c r="T952" s="172"/>
      <c r="AT952" s="166" t="s">
        <v>194</v>
      </c>
      <c r="AU952" s="166" t="s">
        <v>88</v>
      </c>
      <c r="AV952" s="13" t="s">
        <v>88</v>
      </c>
      <c r="AW952" s="13" t="s">
        <v>35</v>
      </c>
      <c r="AX952" s="13" t="s">
        <v>80</v>
      </c>
      <c r="AY952" s="166" t="s">
        <v>185</v>
      </c>
    </row>
    <row r="953" spans="1:65" s="15" customFormat="1">
      <c r="B953" s="194"/>
      <c r="D953" s="165" t="s">
        <v>194</v>
      </c>
      <c r="E953" s="195" t="s">
        <v>1</v>
      </c>
      <c r="F953" s="196" t="s">
        <v>2769</v>
      </c>
      <c r="H953" s="195" t="s">
        <v>1</v>
      </c>
      <c r="I953" s="197"/>
      <c r="L953" s="194"/>
      <c r="M953" s="198"/>
      <c r="N953" s="199"/>
      <c r="O953" s="199"/>
      <c r="P953" s="199"/>
      <c r="Q953" s="199"/>
      <c r="R953" s="199"/>
      <c r="S953" s="199"/>
      <c r="T953" s="200"/>
      <c r="AT953" s="195" t="s">
        <v>194</v>
      </c>
      <c r="AU953" s="195" t="s">
        <v>88</v>
      </c>
      <c r="AV953" s="15" t="s">
        <v>24</v>
      </c>
      <c r="AW953" s="15" t="s">
        <v>35</v>
      </c>
      <c r="AX953" s="15" t="s">
        <v>80</v>
      </c>
      <c r="AY953" s="195" t="s">
        <v>185</v>
      </c>
    </row>
    <row r="954" spans="1:65" s="13" customFormat="1">
      <c r="B954" s="164"/>
      <c r="D954" s="165" t="s">
        <v>194</v>
      </c>
      <c r="E954" s="166" t="s">
        <v>1</v>
      </c>
      <c r="F954" s="167" t="s">
        <v>2770</v>
      </c>
      <c r="H954" s="168">
        <v>11.935</v>
      </c>
      <c r="I954" s="169"/>
      <c r="L954" s="164"/>
      <c r="M954" s="170"/>
      <c r="N954" s="171"/>
      <c r="O954" s="171"/>
      <c r="P954" s="171"/>
      <c r="Q954" s="171"/>
      <c r="R954" s="171"/>
      <c r="S954" s="171"/>
      <c r="T954" s="172"/>
      <c r="AT954" s="166" t="s">
        <v>194</v>
      </c>
      <c r="AU954" s="166" t="s">
        <v>88</v>
      </c>
      <c r="AV954" s="13" t="s">
        <v>88</v>
      </c>
      <c r="AW954" s="13" t="s">
        <v>35</v>
      </c>
      <c r="AX954" s="13" t="s">
        <v>80</v>
      </c>
      <c r="AY954" s="166" t="s">
        <v>185</v>
      </c>
    </row>
    <row r="955" spans="1:65" s="15" customFormat="1">
      <c r="B955" s="194"/>
      <c r="D955" s="165" t="s">
        <v>194</v>
      </c>
      <c r="E955" s="195" t="s">
        <v>1</v>
      </c>
      <c r="F955" s="196" t="s">
        <v>2771</v>
      </c>
      <c r="H955" s="195" t="s">
        <v>1</v>
      </c>
      <c r="I955" s="197"/>
      <c r="L955" s="194"/>
      <c r="M955" s="198"/>
      <c r="N955" s="199"/>
      <c r="O955" s="199"/>
      <c r="P955" s="199"/>
      <c r="Q955" s="199"/>
      <c r="R955" s="199"/>
      <c r="S955" s="199"/>
      <c r="T955" s="200"/>
      <c r="AT955" s="195" t="s">
        <v>194</v>
      </c>
      <c r="AU955" s="195" t="s">
        <v>88</v>
      </c>
      <c r="AV955" s="15" t="s">
        <v>24</v>
      </c>
      <c r="AW955" s="15" t="s">
        <v>35</v>
      </c>
      <c r="AX955" s="15" t="s">
        <v>80</v>
      </c>
      <c r="AY955" s="195" t="s">
        <v>185</v>
      </c>
    </row>
    <row r="956" spans="1:65" s="13" customFormat="1">
      <c r="B956" s="164"/>
      <c r="D956" s="165" t="s">
        <v>194</v>
      </c>
      <c r="E956" s="166" t="s">
        <v>1</v>
      </c>
      <c r="F956" s="167" t="s">
        <v>2772</v>
      </c>
      <c r="H956" s="168">
        <v>-9.6630000000000003</v>
      </c>
      <c r="I956" s="169"/>
      <c r="L956" s="164"/>
      <c r="M956" s="170"/>
      <c r="N956" s="171"/>
      <c r="O956" s="171"/>
      <c r="P956" s="171"/>
      <c r="Q956" s="171"/>
      <c r="R956" s="171"/>
      <c r="S956" s="171"/>
      <c r="T956" s="172"/>
      <c r="AT956" s="166" t="s">
        <v>194</v>
      </c>
      <c r="AU956" s="166" t="s">
        <v>88</v>
      </c>
      <c r="AV956" s="13" t="s">
        <v>88</v>
      </c>
      <c r="AW956" s="13" t="s">
        <v>35</v>
      </c>
      <c r="AX956" s="13" t="s">
        <v>80</v>
      </c>
      <c r="AY956" s="166" t="s">
        <v>185</v>
      </c>
    </row>
    <row r="957" spans="1:65" s="15" customFormat="1">
      <c r="B957" s="194"/>
      <c r="D957" s="165" t="s">
        <v>194</v>
      </c>
      <c r="E957" s="195" t="s">
        <v>1</v>
      </c>
      <c r="F957" s="196" t="s">
        <v>2773</v>
      </c>
      <c r="H957" s="195" t="s">
        <v>1</v>
      </c>
      <c r="I957" s="197"/>
      <c r="L957" s="194"/>
      <c r="M957" s="198"/>
      <c r="N957" s="199"/>
      <c r="O957" s="199"/>
      <c r="P957" s="199"/>
      <c r="Q957" s="199"/>
      <c r="R957" s="199"/>
      <c r="S957" s="199"/>
      <c r="T957" s="200"/>
      <c r="AT957" s="195" t="s">
        <v>194</v>
      </c>
      <c r="AU957" s="195" t="s">
        <v>88</v>
      </c>
      <c r="AV957" s="15" t="s">
        <v>24</v>
      </c>
      <c r="AW957" s="15" t="s">
        <v>35</v>
      </c>
      <c r="AX957" s="15" t="s">
        <v>80</v>
      </c>
      <c r="AY957" s="195" t="s">
        <v>185</v>
      </c>
    </row>
    <row r="958" spans="1:65" s="13" customFormat="1">
      <c r="B958" s="164"/>
      <c r="D958" s="165" t="s">
        <v>194</v>
      </c>
      <c r="E958" s="166" t="s">
        <v>1</v>
      </c>
      <c r="F958" s="167" t="s">
        <v>2774</v>
      </c>
      <c r="H958" s="168">
        <v>92.546000000000006</v>
      </c>
      <c r="I958" s="169"/>
      <c r="L958" s="164"/>
      <c r="M958" s="170"/>
      <c r="N958" s="171"/>
      <c r="O958" s="171"/>
      <c r="P958" s="171"/>
      <c r="Q958" s="171"/>
      <c r="R958" s="171"/>
      <c r="S958" s="171"/>
      <c r="T958" s="172"/>
      <c r="AT958" s="166" t="s">
        <v>194</v>
      </c>
      <c r="AU958" s="166" t="s">
        <v>88</v>
      </c>
      <c r="AV958" s="13" t="s">
        <v>88</v>
      </c>
      <c r="AW958" s="13" t="s">
        <v>35</v>
      </c>
      <c r="AX958" s="13" t="s">
        <v>80</v>
      </c>
      <c r="AY958" s="166" t="s">
        <v>185</v>
      </c>
    </row>
    <row r="959" spans="1:65" s="14" customFormat="1">
      <c r="B959" s="173"/>
      <c r="D959" s="165" t="s">
        <v>194</v>
      </c>
      <c r="E959" s="174" t="s">
        <v>1</v>
      </c>
      <c r="F959" s="175" t="s">
        <v>2775</v>
      </c>
      <c r="H959" s="176">
        <v>320.92</v>
      </c>
      <c r="I959" s="177"/>
      <c r="L959" s="173"/>
      <c r="M959" s="178"/>
      <c r="N959" s="179"/>
      <c r="O959" s="179"/>
      <c r="P959" s="179"/>
      <c r="Q959" s="179"/>
      <c r="R959" s="179"/>
      <c r="S959" s="179"/>
      <c r="T959" s="180"/>
      <c r="AT959" s="174" t="s">
        <v>194</v>
      </c>
      <c r="AU959" s="174" t="s">
        <v>88</v>
      </c>
      <c r="AV959" s="14" t="s">
        <v>192</v>
      </c>
      <c r="AW959" s="14" t="s">
        <v>35</v>
      </c>
      <c r="AX959" s="14" t="s">
        <v>24</v>
      </c>
      <c r="AY959" s="174" t="s">
        <v>185</v>
      </c>
    </row>
    <row r="960" spans="1:65" s="2" customFormat="1" ht="16.5" customHeight="1">
      <c r="A960" s="33"/>
      <c r="B960" s="150"/>
      <c r="C960" s="151" t="s">
        <v>2776</v>
      </c>
      <c r="D960" s="151" t="s">
        <v>187</v>
      </c>
      <c r="E960" s="152" t="s">
        <v>1592</v>
      </c>
      <c r="F960" s="153" t="s">
        <v>1593</v>
      </c>
      <c r="G960" s="154" t="s">
        <v>228</v>
      </c>
      <c r="H960" s="155">
        <v>1.323</v>
      </c>
      <c r="I960" s="156"/>
      <c r="J960" s="157">
        <f>ROUND(I960*H960,2)</f>
        <v>0</v>
      </c>
      <c r="K960" s="153" t="s">
        <v>191</v>
      </c>
      <c r="L960" s="34"/>
      <c r="M960" s="158" t="s">
        <v>1</v>
      </c>
      <c r="N960" s="159" t="s">
        <v>45</v>
      </c>
      <c r="O960" s="59"/>
      <c r="P960" s="160">
        <f>O960*H960</f>
        <v>0</v>
      </c>
      <c r="Q960" s="160">
        <v>0</v>
      </c>
      <c r="R960" s="160">
        <f>Q960*H960</f>
        <v>0</v>
      </c>
      <c r="S960" s="160">
        <v>2.2000000000000002</v>
      </c>
      <c r="T960" s="161">
        <f>S960*H960</f>
        <v>2.9106000000000001</v>
      </c>
      <c r="U960" s="33"/>
      <c r="V960" s="33"/>
      <c r="W960" s="33"/>
      <c r="X960" s="33"/>
      <c r="Y960" s="33"/>
      <c r="Z960" s="33"/>
      <c r="AA960" s="33"/>
      <c r="AB960" s="33"/>
      <c r="AC960" s="33"/>
      <c r="AD960" s="33"/>
      <c r="AE960" s="33"/>
      <c r="AR960" s="162" t="s">
        <v>192</v>
      </c>
      <c r="AT960" s="162" t="s">
        <v>187</v>
      </c>
      <c r="AU960" s="162" t="s">
        <v>88</v>
      </c>
      <c r="AY960" s="18" t="s">
        <v>185</v>
      </c>
      <c r="BE960" s="163">
        <f>IF(N960="základní",J960,0)</f>
        <v>0</v>
      </c>
      <c r="BF960" s="163">
        <f>IF(N960="snížená",J960,0)</f>
        <v>0</v>
      </c>
      <c r="BG960" s="163">
        <f>IF(N960="zákl. přenesená",J960,0)</f>
        <v>0</v>
      </c>
      <c r="BH960" s="163">
        <f>IF(N960="sníž. přenesená",J960,0)</f>
        <v>0</v>
      </c>
      <c r="BI960" s="163">
        <f>IF(N960="nulová",J960,0)</f>
        <v>0</v>
      </c>
      <c r="BJ960" s="18" t="s">
        <v>24</v>
      </c>
      <c r="BK960" s="163">
        <f>ROUND(I960*H960,2)</f>
        <v>0</v>
      </c>
      <c r="BL960" s="18" t="s">
        <v>192</v>
      </c>
      <c r="BM960" s="162" t="s">
        <v>2777</v>
      </c>
    </row>
    <row r="961" spans="1:65" s="15" customFormat="1">
      <c r="B961" s="194"/>
      <c r="D961" s="165" t="s">
        <v>194</v>
      </c>
      <c r="E961" s="195" t="s">
        <v>1</v>
      </c>
      <c r="F961" s="196" t="s">
        <v>2778</v>
      </c>
      <c r="H961" s="195" t="s">
        <v>1</v>
      </c>
      <c r="I961" s="197"/>
      <c r="L961" s="194"/>
      <c r="M961" s="198"/>
      <c r="N961" s="199"/>
      <c r="O961" s="199"/>
      <c r="P961" s="199"/>
      <c r="Q961" s="199"/>
      <c r="R961" s="199"/>
      <c r="S961" s="199"/>
      <c r="T961" s="200"/>
      <c r="AT961" s="195" t="s">
        <v>194</v>
      </c>
      <c r="AU961" s="195" t="s">
        <v>88</v>
      </c>
      <c r="AV961" s="15" t="s">
        <v>24</v>
      </c>
      <c r="AW961" s="15" t="s">
        <v>35</v>
      </c>
      <c r="AX961" s="15" t="s">
        <v>80</v>
      </c>
      <c r="AY961" s="195" t="s">
        <v>185</v>
      </c>
    </row>
    <row r="962" spans="1:65" s="13" customFormat="1">
      <c r="B962" s="164"/>
      <c r="D962" s="165" t="s">
        <v>194</v>
      </c>
      <c r="E962" s="166" t="s">
        <v>1</v>
      </c>
      <c r="F962" s="167" t="s">
        <v>2779</v>
      </c>
      <c r="H962" s="168">
        <v>1.323</v>
      </c>
      <c r="I962" s="169"/>
      <c r="L962" s="164"/>
      <c r="M962" s="170"/>
      <c r="N962" s="171"/>
      <c r="O962" s="171"/>
      <c r="P962" s="171"/>
      <c r="Q962" s="171"/>
      <c r="R962" s="171"/>
      <c r="S962" s="171"/>
      <c r="T962" s="172"/>
      <c r="AT962" s="166" t="s">
        <v>194</v>
      </c>
      <c r="AU962" s="166" t="s">
        <v>88</v>
      </c>
      <c r="AV962" s="13" t="s">
        <v>88</v>
      </c>
      <c r="AW962" s="13" t="s">
        <v>35</v>
      </c>
      <c r="AX962" s="13" t="s">
        <v>80</v>
      </c>
      <c r="AY962" s="166" t="s">
        <v>185</v>
      </c>
    </row>
    <row r="963" spans="1:65" s="16" customFormat="1">
      <c r="B963" s="206"/>
      <c r="D963" s="165" t="s">
        <v>194</v>
      </c>
      <c r="E963" s="207" t="s">
        <v>1761</v>
      </c>
      <c r="F963" s="208" t="s">
        <v>510</v>
      </c>
      <c r="H963" s="209">
        <v>1.323</v>
      </c>
      <c r="I963" s="210"/>
      <c r="L963" s="206"/>
      <c r="M963" s="211"/>
      <c r="N963" s="212"/>
      <c r="O963" s="212"/>
      <c r="P963" s="212"/>
      <c r="Q963" s="212"/>
      <c r="R963" s="212"/>
      <c r="S963" s="212"/>
      <c r="T963" s="213"/>
      <c r="AT963" s="207" t="s">
        <v>194</v>
      </c>
      <c r="AU963" s="207" t="s">
        <v>88</v>
      </c>
      <c r="AV963" s="16" t="s">
        <v>117</v>
      </c>
      <c r="AW963" s="16" t="s">
        <v>35</v>
      </c>
      <c r="AX963" s="16" t="s">
        <v>80</v>
      </c>
      <c r="AY963" s="207" t="s">
        <v>185</v>
      </c>
    </row>
    <row r="964" spans="1:65" s="14" customFormat="1">
      <c r="B964" s="173"/>
      <c r="D964" s="165" t="s">
        <v>194</v>
      </c>
      <c r="E964" s="174" t="s">
        <v>1</v>
      </c>
      <c r="F964" s="175" t="s">
        <v>195</v>
      </c>
      <c r="H964" s="176">
        <v>1.323</v>
      </c>
      <c r="I964" s="177"/>
      <c r="L964" s="173"/>
      <c r="M964" s="178"/>
      <c r="N964" s="179"/>
      <c r="O964" s="179"/>
      <c r="P964" s="179"/>
      <c r="Q964" s="179"/>
      <c r="R964" s="179"/>
      <c r="S964" s="179"/>
      <c r="T964" s="180"/>
      <c r="AT964" s="174" t="s">
        <v>194</v>
      </c>
      <c r="AU964" s="174" t="s">
        <v>88</v>
      </c>
      <c r="AV964" s="14" t="s">
        <v>192</v>
      </c>
      <c r="AW964" s="14" t="s">
        <v>35</v>
      </c>
      <c r="AX964" s="14" t="s">
        <v>24</v>
      </c>
      <c r="AY964" s="174" t="s">
        <v>185</v>
      </c>
    </row>
    <row r="965" spans="1:65" s="2" customFormat="1" ht="16.5" customHeight="1">
      <c r="A965" s="33"/>
      <c r="B965" s="150"/>
      <c r="C965" s="151" t="s">
        <v>2780</v>
      </c>
      <c r="D965" s="151" t="s">
        <v>187</v>
      </c>
      <c r="E965" s="152" t="s">
        <v>2781</v>
      </c>
      <c r="F965" s="153" t="s">
        <v>2782</v>
      </c>
      <c r="G965" s="154" t="s">
        <v>228</v>
      </c>
      <c r="H965" s="155">
        <v>1.323</v>
      </c>
      <c r="I965" s="156"/>
      <c r="J965" s="157">
        <f>ROUND(I965*H965,2)</f>
        <v>0</v>
      </c>
      <c r="K965" s="153" t="s">
        <v>224</v>
      </c>
      <c r="L965" s="34"/>
      <c r="M965" s="158" t="s">
        <v>1</v>
      </c>
      <c r="N965" s="159" t="s">
        <v>45</v>
      </c>
      <c r="O965" s="59"/>
      <c r="P965" s="160">
        <f>O965*H965</f>
        <v>0</v>
      </c>
      <c r="Q965" s="160">
        <v>0</v>
      </c>
      <c r="R965" s="160">
        <f>Q965*H965</f>
        <v>0</v>
      </c>
      <c r="S965" s="160">
        <v>0</v>
      </c>
      <c r="T965" s="161">
        <f>S965*H965</f>
        <v>0</v>
      </c>
      <c r="U965" s="33"/>
      <c r="V965" s="33"/>
      <c r="W965" s="33"/>
      <c r="X965" s="33"/>
      <c r="Y965" s="33"/>
      <c r="Z965" s="33"/>
      <c r="AA965" s="33"/>
      <c r="AB965" s="33"/>
      <c r="AC965" s="33"/>
      <c r="AD965" s="33"/>
      <c r="AE965" s="33"/>
      <c r="AR965" s="162" t="s">
        <v>192</v>
      </c>
      <c r="AT965" s="162" t="s">
        <v>187</v>
      </c>
      <c r="AU965" s="162" t="s">
        <v>88</v>
      </c>
      <c r="AY965" s="18" t="s">
        <v>185</v>
      </c>
      <c r="BE965" s="163">
        <f>IF(N965="základní",J965,0)</f>
        <v>0</v>
      </c>
      <c r="BF965" s="163">
        <f>IF(N965="snížená",J965,0)</f>
        <v>0</v>
      </c>
      <c r="BG965" s="163">
        <f>IF(N965="zákl. přenesená",J965,0)</f>
        <v>0</v>
      </c>
      <c r="BH965" s="163">
        <f>IF(N965="sníž. přenesená",J965,0)</f>
        <v>0</v>
      </c>
      <c r="BI965" s="163">
        <f>IF(N965="nulová",J965,0)</f>
        <v>0</v>
      </c>
      <c r="BJ965" s="18" t="s">
        <v>24</v>
      </c>
      <c r="BK965" s="163">
        <f>ROUND(I965*H965,2)</f>
        <v>0</v>
      </c>
      <c r="BL965" s="18" t="s">
        <v>192</v>
      </c>
      <c r="BM965" s="162" t="s">
        <v>2783</v>
      </c>
    </row>
    <row r="966" spans="1:65" s="2" customFormat="1" ht="16.5" customHeight="1">
      <c r="A966" s="33"/>
      <c r="B966" s="150"/>
      <c r="C966" s="151" t="s">
        <v>2784</v>
      </c>
      <c r="D966" s="151" t="s">
        <v>187</v>
      </c>
      <c r="E966" s="152" t="s">
        <v>2785</v>
      </c>
      <c r="F966" s="153" t="s">
        <v>2786</v>
      </c>
      <c r="G966" s="154" t="s">
        <v>228</v>
      </c>
      <c r="H966" s="155">
        <v>1.323</v>
      </c>
      <c r="I966" s="156"/>
      <c r="J966" s="157">
        <f>ROUND(I966*H966,2)</f>
        <v>0</v>
      </c>
      <c r="K966" s="153" t="s">
        <v>224</v>
      </c>
      <c r="L966" s="34"/>
      <c r="M966" s="158" t="s">
        <v>1</v>
      </c>
      <c r="N966" s="159" t="s">
        <v>45</v>
      </c>
      <c r="O966" s="59"/>
      <c r="P966" s="160">
        <f>O966*H966</f>
        <v>0</v>
      </c>
      <c r="Q966" s="160">
        <v>0</v>
      </c>
      <c r="R966" s="160">
        <f>Q966*H966</f>
        <v>0</v>
      </c>
      <c r="S966" s="160">
        <v>0</v>
      </c>
      <c r="T966" s="161">
        <f>S966*H966</f>
        <v>0</v>
      </c>
      <c r="U966" s="33"/>
      <c r="V966" s="33"/>
      <c r="W966" s="33"/>
      <c r="X966" s="33"/>
      <c r="Y966" s="33"/>
      <c r="Z966" s="33"/>
      <c r="AA966" s="33"/>
      <c r="AB966" s="33"/>
      <c r="AC966" s="33"/>
      <c r="AD966" s="33"/>
      <c r="AE966" s="33"/>
      <c r="AR966" s="162" t="s">
        <v>192</v>
      </c>
      <c r="AT966" s="162" t="s">
        <v>187</v>
      </c>
      <c r="AU966" s="162" t="s">
        <v>88</v>
      </c>
      <c r="AY966" s="18" t="s">
        <v>185</v>
      </c>
      <c r="BE966" s="163">
        <f>IF(N966="základní",J966,0)</f>
        <v>0</v>
      </c>
      <c r="BF966" s="163">
        <f>IF(N966="snížená",J966,0)</f>
        <v>0</v>
      </c>
      <c r="BG966" s="163">
        <f>IF(N966="zákl. přenesená",J966,0)</f>
        <v>0</v>
      </c>
      <c r="BH966" s="163">
        <f>IF(N966="sníž. přenesená",J966,0)</f>
        <v>0</v>
      </c>
      <c r="BI966" s="163">
        <f>IF(N966="nulová",J966,0)</f>
        <v>0</v>
      </c>
      <c r="BJ966" s="18" t="s">
        <v>24</v>
      </c>
      <c r="BK966" s="163">
        <f>ROUND(I966*H966,2)</f>
        <v>0</v>
      </c>
      <c r="BL966" s="18" t="s">
        <v>192</v>
      </c>
      <c r="BM966" s="162" t="s">
        <v>2787</v>
      </c>
    </row>
    <row r="967" spans="1:65" s="13" customFormat="1">
      <c r="B967" s="164"/>
      <c r="D967" s="165" t="s">
        <v>194</v>
      </c>
      <c r="E967" s="166" t="s">
        <v>1</v>
      </c>
      <c r="F967" s="167" t="s">
        <v>1761</v>
      </c>
      <c r="H967" s="168">
        <v>1.323</v>
      </c>
      <c r="I967" s="169"/>
      <c r="L967" s="164"/>
      <c r="M967" s="170"/>
      <c r="N967" s="171"/>
      <c r="O967" s="171"/>
      <c r="P967" s="171"/>
      <c r="Q967" s="171"/>
      <c r="R967" s="171"/>
      <c r="S967" s="171"/>
      <c r="T967" s="172"/>
      <c r="AT967" s="166" t="s">
        <v>194</v>
      </c>
      <c r="AU967" s="166" t="s">
        <v>88</v>
      </c>
      <c r="AV967" s="13" t="s">
        <v>88</v>
      </c>
      <c r="AW967" s="13" t="s">
        <v>35</v>
      </c>
      <c r="AX967" s="13" t="s">
        <v>24</v>
      </c>
      <c r="AY967" s="166" t="s">
        <v>185</v>
      </c>
    </row>
    <row r="968" spans="1:65" s="2" customFormat="1" ht="16.5" customHeight="1">
      <c r="A968" s="33"/>
      <c r="B968" s="150"/>
      <c r="C968" s="151" t="s">
        <v>2788</v>
      </c>
      <c r="D968" s="151" t="s">
        <v>187</v>
      </c>
      <c r="E968" s="152" t="s">
        <v>2789</v>
      </c>
      <c r="F968" s="153" t="s">
        <v>2790</v>
      </c>
      <c r="G968" s="154" t="s">
        <v>228</v>
      </c>
      <c r="H968" s="155">
        <v>1.323</v>
      </c>
      <c r="I968" s="156"/>
      <c r="J968" s="157">
        <f>ROUND(I968*H968,2)</f>
        <v>0</v>
      </c>
      <c r="K968" s="153" t="s">
        <v>224</v>
      </c>
      <c r="L968" s="34"/>
      <c r="M968" s="158" t="s">
        <v>1</v>
      </c>
      <c r="N968" s="159" t="s">
        <v>45</v>
      </c>
      <c r="O968" s="59"/>
      <c r="P968" s="160">
        <f>O968*H968</f>
        <v>0</v>
      </c>
      <c r="Q968" s="160">
        <v>0</v>
      </c>
      <c r="R968" s="160">
        <f>Q968*H968</f>
        <v>0</v>
      </c>
      <c r="S968" s="160">
        <v>0</v>
      </c>
      <c r="T968" s="161">
        <f>S968*H968</f>
        <v>0</v>
      </c>
      <c r="U968" s="33"/>
      <c r="V968" s="33"/>
      <c r="W968" s="33"/>
      <c r="X968" s="33"/>
      <c r="Y968" s="33"/>
      <c r="Z968" s="33"/>
      <c r="AA968" s="33"/>
      <c r="AB968" s="33"/>
      <c r="AC968" s="33"/>
      <c r="AD968" s="33"/>
      <c r="AE968" s="33"/>
      <c r="AR968" s="162" t="s">
        <v>192</v>
      </c>
      <c r="AT968" s="162" t="s">
        <v>187</v>
      </c>
      <c r="AU968" s="162" t="s">
        <v>88</v>
      </c>
      <c r="AY968" s="18" t="s">
        <v>185</v>
      </c>
      <c r="BE968" s="163">
        <f>IF(N968="základní",J968,0)</f>
        <v>0</v>
      </c>
      <c r="BF968" s="163">
        <f>IF(N968="snížená",J968,0)</f>
        <v>0</v>
      </c>
      <c r="BG968" s="163">
        <f>IF(N968="zákl. přenesená",J968,0)</f>
        <v>0</v>
      </c>
      <c r="BH968" s="163">
        <f>IF(N968="sníž. přenesená",J968,0)</f>
        <v>0</v>
      </c>
      <c r="BI968" s="163">
        <f>IF(N968="nulová",J968,0)</f>
        <v>0</v>
      </c>
      <c r="BJ968" s="18" t="s">
        <v>24</v>
      </c>
      <c r="BK968" s="163">
        <f>ROUND(I968*H968,2)</f>
        <v>0</v>
      </c>
      <c r="BL968" s="18" t="s">
        <v>192</v>
      </c>
      <c r="BM968" s="162" t="s">
        <v>2791</v>
      </c>
    </row>
    <row r="969" spans="1:65" s="13" customFormat="1">
      <c r="B969" s="164"/>
      <c r="D969" s="165" t="s">
        <v>194</v>
      </c>
      <c r="E969" s="166" t="s">
        <v>1</v>
      </c>
      <c r="F969" s="167" t="s">
        <v>1761</v>
      </c>
      <c r="H969" s="168">
        <v>1.323</v>
      </c>
      <c r="I969" s="169"/>
      <c r="L969" s="164"/>
      <c r="M969" s="170"/>
      <c r="N969" s="171"/>
      <c r="O969" s="171"/>
      <c r="P969" s="171"/>
      <c r="Q969" s="171"/>
      <c r="R969" s="171"/>
      <c r="S969" s="171"/>
      <c r="T969" s="172"/>
      <c r="AT969" s="166" t="s">
        <v>194</v>
      </c>
      <c r="AU969" s="166" t="s">
        <v>88</v>
      </c>
      <c r="AV969" s="13" t="s">
        <v>88</v>
      </c>
      <c r="AW969" s="13" t="s">
        <v>35</v>
      </c>
      <c r="AX969" s="13" t="s">
        <v>24</v>
      </c>
      <c r="AY969" s="166" t="s">
        <v>185</v>
      </c>
    </row>
    <row r="970" spans="1:65" s="2" customFormat="1" ht="16.5" customHeight="1">
      <c r="A970" s="33"/>
      <c r="B970" s="150"/>
      <c r="C970" s="151" t="s">
        <v>2792</v>
      </c>
      <c r="D970" s="151" t="s">
        <v>187</v>
      </c>
      <c r="E970" s="152" t="s">
        <v>2404</v>
      </c>
      <c r="F970" s="153" t="s">
        <v>2405</v>
      </c>
      <c r="G970" s="154" t="s">
        <v>228</v>
      </c>
      <c r="H970" s="155">
        <v>1.323</v>
      </c>
      <c r="I970" s="156"/>
      <c r="J970" s="157">
        <f>ROUND(I970*H970,2)</f>
        <v>0</v>
      </c>
      <c r="K970" s="153" t="s">
        <v>191</v>
      </c>
      <c r="L970" s="34"/>
      <c r="M970" s="158" t="s">
        <v>1</v>
      </c>
      <c r="N970" s="159" t="s">
        <v>45</v>
      </c>
      <c r="O970" s="59"/>
      <c r="P970" s="160">
        <f>O970*H970</f>
        <v>0</v>
      </c>
      <c r="Q970" s="160">
        <v>0</v>
      </c>
      <c r="R970" s="160">
        <f>Q970*H970</f>
        <v>0</v>
      </c>
      <c r="S970" s="160">
        <v>0</v>
      </c>
      <c r="T970" s="161">
        <f>S970*H970</f>
        <v>0</v>
      </c>
      <c r="U970" s="33"/>
      <c r="V970" s="33"/>
      <c r="W970" s="33"/>
      <c r="X970" s="33"/>
      <c r="Y970" s="33"/>
      <c r="Z970" s="33"/>
      <c r="AA970" s="33"/>
      <c r="AB970" s="33"/>
      <c r="AC970" s="33"/>
      <c r="AD970" s="33"/>
      <c r="AE970" s="33"/>
      <c r="AR970" s="162" t="s">
        <v>192</v>
      </c>
      <c r="AT970" s="162" t="s">
        <v>187</v>
      </c>
      <c r="AU970" s="162" t="s">
        <v>88</v>
      </c>
      <c r="AY970" s="18" t="s">
        <v>185</v>
      </c>
      <c r="BE970" s="163">
        <f>IF(N970="základní",J970,0)</f>
        <v>0</v>
      </c>
      <c r="BF970" s="163">
        <f>IF(N970="snížená",J970,0)</f>
        <v>0</v>
      </c>
      <c r="BG970" s="163">
        <f>IF(N970="zákl. přenesená",J970,0)</f>
        <v>0</v>
      </c>
      <c r="BH970" s="163">
        <f>IF(N970="sníž. přenesená",J970,0)</f>
        <v>0</v>
      </c>
      <c r="BI970" s="163">
        <f>IF(N970="nulová",J970,0)</f>
        <v>0</v>
      </c>
      <c r="BJ970" s="18" t="s">
        <v>24</v>
      </c>
      <c r="BK970" s="163">
        <f>ROUND(I970*H970,2)</f>
        <v>0</v>
      </c>
      <c r="BL970" s="18" t="s">
        <v>192</v>
      </c>
      <c r="BM970" s="162" t="s">
        <v>2793</v>
      </c>
    </row>
    <row r="971" spans="1:65" s="13" customFormat="1">
      <c r="B971" s="164"/>
      <c r="D971" s="165" t="s">
        <v>194</v>
      </c>
      <c r="E971" s="166" t="s">
        <v>1</v>
      </c>
      <c r="F971" s="167" t="s">
        <v>1761</v>
      </c>
      <c r="H971" s="168">
        <v>1.323</v>
      </c>
      <c r="I971" s="169"/>
      <c r="L971" s="164"/>
      <c r="M971" s="170"/>
      <c r="N971" s="171"/>
      <c r="O971" s="171"/>
      <c r="P971" s="171"/>
      <c r="Q971" s="171"/>
      <c r="R971" s="171"/>
      <c r="S971" s="171"/>
      <c r="T971" s="172"/>
      <c r="AT971" s="166" t="s">
        <v>194</v>
      </c>
      <c r="AU971" s="166" t="s">
        <v>88</v>
      </c>
      <c r="AV971" s="13" t="s">
        <v>88</v>
      </c>
      <c r="AW971" s="13" t="s">
        <v>35</v>
      </c>
      <c r="AX971" s="13" t="s">
        <v>24</v>
      </c>
      <c r="AY971" s="166" t="s">
        <v>185</v>
      </c>
    </row>
    <row r="972" spans="1:65" s="2" customFormat="1" ht="16.5" customHeight="1">
      <c r="A972" s="33"/>
      <c r="B972" s="150"/>
      <c r="C972" s="151" t="s">
        <v>2794</v>
      </c>
      <c r="D972" s="151" t="s">
        <v>187</v>
      </c>
      <c r="E972" s="152" t="s">
        <v>1592</v>
      </c>
      <c r="F972" s="153" t="s">
        <v>1593</v>
      </c>
      <c r="G972" s="154" t="s">
        <v>228</v>
      </c>
      <c r="H972" s="155">
        <v>30.140999999999998</v>
      </c>
      <c r="I972" s="156"/>
      <c r="J972" s="157">
        <f>ROUND(I972*H972,2)</f>
        <v>0</v>
      </c>
      <c r="K972" s="153" t="s">
        <v>191</v>
      </c>
      <c r="L972" s="34"/>
      <c r="M972" s="158" t="s">
        <v>1</v>
      </c>
      <c r="N972" s="159" t="s">
        <v>45</v>
      </c>
      <c r="O972" s="59"/>
      <c r="P972" s="160">
        <f>O972*H972</f>
        <v>0</v>
      </c>
      <c r="Q972" s="160">
        <v>0</v>
      </c>
      <c r="R972" s="160">
        <f>Q972*H972</f>
        <v>0</v>
      </c>
      <c r="S972" s="160">
        <v>2.2000000000000002</v>
      </c>
      <c r="T972" s="161">
        <f>S972*H972</f>
        <v>66.310199999999995</v>
      </c>
      <c r="U972" s="33"/>
      <c r="V972" s="33"/>
      <c r="W972" s="33"/>
      <c r="X972" s="33"/>
      <c r="Y972" s="33"/>
      <c r="Z972" s="33"/>
      <c r="AA972" s="33"/>
      <c r="AB972" s="33"/>
      <c r="AC972" s="33"/>
      <c r="AD972" s="33"/>
      <c r="AE972" s="33"/>
      <c r="AR972" s="162" t="s">
        <v>192</v>
      </c>
      <c r="AT972" s="162" t="s">
        <v>187</v>
      </c>
      <c r="AU972" s="162" t="s">
        <v>88</v>
      </c>
      <c r="AY972" s="18" t="s">
        <v>185</v>
      </c>
      <c r="BE972" s="163">
        <f>IF(N972="základní",J972,0)</f>
        <v>0</v>
      </c>
      <c r="BF972" s="163">
        <f>IF(N972="snížená",J972,0)</f>
        <v>0</v>
      </c>
      <c r="BG972" s="163">
        <f>IF(N972="zákl. přenesená",J972,0)</f>
        <v>0</v>
      </c>
      <c r="BH972" s="163">
        <f>IF(N972="sníž. přenesená",J972,0)</f>
        <v>0</v>
      </c>
      <c r="BI972" s="163">
        <f>IF(N972="nulová",J972,0)</f>
        <v>0</v>
      </c>
      <c r="BJ972" s="18" t="s">
        <v>24</v>
      </c>
      <c r="BK972" s="163">
        <f>ROUND(I972*H972,2)</f>
        <v>0</v>
      </c>
      <c r="BL972" s="18" t="s">
        <v>192</v>
      </c>
      <c r="BM972" s="162" t="s">
        <v>2795</v>
      </c>
    </row>
    <row r="973" spans="1:65" s="15" customFormat="1">
      <c r="B973" s="194"/>
      <c r="D973" s="165" t="s">
        <v>194</v>
      </c>
      <c r="E973" s="195" t="s">
        <v>1</v>
      </c>
      <c r="F973" s="196" t="s">
        <v>2796</v>
      </c>
      <c r="H973" s="195" t="s">
        <v>1</v>
      </c>
      <c r="I973" s="197"/>
      <c r="L973" s="194"/>
      <c r="M973" s="198"/>
      <c r="N973" s="199"/>
      <c r="O973" s="199"/>
      <c r="P973" s="199"/>
      <c r="Q973" s="199"/>
      <c r="R973" s="199"/>
      <c r="S973" s="199"/>
      <c r="T973" s="200"/>
      <c r="AT973" s="195" t="s">
        <v>194</v>
      </c>
      <c r="AU973" s="195" t="s">
        <v>88</v>
      </c>
      <c r="AV973" s="15" t="s">
        <v>24</v>
      </c>
      <c r="AW973" s="15" t="s">
        <v>35</v>
      </c>
      <c r="AX973" s="15" t="s">
        <v>80</v>
      </c>
      <c r="AY973" s="195" t="s">
        <v>185</v>
      </c>
    </row>
    <row r="974" spans="1:65" s="15" customFormat="1">
      <c r="B974" s="194"/>
      <c r="D974" s="165" t="s">
        <v>194</v>
      </c>
      <c r="E974" s="195" t="s">
        <v>1</v>
      </c>
      <c r="F974" s="196" t="s">
        <v>2797</v>
      </c>
      <c r="H974" s="195" t="s">
        <v>1</v>
      </c>
      <c r="I974" s="197"/>
      <c r="L974" s="194"/>
      <c r="M974" s="198"/>
      <c r="N974" s="199"/>
      <c r="O974" s="199"/>
      <c r="P974" s="199"/>
      <c r="Q974" s="199"/>
      <c r="R974" s="199"/>
      <c r="S974" s="199"/>
      <c r="T974" s="200"/>
      <c r="AT974" s="195" t="s">
        <v>194</v>
      </c>
      <c r="AU974" s="195" t="s">
        <v>88</v>
      </c>
      <c r="AV974" s="15" t="s">
        <v>24</v>
      </c>
      <c r="AW974" s="15" t="s">
        <v>35</v>
      </c>
      <c r="AX974" s="15" t="s">
        <v>80</v>
      </c>
      <c r="AY974" s="195" t="s">
        <v>185</v>
      </c>
    </row>
    <row r="975" spans="1:65" s="13" customFormat="1">
      <c r="B975" s="164"/>
      <c r="D975" s="165" t="s">
        <v>194</v>
      </c>
      <c r="E975" s="166" t="s">
        <v>1</v>
      </c>
      <c r="F975" s="167" t="s">
        <v>2798</v>
      </c>
      <c r="H975" s="168">
        <v>3.7610000000000001</v>
      </c>
      <c r="I975" s="169"/>
      <c r="L975" s="164"/>
      <c r="M975" s="170"/>
      <c r="N975" s="171"/>
      <c r="O975" s="171"/>
      <c r="P975" s="171"/>
      <c r="Q975" s="171"/>
      <c r="R975" s="171"/>
      <c r="S975" s="171"/>
      <c r="T975" s="172"/>
      <c r="AT975" s="166" t="s">
        <v>194</v>
      </c>
      <c r="AU975" s="166" t="s">
        <v>88</v>
      </c>
      <c r="AV975" s="13" t="s">
        <v>88</v>
      </c>
      <c r="AW975" s="13" t="s">
        <v>35</v>
      </c>
      <c r="AX975" s="13" t="s">
        <v>80</v>
      </c>
      <c r="AY975" s="166" t="s">
        <v>185</v>
      </c>
    </row>
    <row r="976" spans="1:65" s="15" customFormat="1">
      <c r="B976" s="194"/>
      <c r="D976" s="165" t="s">
        <v>194</v>
      </c>
      <c r="E976" s="195" t="s">
        <v>1</v>
      </c>
      <c r="F976" s="196" t="s">
        <v>2799</v>
      </c>
      <c r="H976" s="195" t="s">
        <v>1</v>
      </c>
      <c r="I976" s="197"/>
      <c r="L976" s="194"/>
      <c r="M976" s="198"/>
      <c r="N976" s="199"/>
      <c r="O976" s="199"/>
      <c r="P976" s="199"/>
      <c r="Q976" s="199"/>
      <c r="R976" s="199"/>
      <c r="S976" s="199"/>
      <c r="T976" s="200"/>
      <c r="AT976" s="195" t="s">
        <v>194</v>
      </c>
      <c r="AU976" s="195" t="s">
        <v>88</v>
      </c>
      <c r="AV976" s="15" t="s">
        <v>24</v>
      </c>
      <c r="AW976" s="15" t="s">
        <v>35</v>
      </c>
      <c r="AX976" s="15" t="s">
        <v>80</v>
      </c>
      <c r="AY976" s="195" t="s">
        <v>185</v>
      </c>
    </row>
    <row r="977" spans="2:51" s="13" customFormat="1">
      <c r="B977" s="164"/>
      <c r="D977" s="165" t="s">
        <v>194</v>
      </c>
      <c r="E977" s="166" t="s">
        <v>1</v>
      </c>
      <c r="F977" s="167" t="s">
        <v>2800</v>
      </c>
      <c r="H977" s="168">
        <v>2.1110000000000002</v>
      </c>
      <c r="I977" s="169"/>
      <c r="L977" s="164"/>
      <c r="M977" s="170"/>
      <c r="N977" s="171"/>
      <c r="O977" s="171"/>
      <c r="P977" s="171"/>
      <c r="Q977" s="171"/>
      <c r="R977" s="171"/>
      <c r="S977" s="171"/>
      <c r="T977" s="172"/>
      <c r="AT977" s="166" t="s">
        <v>194</v>
      </c>
      <c r="AU977" s="166" t="s">
        <v>88</v>
      </c>
      <c r="AV977" s="13" t="s">
        <v>88</v>
      </c>
      <c r="AW977" s="13" t="s">
        <v>35</v>
      </c>
      <c r="AX977" s="13" t="s">
        <v>80</v>
      </c>
      <c r="AY977" s="166" t="s">
        <v>185</v>
      </c>
    </row>
    <row r="978" spans="2:51" s="13" customFormat="1">
      <c r="B978" s="164"/>
      <c r="D978" s="165" t="s">
        <v>194</v>
      </c>
      <c r="E978" s="166" t="s">
        <v>1</v>
      </c>
      <c r="F978" s="167" t="s">
        <v>2801</v>
      </c>
      <c r="H978" s="168">
        <v>0.20799999999999999</v>
      </c>
      <c r="I978" s="169"/>
      <c r="L978" s="164"/>
      <c r="M978" s="170"/>
      <c r="N978" s="171"/>
      <c r="O978" s="171"/>
      <c r="P978" s="171"/>
      <c r="Q978" s="171"/>
      <c r="R978" s="171"/>
      <c r="S978" s="171"/>
      <c r="T978" s="172"/>
      <c r="AT978" s="166" t="s">
        <v>194</v>
      </c>
      <c r="AU978" s="166" t="s">
        <v>88</v>
      </c>
      <c r="AV978" s="13" t="s">
        <v>88</v>
      </c>
      <c r="AW978" s="13" t="s">
        <v>35</v>
      </c>
      <c r="AX978" s="13" t="s">
        <v>80</v>
      </c>
      <c r="AY978" s="166" t="s">
        <v>185</v>
      </c>
    </row>
    <row r="979" spans="2:51" s="15" customFormat="1">
      <c r="B979" s="194"/>
      <c r="D979" s="165" t="s">
        <v>194</v>
      </c>
      <c r="E979" s="195" t="s">
        <v>1</v>
      </c>
      <c r="F979" s="196" t="s">
        <v>2802</v>
      </c>
      <c r="H979" s="195" t="s">
        <v>1</v>
      </c>
      <c r="I979" s="197"/>
      <c r="L979" s="194"/>
      <c r="M979" s="198"/>
      <c r="N979" s="199"/>
      <c r="O979" s="199"/>
      <c r="P979" s="199"/>
      <c r="Q979" s="199"/>
      <c r="R979" s="199"/>
      <c r="S979" s="199"/>
      <c r="T979" s="200"/>
      <c r="AT979" s="195" t="s">
        <v>194</v>
      </c>
      <c r="AU979" s="195" t="s">
        <v>88</v>
      </c>
      <c r="AV979" s="15" t="s">
        <v>24</v>
      </c>
      <c r="AW979" s="15" t="s">
        <v>35</v>
      </c>
      <c r="AX979" s="15" t="s">
        <v>80</v>
      </c>
      <c r="AY979" s="195" t="s">
        <v>185</v>
      </c>
    </row>
    <row r="980" spans="2:51" s="13" customFormat="1">
      <c r="B980" s="164"/>
      <c r="D980" s="165" t="s">
        <v>194</v>
      </c>
      <c r="E980" s="166" t="s">
        <v>1</v>
      </c>
      <c r="F980" s="167" t="s">
        <v>2712</v>
      </c>
      <c r="H980" s="168">
        <v>0.19600000000000001</v>
      </c>
      <c r="I980" s="169"/>
      <c r="L980" s="164"/>
      <c r="M980" s="170"/>
      <c r="N980" s="171"/>
      <c r="O980" s="171"/>
      <c r="P980" s="171"/>
      <c r="Q980" s="171"/>
      <c r="R980" s="171"/>
      <c r="S980" s="171"/>
      <c r="T980" s="172"/>
      <c r="AT980" s="166" t="s">
        <v>194</v>
      </c>
      <c r="AU980" s="166" t="s">
        <v>88</v>
      </c>
      <c r="AV980" s="13" t="s">
        <v>88</v>
      </c>
      <c r="AW980" s="13" t="s">
        <v>35</v>
      </c>
      <c r="AX980" s="13" t="s">
        <v>80</v>
      </c>
      <c r="AY980" s="166" t="s">
        <v>185</v>
      </c>
    </row>
    <row r="981" spans="2:51" s="15" customFormat="1">
      <c r="B981" s="194"/>
      <c r="D981" s="165" t="s">
        <v>194</v>
      </c>
      <c r="E981" s="195" t="s">
        <v>1</v>
      </c>
      <c r="F981" s="196" t="s">
        <v>2803</v>
      </c>
      <c r="H981" s="195" t="s">
        <v>1</v>
      </c>
      <c r="I981" s="197"/>
      <c r="L981" s="194"/>
      <c r="M981" s="198"/>
      <c r="N981" s="199"/>
      <c r="O981" s="199"/>
      <c r="P981" s="199"/>
      <c r="Q981" s="199"/>
      <c r="R981" s="199"/>
      <c r="S981" s="199"/>
      <c r="T981" s="200"/>
      <c r="AT981" s="195" t="s">
        <v>194</v>
      </c>
      <c r="AU981" s="195" t="s">
        <v>88</v>
      </c>
      <c r="AV981" s="15" t="s">
        <v>24</v>
      </c>
      <c r="AW981" s="15" t="s">
        <v>35</v>
      </c>
      <c r="AX981" s="15" t="s">
        <v>80</v>
      </c>
      <c r="AY981" s="195" t="s">
        <v>185</v>
      </c>
    </row>
    <row r="982" spans="2:51" s="13" customFormat="1">
      <c r="B982" s="164"/>
      <c r="D982" s="165" t="s">
        <v>194</v>
      </c>
      <c r="E982" s="166" t="s">
        <v>1</v>
      </c>
      <c r="F982" s="167" t="s">
        <v>2804</v>
      </c>
      <c r="H982" s="168">
        <v>0.10299999999999999</v>
      </c>
      <c r="I982" s="169"/>
      <c r="L982" s="164"/>
      <c r="M982" s="170"/>
      <c r="N982" s="171"/>
      <c r="O982" s="171"/>
      <c r="P982" s="171"/>
      <c r="Q982" s="171"/>
      <c r="R982" s="171"/>
      <c r="S982" s="171"/>
      <c r="T982" s="172"/>
      <c r="AT982" s="166" t="s">
        <v>194</v>
      </c>
      <c r="AU982" s="166" t="s">
        <v>88</v>
      </c>
      <c r="AV982" s="13" t="s">
        <v>88</v>
      </c>
      <c r="AW982" s="13" t="s">
        <v>35</v>
      </c>
      <c r="AX982" s="13" t="s">
        <v>80</v>
      </c>
      <c r="AY982" s="166" t="s">
        <v>185</v>
      </c>
    </row>
    <row r="983" spans="2:51" s="16" customFormat="1">
      <c r="B983" s="206"/>
      <c r="D983" s="165" t="s">
        <v>194</v>
      </c>
      <c r="E983" s="207" t="s">
        <v>1</v>
      </c>
      <c r="F983" s="208" t="s">
        <v>510</v>
      </c>
      <c r="H983" s="209">
        <v>6.3789999999999996</v>
      </c>
      <c r="I983" s="210"/>
      <c r="L983" s="206"/>
      <c r="M983" s="211"/>
      <c r="N983" s="212"/>
      <c r="O983" s="212"/>
      <c r="P983" s="212"/>
      <c r="Q983" s="212"/>
      <c r="R983" s="212"/>
      <c r="S983" s="212"/>
      <c r="T983" s="213"/>
      <c r="AT983" s="207" t="s">
        <v>194</v>
      </c>
      <c r="AU983" s="207" t="s">
        <v>88</v>
      </c>
      <c r="AV983" s="16" t="s">
        <v>117</v>
      </c>
      <c r="AW983" s="16" t="s">
        <v>35</v>
      </c>
      <c r="AX983" s="16" t="s">
        <v>80</v>
      </c>
      <c r="AY983" s="207" t="s">
        <v>185</v>
      </c>
    </row>
    <row r="984" spans="2:51" s="15" customFormat="1">
      <c r="B984" s="194"/>
      <c r="D984" s="165" t="s">
        <v>194</v>
      </c>
      <c r="E984" s="195" t="s">
        <v>1</v>
      </c>
      <c r="F984" s="196" t="s">
        <v>2805</v>
      </c>
      <c r="H984" s="195" t="s">
        <v>1</v>
      </c>
      <c r="I984" s="197"/>
      <c r="L984" s="194"/>
      <c r="M984" s="198"/>
      <c r="N984" s="199"/>
      <c r="O984" s="199"/>
      <c r="P984" s="199"/>
      <c r="Q984" s="199"/>
      <c r="R984" s="199"/>
      <c r="S984" s="199"/>
      <c r="T984" s="200"/>
      <c r="AT984" s="195" t="s">
        <v>194</v>
      </c>
      <c r="AU984" s="195" t="s">
        <v>88</v>
      </c>
      <c r="AV984" s="15" t="s">
        <v>24</v>
      </c>
      <c r="AW984" s="15" t="s">
        <v>35</v>
      </c>
      <c r="AX984" s="15" t="s">
        <v>80</v>
      </c>
      <c r="AY984" s="195" t="s">
        <v>185</v>
      </c>
    </row>
    <row r="985" spans="2:51" s="13" customFormat="1">
      <c r="B985" s="164"/>
      <c r="D985" s="165" t="s">
        <v>194</v>
      </c>
      <c r="E985" s="166" t="s">
        <v>1</v>
      </c>
      <c r="F985" s="167" t="s">
        <v>2806</v>
      </c>
      <c r="H985" s="168">
        <v>0.36299999999999999</v>
      </c>
      <c r="I985" s="169"/>
      <c r="L985" s="164"/>
      <c r="M985" s="170"/>
      <c r="N985" s="171"/>
      <c r="O985" s="171"/>
      <c r="P985" s="171"/>
      <c r="Q985" s="171"/>
      <c r="R985" s="171"/>
      <c r="S985" s="171"/>
      <c r="T985" s="172"/>
      <c r="AT985" s="166" t="s">
        <v>194</v>
      </c>
      <c r="AU985" s="166" t="s">
        <v>88</v>
      </c>
      <c r="AV985" s="13" t="s">
        <v>88</v>
      </c>
      <c r="AW985" s="13" t="s">
        <v>35</v>
      </c>
      <c r="AX985" s="13" t="s">
        <v>80</v>
      </c>
      <c r="AY985" s="166" t="s">
        <v>185</v>
      </c>
    </row>
    <row r="986" spans="2:51" s="15" customFormat="1">
      <c r="B986" s="194"/>
      <c r="D986" s="165" t="s">
        <v>194</v>
      </c>
      <c r="E986" s="195" t="s">
        <v>1</v>
      </c>
      <c r="F986" s="196" t="s">
        <v>2799</v>
      </c>
      <c r="H986" s="195" t="s">
        <v>1</v>
      </c>
      <c r="I986" s="197"/>
      <c r="L986" s="194"/>
      <c r="M986" s="198"/>
      <c r="N986" s="199"/>
      <c r="O986" s="199"/>
      <c r="P986" s="199"/>
      <c r="Q986" s="199"/>
      <c r="R986" s="199"/>
      <c r="S986" s="199"/>
      <c r="T986" s="200"/>
      <c r="AT986" s="195" t="s">
        <v>194</v>
      </c>
      <c r="AU986" s="195" t="s">
        <v>88</v>
      </c>
      <c r="AV986" s="15" t="s">
        <v>24</v>
      </c>
      <c r="AW986" s="15" t="s">
        <v>35</v>
      </c>
      <c r="AX986" s="15" t="s">
        <v>80</v>
      </c>
      <c r="AY986" s="195" t="s">
        <v>185</v>
      </c>
    </row>
    <row r="987" spans="2:51" s="13" customFormat="1">
      <c r="B987" s="164"/>
      <c r="D987" s="165" t="s">
        <v>194</v>
      </c>
      <c r="E987" s="166" t="s">
        <v>1</v>
      </c>
      <c r="F987" s="167" t="s">
        <v>2807</v>
      </c>
      <c r="H987" s="168">
        <v>1.056</v>
      </c>
      <c r="I987" s="169"/>
      <c r="L987" s="164"/>
      <c r="M987" s="170"/>
      <c r="N987" s="171"/>
      <c r="O987" s="171"/>
      <c r="P987" s="171"/>
      <c r="Q987" s="171"/>
      <c r="R987" s="171"/>
      <c r="S987" s="171"/>
      <c r="T987" s="172"/>
      <c r="AT987" s="166" t="s">
        <v>194</v>
      </c>
      <c r="AU987" s="166" t="s">
        <v>88</v>
      </c>
      <c r="AV987" s="13" t="s">
        <v>88</v>
      </c>
      <c r="AW987" s="13" t="s">
        <v>35</v>
      </c>
      <c r="AX987" s="13" t="s">
        <v>80</v>
      </c>
      <c r="AY987" s="166" t="s">
        <v>185</v>
      </c>
    </row>
    <row r="988" spans="2:51" s="15" customFormat="1">
      <c r="B988" s="194"/>
      <c r="D988" s="165" t="s">
        <v>194</v>
      </c>
      <c r="E988" s="195" t="s">
        <v>1</v>
      </c>
      <c r="F988" s="196" t="s">
        <v>2808</v>
      </c>
      <c r="H988" s="195" t="s">
        <v>1</v>
      </c>
      <c r="I988" s="197"/>
      <c r="L988" s="194"/>
      <c r="M988" s="198"/>
      <c r="N988" s="199"/>
      <c r="O988" s="199"/>
      <c r="P988" s="199"/>
      <c r="Q988" s="199"/>
      <c r="R988" s="199"/>
      <c r="S988" s="199"/>
      <c r="T988" s="200"/>
      <c r="AT988" s="195" t="s">
        <v>194</v>
      </c>
      <c r="AU988" s="195" t="s">
        <v>88</v>
      </c>
      <c r="AV988" s="15" t="s">
        <v>24</v>
      </c>
      <c r="AW988" s="15" t="s">
        <v>35</v>
      </c>
      <c r="AX988" s="15" t="s">
        <v>80</v>
      </c>
      <c r="AY988" s="195" t="s">
        <v>185</v>
      </c>
    </row>
    <row r="989" spans="2:51" s="13" customFormat="1">
      <c r="B989" s="164"/>
      <c r="D989" s="165" t="s">
        <v>194</v>
      </c>
      <c r="E989" s="166" t="s">
        <v>1</v>
      </c>
      <c r="F989" s="167" t="s">
        <v>2809</v>
      </c>
      <c r="H989" s="168">
        <v>0.95799999999999996</v>
      </c>
      <c r="I989" s="169"/>
      <c r="L989" s="164"/>
      <c r="M989" s="170"/>
      <c r="N989" s="171"/>
      <c r="O989" s="171"/>
      <c r="P989" s="171"/>
      <c r="Q989" s="171"/>
      <c r="R989" s="171"/>
      <c r="S989" s="171"/>
      <c r="T989" s="172"/>
      <c r="AT989" s="166" t="s">
        <v>194</v>
      </c>
      <c r="AU989" s="166" t="s">
        <v>88</v>
      </c>
      <c r="AV989" s="13" t="s">
        <v>88</v>
      </c>
      <c r="AW989" s="13" t="s">
        <v>35</v>
      </c>
      <c r="AX989" s="13" t="s">
        <v>80</v>
      </c>
      <c r="AY989" s="166" t="s">
        <v>185</v>
      </c>
    </row>
    <row r="990" spans="2:51" s="15" customFormat="1">
      <c r="B990" s="194"/>
      <c r="D990" s="165" t="s">
        <v>194</v>
      </c>
      <c r="E990" s="195" t="s">
        <v>1</v>
      </c>
      <c r="F990" s="196" t="s">
        <v>2810</v>
      </c>
      <c r="H990" s="195" t="s">
        <v>1</v>
      </c>
      <c r="I990" s="197"/>
      <c r="L990" s="194"/>
      <c r="M990" s="198"/>
      <c r="N990" s="199"/>
      <c r="O990" s="199"/>
      <c r="P990" s="199"/>
      <c r="Q990" s="199"/>
      <c r="R990" s="199"/>
      <c r="S990" s="199"/>
      <c r="T990" s="200"/>
      <c r="AT990" s="195" t="s">
        <v>194</v>
      </c>
      <c r="AU990" s="195" t="s">
        <v>88</v>
      </c>
      <c r="AV990" s="15" t="s">
        <v>24</v>
      </c>
      <c r="AW990" s="15" t="s">
        <v>35</v>
      </c>
      <c r="AX990" s="15" t="s">
        <v>80</v>
      </c>
      <c r="AY990" s="195" t="s">
        <v>185</v>
      </c>
    </row>
    <row r="991" spans="2:51" s="13" customFormat="1">
      <c r="B991" s="164"/>
      <c r="D991" s="165" t="s">
        <v>194</v>
      </c>
      <c r="E991" s="166" t="s">
        <v>1</v>
      </c>
      <c r="F991" s="167" t="s">
        <v>2811</v>
      </c>
      <c r="H991" s="168">
        <v>1.63</v>
      </c>
      <c r="I991" s="169"/>
      <c r="L991" s="164"/>
      <c r="M991" s="170"/>
      <c r="N991" s="171"/>
      <c r="O991" s="171"/>
      <c r="P991" s="171"/>
      <c r="Q991" s="171"/>
      <c r="R991" s="171"/>
      <c r="S991" s="171"/>
      <c r="T991" s="172"/>
      <c r="AT991" s="166" t="s">
        <v>194</v>
      </c>
      <c r="AU991" s="166" t="s">
        <v>88</v>
      </c>
      <c r="AV991" s="13" t="s">
        <v>88</v>
      </c>
      <c r="AW991" s="13" t="s">
        <v>35</v>
      </c>
      <c r="AX991" s="13" t="s">
        <v>80</v>
      </c>
      <c r="AY991" s="166" t="s">
        <v>185</v>
      </c>
    </row>
    <row r="992" spans="2:51" s="16" customFormat="1">
      <c r="B992" s="206"/>
      <c r="D992" s="165" t="s">
        <v>194</v>
      </c>
      <c r="E992" s="207" t="s">
        <v>1</v>
      </c>
      <c r="F992" s="208" t="s">
        <v>510</v>
      </c>
      <c r="H992" s="209">
        <v>4.0069999999999997</v>
      </c>
      <c r="I992" s="210"/>
      <c r="L992" s="206"/>
      <c r="M992" s="211"/>
      <c r="N992" s="212"/>
      <c r="O992" s="212"/>
      <c r="P992" s="212"/>
      <c r="Q992" s="212"/>
      <c r="R992" s="212"/>
      <c r="S992" s="212"/>
      <c r="T992" s="213"/>
      <c r="AT992" s="207" t="s">
        <v>194</v>
      </c>
      <c r="AU992" s="207" t="s">
        <v>88</v>
      </c>
      <c r="AV992" s="16" t="s">
        <v>117</v>
      </c>
      <c r="AW992" s="16" t="s">
        <v>35</v>
      </c>
      <c r="AX992" s="16" t="s">
        <v>80</v>
      </c>
      <c r="AY992" s="207" t="s">
        <v>185</v>
      </c>
    </row>
    <row r="993" spans="1:65" s="15" customFormat="1">
      <c r="B993" s="194"/>
      <c r="D993" s="165" t="s">
        <v>194</v>
      </c>
      <c r="E993" s="195" t="s">
        <v>1</v>
      </c>
      <c r="F993" s="196" t="s">
        <v>2812</v>
      </c>
      <c r="H993" s="195" t="s">
        <v>1</v>
      </c>
      <c r="I993" s="197"/>
      <c r="L993" s="194"/>
      <c r="M993" s="198"/>
      <c r="N993" s="199"/>
      <c r="O993" s="199"/>
      <c r="P993" s="199"/>
      <c r="Q993" s="199"/>
      <c r="R993" s="199"/>
      <c r="S993" s="199"/>
      <c r="T993" s="200"/>
      <c r="AT993" s="195" t="s">
        <v>194</v>
      </c>
      <c r="AU993" s="195" t="s">
        <v>88</v>
      </c>
      <c r="AV993" s="15" t="s">
        <v>24</v>
      </c>
      <c r="AW993" s="15" t="s">
        <v>35</v>
      </c>
      <c r="AX993" s="15" t="s">
        <v>80</v>
      </c>
      <c r="AY993" s="195" t="s">
        <v>185</v>
      </c>
    </row>
    <row r="994" spans="1:65" s="13" customFormat="1">
      <c r="B994" s="164"/>
      <c r="D994" s="165" t="s">
        <v>194</v>
      </c>
      <c r="E994" s="166" t="s">
        <v>1</v>
      </c>
      <c r="F994" s="167" t="s">
        <v>2813</v>
      </c>
      <c r="H994" s="168">
        <v>19.713999999999999</v>
      </c>
      <c r="I994" s="169"/>
      <c r="L994" s="164"/>
      <c r="M994" s="170"/>
      <c r="N994" s="171"/>
      <c r="O994" s="171"/>
      <c r="P994" s="171"/>
      <c r="Q994" s="171"/>
      <c r="R994" s="171"/>
      <c r="S994" s="171"/>
      <c r="T994" s="172"/>
      <c r="AT994" s="166" t="s">
        <v>194</v>
      </c>
      <c r="AU994" s="166" t="s">
        <v>88</v>
      </c>
      <c r="AV994" s="13" t="s">
        <v>88</v>
      </c>
      <c r="AW994" s="13" t="s">
        <v>35</v>
      </c>
      <c r="AX994" s="13" t="s">
        <v>80</v>
      </c>
      <c r="AY994" s="166" t="s">
        <v>185</v>
      </c>
    </row>
    <row r="995" spans="1:65" s="13" customFormat="1">
      <c r="B995" s="164"/>
      <c r="D995" s="165" t="s">
        <v>194</v>
      </c>
      <c r="E995" s="166" t="s">
        <v>1</v>
      </c>
      <c r="F995" s="167" t="s">
        <v>2814</v>
      </c>
      <c r="H995" s="168">
        <v>4.1000000000000002E-2</v>
      </c>
      <c r="I995" s="169"/>
      <c r="L995" s="164"/>
      <c r="M995" s="170"/>
      <c r="N995" s="171"/>
      <c r="O995" s="171"/>
      <c r="P995" s="171"/>
      <c r="Q995" s="171"/>
      <c r="R995" s="171"/>
      <c r="S995" s="171"/>
      <c r="T995" s="172"/>
      <c r="AT995" s="166" t="s">
        <v>194</v>
      </c>
      <c r="AU995" s="166" t="s">
        <v>88</v>
      </c>
      <c r="AV995" s="13" t="s">
        <v>88</v>
      </c>
      <c r="AW995" s="13" t="s">
        <v>35</v>
      </c>
      <c r="AX995" s="13" t="s">
        <v>80</v>
      </c>
      <c r="AY995" s="166" t="s">
        <v>185</v>
      </c>
    </row>
    <row r="996" spans="1:65" s="14" customFormat="1">
      <c r="B996" s="173"/>
      <c r="D996" s="165" t="s">
        <v>194</v>
      </c>
      <c r="E996" s="174" t="s">
        <v>1</v>
      </c>
      <c r="F996" s="175" t="s">
        <v>195</v>
      </c>
      <c r="H996" s="176">
        <v>30.140999999999998</v>
      </c>
      <c r="I996" s="177"/>
      <c r="L996" s="173"/>
      <c r="M996" s="178"/>
      <c r="N996" s="179"/>
      <c r="O996" s="179"/>
      <c r="P996" s="179"/>
      <c r="Q996" s="179"/>
      <c r="R996" s="179"/>
      <c r="S996" s="179"/>
      <c r="T996" s="180"/>
      <c r="AT996" s="174" t="s">
        <v>194</v>
      </c>
      <c r="AU996" s="174" t="s">
        <v>88</v>
      </c>
      <c r="AV996" s="14" t="s">
        <v>192</v>
      </c>
      <c r="AW996" s="14" t="s">
        <v>35</v>
      </c>
      <c r="AX996" s="14" t="s">
        <v>24</v>
      </c>
      <c r="AY996" s="174" t="s">
        <v>185</v>
      </c>
    </row>
    <row r="997" spans="1:65" s="2" customFormat="1" ht="16.5" customHeight="1">
      <c r="A997" s="33"/>
      <c r="B997" s="150"/>
      <c r="C997" s="151" t="s">
        <v>2815</v>
      </c>
      <c r="D997" s="151" t="s">
        <v>187</v>
      </c>
      <c r="E997" s="152" t="s">
        <v>2816</v>
      </c>
      <c r="F997" s="153" t="s">
        <v>2817</v>
      </c>
      <c r="G997" s="154" t="s">
        <v>228</v>
      </c>
      <c r="H997" s="155">
        <v>47.529000000000003</v>
      </c>
      <c r="I997" s="156"/>
      <c r="J997" s="157">
        <f>ROUND(I997*H997,2)</f>
        <v>0</v>
      </c>
      <c r="K997" s="153" t="s">
        <v>191</v>
      </c>
      <c r="L997" s="34"/>
      <c r="M997" s="158" t="s">
        <v>1</v>
      </c>
      <c r="N997" s="159" t="s">
        <v>45</v>
      </c>
      <c r="O997" s="59"/>
      <c r="P997" s="160">
        <f>O997*H997</f>
        <v>0</v>
      </c>
      <c r="Q997" s="160">
        <v>0</v>
      </c>
      <c r="R997" s="160">
        <f>Q997*H997</f>
        <v>0</v>
      </c>
      <c r="S997" s="160">
        <v>2.4</v>
      </c>
      <c r="T997" s="161">
        <f>S997*H997</f>
        <v>114.06960000000001</v>
      </c>
      <c r="U997" s="33"/>
      <c r="V997" s="33"/>
      <c r="W997" s="33"/>
      <c r="X997" s="33"/>
      <c r="Y997" s="33"/>
      <c r="Z997" s="33"/>
      <c r="AA997" s="33"/>
      <c r="AB997" s="33"/>
      <c r="AC997" s="33"/>
      <c r="AD997" s="33"/>
      <c r="AE997" s="33"/>
      <c r="AR997" s="162" t="s">
        <v>192</v>
      </c>
      <c r="AT997" s="162" t="s">
        <v>187</v>
      </c>
      <c r="AU997" s="162" t="s">
        <v>88</v>
      </c>
      <c r="AY997" s="18" t="s">
        <v>185</v>
      </c>
      <c r="BE997" s="163">
        <f>IF(N997="základní",J997,0)</f>
        <v>0</v>
      </c>
      <c r="BF997" s="163">
        <f>IF(N997="snížená",J997,0)</f>
        <v>0</v>
      </c>
      <c r="BG997" s="163">
        <f>IF(N997="zákl. přenesená",J997,0)</f>
        <v>0</v>
      </c>
      <c r="BH997" s="163">
        <f>IF(N997="sníž. přenesená",J997,0)</f>
        <v>0</v>
      </c>
      <c r="BI997" s="163">
        <f>IF(N997="nulová",J997,0)</f>
        <v>0</v>
      </c>
      <c r="BJ997" s="18" t="s">
        <v>24</v>
      </c>
      <c r="BK997" s="163">
        <f>ROUND(I997*H997,2)</f>
        <v>0</v>
      </c>
      <c r="BL997" s="18" t="s">
        <v>192</v>
      </c>
      <c r="BM997" s="162" t="s">
        <v>2818</v>
      </c>
    </row>
    <row r="998" spans="1:65" s="15" customFormat="1">
      <c r="B998" s="194"/>
      <c r="D998" s="165" t="s">
        <v>194</v>
      </c>
      <c r="E998" s="195" t="s">
        <v>1</v>
      </c>
      <c r="F998" s="196" t="s">
        <v>2819</v>
      </c>
      <c r="H998" s="195" t="s">
        <v>1</v>
      </c>
      <c r="I998" s="197"/>
      <c r="L998" s="194"/>
      <c r="M998" s="198"/>
      <c r="N998" s="199"/>
      <c r="O998" s="199"/>
      <c r="P998" s="199"/>
      <c r="Q998" s="199"/>
      <c r="R998" s="199"/>
      <c r="S998" s="199"/>
      <c r="T998" s="200"/>
      <c r="AT998" s="195" t="s">
        <v>194</v>
      </c>
      <c r="AU998" s="195" t="s">
        <v>88</v>
      </c>
      <c r="AV998" s="15" t="s">
        <v>24</v>
      </c>
      <c r="AW998" s="15" t="s">
        <v>35</v>
      </c>
      <c r="AX998" s="15" t="s">
        <v>80</v>
      </c>
      <c r="AY998" s="195" t="s">
        <v>185</v>
      </c>
    </row>
    <row r="999" spans="1:65" s="13" customFormat="1">
      <c r="B999" s="164"/>
      <c r="D999" s="165" t="s">
        <v>194</v>
      </c>
      <c r="E999" s="166" t="s">
        <v>1</v>
      </c>
      <c r="F999" s="167" t="s">
        <v>2820</v>
      </c>
      <c r="H999" s="168">
        <v>18.427</v>
      </c>
      <c r="I999" s="169"/>
      <c r="L999" s="164"/>
      <c r="M999" s="170"/>
      <c r="N999" s="171"/>
      <c r="O999" s="171"/>
      <c r="P999" s="171"/>
      <c r="Q999" s="171"/>
      <c r="R999" s="171"/>
      <c r="S999" s="171"/>
      <c r="T999" s="172"/>
      <c r="AT999" s="166" t="s">
        <v>194</v>
      </c>
      <c r="AU999" s="166" t="s">
        <v>88</v>
      </c>
      <c r="AV999" s="13" t="s">
        <v>88</v>
      </c>
      <c r="AW999" s="13" t="s">
        <v>35</v>
      </c>
      <c r="AX999" s="13" t="s">
        <v>80</v>
      </c>
      <c r="AY999" s="166" t="s">
        <v>185</v>
      </c>
    </row>
    <row r="1000" spans="1:65" s="13" customFormat="1">
      <c r="B1000" s="164"/>
      <c r="D1000" s="165" t="s">
        <v>194</v>
      </c>
      <c r="E1000" s="166" t="s">
        <v>1</v>
      </c>
      <c r="F1000" s="167" t="s">
        <v>2821</v>
      </c>
      <c r="H1000" s="168">
        <v>21.945</v>
      </c>
      <c r="I1000" s="169"/>
      <c r="L1000" s="164"/>
      <c r="M1000" s="170"/>
      <c r="N1000" s="171"/>
      <c r="O1000" s="171"/>
      <c r="P1000" s="171"/>
      <c r="Q1000" s="171"/>
      <c r="R1000" s="171"/>
      <c r="S1000" s="171"/>
      <c r="T1000" s="172"/>
      <c r="AT1000" s="166" t="s">
        <v>194</v>
      </c>
      <c r="AU1000" s="166" t="s">
        <v>88</v>
      </c>
      <c r="AV1000" s="13" t="s">
        <v>88</v>
      </c>
      <c r="AW1000" s="13" t="s">
        <v>35</v>
      </c>
      <c r="AX1000" s="13" t="s">
        <v>80</v>
      </c>
      <c r="AY1000" s="166" t="s">
        <v>185</v>
      </c>
    </row>
    <row r="1001" spans="1:65" s="15" customFormat="1">
      <c r="B1001" s="194"/>
      <c r="D1001" s="165" t="s">
        <v>194</v>
      </c>
      <c r="E1001" s="195" t="s">
        <v>1</v>
      </c>
      <c r="F1001" s="196" t="s">
        <v>2822</v>
      </c>
      <c r="H1001" s="195" t="s">
        <v>1</v>
      </c>
      <c r="I1001" s="197"/>
      <c r="L1001" s="194"/>
      <c r="M1001" s="198"/>
      <c r="N1001" s="199"/>
      <c r="O1001" s="199"/>
      <c r="P1001" s="199"/>
      <c r="Q1001" s="199"/>
      <c r="R1001" s="199"/>
      <c r="S1001" s="199"/>
      <c r="T1001" s="200"/>
      <c r="AT1001" s="195" t="s">
        <v>194</v>
      </c>
      <c r="AU1001" s="195" t="s">
        <v>88</v>
      </c>
      <c r="AV1001" s="15" t="s">
        <v>24</v>
      </c>
      <c r="AW1001" s="15" t="s">
        <v>35</v>
      </c>
      <c r="AX1001" s="15" t="s">
        <v>80</v>
      </c>
      <c r="AY1001" s="195" t="s">
        <v>185</v>
      </c>
    </row>
    <row r="1002" spans="1:65" s="13" customFormat="1">
      <c r="B1002" s="164"/>
      <c r="D1002" s="165" t="s">
        <v>194</v>
      </c>
      <c r="E1002" s="166" t="s">
        <v>1</v>
      </c>
      <c r="F1002" s="167" t="s">
        <v>2823</v>
      </c>
      <c r="H1002" s="168">
        <v>7.157</v>
      </c>
      <c r="I1002" s="169"/>
      <c r="L1002" s="164"/>
      <c r="M1002" s="170"/>
      <c r="N1002" s="171"/>
      <c r="O1002" s="171"/>
      <c r="P1002" s="171"/>
      <c r="Q1002" s="171"/>
      <c r="R1002" s="171"/>
      <c r="S1002" s="171"/>
      <c r="T1002" s="172"/>
      <c r="AT1002" s="166" t="s">
        <v>194</v>
      </c>
      <c r="AU1002" s="166" t="s">
        <v>88</v>
      </c>
      <c r="AV1002" s="13" t="s">
        <v>88</v>
      </c>
      <c r="AW1002" s="13" t="s">
        <v>35</v>
      </c>
      <c r="AX1002" s="13" t="s">
        <v>80</v>
      </c>
      <c r="AY1002" s="166" t="s">
        <v>185</v>
      </c>
    </row>
    <row r="1003" spans="1:65" s="14" customFormat="1">
      <c r="B1003" s="173"/>
      <c r="D1003" s="165" t="s">
        <v>194</v>
      </c>
      <c r="E1003" s="174" t="s">
        <v>1</v>
      </c>
      <c r="F1003" s="175" t="s">
        <v>195</v>
      </c>
      <c r="H1003" s="176">
        <v>47.529000000000003</v>
      </c>
      <c r="I1003" s="177"/>
      <c r="L1003" s="173"/>
      <c r="M1003" s="178"/>
      <c r="N1003" s="179"/>
      <c r="O1003" s="179"/>
      <c r="P1003" s="179"/>
      <c r="Q1003" s="179"/>
      <c r="R1003" s="179"/>
      <c r="S1003" s="179"/>
      <c r="T1003" s="180"/>
      <c r="AT1003" s="174" t="s">
        <v>194</v>
      </c>
      <c r="AU1003" s="174" t="s">
        <v>88</v>
      </c>
      <c r="AV1003" s="14" t="s">
        <v>192</v>
      </c>
      <c r="AW1003" s="14" t="s">
        <v>35</v>
      </c>
      <c r="AX1003" s="14" t="s">
        <v>24</v>
      </c>
      <c r="AY1003" s="174" t="s">
        <v>185</v>
      </c>
    </row>
    <row r="1004" spans="1:65" s="2" customFormat="1" ht="16.5" customHeight="1">
      <c r="A1004" s="33"/>
      <c r="B1004" s="150"/>
      <c r="C1004" s="151" t="s">
        <v>2824</v>
      </c>
      <c r="D1004" s="151" t="s">
        <v>187</v>
      </c>
      <c r="E1004" s="152" t="s">
        <v>2825</v>
      </c>
      <c r="F1004" s="153" t="s">
        <v>2826</v>
      </c>
      <c r="G1004" s="154" t="s">
        <v>280</v>
      </c>
      <c r="H1004" s="155">
        <v>4.5999999999999996</v>
      </c>
      <c r="I1004" s="156"/>
      <c r="J1004" s="157">
        <f>ROUND(I1004*H1004,2)</f>
        <v>0</v>
      </c>
      <c r="K1004" s="153" t="s">
        <v>224</v>
      </c>
      <c r="L1004" s="34"/>
      <c r="M1004" s="158" t="s">
        <v>1</v>
      </c>
      <c r="N1004" s="159" t="s">
        <v>45</v>
      </c>
      <c r="O1004" s="59"/>
      <c r="P1004" s="160">
        <f>O1004*H1004</f>
        <v>0</v>
      </c>
      <c r="Q1004" s="160">
        <v>0</v>
      </c>
      <c r="R1004" s="160">
        <f>Q1004*H1004</f>
        <v>0</v>
      </c>
      <c r="S1004" s="160">
        <v>3.5</v>
      </c>
      <c r="T1004" s="161">
        <f>S1004*H1004</f>
        <v>16.099999999999998</v>
      </c>
      <c r="U1004" s="33"/>
      <c r="V1004" s="33"/>
      <c r="W1004" s="33"/>
      <c r="X1004" s="33"/>
      <c r="Y1004" s="33"/>
      <c r="Z1004" s="33"/>
      <c r="AA1004" s="33"/>
      <c r="AB1004" s="33"/>
      <c r="AC1004" s="33"/>
      <c r="AD1004" s="33"/>
      <c r="AE1004" s="33"/>
      <c r="AR1004" s="162" t="s">
        <v>192</v>
      </c>
      <c r="AT1004" s="162" t="s">
        <v>187</v>
      </c>
      <c r="AU1004" s="162" t="s">
        <v>88</v>
      </c>
      <c r="AY1004" s="18" t="s">
        <v>185</v>
      </c>
      <c r="BE1004" s="163">
        <f>IF(N1004="základní",J1004,0)</f>
        <v>0</v>
      </c>
      <c r="BF1004" s="163">
        <f>IF(N1004="snížená",J1004,0)</f>
        <v>0</v>
      </c>
      <c r="BG1004" s="163">
        <f>IF(N1004="zákl. přenesená",J1004,0)</f>
        <v>0</v>
      </c>
      <c r="BH1004" s="163">
        <f>IF(N1004="sníž. přenesená",J1004,0)</f>
        <v>0</v>
      </c>
      <c r="BI1004" s="163">
        <f>IF(N1004="nulová",J1004,0)</f>
        <v>0</v>
      </c>
      <c r="BJ1004" s="18" t="s">
        <v>24</v>
      </c>
      <c r="BK1004" s="163">
        <f>ROUND(I1004*H1004,2)</f>
        <v>0</v>
      </c>
      <c r="BL1004" s="18" t="s">
        <v>192</v>
      </c>
      <c r="BM1004" s="162" t="s">
        <v>2827</v>
      </c>
    </row>
    <row r="1005" spans="1:65" s="15" customFormat="1">
      <c r="B1005" s="194"/>
      <c r="D1005" s="165" t="s">
        <v>194</v>
      </c>
      <c r="E1005" s="195" t="s">
        <v>1</v>
      </c>
      <c r="F1005" s="196" t="s">
        <v>2423</v>
      </c>
      <c r="H1005" s="195" t="s">
        <v>1</v>
      </c>
      <c r="I1005" s="197"/>
      <c r="L1005" s="194"/>
      <c r="M1005" s="198"/>
      <c r="N1005" s="199"/>
      <c r="O1005" s="199"/>
      <c r="P1005" s="199"/>
      <c r="Q1005" s="199"/>
      <c r="R1005" s="199"/>
      <c r="S1005" s="199"/>
      <c r="T1005" s="200"/>
      <c r="AT1005" s="195" t="s">
        <v>194</v>
      </c>
      <c r="AU1005" s="195" t="s">
        <v>88</v>
      </c>
      <c r="AV1005" s="15" t="s">
        <v>24</v>
      </c>
      <c r="AW1005" s="15" t="s">
        <v>35</v>
      </c>
      <c r="AX1005" s="15" t="s">
        <v>80</v>
      </c>
      <c r="AY1005" s="195" t="s">
        <v>185</v>
      </c>
    </row>
    <row r="1006" spans="1:65" s="13" customFormat="1">
      <c r="B1006" s="164"/>
      <c r="D1006" s="165" t="s">
        <v>194</v>
      </c>
      <c r="E1006" s="166" t="s">
        <v>1</v>
      </c>
      <c r="F1006" s="167" t="s">
        <v>2828</v>
      </c>
      <c r="H1006" s="168">
        <v>4.5999999999999996</v>
      </c>
      <c r="I1006" s="169"/>
      <c r="L1006" s="164"/>
      <c r="M1006" s="170"/>
      <c r="N1006" s="171"/>
      <c r="O1006" s="171"/>
      <c r="P1006" s="171"/>
      <c r="Q1006" s="171"/>
      <c r="R1006" s="171"/>
      <c r="S1006" s="171"/>
      <c r="T1006" s="172"/>
      <c r="AT1006" s="166" t="s">
        <v>194</v>
      </c>
      <c r="AU1006" s="166" t="s">
        <v>88</v>
      </c>
      <c r="AV1006" s="13" t="s">
        <v>88</v>
      </c>
      <c r="AW1006" s="13" t="s">
        <v>35</v>
      </c>
      <c r="AX1006" s="13" t="s">
        <v>24</v>
      </c>
      <c r="AY1006" s="166" t="s">
        <v>185</v>
      </c>
    </row>
    <row r="1007" spans="1:65" s="2" customFormat="1" ht="16.5" customHeight="1">
      <c r="A1007" s="33"/>
      <c r="B1007" s="150"/>
      <c r="C1007" s="151" t="s">
        <v>2829</v>
      </c>
      <c r="D1007" s="151" t="s">
        <v>187</v>
      </c>
      <c r="E1007" s="152" t="s">
        <v>1597</v>
      </c>
      <c r="F1007" s="153" t="s">
        <v>1598</v>
      </c>
      <c r="G1007" s="154" t="s">
        <v>234</v>
      </c>
      <c r="H1007" s="155">
        <v>199.39</v>
      </c>
      <c r="I1007" s="156"/>
      <c r="J1007" s="157">
        <f>ROUND(I1007*H1007,2)</f>
        <v>0</v>
      </c>
      <c r="K1007" s="153" t="s">
        <v>191</v>
      </c>
      <c r="L1007" s="34"/>
      <c r="M1007" s="158" t="s">
        <v>1</v>
      </c>
      <c r="N1007" s="159" t="s">
        <v>45</v>
      </c>
      <c r="O1007" s="59"/>
      <c r="P1007" s="160">
        <f>O1007*H1007</f>
        <v>0</v>
      </c>
      <c r="Q1007" s="160">
        <v>0</v>
      </c>
      <c r="R1007" s="160">
        <f>Q1007*H1007</f>
        <v>0</v>
      </c>
      <c r="S1007" s="160">
        <v>0</v>
      </c>
      <c r="T1007" s="161">
        <f>S1007*H1007</f>
        <v>0</v>
      </c>
      <c r="U1007" s="33"/>
      <c r="V1007" s="33"/>
      <c r="W1007" s="33"/>
      <c r="X1007" s="33"/>
      <c r="Y1007" s="33"/>
      <c r="Z1007" s="33"/>
      <c r="AA1007" s="33"/>
      <c r="AB1007" s="33"/>
      <c r="AC1007" s="33"/>
      <c r="AD1007" s="33"/>
      <c r="AE1007" s="33"/>
      <c r="AR1007" s="162" t="s">
        <v>192</v>
      </c>
      <c r="AT1007" s="162" t="s">
        <v>187</v>
      </c>
      <c r="AU1007" s="162" t="s">
        <v>88</v>
      </c>
      <c r="AY1007" s="18" t="s">
        <v>185</v>
      </c>
      <c r="BE1007" s="163">
        <f>IF(N1007="základní",J1007,0)</f>
        <v>0</v>
      </c>
      <c r="BF1007" s="163">
        <f>IF(N1007="snížená",J1007,0)</f>
        <v>0</v>
      </c>
      <c r="BG1007" s="163">
        <f>IF(N1007="zákl. přenesená",J1007,0)</f>
        <v>0</v>
      </c>
      <c r="BH1007" s="163">
        <f>IF(N1007="sníž. přenesená",J1007,0)</f>
        <v>0</v>
      </c>
      <c r="BI1007" s="163">
        <f>IF(N1007="nulová",J1007,0)</f>
        <v>0</v>
      </c>
      <c r="BJ1007" s="18" t="s">
        <v>24</v>
      </c>
      <c r="BK1007" s="163">
        <f>ROUND(I1007*H1007,2)</f>
        <v>0</v>
      </c>
      <c r="BL1007" s="18" t="s">
        <v>192</v>
      </c>
      <c r="BM1007" s="162" t="s">
        <v>2830</v>
      </c>
    </row>
    <row r="1008" spans="1:65" s="2" customFormat="1" ht="16.5" customHeight="1">
      <c r="A1008" s="33"/>
      <c r="B1008" s="150"/>
      <c r="C1008" s="151" t="s">
        <v>2831</v>
      </c>
      <c r="D1008" s="151" t="s">
        <v>187</v>
      </c>
      <c r="E1008" s="152" t="s">
        <v>1600</v>
      </c>
      <c r="F1008" s="153" t="s">
        <v>1601</v>
      </c>
      <c r="G1008" s="154" t="s">
        <v>234</v>
      </c>
      <c r="H1008" s="155">
        <v>199.39</v>
      </c>
      <c r="I1008" s="156"/>
      <c r="J1008" s="157">
        <f>ROUND(I1008*H1008,2)</f>
        <v>0</v>
      </c>
      <c r="K1008" s="153" t="s">
        <v>191</v>
      </c>
      <c r="L1008" s="34"/>
      <c r="M1008" s="158" t="s">
        <v>1</v>
      </c>
      <c r="N1008" s="159" t="s">
        <v>45</v>
      </c>
      <c r="O1008" s="59"/>
      <c r="P1008" s="160">
        <f>O1008*H1008</f>
        <v>0</v>
      </c>
      <c r="Q1008" s="160">
        <v>0</v>
      </c>
      <c r="R1008" s="160">
        <f>Q1008*H1008</f>
        <v>0</v>
      </c>
      <c r="S1008" s="160">
        <v>0</v>
      </c>
      <c r="T1008" s="161">
        <f>S1008*H1008</f>
        <v>0</v>
      </c>
      <c r="U1008" s="33"/>
      <c r="V1008" s="33"/>
      <c r="W1008" s="33"/>
      <c r="X1008" s="33"/>
      <c r="Y1008" s="33"/>
      <c r="Z1008" s="33"/>
      <c r="AA1008" s="33"/>
      <c r="AB1008" s="33"/>
      <c r="AC1008" s="33"/>
      <c r="AD1008" s="33"/>
      <c r="AE1008" s="33"/>
      <c r="AR1008" s="162" t="s">
        <v>192</v>
      </c>
      <c r="AT1008" s="162" t="s">
        <v>187</v>
      </c>
      <c r="AU1008" s="162" t="s">
        <v>88</v>
      </c>
      <c r="AY1008" s="18" t="s">
        <v>185</v>
      </c>
      <c r="BE1008" s="163">
        <f>IF(N1008="základní",J1008,0)</f>
        <v>0</v>
      </c>
      <c r="BF1008" s="163">
        <f>IF(N1008="snížená",J1008,0)</f>
        <v>0</v>
      </c>
      <c r="BG1008" s="163">
        <f>IF(N1008="zákl. přenesená",J1008,0)</f>
        <v>0</v>
      </c>
      <c r="BH1008" s="163">
        <f>IF(N1008="sníž. přenesená",J1008,0)</f>
        <v>0</v>
      </c>
      <c r="BI1008" s="163">
        <f>IF(N1008="nulová",J1008,0)</f>
        <v>0</v>
      </c>
      <c r="BJ1008" s="18" t="s">
        <v>24</v>
      </c>
      <c r="BK1008" s="163">
        <f>ROUND(I1008*H1008,2)</f>
        <v>0</v>
      </c>
      <c r="BL1008" s="18" t="s">
        <v>192</v>
      </c>
      <c r="BM1008" s="162" t="s">
        <v>2832</v>
      </c>
    </row>
    <row r="1009" spans="1:65" s="2" customFormat="1" ht="16.5" customHeight="1">
      <c r="A1009" s="33"/>
      <c r="B1009" s="150"/>
      <c r="C1009" s="151" t="s">
        <v>2833</v>
      </c>
      <c r="D1009" s="151" t="s">
        <v>187</v>
      </c>
      <c r="E1009" s="152" t="s">
        <v>1603</v>
      </c>
      <c r="F1009" s="153" t="s">
        <v>1604</v>
      </c>
      <c r="G1009" s="154" t="s">
        <v>234</v>
      </c>
      <c r="H1009" s="155">
        <v>1196.3399999999999</v>
      </c>
      <c r="I1009" s="156"/>
      <c r="J1009" s="157">
        <f>ROUND(I1009*H1009,2)</f>
        <v>0</v>
      </c>
      <c r="K1009" s="153" t="s">
        <v>191</v>
      </c>
      <c r="L1009" s="34"/>
      <c r="M1009" s="158" t="s">
        <v>1</v>
      </c>
      <c r="N1009" s="159" t="s">
        <v>45</v>
      </c>
      <c r="O1009" s="59"/>
      <c r="P1009" s="160">
        <f>O1009*H1009</f>
        <v>0</v>
      </c>
      <c r="Q1009" s="160">
        <v>0</v>
      </c>
      <c r="R1009" s="160">
        <f>Q1009*H1009</f>
        <v>0</v>
      </c>
      <c r="S1009" s="160">
        <v>0</v>
      </c>
      <c r="T1009" s="161">
        <f>S1009*H1009</f>
        <v>0</v>
      </c>
      <c r="U1009" s="33"/>
      <c r="V1009" s="33"/>
      <c r="W1009" s="33"/>
      <c r="X1009" s="33"/>
      <c r="Y1009" s="33"/>
      <c r="Z1009" s="33"/>
      <c r="AA1009" s="33"/>
      <c r="AB1009" s="33"/>
      <c r="AC1009" s="33"/>
      <c r="AD1009" s="33"/>
      <c r="AE1009" s="33"/>
      <c r="AR1009" s="162" t="s">
        <v>192</v>
      </c>
      <c r="AT1009" s="162" t="s">
        <v>187</v>
      </c>
      <c r="AU1009" s="162" t="s">
        <v>88</v>
      </c>
      <c r="AY1009" s="18" t="s">
        <v>185</v>
      </c>
      <c r="BE1009" s="163">
        <f>IF(N1009="základní",J1009,0)</f>
        <v>0</v>
      </c>
      <c r="BF1009" s="163">
        <f>IF(N1009="snížená",J1009,0)</f>
        <v>0</v>
      </c>
      <c r="BG1009" s="163">
        <f>IF(N1009="zákl. přenesená",J1009,0)</f>
        <v>0</v>
      </c>
      <c r="BH1009" s="163">
        <f>IF(N1009="sníž. přenesená",J1009,0)</f>
        <v>0</v>
      </c>
      <c r="BI1009" s="163">
        <f>IF(N1009="nulová",J1009,0)</f>
        <v>0</v>
      </c>
      <c r="BJ1009" s="18" t="s">
        <v>24</v>
      </c>
      <c r="BK1009" s="163">
        <f>ROUND(I1009*H1009,2)</f>
        <v>0</v>
      </c>
      <c r="BL1009" s="18" t="s">
        <v>192</v>
      </c>
      <c r="BM1009" s="162" t="s">
        <v>2834</v>
      </c>
    </row>
    <row r="1010" spans="1:65" s="13" customFormat="1">
      <c r="B1010" s="164"/>
      <c r="D1010" s="165" t="s">
        <v>194</v>
      </c>
      <c r="E1010" s="166" t="s">
        <v>1</v>
      </c>
      <c r="F1010" s="167" t="s">
        <v>2835</v>
      </c>
      <c r="H1010" s="168">
        <v>1196.3399999999999</v>
      </c>
      <c r="I1010" s="169"/>
      <c r="L1010" s="164"/>
      <c r="M1010" s="170"/>
      <c r="N1010" s="171"/>
      <c r="O1010" s="171"/>
      <c r="P1010" s="171"/>
      <c r="Q1010" s="171"/>
      <c r="R1010" s="171"/>
      <c r="S1010" s="171"/>
      <c r="T1010" s="172"/>
      <c r="AT1010" s="166" t="s">
        <v>194</v>
      </c>
      <c r="AU1010" s="166" t="s">
        <v>88</v>
      </c>
      <c r="AV1010" s="13" t="s">
        <v>88</v>
      </c>
      <c r="AW1010" s="13" t="s">
        <v>35</v>
      </c>
      <c r="AX1010" s="13" t="s">
        <v>24</v>
      </c>
      <c r="AY1010" s="166" t="s">
        <v>185</v>
      </c>
    </row>
    <row r="1011" spans="1:65" s="2" customFormat="1" ht="16.5" customHeight="1">
      <c r="A1011" s="33"/>
      <c r="B1011" s="150"/>
      <c r="C1011" s="151" t="s">
        <v>2836</v>
      </c>
      <c r="D1011" s="151" t="s">
        <v>187</v>
      </c>
      <c r="E1011" s="152" t="s">
        <v>1607</v>
      </c>
      <c r="F1011" s="153" t="s">
        <v>1608</v>
      </c>
      <c r="G1011" s="154" t="s">
        <v>234</v>
      </c>
      <c r="H1011" s="155">
        <v>199.39</v>
      </c>
      <c r="I1011" s="156"/>
      <c r="J1011" s="157">
        <f>ROUND(I1011*H1011,2)</f>
        <v>0</v>
      </c>
      <c r="K1011" s="153" t="s">
        <v>224</v>
      </c>
      <c r="L1011" s="34"/>
      <c r="M1011" s="158" t="s">
        <v>1</v>
      </c>
      <c r="N1011" s="159" t="s">
        <v>45</v>
      </c>
      <c r="O1011" s="59"/>
      <c r="P1011" s="160">
        <f>O1011*H1011</f>
        <v>0</v>
      </c>
      <c r="Q1011" s="160">
        <v>0</v>
      </c>
      <c r="R1011" s="160">
        <f>Q1011*H1011</f>
        <v>0</v>
      </c>
      <c r="S1011" s="160">
        <v>0</v>
      </c>
      <c r="T1011" s="161">
        <f>S1011*H1011</f>
        <v>0</v>
      </c>
      <c r="U1011" s="33"/>
      <c r="V1011" s="33"/>
      <c r="W1011" s="33"/>
      <c r="X1011" s="33"/>
      <c r="Y1011" s="33"/>
      <c r="Z1011" s="33"/>
      <c r="AA1011" s="33"/>
      <c r="AB1011" s="33"/>
      <c r="AC1011" s="33"/>
      <c r="AD1011" s="33"/>
      <c r="AE1011" s="33"/>
      <c r="AR1011" s="162" t="s">
        <v>192</v>
      </c>
      <c r="AT1011" s="162" t="s">
        <v>187</v>
      </c>
      <c r="AU1011" s="162" t="s">
        <v>88</v>
      </c>
      <c r="AY1011" s="18" t="s">
        <v>185</v>
      </c>
      <c r="BE1011" s="163">
        <f>IF(N1011="základní",J1011,0)</f>
        <v>0</v>
      </c>
      <c r="BF1011" s="163">
        <f>IF(N1011="snížená",J1011,0)</f>
        <v>0</v>
      </c>
      <c r="BG1011" s="163">
        <f>IF(N1011="zákl. přenesená",J1011,0)</f>
        <v>0</v>
      </c>
      <c r="BH1011" s="163">
        <f>IF(N1011="sníž. přenesená",J1011,0)</f>
        <v>0</v>
      </c>
      <c r="BI1011" s="163">
        <f>IF(N1011="nulová",J1011,0)</f>
        <v>0</v>
      </c>
      <c r="BJ1011" s="18" t="s">
        <v>24</v>
      </c>
      <c r="BK1011" s="163">
        <f>ROUND(I1011*H1011,2)</f>
        <v>0</v>
      </c>
      <c r="BL1011" s="18" t="s">
        <v>192</v>
      </c>
      <c r="BM1011" s="162" t="s">
        <v>2837</v>
      </c>
    </row>
    <row r="1012" spans="1:65" s="12" customFormat="1" ht="22.9" customHeight="1">
      <c r="B1012" s="137"/>
      <c r="D1012" s="138" t="s">
        <v>79</v>
      </c>
      <c r="E1012" s="148" t="s">
        <v>192</v>
      </c>
      <c r="F1012" s="148" t="s">
        <v>1610</v>
      </c>
      <c r="I1012" s="140"/>
      <c r="J1012" s="149">
        <f>BK1012</f>
        <v>0</v>
      </c>
      <c r="L1012" s="137"/>
      <c r="M1012" s="142"/>
      <c r="N1012" s="143"/>
      <c r="O1012" s="143"/>
      <c r="P1012" s="144">
        <f>SUM(P1013:P1090)</f>
        <v>0</v>
      </c>
      <c r="Q1012" s="143"/>
      <c r="R1012" s="144">
        <f>SUM(R1013:R1090)</f>
        <v>228.09232492000001</v>
      </c>
      <c r="S1012" s="143"/>
      <c r="T1012" s="145">
        <f>SUM(T1013:T1090)</f>
        <v>0</v>
      </c>
      <c r="AR1012" s="138" t="s">
        <v>24</v>
      </c>
      <c r="AT1012" s="146" t="s">
        <v>79</v>
      </c>
      <c r="AU1012" s="146" t="s">
        <v>24</v>
      </c>
      <c r="AY1012" s="138" t="s">
        <v>185</v>
      </c>
      <c r="BK1012" s="147">
        <f>SUM(BK1013:BK1090)</f>
        <v>0</v>
      </c>
    </row>
    <row r="1013" spans="1:65" s="2" customFormat="1" ht="16.5" customHeight="1">
      <c r="A1013" s="33"/>
      <c r="B1013" s="150"/>
      <c r="C1013" s="151" t="s">
        <v>2838</v>
      </c>
      <c r="D1013" s="151" t="s">
        <v>187</v>
      </c>
      <c r="E1013" s="152" t="s">
        <v>2839</v>
      </c>
      <c r="F1013" s="153" t="s">
        <v>2840</v>
      </c>
      <c r="G1013" s="154" t="s">
        <v>228</v>
      </c>
      <c r="H1013" s="155">
        <v>135.40799999999999</v>
      </c>
      <c r="I1013" s="156"/>
      <c r="J1013" s="157">
        <f>ROUND(I1013*H1013,2)</f>
        <v>0</v>
      </c>
      <c r="K1013" s="153" t="s">
        <v>191</v>
      </c>
      <c r="L1013" s="34"/>
      <c r="M1013" s="158" t="s">
        <v>1</v>
      </c>
      <c r="N1013" s="159" t="s">
        <v>45</v>
      </c>
      <c r="O1013" s="59"/>
      <c r="P1013" s="160">
        <f>O1013*H1013</f>
        <v>0</v>
      </c>
      <c r="Q1013" s="160">
        <v>0</v>
      </c>
      <c r="R1013" s="160">
        <f>Q1013*H1013</f>
        <v>0</v>
      </c>
      <c r="S1013" s="160">
        <v>0</v>
      </c>
      <c r="T1013" s="161">
        <f>S1013*H1013</f>
        <v>0</v>
      </c>
      <c r="U1013" s="33"/>
      <c r="V1013" s="33"/>
      <c r="W1013" s="33"/>
      <c r="X1013" s="33"/>
      <c r="Y1013" s="33"/>
      <c r="Z1013" s="33"/>
      <c r="AA1013" s="33"/>
      <c r="AB1013" s="33"/>
      <c r="AC1013" s="33"/>
      <c r="AD1013" s="33"/>
      <c r="AE1013" s="33"/>
      <c r="AR1013" s="162" t="s">
        <v>192</v>
      </c>
      <c r="AT1013" s="162" t="s">
        <v>187</v>
      </c>
      <c r="AU1013" s="162" t="s">
        <v>88</v>
      </c>
      <c r="AY1013" s="18" t="s">
        <v>185</v>
      </c>
      <c r="BE1013" s="163">
        <f>IF(N1013="základní",J1013,0)</f>
        <v>0</v>
      </c>
      <c r="BF1013" s="163">
        <f>IF(N1013="snížená",J1013,0)</f>
        <v>0</v>
      </c>
      <c r="BG1013" s="163">
        <f>IF(N1013="zákl. přenesená",J1013,0)</f>
        <v>0</v>
      </c>
      <c r="BH1013" s="163">
        <f>IF(N1013="sníž. přenesená",J1013,0)</f>
        <v>0</v>
      </c>
      <c r="BI1013" s="163">
        <f>IF(N1013="nulová",J1013,0)</f>
        <v>0</v>
      </c>
      <c r="BJ1013" s="18" t="s">
        <v>24</v>
      </c>
      <c r="BK1013" s="163">
        <f>ROUND(I1013*H1013,2)</f>
        <v>0</v>
      </c>
      <c r="BL1013" s="18" t="s">
        <v>192</v>
      </c>
      <c r="BM1013" s="162" t="s">
        <v>2841</v>
      </c>
    </row>
    <row r="1014" spans="1:65" s="15" customFormat="1">
      <c r="B1014" s="194"/>
      <c r="D1014" s="165" t="s">
        <v>194</v>
      </c>
      <c r="E1014" s="195" t="s">
        <v>1</v>
      </c>
      <c r="F1014" s="196" t="s">
        <v>2842</v>
      </c>
      <c r="H1014" s="195" t="s">
        <v>1</v>
      </c>
      <c r="I1014" s="197"/>
      <c r="L1014" s="194"/>
      <c r="M1014" s="198"/>
      <c r="N1014" s="199"/>
      <c r="O1014" s="199"/>
      <c r="P1014" s="199"/>
      <c r="Q1014" s="199"/>
      <c r="R1014" s="199"/>
      <c r="S1014" s="199"/>
      <c r="T1014" s="200"/>
      <c r="AT1014" s="195" t="s">
        <v>194</v>
      </c>
      <c r="AU1014" s="195" t="s">
        <v>88</v>
      </c>
      <c r="AV1014" s="15" t="s">
        <v>24</v>
      </c>
      <c r="AW1014" s="15" t="s">
        <v>35</v>
      </c>
      <c r="AX1014" s="15" t="s">
        <v>80</v>
      </c>
      <c r="AY1014" s="195" t="s">
        <v>185</v>
      </c>
    </row>
    <row r="1015" spans="1:65" s="15" customFormat="1">
      <c r="B1015" s="194"/>
      <c r="D1015" s="165" t="s">
        <v>194</v>
      </c>
      <c r="E1015" s="195" t="s">
        <v>1</v>
      </c>
      <c r="F1015" s="196" t="s">
        <v>2843</v>
      </c>
      <c r="H1015" s="195" t="s">
        <v>1</v>
      </c>
      <c r="I1015" s="197"/>
      <c r="L1015" s="194"/>
      <c r="M1015" s="198"/>
      <c r="N1015" s="199"/>
      <c r="O1015" s="199"/>
      <c r="P1015" s="199"/>
      <c r="Q1015" s="199"/>
      <c r="R1015" s="199"/>
      <c r="S1015" s="199"/>
      <c r="T1015" s="200"/>
      <c r="AT1015" s="195" t="s">
        <v>194</v>
      </c>
      <c r="AU1015" s="195" t="s">
        <v>88</v>
      </c>
      <c r="AV1015" s="15" t="s">
        <v>24</v>
      </c>
      <c r="AW1015" s="15" t="s">
        <v>35</v>
      </c>
      <c r="AX1015" s="15" t="s">
        <v>80</v>
      </c>
      <c r="AY1015" s="195" t="s">
        <v>185</v>
      </c>
    </row>
    <row r="1016" spans="1:65" s="13" customFormat="1">
      <c r="B1016" s="164"/>
      <c r="D1016" s="165" t="s">
        <v>194</v>
      </c>
      <c r="E1016" s="166" t="s">
        <v>1</v>
      </c>
      <c r="F1016" s="167" t="s">
        <v>2844</v>
      </c>
      <c r="H1016" s="168">
        <v>63.027999999999999</v>
      </c>
      <c r="I1016" s="169"/>
      <c r="L1016" s="164"/>
      <c r="M1016" s="170"/>
      <c r="N1016" s="171"/>
      <c r="O1016" s="171"/>
      <c r="P1016" s="171"/>
      <c r="Q1016" s="171"/>
      <c r="R1016" s="171"/>
      <c r="S1016" s="171"/>
      <c r="T1016" s="172"/>
      <c r="AT1016" s="166" t="s">
        <v>194</v>
      </c>
      <c r="AU1016" s="166" t="s">
        <v>88</v>
      </c>
      <c r="AV1016" s="13" t="s">
        <v>88</v>
      </c>
      <c r="AW1016" s="13" t="s">
        <v>35</v>
      </c>
      <c r="AX1016" s="13" t="s">
        <v>80</v>
      </c>
      <c r="AY1016" s="166" t="s">
        <v>185</v>
      </c>
    </row>
    <row r="1017" spans="1:65" s="13" customFormat="1">
      <c r="B1017" s="164"/>
      <c r="D1017" s="165" t="s">
        <v>194</v>
      </c>
      <c r="E1017" s="166" t="s">
        <v>1</v>
      </c>
      <c r="F1017" s="167" t="s">
        <v>2845</v>
      </c>
      <c r="H1017" s="168">
        <v>10.462999999999999</v>
      </c>
      <c r="I1017" s="169"/>
      <c r="L1017" s="164"/>
      <c r="M1017" s="170"/>
      <c r="N1017" s="171"/>
      <c r="O1017" s="171"/>
      <c r="P1017" s="171"/>
      <c r="Q1017" s="171"/>
      <c r="R1017" s="171"/>
      <c r="S1017" s="171"/>
      <c r="T1017" s="172"/>
      <c r="AT1017" s="166" t="s">
        <v>194</v>
      </c>
      <c r="AU1017" s="166" t="s">
        <v>88</v>
      </c>
      <c r="AV1017" s="13" t="s">
        <v>88</v>
      </c>
      <c r="AW1017" s="13" t="s">
        <v>35</v>
      </c>
      <c r="AX1017" s="13" t="s">
        <v>80</v>
      </c>
      <c r="AY1017" s="166" t="s">
        <v>185</v>
      </c>
    </row>
    <row r="1018" spans="1:65" s="15" customFormat="1">
      <c r="B1018" s="194"/>
      <c r="D1018" s="165" t="s">
        <v>194</v>
      </c>
      <c r="E1018" s="195" t="s">
        <v>1</v>
      </c>
      <c r="F1018" s="196" t="s">
        <v>2846</v>
      </c>
      <c r="H1018" s="195" t="s">
        <v>1</v>
      </c>
      <c r="I1018" s="197"/>
      <c r="L1018" s="194"/>
      <c r="M1018" s="198"/>
      <c r="N1018" s="199"/>
      <c r="O1018" s="199"/>
      <c r="P1018" s="199"/>
      <c r="Q1018" s="199"/>
      <c r="R1018" s="199"/>
      <c r="S1018" s="199"/>
      <c r="T1018" s="200"/>
      <c r="AT1018" s="195" t="s">
        <v>194</v>
      </c>
      <c r="AU1018" s="195" t="s">
        <v>88</v>
      </c>
      <c r="AV1018" s="15" t="s">
        <v>24</v>
      </c>
      <c r="AW1018" s="15" t="s">
        <v>35</v>
      </c>
      <c r="AX1018" s="15" t="s">
        <v>80</v>
      </c>
      <c r="AY1018" s="195" t="s">
        <v>185</v>
      </c>
    </row>
    <row r="1019" spans="1:65" s="13" customFormat="1">
      <c r="B1019" s="164"/>
      <c r="D1019" s="165" t="s">
        <v>194</v>
      </c>
      <c r="E1019" s="166" t="s">
        <v>1</v>
      </c>
      <c r="F1019" s="167" t="s">
        <v>2847</v>
      </c>
      <c r="H1019" s="168">
        <v>26.442</v>
      </c>
      <c r="I1019" s="169"/>
      <c r="L1019" s="164"/>
      <c r="M1019" s="170"/>
      <c r="N1019" s="171"/>
      <c r="O1019" s="171"/>
      <c r="P1019" s="171"/>
      <c r="Q1019" s="171"/>
      <c r="R1019" s="171"/>
      <c r="S1019" s="171"/>
      <c r="T1019" s="172"/>
      <c r="AT1019" s="166" t="s">
        <v>194</v>
      </c>
      <c r="AU1019" s="166" t="s">
        <v>88</v>
      </c>
      <c r="AV1019" s="13" t="s">
        <v>88</v>
      </c>
      <c r="AW1019" s="13" t="s">
        <v>35</v>
      </c>
      <c r="AX1019" s="13" t="s">
        <v>80</v>
      </c>
      <c r="AY1019" s="166" t="s">
        <v>185</v>
      </c>
    </row>
    <row r="1020" spans="1:65" s="15" customFormat="1">
      <c r="B1020" s="194"/>
      <c r="D1020" s="165" t="s">
        <v>194</v>
      </c>
      <c r="E1020" s="195" t="s">
        <v>1</v>
      </c>
      <c r="F1020" s="196" t="s">
        <v>2848</v>
      </c>
      <c r="H1020" s="195" t="s">
        <v>1</v>
      </c>
      <c r="I1020" s="197"/>
      <c r="L1020" s="194"/>
      <c r="M1020" s="198"/>
      <c r="N1020" s="199"/>
      <c r="O1020" s="199"/>
      <c r="P1020" s="199"/>
      <c r="Q1020" s="199"/>
      <c r="R1020" s="199"/>
      <c r="S1020" s="199"/>
      <c r="T1020" s="200"/>
      <c r="AT1020" s="195" t="s">
        <v>194</v>
      </c>
      <c r="AU1020" s="195" t="s">
        <v>88</v>
      </c>
      <c r="AV1020" s="15" t="s">
        <v>24</v>
      </c>
      <c r="AW1020" s="15" t="s">
        <v>35</v>
      </c>
      <c r="AX1020" s="15" t="s">
        <v>80</v>
      </c>
      <c r="AY1020" s="195" t="s">
        <v>185</v>
      </c>
    </row>
    <row r="1021" spans="1:65" s="13" customFormat="1">
      <c r="B1021" s="164"/>
      <c r="D1021" s="165" t="s">
        <v>194</v>
      </c>
      <c r="E1021" s="166" t="s">
        <v>1</v>
      </c>
      <c r="F1021" s="167" t="s">
        <v>2849</v>
      </c>
      <c r="H1021" s="168">
        <v>5.5259999999999998</v>
      </c>
      <c r="I1021" s="169"/>
      <c r="L1021" s="164"/>
      <c r="M1021" s="170"/>
      <c r="N1021" s="171"/>
      <c r="O1021" s="171"/>
      <c r="P1021" s="171"/>
      <c r="Q1021" s="171"/>
      <c r="R1021" s="171"/>
      <c r="S1021" s="171"/>
      <c r="T1021" s="172"/>
      <c r="AT1021" s="166" t="s">
        <v>194</v>
      </c>
      <c r="AU1021" s="166" t="s">
        <v>88</v>
      </c>
      <c r="AV1021" s="13" t="s">
        <v>88</v>
      </c>
      <c r="AW1021" s="13" t="s">
        <v>35</v>
      </c>
      <c r="AX1021" s="13" t="s">
        <v>80</v>
      </c>
      <c r="AY1021" s="166" t="s">
        <v>185</v>
      </c>
    </row>
    <row r="1022" spans="1:65" s="15" customFormat="1">
      <c r="B1022" s="194"/>
      <c r="D1022" s="165" t="s">
        <v>194</v>
      </c>
      <c r="E1022" s="195" t="s">
        <v>1</v>
      </c>
      <c r="F1022" s="196" t="s">
        <v>2279</v>
      </c>
      <c r="H1022" s="195" t="s">
        <v>1</v>
      </c>
      <c r="I1022" s="197"/>
      <c r="L1022" s="194"/>
      <c r="M1022" s="198"/>
      <c r="N1022" s="199"/>
      <c r="O1022" s="199"/>
      <c r="P1022" s="199"/>
      <c r="Q1022" s="199"/>
      <c r="R1022" s="199"/>
      <c r="S1022" s="199"/>
      <c r="T1022" s="200"/>
      <c r="AT1022" s="195" t="s">
        <v>194</v>
      </c>
      <c r="AU1022" s="195" t="s">
        <v>88</v>
      </c>
      <c r="AV1022" s="15" t="s">
        <v>24</v>
      </c>
      <c r="AW1022" s="15" t="s">
        <v>35</v>
      </c>
      <c r="AX1022" s="15" t="s">
        <v>80</v>
      </c>
      <c r="AY1022" s="195" t="s">
        <v>185</v>
      </c>
    </row>
    <row r="1023" spans="1:65" s="13" customFormat="1">
      <c r="B1023" s="164"/>
      <c r="D1023" s="165" t="s">
        <v>194</v>
      </c>
      <c r="E1023" s="166" t="s">
        <v>1</v>
      </c>
      <c r="F1023" s="167" t="s">
        <v>2850</v>
      </c>
      <c r="H1023" s="168">
        <v>0.158</v>
      </c>
      <c r="I1023" s="169"/>
      <c r="L1023" s="164"/>
      <c r="M1023" s="170"/>
      <c r="N1023" s="171"/>
      <c r="O1023" s="171"/>
      <c r="P1023" s="171"/>
      <c r="Q1023" s="171"/>
      <c r="R1023" s="171"/>
      <c r="S1023" s="171"/>
      <c r="T1023" s="172"/>
      <c r="AT1023" s="166" t="s">
        <v>194</v>
      </c>
      <c r="AU1023" s="166" t="s">
        <v>88</v>
      </c>
      <c r="AV1023" s="13" t="s">
        <v>88</v>
      </c>
      <c r="AW1023" s="13" t="s">
        <v>35</v>
      </c>
      <c r="AX1023" s="13" t="s">
        <v>80</v>
      </c>
      <c r="AY1023" s="166" t="s">
        <v>185</v>
      </c>
    </row>
    <row r="1024" spans="1:65" s="15" customFormat="1">
      <c r="B1024" s="194"/>
      <c r="D1024" s="165" t="s">
        <v>194</v>
      </c>
      <c r="E1024" s="195" t="s">
        <v>1</v>
      </c>
      <c r="F1024" s="196" t="s">
        <v>2128</v>
      </c>
      <c r="H1024" s="195" t="s">
        <v>1</v>
      </c>
      <c r="I1024" s="197"/>
      <c r="L1024" s="194"/>
      <c r="M1024" s="198"/>
      <c r="N1024" s="199"/>
      <c r="O1024" s="199"/>
      <c r="P1024" s="199"/>
      <c r="Q1024" s="199"/>
      <c r="R1024" s="199"/>
      <c r="S1024" s="199"/>
      <c r="T1024" s="200"/>
      <c r="AT1024" s="195" t="s">
        <v>194</v>
      </c>
      <c r="AU1024" s="195" t="s">
        <v>88</v>
      </c>
      <c r="AV1024" s="15" t="s">
        <v>24</v>
      </c>
      <c r="AW1024" s="15" t="s">
        <v>35</v>
      </c>
      <c r="AX1024" s="15" t="s">
        <v>80</v>
      </c>
      <c r="AY1024" s="195" t="s">
        <v>185</v>
      </c>
    </row>
    <row r="1025" spans="1:65" s="13" customFormat="1">
      <c r="B1025" s="164"/>
      <c r="D1025" s="165" t="s">
        <v>194</v>
      </c>
      <c r="E1025" s="166" t="s">
        <v>1</v>
      </c>
      <c r="F1025" s="167" t="s">
        <v>2851</v>
      </c>
      <c r="H1025" s="168">
        <v>10.08</v>
      </c>
      <c r="I1025" s="169"/>
      <c r="L1025" s="164"/>
      <c r="M1025" s="170"/>
      <c r="N1025" s="171"/>
      <c r="O1025" s="171"/>
      <c r="P1025" s="171"/>
      <c r="Q1025" s="171"/>
      <c r="R1025" s="171"/>
      <c r="S1025" s="171"/>
      <c r="T1025" s="172"/>
      <c r="AT1025" s="166" t="s">
        <v>194</v>
      </c>
      <c r="AU1025" s="166" t="s">
        <v>88</v>
      </c>
      <c r="AV1025" s="13" t="s">
        <v>88</v>
      </c>
      <c r="AW1025" s="13" t="s">
        <v>35</v>
      </c>
      <c r="AX1025" s="13" t="s">
        <v>80</v>
      </c>
      <c r="AY1025" s="166" t="s">
        <v>185</v>
      </c>
    </row>
    <row r="1026" spans="1:65" s="13" customFormat="1">
      <c r="B1026" s="164"/>
      <c r="D1026" s="165" t="s">
        <v>194</v>
      </c>
      <c r="E1026" s="166" t="s">
        <v>1</v>
      </c>
      <c r="F1026" s="167" t="s">
        <v>2852</v>
      </c>
      <c r="H1026" s="168">
        <v>2.5630000000000002</v>
      </c>
      <c r="I1026" s="169"/>
      <c r="L1026" s="164"/>
      <c r="M1026" s="170"/>
      <c r="N1026" s="171"/>
      <c r="O1026" s="171"/>
      <c r="P1026" s="171"/>
      <c r="Q1026" s="171"/>
      <c r="R1026" s="171"/>
      <c r="S1026" s="171"/>
      <c r="T1026" s="172"/>
      <c r="AT1026" s="166" t="s">
        <v>194</v>
      </c>
      <c r="AU1026" s="166" t="s">
        <v>88</v>
      </c>
      <c r="AV1026" s="13" t="s">
        <v>88</v>
      </c>
      <c r="AW1026" s="13" t="s">
        <v>35</v>
      </c>
      <c r="AX1026" s="13" t="s">
        <v>80</v>
      </c>
      <c r="AY1026" s="166" t="s">
        <v>185</v>
      </c>
    </row>
    <row r="1027" spans="1:65" s="13" customFormat="1">
      <c r="B1027" s="164"/>
      <c r="D1027" s="165" t="s">
        <v>194</v>
      </c>
      <c r="E1027" s="166" t="s">
        <v>1</v>
      </c>
      <c r="F1027" s="167" t="s">
        <v>2853</v>
      </c>
      <c r="H1027" s="168">
        <v>8.6590000000000007</v>
      </c>
      <c r="I1027" s="169"/>
      <c r="L1027" s="164"/>
      <c r="M1027" s="170"/>
      <c r="N1027" s="171"/>
      <c r="O1027" s="171"/>
      <c r="P1027" s="171"/>
      <c r="Q1027" s="171"/>
      <c r="R1027" s="171"/>
      <c r="S1027" s="171"/>
      <c r="T1027" s="172"/>
      <c r="AT1027" s="166" t="s">
        <v>194</v>
      </c>
      <c r="AU1027" s="166" t="s">
        <v>88</v>
      </c>
      <c r="AV1027" s="13" t="s">
        <v>88</v>
      </c>
      <c r="AW1027" s="13" t="s">
        <v>35</v>
      </c>
      <c r="AX1027" s="13" t="s">
        <v>80</v>
      </c>
      <c r="AY1027" s="166" t="s">
        <v>185</v>
      </c>
    </row>
    <row r="1028" spans="1:65" s="13" customFormat="1">
      <c r="B1028" s="164"/>
      <c r="D1028" s="165" t="s">
        <v>194</v>
      </c>
      <c r="E1028" s="166" t="s">
        <v>1</v>
      </c>
      <c r="F1028" s="167" t="s">
        <v>2854</v>
      </c>
      <c r="H1028" s="168">
        <v>2.0139999999999998</v>
      </c>
      <c r="I1028" s="169"/>
      <c r="L1028" s="164"/>
      <c r="M1028" s="170"/>
      <c r="N1028" s="171"/>
      <c r="O1028" s="171"/>
      <c r="P1028" s="171"/>
      <c r="Q1028" s="171"/>
      <c r="R1028" s="171"/>
      <c r="S1028" s="171"/>
      <c r="T1028" s="172"/>
      <c r="AT1028" s="166" t="s">
        <v>194</v>
      </c>
      <c r="AU1028" s="166" t="s">
        <v>88</v>
      </c>
      <c r="AV1028" s="13" t="s">
        <v>88</v>
      </c>
      <c r="AW1028" s="13" t="s">
        <v>35</v>
      </c>
      <c r="AX1028" s="13" t="s">
        <v>80</v>
      </c>
      <c r="AY1028" s="166" t="s">
        <v>185</v>
      </c>
    </row>
    <row r="1029" spans="1:65" s="13" customFormat="1">
      <c r="B1029" s="164"/>
      <c r="D1029" s="165" t="s">
        <v>194</v>
      </c>
      <c r="E1029" s="166" t="s">
        <v>1</v>
      </c>
      <c r="F1029" s="167" t="s">
        <v>2855</v>
      </c>
      <c r="H1029" s="168">
        <v>2.15</v>
      </c>
      <c r="I1029" s="169"/>
      <c r="L1029" s="164"/>
      <c r="M1029" s="170"/>
      <c r="N1029" s="171"/>
      <c r="O1029" s="171"/>
      <c r="P1029" s="171"/>
      <c r="Q1029" s="171"/>
      <c r="R1029" s="171"/>
      <c r="S1029" s="171"/>
      <c r="T1029" s="172"/>
      <c r="AT1029" s="166" t="s">
        <v>194</v>
      </c>
      <c r="AU1029" s="166" t="s">
        <v>88</v>
      </c>
      <c r="AV1029" s="13" t="s">
        <v>88</v>
      </c>
      <c r="AW1029" s="13" t="s">
        <v>35</v>
      </c>
      <c r="AX1029" s="13" t="s">
        <v>80</v>
      </c>
      <c r="AY1029" s="166" t="s">
        <v>185</v>
      </c>
    </row>
    <row r="1030" spans="1:65" s="13" customFormat="1">
      <c r="B1030" s="164"/>
      <c r="D1030" s="165" t="s">
        <v>194</v>
      </c>
      <c r="E1030" s="166" t="s">
        <v>1</v>
      </c>
      <c r="F1030" s="167" t="s">
        <v>2856</v>
      </c>
      <c r="H1030" s="168">
        <v>1.276</v>
      </c>
      <c r="I1030" s="169"/>
      <c r="L1030" s="164"/>
      <c r="M1030" s="170"/>
      <c r="N1030" s="171"/>
      <c r="O1030" s="171"/>
      <c r="P1030" s="171"/>
      <c r="Q1030" s="171"/>
      <c r="R1030" s="171"/>
      <c r="S1030" s="171"/>
      <c r="T1030" s="172"/>
      <c r="AT1030" s="166" t="s">
        <v>194</v>
      </c>
      <c r="AU1030" s="166" t="s">
        <v>88</v>
      </c>
      <c r="AV1030" s="13" t="s">
        <v>88</v>
      </c>
      <c r="AW1030" s="13" t="s">
        <v>35</v>
      </c>
      <c r="AX1030" s="13" t="s">
        <v>80</v>
      </c>
      <c r="AY1030" s="166" t="s">
        <v>185</v>
      </c>
    </row>
    <row r="1031" spans="1:65" s="13" customFormat="1">
      <c r="B1031" s="164"/>
      <c r="D1031" s="165" t="s">
        <v>194</v>
      </c>
      <c r="E1031" s="166" t="s">
        <v>1</v>
      </c>
      <c r="F1031" s="167" t="s">
        <v>2857</v>
      </c>
      <c r="H1031" s="168">
        <v>3.0489999999999999</v>
      </c>
      <c r="I1031" s="169"/>
      <c r="L1031" s="164"/>
      <c r="M1031" s="170"/>
      <c r="N1031" s="171"/>
      <c r="O1031" s="171"/>
      <c r="P1031" s="171"/>
      <c r="Q1031" s="171"/>
      <c r="R1031" s="171"/>
      <c r="S1031" s="171"/>
      <c r="T1031" s="172"/>
      <c r="AT1031" s="166" t="s">
        <v>194</v>
      </c>
      <c r="AU1031" s="166" t="s">
        <v>88</v>
      </c>
      <c r="AV1031" s="13" t="s">
        <v>88</v>
      </c>
      <c r="AW1031" s="13" t="s">
        <v>35</v>
      </c>
      <c r="AX1031" s="13" t="s">
        <v>80</v>
      </c>
      <c r="AY1031" s="166" t="s">
        <v>185</v>
      </c>
    </row>
    <row r="1032" spans="1:65" s="14" customFormat="1">
      <c r="B1032" s="173"/>
      <c r="D1032" s="165" t="s">
        <v>194</v>
      </c>
      <c r="E1032" s="174" t="s">
        <v>1814</v>
      </c>
      <c r="F1032" s="175" t="s">
        <v>195</v>
      </c>
      <c r="H1032" s="176">
        <v>135.40799999999999</v>
      </c>
      <c r="I1032" s="177"/>
      <c r="L1032" s="173"/>
      <c r="M1032" s="178"/>
      <c r="N1032" s="179"/>
      <c r="O1032" s="179"/>
      <c r="P1032" s="179"/>
      <c r="Q1032" s="179"/>
      <c r="R1032" s="179"/>
      <c r="S1032" s="179"/>
      <c r="T1032" s="180"/>
      <c r="AT1032" s="174" t="s">
        <v>194</v>
      </c>
      <c r="AU1032" s="174" t="s">
        <v>88</v>
      </c>
      <c r="AV1032" s="14" t="s">
        <v>192</v>
      </c>
      <c r="AW1032" s="14" t="s">
        <v>35</v>
      </c>
      <c r="AX1032" s="14" t="s">
        <v>24</v>
      </c>
      <c r="AY1032" s="174" t="s">
        <v>185</v>
      </c>
    </row>
    <row r="1033" spans="1:65" s="2" customFormat="1" ht="16.5" customHeight="1">
      <c r="A1033" s="33"/>
      <c r="B1033" s="150"/>
      <c r="C1033" s="151" t="s">
        <v>2858</v>
      </c>
      <c r="D1033" s="151" t="s">
        <v>187</v>
      </c>
      <c r="E1033" s="152" t="s">
        <v>926</v>
      </c>
      <c r="F1033" s="153" t="s">
        <v>927</v>
      </c>
      <c r="G1033" s="154" t="s">
        <v>228</v>
      </c>
      <c r="H1033" s="155">
        <v>135.40799999999999</v>
      </c>
      <c r="I1033" s="156"/>
      <c r="J1033" s="157">
        <f>ROUND(I1033*H1033,2)</f>
        <v>0</v>
      </c>
      <c r="K1033" s="153" t="s">
        <v>191</v>
      </c>
      <c r="L1033" s="34"/>
      <c r="M1033" s="158" t="s">
        <v>1</v>
      </c>
      <c r="N1033" s="159" t="s">
        <v>45</v>
      </c>
      <c r="O1033" s="59"/>
      <c r="P1033" s="160">
        <f>O1033*H1033</f>
        <v>0</v>
      </c>
      <c r="Q1033" s="160">
        <v>0</v>
      </c>
      <c r="R1033" s="160">
        <f>Q1033*H1033</f>
        <v>0</v>
      </c>
      <c r="S1033" s="160">
        <v>0</v>
      </c>
      <c r="T1033" s="161">
        <f>S1033*H1033</f>
        <v>0</v>
      </c>
      <c r="U1033" s="33"/>
      <c r="V1033" s="33"/>
      <c r="W1033" s="33"/>
      <c r="X1033" s="33"/>
      <c r="Y1033" s="33"/>
      <c r="Z1033" s="33"/>
      <c r="AA1033" s="33"/>
      <c r="AB1033" s="33"/>
      <c r="AC1033" s="33"/>
      <c r="AD1033" s="33"/>
      <c r="AE1033" s="33"/>
      <c r="AR1033" s="162" t="s">
        <v>192</v>
      </c>
      <c r="AT1033" s="162" t="s">
        <v>187</v>
      </c>
      <c r="AU1033" s="162" t="s">
        <v>88</v>
      </c>
      <c r="AY1033" s="18" t="s">
        <v>185</v>
      </c>
      <c r="BE1033" s="163">
        <f>IF(N1033="základní",J1033,0)</f>
        <v>0</v>
      </c>
      <c r="BF1033" s="163">
        <f>IF(N1033="snížená",J1033,0)</f>
        <v>0</v>
      </c>
      <c r="BG1033" s="163">
        <f>IF(N1033="zákl. přenesená",J1033,0)</f>
        <v>0</v>
      </c>
      <c r="BH1033" s="163">
        <f>IF(N1033="sníž. přenesená",J1033,0)</f>
        <v>0</v>
      </c>
      <c r="BI1033" s="163">
        <f>IF(N1033="nulová",J1033,0)</f>
        <v>0</v>
      </c>
      <c r="BJ1033" s="18" t="s">
        <v>24</v>
      </c>
      <c r="BK1033" s="163">
        <f>ROUND(I1033*H1033,2)</f>
        <v>0</v>
      </c>
      <c r="BL1033" s="18" t="s">
        <v>192</v>
      </c>
      <c r="BM1033" s="162" t="s">
        <v>2859</v>
      </c>
    </row>
    <row r="1034" spans="1:65" s="13" customFormat="1">
      <c r="B1034" s="164"/>
      <c r="D1034" s="165" t="s">
        <v>194</v>
      </c>
      <c r="E1034" s="166" t="s">
        <v>1</v>
      </c>
      <c r="F1034" s="167" t="s">
        <v>2860</v>
      </c>
      <c r="H1034" s="168">
        <v>135.40799999999999</v>
      </c>
      <c r="I1034" s="169"/>
      <c r="L1034" s="164"/>
      <c r="M1034" s="170"/>
      <c r="N1034" s="171"/>
      <c r="O1034" s="171"/>
      <c r="P1034" s="171"/>
      <c r="Q1034" s="171"/>
      <c r="R1034" s="171"/>
      <c r="S1034" s="171"/>
      <c r="T1034" s="172"/>
      <c r="AT1034" s="166" t="s">
        <v>194</v>
      </c>
      <c r="AU1034" s="166" t="s">
        <v>88</v>
      </c>
      <c r="AV1034" s="13" t="s">
        <v>88</v>
      </c>
      <c r="AW1034" s="13" t="s">
        <v>35</v>
      </c>
      <c r="AX1034" s="13" t="s">
        <v>24</v>
      </c>
      <c r="AY1034" s="166" t="s">
        <v>185</v>
      </c>
    </row>
    <row r="1035" spans="1:65" s="2" customFormat="1" ht="21.75" customHeight="1">
      <c r="A1035" s="33"/>
      <c r="B1035" s="150"/>
      <c r="C1035" s="151" t="s">
        <v>2861</v>
      </c>
      <c r="D1035" s="151" t="s">
        <v>187</v>
      </c>
      <c r="E1035" s="152" t="s">
        <v>353</v>
      </c>
      <c r="F1035" s="153" t="s">
        <v>354</v>
      </c>
      <c r="G1035" s="154" t="s">
        <v>228</v>
      </c>
      <c r="H1035" s="155">
        <v>135.40799999999999</v>
      </c>
      <c r="I1035" s="156"/>
      <c r="J1035" s="157">
        <f>ROUND(I1035*H1035,2)</f>
        <v>0</v>
      </c>
      <c r="K1035" s="153" t="s">
        <v>191</v>
      </c>
      <c r="L1035" s="34"/>
      <c r="M1035" s="158" t="s">
        <v>1</v>
      </c>
      <c r="N1035" s="159" t="s">
        <v>45</v>
      </c>
      <c r="O1035" s="59"/>
      <c r="P1035" s="160">
        <f>O1035*H1035</f>
        <v>0</v>
      </c>
      <c r="Q1035" s="160">
        <v>0</v>
      </c>
      <c r="R1035" s="160">
        <f>Q1035*H1035</f>
        <v>0</v>
      </c>
      <c r="S1035" s="160">
        <v>0</v>
      </c>
      <c r="T1035" s="161">
        <f>S1035*H1035</f>
        <v>0</v>
      </c>
      <c r="U1035" s="33"/>
      <c r="V1035" s="33"/>
      <c r="W1035" s="33"/>
      <c r="X1035" s="33"/>
      <c r="Y1035" s="33"/>
      <c r="Z1035" s="33"/>
      <c r="AA1035" s="33"/>
      <c r="AB1035" s="33"/>
      <c r="AC1035" s="33"/>
      <c r="AD1035" s="33"/>
      <c r="AE1035" s="33"/>
      <c r="AR1035" s="162" t="s">
        <v>192</v>
      </c>
      <c r="AT1035" s="162" t="s">
        <v>187</v>
      </c>
      <c r="AU1035" s="162" t="s">
        <v>88</v>
      </c>
      <c r="AY1035" s="18" t="s">
        <v>185</v>
      </c>
      <c r="BE1035" s="163">
        <f>IF(N1035="základní",J1035,0)</f>
        <v>0</v>
      </c>
      <c r="BF1035" s="163">
        <f>IF(N1035="snížená",J1035,0)</f>
        <v>0</v>
      </c>
      <c r="BG1035" s="163">
        <f>IF(N1035="zákl. přenesená",J1035,0)</f>
        <v>0</v>
      </c>
      <c r="BH1035" s="163">
        <f>IF(N1035="sníž. přenesená",J1035,0)</f>
        <v>0</v>
      </c>
      <c r="BI1035" s="163">
        <f>IF(N1035="nulová",J1035,0)</f>
        <v>0</v>
      </c>
      <c r="BJ1035" s="18" t="s">
        <v>24</v>
      </c>
      <c r="BK1035" s="163">
        <f>ROUND(I1035*H1035,2)</f>
        <v>0</v>
      </c>
      <c r="BL1035" s="18" t="s">
        <v>192</v>
      </c>
      <c r="BM1035" s="162" t="s">
        <v>2862</v>
      </c>
    </row>
    <row r="1036" spans="1:65" s="2" customFormat="1" ht="16.5" customHeight="1">
      <c r="A1036" s="33"/>
      <c r="B1036" s="150"/>
      <c r="C1036" s="151" t="s">
        <v>2863</v>
      </c>
      <c r="D1036" s="151" t="s">
        <v>187</v>
      </c>
      <c r="E1036" s="152" t="s">
        <v>1618</v>
      </c>
      <c r="F1036" s="153" t="s">
        <v>1619</v>
      </c>
      <c r="G1036" s="154" t="s">
        <v>190</v>
      </c>
      <c r="H1036" s="155">
        <v>4</v>
      </c>
      <c r="I1036" s="156"/>
      <c r="J1036" s="157">
        <f>ROUND(I1036*H1036,2)</f>
        <v>0</v>
      </c>
      <c r="K1036" s="153" t="s">
        <v>191</v>
      </c>
      <c r="L1036" s="34"/>
      <c r="M1036" s="158" t="s">
        <v>1</v>
      </c>
      <c r="N1036" s="159" t="s">
        <v>45</v>
      </c>
      <c r="O1036" s="59"/>
      <c r="P1036" s="160">
        <f>O1036*H1036</f>
        <v>0</v>
      </c>
      <c r="Q1036" s="160">
        <v>1.65E-3</v>
      </c>
      <c r="R1036" s="160">
        <f>Q1036*H1036</f>
        <v>6.6E-3</v>
      </c>
      <c r="S1036" s="160">
        <v>0</v>
      </c>
      <c r="T1036" s="161">
        <f>S1036*H1036</f>
        <v>0</v>
      </c>
      <c r="U1036" s="33"/>
      <c r="V1036" s="33"/>
      <c r="W1036" s="33"/>
      <c r="X1036" s="33"/>
      <c r="Y1036" s="33"/>
      <c r="Z1036" s="33"/>
      <c r="AA1036" s="33"/>
      <c r="AB1036" s="33"/>
      <c r="AC1036" s="33"/>
      <c r="AD1036" s="33"/>
      <c r="AE1036" s="33"/>
      <c r="AR1036" s="162" t="s">
        <v>192</v>
      </c>
      <c r="AT1036" s="162" t="s">
        <v>187</v>
      </c>
      <c r="AU1036" s="162" t="s">
        <v>88</v>
      </c>
      <c r="AY1036" s="18" t="s">
        <v>185</v>
      </c>
      <c r="BE1036" s="163">
        <f>IF(N1036="základní",J1036,0)</f>
        <v>0</v>
      </c>
      <c r="BF1036" s="163">
        <f>IF(N1036="snížená",J1036,0)</f>
        <v>0</v>
      </c>
      <c r="BG1036" s="163">
        <f>IF(N1036="zákl. přenesená",J1036,0)</f>
        <v>0</v>
      </c>
      <c r="BH1036" s="163">
        <f>IF(N1036="sníž. přenesená",J1036,0)</f>
        <v>0</v>
      </c>
      <c r="BI1036" s="163">
        <f>IF(N1036="nulová",J1036,0)</f>
        <v>0</v>
      </c>
      <c r="BJ1036" s="18" t="s">
        <v>24</v>
      </c>
      <c r="BK1036" s="163">
        <f>ROUND(I1036*H1036,2)</f>
        <v>0</v>
      </c>
      <c r="BL1036" s="18" t="s">
        <v>192</v>
      </c>
      <c r="BM1036" s="162" t="s">
        <v>2864</v>
      </c>
    </row>
    <row r="1037" spans="1:65" s="13" customFormat="1">
      <c r="B1037" s="164"/>
      <c r="D1037" s="165" t="s">
        <v>194</v>
      </c>
      <c r="E1037" s="166" t="s">
        <v>1</v>
      </c>
      <c r="F1037" s="167" t="s">
        <v>2865</v>
      </c>
      <c r="H1037" s="168">
        <v>4</v>
      </c>
      <c r="I1037" s="169"/>
      <c r="L1037" s="164"/>
      <c r="M1037" s="170"/>
      <c r="N1037" s="171"/>
      <c r="O1037" s="171"/>
      <c r="P1037" s="171"/>
      <c r="Q1037" s="171"/>
      <c r="R1037" s="171"/>
      <c r="S1037" s="171"/>
      <c r="T1037" s="172"/>
      <c r="AT1037" s="166" t="s">
        <v>194</v>
      </c>
      <c r="AU1037" s="166" t="s">
        <v>88</v>
      </c>
      <c r="AV1037" s="13" t="s">
        <v>88</v>
      </c>
      <c r="AW1037" s="13" t="s">
        <v>35</v>
      </c>
      <c r="AX1037" s="13" t="s">
        <v>24</v>
      </c>
      <c r="AY1037" s="166" t="s">
        <v>185</v>
      </c>
    </row>
    <row r="1038" spans="1:65" s="2" customFormat="1" ht="16.5" customHeight="1">
      <c r="A1038" s="33"/>
      <c r="B1038" s="150"/>
      <c r="C1038" s="181" t="s">
        <v>2866</v>
      </c>
      <c r="D1038" s="181" t="s">
        <v>231</v>
      </c>
      <c r="E1038" s="182" t="s">
        <v>2867</v>
      </c>
      <c r="F1038" s="183" t="s">
        <v>2868</v>
      </c>
      <c r="G1038" s="184" t="s">
        <v>190</v>
      </c>
      <c r="H1038" s="185">
        <v>4.04</v>
      </c>
      <c r="I1038" s="186"/>
      <c r="J1038" s="187">
        <f>ROUND(I1038*H1038,2)</f>
        <v>0</v>
      </c>
      <c r="K1038" s="183" t="s">
        <v>224</v>
      </c>
      <c r="L1038" s="188"/>
      <c r="M1038" s="189" t="s">
        <v>1</v>
      </c>
      <c r="N1038" s="190" t="s">
        <v>45</v>
      </c>
      <c r="O1038" s="59"/>
      <c r="P1038" s="160">
        <f>O1038*H1038</f>
        <v>0</v>
      </c>
      <c r="Q1038" s="160">
        <v>1.0800000000000001E-2</v>
      </c>
      <c r="R1038" s="160">
        <f>Q1038*H1038</f>
        <v>4.3632000000000004E-2</v>
      </c>
      <c r="S1038" s="160">
        <v>0</v>
      </c>
      <c r="T1038" s="161">
        <f>S1038*H1038</f>
        <v>0</v>
      </c>
      <c r="U1038" s="33"/>
      <c r="V1038" s="33"/>
      <c r="W1038" s="33"/>
      <c r="X1038" s="33"/>
      <c r="Y1038" s="33"/>
      <c r="Z1038" s="33"/>
      <c r="AA1038" s="33"/>
      <c r="AB1038" s="33"/>
      <c r="AC1038" s="33"/>
      <c r="AD1038" s="33"/>
      <c r="AE1038" s="33"/>
      <c r="AR1038" s="162" t="s">
        <v>217</v>
      </c>
      <c r="AT1038" s="162" t="s">
        <v>231</v>
      </c>
      <c r="AU1038" s="162" t="s">
        <v>88</v>
      </c>
      <c r="AY1038" s="18" t="s">
        <v>185</v>
      </c>
      <c r="BE1038" s="163">
        <f>IF(N1038="základní",J1038,0)</f>
        <v>0</v>
      </c>
      <c r="BF1038" s="163">
        <f>IF(N1038="snížená",J1038,0)</f>
        <v>0</v>
      </c>
      <c r="BG1038" s="163">
        <f>IF(N1038="zákl. přenesená",J1038,0)</f>
        <v>0</v>
      </c>
      <c r="BH1038" s="163">
        <f>IF(N1038="sníž. přenesená",J1038,0)</f>
        <v>0</v>
      </c>
      <c r="BI1038" s="163">
        <f>IF(N1038="nulová",J1038,0)</f>
        <v>0</v>
      </c>
      <c r="BJ1038" s="18" t="s">
        <v>24</v>
      </c>
      <c r="BK1038" s="163">
        <f>ROUND(I1038*H1038,2)</f>
        <v>0</v>
      </c>
      <c r="BL1038" s="18" t="s">
        <v>192</v>
      </c>
      <c r="BM1038" s="162" t="s">
        <v>2869</v>
      </c>
    </row>
    <row r="1039" spans="1:65" s="13" customFormat="1">
      <c r="B1039" s="164"/>
      <c r="D1039" s="165" t="s">
        <v>194</v>
      </c>
      <c r="E1039" s="166" t="s">
        <v>1</v>
      </c>
      <c r="F1039" s="167" t="s">
        <v>2870</v>
      </c>
      <c r="H1039" s="168">
        <v>4.04</v>
      </c>
      <c r="I1039" s="169"/>
      <c r="L1039" s="164"/>
      <c r="M1039" s="170"/>
      <c r="N1039" s="171"/>
      <c r="O1039" s="171"/>
      <c r="P1039" s="171"/>
      <c r="Q1039" s="171"/>
      <c r="R1039" s="171"/>
      <c r="S1039" s="171"/>
      <c r="T1039" s="172"/>
      <c r="AT1039" s="166" t="s">
        <v>194</v>
      </c>
      <c r="AU1039" s="166" t="s">
        <v>88</v>
      </c>
      <c r="AV1039" s="13" t="s">
        <v>88</v>
      </c>
      <c r="AW1039" s="13" t="s">
        <v>35</v>
      </c>
      <c r="AX1039" s="13" t="s">
        <v>24</v>
      </c>
      <c r="AY1039" s="166" t="s">
        <v>185</v>
      </c>
    </row>
    <row r="1040" spans="1:65" s="2" customFormat="1" ht="16.5" customHeight="1">
      <c r="A1040" s="33"/>
      <c r="B1040" s="150"/>
      <c r="C1040" s="151" t="s">
        <v>2871</v>
      </c>
      <c r="D1040" s="151" t="s">
        <v>187</v>
      </c>
      <c r="E1040" s="152" t="s">
        <v>1626</v>
      </c>
      <c r="F1040" s="153" t="s">
        <v>1627</v>
      </c>
      <c r="G1040" s="154" t="s">
        <v>190</v>
      </c>
      <c r="H1040" s="155">
        <v>8</v>
      </c>
      <c r="I1040" s="156"/>
      <c r="J1040" s="157">
        <f t="shared" ref="J1040:J1046" si="0">ROUND(I1040*H1040,2)</f>
        <v>0</v>
      </c>
      <c r="K1040" s="153" t="s">
        <v>191</v>
      </c>
      <c r="L1040" s="34"/>
      <c r="M1040" s="158" t="s">
        <v>1</v>
      </c>
      <c r="N1040" s="159" t="s">
        <v>45</v>
      </c>
      <c r="O1040" s="59"/>
      <c r="P1040" s="160">
        <f t="shared" ref="P1040:P1046" si="1">O1040*H1040</f>
        <v>0</v>
      </c>
      <c r="Q1040" s="160">
        <v>0.22394</v>
      </c>
      <c r="R1040" s="160">
        <f t="shared" ref="R1040:R1046" si="2">Q1040*H1040</f>
        <v>1.79152</v>
      </c>
      <c r="S1040" s="160">
        <v>0</v>
      </c>
      <c r="T1040" s="161">
        <f t="shared" ref="T1040:T1046" si="3">S1040*H1040</f>
        <v>0</v>
      </c>
      <c r="U1040" s="33"/>
      <c r="V1040" s="33"/>
      <c r="W1040" s="33"/>
      <c r="X1040" s="33"/>
      <c r="Y1040" s="33"/>
      <c r="Z1040" s="33"/>
      <c r="AA1040" s="33"/>
      <c r="AB1040" s="33"/>
      <c r="AC1040" s="33"/>
      <c r="AD1040" s="33"/>
      <c r="AE1040" s="33"/>
      <c r="AR1040" s="162" t="s">
        <v>192</v>
      </c>
      <c r="AT1040" s="162" t="s">
        <v>187</v>
      </c>
      <c r="AU1040" s="162" t="s">
        <v>88</v>
      </c>
      <c r="AY1040" s="18" t="s">
        <v>185</v>
      </c>
      <c r="BE1040" s="163">
        <f t="shared" ref="BE1040:BE1046" si="4">IF(N1040="základní",J1040,0)</f>
        <v>0</v>
      </c>
      <c r="BF1040" s="163">
        <f t="shared" ref="BF1040:BF1046" si="5">IF(N1040="snížená",J1040,0)</f>
        <v>0</v>
      </c>
      <c r="BG1040" s="163">
        <f t="shared" ref="BG1040:BG1046" si="6">IF(N1040="zákl. přenesená",J1040,0)</f>
        <v>0</v>
      </c>
      <c r="BH1040" s="163">
        <f t="shared" ref="BH1040:BH1046" si="7">IF(N1040="sníž. přenesená",J1040,0)</f>
        <v>0</v>
      </c>
      <c r="BI1040" s="163">
        <f t="shared" ref="BI1040:BI1046" si="8">IF(N1040="nulová",J1040,0)</f>
        <v>0</v>
      </c>
      <c r="BJ1040" s="18" t="s">
        <v>24</v>
      </c>
      <c r="BK1040" s="163">
        <f t="shared" ref="BK1040:BK1046" si="9">ROUND(I1040*H1040,2)</f>
        <v>0</v>
      </c>
      <c r="BL1040" s="18" t="s">
        <v>192</v>
      </c>
      <c r="BM1040" s="162" t="s">
        <v>2872</v>
      </c>
    </row>
    <row r="1041" spans="1:65" s="2" customFormat="1" ht="16.5" customHeight="1">
      <c r="A1041" s="33"/>
      <c r="B1041" s="150"/>
      <c r="C1041" s="181" t="s">
        <v>2873</v>
      </c>
      <c r="D1041" s="181" t="s">
        <v>231</v>
      </c>
      <c r="E1041" s="182" t="s">
        <v>2874</v>
      </c>
      <c r="F1041" s="183" t="s">
        <v>2875</v>
      </c>
      <c r="G1041" s="184" t="s">
        <v>190</v>
      </c>
      <c r="H1041" s="185">
        <v>1.01</v>
      </c>
      <c r="I1041" s="186"/>
      <c r="J1041" s="187">
        <f t="shared" si="0"/>
        <v>0</v>
      </c>
      <c r="K1041" s="183" t="s">
        <v>191</v>
      </c>
      <c r="L1041" s="188"/>
      <c r="M1041" s="189" t="s">
        <v>1</v>
      </c>
      <c r="N1041" s="190" t="s">
        <v>45</v>
      </c>
      <c r="O1041" s="59"/>
      <c r="P1041" s="160">
        <f t="shared" si="1"/>
        <v>0</v>
      </c>
      <c r="Q1041" s="160">
        <v>2.8000000000000001E-2</v>
      </c>
      <c r="R1041" s="160">
        <f t="shared" si="2"/>
        <v>2.828E-2</v>
      </c>
      <c r="S1041" s="160">
        <v>0</v>
      </c>
      <c r="T1041" s="161">
        <f t="shared" si="3"/>
        <v>0</v>
      </c>
      <c r="U1041" s="33"/>
      <c r="V1041" s="33"/>
      <c r="W1041" s="33"/>
      <c r="X1041" s="33"/>
      <c r="Y1041" s="33"/>
      <c r="Z1041" s="33"/>
      <c r="AA1041" s="33"/>
      <c r="AB1041" s="33"/>
      <c r="AC1041" s="33"/>
      <c r="AD1041" s="33"/>
      <c r="AE1041" s="33"/>
      <c r="AR1041" s="162" t="s">
        <v>217</v>
      </c>
      <c r="AT1041" s="162" t="s">
        <v>231</v>
      </c>
      <c r="AU1041" s="162" t="s">
        <v>88</v>
      </c>
      <c r="AY1041" s="18" t="s">
        <v>185</v>
      </c>
      <c r="BE1041" s="163">
        <f t="shared" si="4"/>
        <v>0</v>
      </c>
      <c r="BF1041" s="163">
        <f t="shared" si="5"/>
        <v>0</v>
      </c>
      <c r="BG1041" s="163">
        <f t="shared" si="6"/>
        <v>0</v>
      </c>
      <c r="BH1041" s="163">
        <f t="shared" si="7"/>
        <v>0</v>
      </c>
      <c r="BI1041" s="163">
        <f t="shared" si="8"/>
        <v>0</v>
      </c>
      <c r="BJ1041" s="18" t="s">
        <v>24</v>
      </c>
      <c r="BK1041" s="163">
        <f t="shared" si="9"/>
        <v>0</v>
      </c>
      <c r="BL1041" s="18" t="s">
        <v>192</v>
      </c>
      <c r="BM1041" s="162" t="s">
        <v>2876</v>
      </c>
    </row>
    <row r="1042" spans="1:65" s="2" customFormat="1" ht="16.5" customHeight="1">
      <c r="A1042" s="33"/>
      <c r="B1042" s="150"/>
      <c r="C1042" s="181" t="s">
        <v>2877</v>
      </c>
      <c r="D1042" s="181" t="s">
        <v>231</v>
      </c>
      <c r="E1042" s="182" t="s">
        <v>2878</v>
      </c>
      <c r="F1042" s="183" t="s">
        <v>2879</v>
      </c>
      <c r="G1042" s="184" t="s">
        <v>190</v>
      </c>
      <c r="H1042" s="185">
        <v>2.02</v>
      </c>
      <c r="I1042" s="186"/>
      <c r="J1042" s="187">
        <f t="shared" si="0"/>
        <v>0</v>
      </c>
      <c r="K1042" s="183" t="s">
        <v>191</v>
      </c>
      <c r="L1042" s="188"/>
      <c r="M1042" s="189" t="s">
        <v>1</v>
      </c>
      <c r="N1042" s="190" t="s">
        <v>45</v>
      </c>
      <c r="O1042" s="59"/>
      <c r="P1042" s="160">
        <f t="shared" si="1"/>
        <v>0</v>
      </c>
      <c r="Q1042" s="160">
        <v>0.04</v>
      </c>
      <c r="R1042" s="160">
        <f t="shared" si="2"/>
        <v>8.0799999999999997E-2</v>
      </c>
      <c r="S1042" s="160">
        <v>0</v>
      </c>
      <c r="T1042" s="161">
        <f t="shared" si="3"/>
        <v>0</v>
      </c>
      <c r="U1042" s="33"/>
      <c r="V1042" s="33"/>
      <c r="W1042" s="33"/>
      <c r="X1042" s="33"/>
      <c r="Y1042" s="33"/>
      <c r="Z1042" s="33"/>
      <c r="AA1042" s="33"/>
      <c r="AB1042" s="33"/>
      <c r="AC1042" s="33"/>
      <c r="AD1042" s="33"/>
      <c r="AE1042" s="33"/>
      <c r="AR1042" s="162" t="s">
        <v>217</v>
      </c>
      <c r="AT1042" s="162" t="s">
        <v>231</v>
      </c>
      <c r="AU1042" s="162" t="s">
        <v>88</v>
      </c>
      <c r="AY1042" s="18" t="s">
        <v>185</v>
      </c>
      <c r="BE1042" s="163">
        <f t="shared" si="4"/>
        <v>0</v>
      </c>
      <c r="BF1042" s="163">
        <f t="shared" si="5"/>
        <v>0</v>
      </c>
      <c r="BG1042" s="163">
        <f t="shared" si="6"/>
        <v>0</v>
      </c>
      <c r="BH1042" s="163">
        <f t="shared" si="7"/>
        <v>0</v>
      </c>
      <c r="BI1042" s="163">
        <f t="shared" si="8"/>
        <v>0</v>
      </c>
      <c r="BJ1042" s="18" t="s">
        <v>24</v>
      </c>
      <c r="BK1042" s="163">
        <f t="shared" si="9"/>
        <v>0</v>
      </c>
      <c r="BL1042" s="18" t="s">
        <v>192</v>
      </c>
      <c r="BM1042" s="162" t="s">
        <v>2880</v>
      </c>
    </row>
    <row r="1043" spans="1:65" s="2" customFormat="1" ht="16.5" customHeight="1">
      <c r="A1043" s="33"/>
      <c r="B1043" s="150"/>
      <c r="C1043" s="181" t="s">
        <v>2881</v>
      </c>
      <c r="D1043" s="181" t="s">
        <v>231</v>
      </c>
      <c r="E1043" s="182" t="s">
        <v>2882</v>
      </c>
      <c r="F1043" s="183" t="s">
        <v>2883</v>
      </c>
      <c r="G1043" s="184" t="s">
        <v>190</v>
      </c>
      <c r="H1043" s="185">
        <v>1.01</v>
      </c>
      <c r="I1043" s="186"/>
      <c r="J1043" s="187">
        <f t="shared" si="0"/>
        <v>0</v>
      </c>
      <c r="K1043" s="183" t="s">
        <v>191</v>
      </c>
      <c r="L1043" s="188"/>
      <c r="M1043" s="189" t="s">
        <v>1</v>
      </c>
      <c r="N1043" s="190" t="s">
        <v>45</v>
      </c>
      <c r="O1043" s="59"/>
      <c r="P1043" s="160">
        <f t="shared" si="1"/>
        <v>0</v>
      </c>
      <c r="Q1043" s="160">
        <v>5.0999999999999997E-2</v>
      </c>
      <c r="R1043" s="160">
        <f t="shared" si="2"/>
        <v>5.151E-2</v>
      </c>
      <c r="S1043" s="160">
        <v>0</v>
      </c>
      <c r="T1043" s="161">
        <f t="shared" si="3"/>
        <v>0</v>
      </c>
      <c r="U1043" s="33"/>
      <c r="V1043" s="33"/>
      <c r="W1043" s="33"/>
      <c r="X1043" s="33"/>
      <c r="Y1043" s="33"/>
      <c r="Z1043" s="33"/>
      <c r="AA1043" s="33"/>
      <c r="AB1043" s="33"/>
      <c r="AC1043" s="33"/>
      <c r="AD1043" s="33"/>
      <c r="AE1043" s="33"/>
      <c r="AR1043" s="162" t="s">
        <v>217</v>
      </c>
      <c r="AT1043" s="162" t="s">
        <v>231</v>
      </c>
      <c r="AU1043" s="162" t="s">
        <v>88</v>
      </c>
      <c r="AY1043" s="18" t="s">
        <v>185</v>
      </c>
      <c r="BE1043" s="163">
        <f t="shared" si="4"/>
        <v>0</v>
      </c>
      <c r="BF1043" s="163">
        <f t="shared" si="5"/>
        <v>0</v>
      </c>
      <c r="BG1043" s="163">
        <f t="shared" si="6"/>
        <v>0</v>
      </c>
      <c r="BH1043" s="163">
        <f t="shared" si="7"/>
        <v>0</v>
      </c>
      <c r="BI1043" s="163">
        <f t="shared" si="8"/>
        <v>0</v>
      </c>
      <c r="BJ1043" s="18" t="s">
        <v>24</v>
      </c>
      <c r="BK1043" s="163">
        <f t="shared" si="9"/>
        <v>0</v>
      </c>
      <c r="BL1043" s="18" t="s">
        <v>192</v>
      </c>
      <c r="BM1043" s="162" t="s">
        <v>2884</v>
      </c>
    </row>
    <row r="1044" spans="1:65" s="2" customFormat="1" ht="16.5" customHeight="1">
      <c r="A1044" s="33"/>
      <c r="B1044" s="150"/>
      <c r="C1044" s="181" t="s">
        <v>2885</v>
      </c>
      <c r="D1044" s="181" t="s">
        <v>231</v>
      </c>
      <c r="E1044" s="182" t="s">
        <v>2886</v>
      </c>
      <c r="F1044" s="183" t="s">
        <v>2887</v>
      </c>
      <c r="G1044" s="184" t="s">
        <v>190</v>
      </c>
      <c r="H1044" s="185">
        <v>4.04</v>
      </c>
      <c r="I1044" s="186"/>
      <c r="J1044" s="187">
        <f t="shared" si="0"/>
        <v>0</v>
      </c>
      <c r="K1044" s="183" t="s">
        <v>191</v>
      </c>
      <c r="L1044" s="188"/>
      <c r="M1044" s="189" t="s">
        <v>1</v>
      </c>
      <c r="N1044" s="190" t="s">
        <v>45</v>
      </c>
      <c r="O1044" s="59"/>
      <c r="P1044" s="160">
        <f t="shared" si="1"/>
        <v>0</v>
      </c>
      <c r="Q1044" s="160">
        <v>6.8000000000000005E-2</v>
      </c>
      <c r="R1044" s="160">
        <f t="shared" si="2"/>
        <v>0.27472000000000002</v>
      </c>
      <c r="S1044" s="160">
        <v>0</v>
      </c>
      <c r="T1044" s="161">
        <f t="shared" si="3"/>
        <v>0</v>
      </c>
      <c r="U1044" s="33"/>
      <c r="V1044" s="33"/>
      <c r="W1044" s="33"/>
      <c r="X1044" s="33"/>
      <c r="Y1044" s="33"/>
      <c r="Z1044" s="33"/>
      <c r="AA1044" s="33"/>
      <c r="AB1044" s="33"/>
      <c r="AC1044" s="33"/>
      <c r="AD1044" s="33"/>
      <c r="AE1044" s="33"/>
      <c r="AR1044" s="162" t="s">
        <v>217</v>
      </c>
      <c r="AT1044" s="162" t="s">
        <v>231</v>
      </c>
      <c r="AU1044" s="162" t="s">
        <v>88</v>
      </c>
      <c r="AY1044" s="18" t="s">
        <v>185</v>
      </c>
      <c r="BE1044" s="163">
        <f t="shared" si="4"/>
        <v>0</v>
      </c>
      <c r="BF1044" s="163">
        <f t="shared" si="5"/>
        <v>0</v>
      </c>
      <c r="BG1044" s="163">
        <f t="shared" si="6"/>
        <v>0</v>
      </c>
      <c r="BH1044" s="163">
        <f t="shared" si="7"/>
        <v>0</v>
      </c>
      <c r="BI1044" s="163">
        <f t="shared" si="8"/>
        <v>0</v>
      </c>
      <c r="BJ1044" s="18" t="s">
        <v>24</v>
      </c>
      <c r="BK1044" s="163">
        <f t="shared" si="9"/>
        <v>0</v>
      </c>
      <c r="BL1044" s="18" t="s">
        <v>192</v>
      </c>
      <c r="BM1044" s="162" t="s">
        <v>2888</v>
      </c>
    </row>
    <row r="1045" spans="1:65" s="2" customFormat="1" ht="16.5" customHeight="1">
      <c r="A1045" s="33"/>
      <c r="B1045" s="150"/>
      <c r="C1045" s="151" t="s">
        <v>2889</v>
      </c>
      <c r="D1045" s="151" t="s">
        <v>187</v>
      </c>
      <c r="E1045" s="152" t="s">
        <v>2890</v>
      </c>
      <c r="F1045" s="153" t="s">
        <v>2891</v>
      </c>
      <c r="G1045" s="154" t="s">
        <v>190</v>
      </c>
      <c r="H1045" s="155">
        <v>3</v>
      </c>
      <c r="I1045" s="156"/>
      <c r="J1045" s="157">
        <f t="shared" si="0"/>
        <v>0</v>
      </c>
      <c r="K1045" s="153" t="s">
        <v>191</v>
      </c>
      <c r="L1045" s="34"/>
      <c r="M1045" s="158" t="s">
        <v>1</v>
      </c>
      <c r="N1045" s="159" t="s">
        <v>45</v>
      </c>
      <c r="O1045" s="59"/>
      <c r="P1045" s="160">
        <f t="shared" si="1"/>
        <v>0</v>
      </c>
      <c r="Q1045" s="160">
        <v>0.22394</v>
      </c>
      <c r="R1045" s="160">
        <f t="shared" si="2"/>
        <v>0.67181999999999997</v>
      </c>
      <c r="S1045" s="160">
        <v>0</v>
      </c>
      <c r="T1045" s="161">
        <f t="shared" si="3"/>
        <v>0</v>
      </c>
      <c r="U1045" s="33"/>
      <c r="V1045" s="33"/>
      <c r="W1045" s="33"/>
      <c r="X1045" s="33"/>
      <c r="Y1045" s="33"/>
      <c r="Z1045" s="33"/>
      <c r="AA1045" s="33"/>
      <c r="AB1045" s="33"/>
      <c r="AC1045" s="33"/>
      <c r="AD1045" s="33"/>
      <c r="AE1045" s="33"/>
      <c r="AR1045" s="162" t="s">
        <v>192</v>
      </c>
      <c r="AT1045" s="162" t="s">
        <v>187</v>
      </c>
      <c r="AU1045" s="162" t="s">
        <v>88</v>
      </c>
      <c r="AY1045" s="18" t="s">
        <v>185</v>
      </c>
      <c r="BE1045" s="163">
        <f t="shared" si="4"/>
        <v>0</v>
      </c>
      <c r="BF1045" s="163">
        <f t="shared" si="5"/>
        <v>0</v>
      </c>
      <c r="BG1045" s="163">
        <f t="shared" si="6"/>
        <v>0</v>
      </c>
      <c r="BH1045" s="163">
        <f t="shared" si="7"/>
        <v>0</v>
      </c>
      <c r="BI1045" s="163">
        <f t="shared" si="8"/>
        <v>0</v>
      </c>
      <c r="BJ1045" s="18" t="s">
        <v>24</v>
      </c>
      <c r="BK1045" s="163">
        <f t="shared" si="9"/>
        <v>0</v>
      </c>
      <c r="BL1045" s="18" t="s">
        <v>192</v>
      </c>
      <c r="BM1045" s="162" t="s">
        <v>2892</v>
      </c>
    </row>
    <row r="1046" spans="1:65" s="2" customFormat="1" ht="16.5" customHeight="1">
      <c r="A1046" s="33"/>
      <c r="B1046" s="150"/>
      <c r="C1046" s="181" t="s">
        <v>2893</v>
      </c>
      <c r="D1046" s="181" t="s">
        <v>231</v>
      </c>
      <c r="E1046" s="182" t="s">
        <v>2894</v>
      </c>
      <c r="F1046" s="183" t="s">
        <v>2895</v>
      </c>
      <c r="G1046" s="184" t="s">
        <v>190</v>
      </c>
      <c r="H1046" s="185">
        <v>3.03</v>
      </c>
      <c r="I1046" s="186"/>
      <c r="J1046" s="187">
        <f t="shared" si="0"/>
        <v>0</v>
      </c>
      <c r="K1046" s="183" t="s">
        <v>191</v>
      </c>
      <c r="L1046" s="188"/>
      <c r="M1046" s="189" t="s">
        <v>1</v>
      </c>
      <c r="N1046" s="190" t="s">
        <v>45</v>
      </c>
      <c r="O1046" s="59"/>
      <c r="P1046" s="160">
        <f t="shared" si="1"/>
        <v>0</v>
      </c>
      <c r="Q1046" s="160">
        <v>8.1000000000000003E-2</v>
      </c>
      <c r="R1046" s="160">
        <f t="shared" si="2"/>
        <v>0.24542999999999998</v>
      </c>
      <c r="S1046" s="160">
        <v>0</v>
      </c>
      <c r="T1046" s="161">
        <f t="shared" si="3"/>
        <v>0</v>
      </c>
      <c r="U1046" s="33"/>
      <c r="V1046" s="33"/>
      <c r="W1046" s="33"/>
      <c r="X1046" s="33"/>
      <c r="Y1046" s="33"/>
      <c r="Z1046" s="33"/>
      <c r="AA1046" s="33"/>
      <c r="AB1046" s="33"/>
      <c r="AC1046" s="33"/>
      <c r="AD1046" s="33"/>
      <c r="AE1046" s="33"/>
      <c r="AR1046" s="162" t="s">
        <v>217</v>
      </c>
      <c r="AT1046" s="162" t="s">
        <v>231</v>
      </c>
      <c r="AU1046" s="162" t="s">
        <v>88</v>
      </c>
      <c r="AY1046" s="18" t="s">
        <v>185</v>
      </c>
      <c r="BE1046" s="163">
        <f t="shared" si="4"/>
        <v>0</v>
      </c>
      <c r="BF1046" s="163">
        <f t="shared" si="5"/>
        <v>0</v>
      </c>
      <c r="BG1046" s="163">
        <f t="shared" si="6"/>
        <v>0</v>
      </c>
      <c r="BH1046" s="163">
        <f t="shared" si="7"/>
        <v>0</v>
      </c>
      <c r="BI1046" s="163">
        <f t="shared" si="8"/>
        <v>0</v>
      </c>
      <c r="BJ1046" s="18" t="s">
        <v>24</v>
      </c>
      <c r="BK1046" s="163">
        <f t="shared" si="9"/>
        <v>0</v>
      </c>
      <c r="BL1046" s="18" t="s">
        <v>192</v>
      </c>
      <c r="BM1046" s="162" t="s">
        <v>2896</v>
      </c>
    </row>
    <row r="1047" spans="1:65" s="13" customFormat="1">
      <c r="B1047" s="164"/>
      <c r="D1047" s="165" t="s">
        <v>194</v>
      </c>
      <c r="E1047" s="166" t="s">
        <v>1</v>
      </c>
      <c r="F1047" s="167" t="s">
        <v>2897</v>
      </c>
      <c r="H1047" s="168">
        <v>3.03</v>
      </c>
      <c r="I1047" s="169"/>
      <c r="L1047" s="164"/>
      <c r="M1047" s="170"/>
      <c r="N1047" s="171"/>
      <c r="O1047" s="171"/>
      <c r="P1047" s="171"/>
      <c r="Q1047" s="171"/>
      <c r="R1047" s="171"/>
      <c r="S1047" s="171"/>
      <c r="T1047" s="172"/>
      <c r="AT1047" s="166" t="s">
        <v>194</v>
      </c>
      <c r="AU1047" s="166" t="s">
        <v>88</v>
      </c>
      <c r="AV1047" s="13" t="s">
        <v>88</v>
      </c>
      <c r="AW1047" s="13" t="s">
        <v>35</v>
      </c>
      <c r="AX1047" s="13" t="s">
        <v>24</v>
      </c>
      <c r="AY1047" s="166" t="s">
        <v>185</v>
      </c>
    </row>
    <row r="1048" spans="1:65" s="2" customFormat="1" ht="21.75" customHeight="1">
      <c r="A1048" s="33"/>
      <c r="B1048" s="150"/>
      <c r="C1048" s="151" t="s">
        <v>2898</v>
      </c>
      <c r="D1048" s="151" t="s">
        <v>187</v>
      </c>
      <c r="E1048" s="152" t="s">
        <v>2899</v>
      </c>
      <c r="F1048" s="153" t="s">
        <v>2900</v>
      </c>
      <c r="G1048" s="154" t="s">
        <v>228</v>
      </c>
      <c r="H1048" s="155">
        <v>93.299000000000007</v>
      </c>
      <c r="I1048" s="156"/>
      <c r="J1048" s="157">
        <f>ROUND(I1048*H1048,2)</f>
        <v>0</v>
      </c>
      <c r="K1048" s="153" t="s">
        <v>191</v>
      </c>
      <c r="L1048" s="34"/>
      <c r="M1048" s="158" t="s">
        <v>1</v>
      </c>
      <c r="N1048" s="159" t="s">
        <v>45</v>
      </c>
      <c r="O1048" s="59"/>
      <c r="P1048" s="160">
        <f>O1048*H1048</f>
        <v>0</v>
      </c>
      <c r="Q1048" s="160">
        <v>2.3010199999999998</v>
      </c>
      <c r="R1048" s="160">
        <f>Q1048*H1048</f>
        <v>214.68286498000001</v>
      </c>
      <c r="S1048" s="160">
        <v>0</v>
      </c>
      <c r="T1048" s="161">
        <f>S1048*H1048</f>
        <v>0</v>
      </c>
      <c r="U1048" s="33"/>
      <c r="V1048" s="33"/>
      <c r="W1048" s="33"/>
      <c r="X1048" s="33"/>
      <c r="Y1048" s="33"/>
      <c r="Z1048" s="33"/>
      <c r="AA1048" s="33"/>
      <c r="AB1048" s="33"/>
      <c r="AC1048" s="33"/>
      <c r="AD1048" s="33"/>
      <c r="AE1048" s="33"/>
      <c r="AR1048" s="162" t="s">
        <v>192</v>
      </c>
      <c r="AT1048" s="162" t="s">
        <v>187</v>
      </c>
      <c r="AU1048" s="162" t="s">
        <v>88</v>
      </c>
      <c r="AY1048" s="18" t="s">
        <v>185</v>
      </c>
      <c r="BE1048" s="163">
        <f>IF(N1048="základní",J1048,0)</f>
        <v>0</v>
      </c>
      <c r="BF1048" s="163">
        <f>IF(N1048="snížená",J1048,0)</f>
        <v>0</v>
      </c>
      <c r="BG1048" s="163">
        <f>IF(N1048="zákl. přenesená",J1048,0)</f>
        <v>0</v>
      </c>
      <c r="BH1048" s="163">
        <f>IF(N1048="sníž. přenesená",J1048,0)</f>
        <v>0</v>
      </c>
      <c r="BI1048" s="163">
        <f>IF(N1048="nulová",J1048,0)</f>
        <v>0</v>
      </c>
      <c r="BJ1048" s="18" t="s">
        <v>24</v>
      </c>
      <c r="BK1048" s="163">
        <f>ROUND(I1048*H1048,2)</f>
        <v>0</v>
      </c>
      <c r="BL1048" s="18" t="s">
        <v>192</v>
      </c>
      <c r="BM1048" s="162" t="s">
        <v>2901</v>
      </c>
    </row>
    <row r="1049" spans="1:65" s="15" customFormat="1">
      <c r="B1049" s="194"/>
      <c r="D1049" s="165" t="s">
        <v>194</v>
      </c>
      <c r="E1049" s="195" t="s">
        <v>1</v>
      </c>
      <c r="F1049" s="196" t="s">
        <v>2842</v>
      </c>
      <c r="H1049" s="195" t="s">
        <v>1</v>
      </c>
      <c r="I1049" s="197"/>
      <c r="L1049" s="194"/>
      <c r="M1049" s="198"/>
      <c r="N1049" s="199"/>
      <c r="O1049" s="199"/>
      <c r="P1049" s="199"/>
      <c r="Q1049" s="199"/>
      <c r="R1049" s="199"/>
      <c r="S1049" s="199"/>
      <c r="T1049" s="200"/>
      <c r="AT1049" s="195" t="s">
        <v>194</v>
      </c>
      <c r="AU1049" s="195" t="s">
        <v>88</v>
      </c>
      <c r="AV1049" s="15" t="s">
        <v>24</v>
      </c>
      <c r="AW1049" s="15" t="s">
        <v>35</v>
      </c>
      <c r="AX1049" s="15" t="s">
        <v>80</v>
      </c>
      <c r="AY1049" s="195" t="s">
        <v>185</v>
      </c>
    </row>
    <row r="1050" spans="1:65" s="15" customFormat="1">
      <c r="B1050" s="194"/>
      <c r="D1050" s="165" t="s">
        <v>194</v>
      </c>
      <c r="E1050" s="195" t="s">
        <v>1</v>
      </c>
      <c r="F1050" s="196" t="s">
        <v>2902</v>
      </c>
      <c r="H1050" s="195" t="s">
        <v>1</v>
      </c>
      <c r="I1050" s="197"/>
      <c r="L1050" s="194"/>
      <c r="M1050" s="198"/>
      <c r="N1050" s="199"/>
      <c r="O1050" s="199"/>
      <c r="P1050" s="199"/>
      <c r="Q1050" s="199"/>
      <c r="R1050" s="199"/>
      <c r="S1050" s="199"/>
      <c r="T1050" s="200"/>
      <c r="AT1050" s="195" t="s">
        <v>194</v>
      </c>
      <c r="AU1050" s="195" t="s">
        <v>88</v>
      </c>
      <c r="AV1050" s="15" t="s">
        <v>24</v>
      </c>
      <c r="AW1050" s="15" t="s">
        <v>35</v>
      </c>
      <c r="AX1050" s="15" t="s">
        <v>80</v>
      </c>
      <c r="AY1050" s="195" t="s">
        <v>185</v>
      </c>
    </row>
    <row r="1051" spans="1:65" s="13" customFormat="1">
      <c r="B1051" s="164"/>
      <c r="D1051" s="165" t="s">
        <v>194</v>
      </c>
      <c r="E1051" s="166" t="s">
        <v>1</v>
      </c>
      <c r="F1051" s="167" t="s">
        <v>2903</v>
      </c>
      <c r="H1051" s="168">
        <v>0.50700000000000001</v>
      </c>
      <c r="I1051" s="169"/>
      <c r="L1051" s="164"/>
      <c r="M1051" s="170"/>
      <c r="N1051" s="171"/>
      <c r="O1051" s="171"/>
      <c r="P1051" s="171"/>
      <c r="Q1051" s="171"/>
      <c r="R1051" s="171"/>
      <c r="S1051" s="171"/>
      <c r="T1051" s="172"/>
      <c r="AT1051" s="166" t="s">
        <v>194</v>
      </c>
      <c r="AU1051" s="166" t="s">
        <v>88</v>
      </c>
      <c r="AV1051" s="13" t="s">
        <v>88</v>
      </c>
      <c r="AW1051" s="13" t="s">
        <v>35</v>
      </c>
      <c r="AX1051" s="13" t="s">
        <v>80</v>
      </c>
      <c r="AY1051" s="166" t="s">
        <v>185</v>
      </c>
    </row>
    <row r="1052" spans="1:65" s="15" customFormat="1">
      <c r="B1052" s="194"/>
      <c r="D1052" s="165" t="s">
        <v>194</v>
      </c>
      <c r="E1052" s="195" t="s">
        <v>1</v>
      </c>
      <c r="F1052" s="196" t="s">
        <v>2354</v>
      </c>
      <c r="H1052" s="195" t="s">
        <v>1</v>
      </c>
      <c r="I1052" s="197"/>
      <c r="L1052" s="194"/>
      <c r="M1052" s="198"/>
      <c r="N1052" s="199"/>
      <c r="O1052" s="199"/>
      <c r="P1052" s="199"/>
      <c r="Q1052" s="199"/>
      <c r="R1052" s="199"/>
      <c r="S1052" s="199"/>
      <c r="T1052" s="200"/>
      <c r="AT1052" s="195" t="s">
        <v>194</v>
      </c>
      <c r="AU1052" s="195" t="s">
        <v>88</v>
      </c>
      <c r="AV1052" s="15" t="s">
        <v>24</v>
      </c>
      <c r="AW1052" s="15" t="s">
        <v>35</v>
      </c>
      <c r="AX1052" s="15" t="s">
        <v>80</v>
      </c>
      <c r="AY1052" s="195" t="s">
        <v>185</v>
      </c>
    </row>
    <row r="1053" spans="1:65" s="13" customFormat="1">
      <c r="B1053" s="164"/>
      <c r="D1053" s="165" t="s">
        <v>194</v>
      </c>
      <c r="E1053" s="166" t="s">
        <v>1</v>
      </c>
      <c r="F1053" s="167" t="s">
        <v>2904</v>
      </c>
      <c r="H1053" s="168">
        <v>3.617</v>
      </c>
      <c r="I1053" s="169"/>
      <c r="L1053" s="164"/>
      <c r="M1053" s="170"/>
      <c r="N1053" s="171"/>
      <c r="O1053" s="171"/>
      <c r="P1053" s="171"/>
      <c r="Q1053" s="171"/>
      <c r="R1053" s="171"/>
      <c r="S1053" s="171"/>
      <c r="T1053" s="172"/>
      <c r="AT1053" s="166" t="s">
        <v>194</v>
      </c>
      <c r="AU1053" s="166" t="s">
        <v>88</v>
      </c>
      <c r="AV1053" s="13" t="s">
        <v>88</v>
      </c>
      <c r="AW1053" s="13" t="s">
        <v>35</v>
      </c>
      <c r="AX1053" s="13" t="s">
        <v>80</v>
      </c>
      <c r="AY1053" s="166" t="s">
        <v>185</v>
      </c>
    </row>
    <row r="1054" spans="1:65" s="15" customFormat="1">
      <c r="B1054" s="194"/>
      <c r="D1054" s="165" t="s">
        <v>194</v>
      </c>
      <c r="E1054" s="195" t="s">
        <v>1</v>
      </c>
      <c r="F1054" s="196" t="s">
        <v>2843</v>
      </c>
      <c r="H1054" s="195" t="s">
        <v>1</v>
      </c>
      <c r="I1054" s="197"/>
      <c r="L1054" s="194"/>
      <c r="M1054" s="198"/>
      <c r="N1054" s="199"/>
      <c r="O1054" s="199"/>
      <c r="P1054" s="199"/>
      <c r="Q1054" s="199"/>
      <c r="R1054" s="199"/>
      <c r="S1054" s="199"/>
      <c r="T1054" s="200"/>
      <c r="AT1054" s="195" t="s">
        <v>194</v>
      </c>
      <c r="AU1054" s="195" t="s">
        <v>88</v>
      </c>
      <c r="AV1054" s="15" t="s">
        <v>24</v>
      </c>
      <c r="AW1054" s="15" t="s">
        <v>35</v>
      </c>
      <c r="AX1054" s="15" t="s">
        <v>80</v>
      </c>
      <c r="AY1054" s="195" t="s">
        <v>185</v>
      </c>
    </row>
    <row r="1055" spans="1:65" s="13" customFormat="1">
      <c r="B1055" s="164"/>
      <c r="D1055" s="165" t="s">
        <v>194</v>
      </c>
      <c r="E1055" s="166" t="s">
        <v>1</v>
      </c>
      <c r="F1055" s="167" t="s">
        <v>2905</v>
      </c>
      <c r="H1055" s="168">
        <v>42.018000000000001</v>
      </c>
      <c r="I1055" s="169"/>
      <c r="L1055" s="164"/>
      <c r="M1055" s="170"/>
      <c r="N1055" s="171"/>
      <c r="O1055" s="171"/>
      <c r="P1055" s="171"/>
      <c r="Q1055" s="171"/>
      <c r="R1055" s="171"/>
      <c r="S1055" s="171"/>
      <c r="T1055" s="172"/>
      <c r="AT1055" s="166" t="s">
        <v>194</v>
      </c>
      <c r="AU1055" s="166" t="s">
        <v>88</v>
      </c>
      <c r="AV1055" s="13" t="s">
        <v>88</v>
      </c>
      <c r="AW1055" s="13" t="s">
        <v>35</v>
      </c>
      <c r="AX1055" s="13" t="s">
        <v>80</v>
      </c>
      <c r="AY1055" s="166" t="s">
        <v>185</v>
      </c>
    </row>
    <row r="1056" spans="1:65" s="13" customFormat="1">
      <c r="B1056" s="164"/>
      <c r="D1056" s="165" t="s">
        <v>194</v>
      </c>
      <c r="E1056" s="166" t="s">
        <v>1</v>
      </c>
      <c r="F1056" s="167" t="s">
        <v>2906</v>
      </c>
      <c r="H1056" s="168">
        <v>6.9749999999999996</v>
      </c>
      <c r="I1056" s="169"/>
      <c r="L1056" s="164"/>
      <c r="M1056" s="170"/>
      <c r="N1056" s="171"/>
      <c r="O1056" s="171"/>
      <c r="P1056" s="171"/>
      <c r="Q1056" s="171"/>
      <c r="R1056" s="171"/>
      <c r="S1056" s="171"/>
      <c r="T1056" s="172"/>
      <c r="AT1056" s="166" t="s">
        <v>194</v>
      </c>
      <c r="AU1056" s="166" t="s">
        <v>88</v>
      </c>
      <c r="AV1056" s="13" t="s">
        <v>88</v>
      </c>
      <c r="AW1056" s="13" t="s">
        <v>35</v>
      </c>
      <c r="AX1056" s="13" t="s">
        <v>80</v>
      </c>
      <c r="AY1056" s="166" t="s">
        <v>185</v>
      </c>
    </row>
    <row r="1057" spans="1:65" s="15" customFormat="1">
      <c r="B1057" s="194"/>
      <c r="D1057" s="165" t="s">
        <v>194</v>
      </c>
      <c r="E1057" s="195" t="s">
        <v>1</v>
      </c>
      <c r="F1057" s="196" t="s">
        <v>2846</v>
      </c>
      <c r="H1057" s="195" t="s">
        <v>1</v>
      </c>
      <c r="I1057" s="197"/>
      <c r="L1057" s="194"/>
      <c r="M1057" s="198"/>
      <c r="N1057" s="199"/>
      <c r="O1057" s="199"/>
      <c r="P1057" s="199"/>
      <c r="Q1057" s="199"/>
      <c r="R1057" s="199"/>
      <c r="S1057" s="199"/>
      <c r="T1057" s="200"/>
      <c r="AT1057" s="195" t="s">
        <v>194</v>
      </c>
      <c r="AU1057" s="195" t="s">
        <v>88</v>
      </c>
      <c r="AV1057" s="15" t="s">
        <v>24</v>
      </c>
      <c r="AW1057" s="15" t="s">
        <v>35</v>
      </c>
      <c r="AX1057" s="15" t="s">
        <v>80</v>
      </c>
      <c r="AY1057" s="195" t="s">
        <v>185</v>
      </c>
    </row>
    <row r="1058" spans="1:65" s="13" customFormat="1">
      <c r="B1058" s="164"/>
      <c r="D1058" s="165" t="s">
        <v>194</v>
      </c>
      <c r="E1058" s="166" t="s">
        <v>1</v>
      </c>
      <c r="F1058" s="167" t="s">
        <v>2907</v>
      </c>
      <c r="H1058" s="168">
        <v>17.628</v>
      </c>
      <c r="I1058" s="169"/>
      <c r="L1058" s="164"/>
      <c r="M1058" s="170"/>
      <c r="N1058" s="171"/>
      <c r="O1058" s="171"/>
      <c r="P1058" s="171"/>
      <c r="Q1058" s="171"/>
      <c r="R1058" s="171"/>
      <c r="S1058" s="171"/>
      <c r="T1058" s="172"/>
      <c r="AT1058" s="166" t="s">
        <v>194</v>
      </c>
      <c r="AU1058" s="166" t="s">
        <v>88</v>
      </c>
      <c r="AV1058" s="13" t="s">
        <v>88</v>
      </c>
      <c r="AW1058" s="13" t="s">
        <v>35</v>
      </c>
      <c r="AX1058" s="13" t="s">
        <v>80</v>
      </c>
      <c r="AY1058" s="166" t="s">
        <v>185</v>
      </c>
    </row>
    <row r="1059" spans="1:65" s="15" customFormat="1">
      <c r="B1059" s="194"/>
      <c r="D1059" s="165" t="s">
        <v>194</v>
      </c>
      <c r="E1059" s="195" t="s">
        <v>1</v>
      </c>
      <c r="F1059" s="196" t="s">
        <v>2279</v>
      </c>
      <c r="H1059" s="195" t="s">
        <v>1</v>
      </c>
      <c r="I1059" s="197"/>
      <c r="L1059" s="194"/>
      <c r="M1059" s="198"/>
      <c r="N1059" s="199"/>
      <c r="O1059" s="199"/>
      <c r="P1059" s="199"/>
      <c r="Q1059" s="199"/>
      <c r="R1059" s="199"/>
      <c r="S1059" s="199"/>
      <c r="T1059" s="200"/>
      <c r="AT1059" s="195" t="s">
        <v>194</v>
      </c>
      <c r="AU1059" s="195" t="s">
        <v>88</v>
      </c>
      <c r="AV1059" s="15" t="s">
        <v>24</v>
      </c>
      <c r="AW1059" s="15" t="s">
        <v>35</v>
      </c>
      <c r="AX1059" s="15" t="s">
        <v>80</v>
      </c>
      <c r="AY1059" s="195" t="s">
        <v>185</v>
      </c>
    </row>
    <row r="1060" spans="1:65" s="13" customFormat="1">
      <c r="B1060" s="164"/>
      <c r="D1060" s="165" t="s">
        <v>194</v>
      </c>
      <c r="E1060" s="166" t="s">
        <v>1</v>
      </c>
      <c r="F1060" s="167" t="s">
        <v>2908</v>
      </c>
      <c r="H1060" s="168">
        <v>0.21099999999999999</v>
      </c>
      <c r="I1060" s="169"/>
      <c r="L1060" s="164"/>
      <c r="M1060" s="170"/>
      <c r="N1060" s="171"/>
      <c r="O1060" s="171"/>
      <c r="P1060" s="171"/>
      <c r="Q1060" s="171"/>
      <c r="R1060" s="171"/>
      <c r="S1060" s="171"/>
      <c r="T1060" s="172"/>
      <c r="AT1060" s="166" t="s">
        <v>194</v>
      </c>
      <c r="AU1060" s="166" t="s">
        <v>88</v>
      </c>
      <c r="AV1060" s="13" t="s">
        <v>88</v>
      </c>
      <c r="AW1060" s="13" t="s">
        <v>35</v>
      </c>
      <c r="AX1060" s="13" t="s">
        <v>80</v>
      </c>
      <c r="AY1060" s="166" t="s">
        <v>185</v>
      </c>
    </row>
    <row r="1061" spans="1:65" s="15" customFormat="1">
      <c r="B1061" s="194"/>
      <c r="D1061" s="165" t="s">
        <v>194</v>
      </c>
      <c r="E1061" s="195" t="s">
        <v>1</v>
      </c>
      <c r="F1061" s="196" t="s">
        <v>2909</v>
      </c>
      <c r="H1061" s="195" t="s">
        <v>1</v>
      </c>
      <c r="I1061" s="197"/>
      <c r="L1061" s="194"/>
      <c r="M1061" s="198"/>
      <c r="N1061" s="199"/>
      <c r="O1061" s="199"/>
      <c r="P1061" s="199"/>
      <c r="Q1061" s="199"/>
      <c r="R1061" s="199"/>
      <c r="S1061" s="199"/>
      <c r="T1061" s="200"/>
      <c r="AT1061" s="195" t="s">
        <v>194</v>
      </c>
      <c r="AU1061" s="195" t="s">
        <v>88</v>
      </c>
      <c r="AV1061" s="15" t="s">
        <v>24</v>
      </c>
      <c r="AW1061" s="15" t="s">
        <v>35</v>
      </c>
      <c r="AX1061" s="15" t="s">
        <v>80</v>
      </c>
      <c r="AY1061" s="195" t="s">
        <v>185</v>
      </c>
    </row>
    <row r="1062" spans="1:65" s="13" customFormat="1">
      <c r="B1062" s="164"/>
      <c r="D1062" s="165" t="s">
        <v>194</v>
      </c>
      <c r="E1062" s="166" t="s">
        <v>1</v>
      </c>
      <c r="F1062" s="167" t="s">
        <v>2910</v>
      </c>
      <c r="H1062" s="168">
        <v>7.56</v>
      </c>
      <c r="I1062" s="169"/>
      <c r="L1062" s="164"/>
      <c r="M1062" s="170"/>
      <c r="N1062" s="171"/>
      <c r="O1062" s="171"/>
      <c r="P1062" s="171"/>
      <c r="Q1062" s="171"/>
      <c r="R1062" s="171"/>
      <c r="S1062" s="171"/>
      <c r="T1062" s="172"/>
      <c r="AT1062" s="166" t="s">
        <v>194</v>
      </c>
      <c r="AU1062" s="166" t="s">
        <v>88</v>
      </c>
      <c r="AV1062" s="13" t="s">
        <v>88</v>
      </c>
      <c r="AW1062" s="13" t="s">
        <v>35</v>
      </c>
      <c r="AX1062" s="13" t="s">
        <v>80</v>
      </c>
      <c r="AY1062" s="166" t="s">
        <v>185</v>
      </c>
    </row>
    <row r="1063" spans="1:65" s="13" customFormat="1">
      <c r="B1063" s="164"/>
      <c r="D1063" s="165" t="s">
        <v>194</v>
      </c>
      <c r="E1063" s="166" t="s">
        <v>1</v>
      </c>
      <c r="F1063" s="167" t="s">
        <v>2911</v>
      </c>
      <c r="H1063" s="168">
        <v>1.9219999999999999</v>
      </c>
      <c r="I1063" s="169"/>
      <c r="L1063" s="164"/>
      <c r="M1063" s="170"/>
      <c r="N1063" s="171"/>
      <c r="O1063" s="171"/>
      <c r="P1063" s="171"/>
      <c r="Q1063" s="171"/>
      <c r="R1063" s="171"/>
      <c r="S1063" s="171"/>
      <c r="T1063" s="172"/>
      <c r="AT1063" s="166" t="s">
        <v>194</v>
      </c>
      <c r="AU1063" s="166" t="s">
        <v>88</v>
      </c>
      <c r="AV1063" s="13" t="s">
        <v>88</v>
      </c>
      <c r="AW1063" s="13" t="s">
        <v>35</v>
      </c>
      <c r="AX1063" s="13" t="s">
        <v>80</v>
      </c>
      <c r="AY1063" s="166" t="s">
        <v>185</v>
      </c>
    </row>
    <row r="1064" spans="1:65" s="13" customFormat="1">
      <c r="B1064" s="164"/>
      <c r="D1064" s="165" t="s">
        <v>194</v>
      </c>
      <c r="E1064" s="166" t="s">
        <v>1</v>
      </c>
      <c r="F1064" s="167" t="s">
        <v>2912</v>
      </c>
      <c r="H1064" s="168">
        <v>6.4939999999999998</v>
      </c>
      <c r="I1064" s="169"/>
      <c r="L1064" s="164"/>
      <c r="M1064" s="170"/>
      <c r="N1064" s="171"/>
      <c r="O1064" s="171"/>
      <c r="P1064" s="171"/>
      <c r="Q1064" s="171"/>
      <c r="R1064" s="171"/>
      <c r="S1064" s="171"/>
      <c r="T1064" s="172"/>
      <c r="AT1064" s="166" t="s">
        <v>194</v>
      </c>
      <c r="AU1064" s="166" t="s">
        <v>88</v>
      </c>
      <c r="AV1064" s="13" t="s">
        <v>88</v>
      </c>
      <c r="AW1064" s="13" t="s">
        <v>35</v>
      </c>
      <c r="AX1064" s="13" t="s">
        <v>80</v>
      </c>
      <c r="AY1064" s="166" t="s">
        <v>185</v>
      </c>
    </row>
    <row r="1065" spans="1:65" s="13" customFormat="1">
      <c r="B1065" s="164"/>
      <c r="D1065" s="165" t="s">
        <v>194</v>
      </c>
      <c r="E1065" s="166" t="s">
        <v>1</v>
      </c>
      <c r="F1065" s="167" t="s">
        <v>2913</v>
      </c>
      <c r="H1065" s="168">
        <v>1.5109999999999999</v>
      </c>
      <c r="I1065" s="169"/>
      <c r="L1065" s="164"/>
      <c r="M1065" s="170"/>
      <c r="N1065" s="171"/>
      <c r="O1065" s="171"/>
      <c r="P1065" s="171"/>
      <c r="Q1065" s="171"/>
      <c r="R1065" s="171"/>
      <c r="S1065" s="171"/>
      <c r="T1065" s="172"/>
      <c r="AT1065" s="166" t="s">
        <v>194</v>
      </c>
      <c r="AU1065" s="166" t="s">
        <v>88</v>
      </c>
      <c r="AV1065" s="13" t="s">
        <v>88</v>
      </c>
      <c r="AW1065" s="13" t="s">
        <v>35</v>
      </c>
      <c r="AX1065" s="13" t="s">
        <v>80</v>
      </c>
      <c r="AY1065" s="166" t="s">
        <v>185</v>
      </c>
    </row>
    <row r="1066" spans="1:65" s="13" customFormat="1">
      <c r="B1066" s="164"/>
      <c r="D1066" s="165" t="s">
        <v>194</v>
      </c>
      <c r="E1066" s="166" t="s">
        <v>1</v>
      </c>
      <c r="F1066" s="167" t="s">
        <v>2914</v>
      </c>
      <c r="H1066" s="168">
        <v>1.6120000000000001</v>
      </c>
      <c r="I1066" s="169"/>
      <c r="L1066" s="164"/>
      <c r="M1066" s="170"/>
      <c r="N1066" s="171"/>
      <c r="O1066" s="171"/>
      <c r="P1066" s="171"/>
      <c r="Q1066" s="171"/>
      <c r="R1066" s="171"/>
      <c r="S1066" s="171"/>
      <c r="T1066" s="172"/>
      <c r="AT1066" s="166" t="s">
        <v>194</v>
      </c>
      <c r="AU1066" s="166" t="s">
        <v>88</v>
      </c>
      <c r="AV1066" s="13" t="s">
        <v>88</v>
      </c>
      <c r="AW1066" s="13" t="s">
        <v>35</v>
      </c>
      <c r="AX1066" s="13" t="s">
        <v>80</v>
      </c>
      <c r="AY1066" s="166" t="s">
        <v>185</v>
      </c>
    </row>
    <row r="1067" spans="1:65" s="13" customFormat="1">
      <c r="B1067" s="164"/>
      <c r="D1067" s="165" t="s">
        <v>194</v>
      </c>
      <c r="E1067" s="166" t="s">
        <v>1</v>
      </c>
      <c r="F1067" s="167" t="s">
        <v>2915</v>
      </c>
      <c r="H1067" s="168">
        <v>0.95699999999999996</v>
      </c>
      <c r="I1067" s="169"/>
      <c r="L1067" s="164"/>
      <c r="M1067" s="170"/>
      <c r="N1067" s="171"/>
      <c r="O1067" s="171"/>
      <c r="P1067" s="171"/>
      <c r="Q1067" s="171"/>
      <c r="R1067" s="171"/>
      <c r="S1067" s="171"/>
      <c r="T1067" s="172"/>
      <c r="AT1067" s="166" t="s">
        <v>194</v>
      </c>
      <c r="AU1067" s="166" t="s">
        <v>88</v>
      </c>
      <c r="AV1067" s="13" t="s">
        <v>88</v>
      </c>
      <c r="AW1067" s="13" t="s">
        <v>35</v>
      </c>
      <c r="AX1067" s="13" t="s">
        <v>80</v>
      </c>
      <c r="AY1067" s="166" t="s">
        <v>185</v>
      </c>
    </row>
    <row r="1068" spans="1:65" s="13" customFormat="1">
      <c r="B1068" s="164"/>
      <c r="D1068" s="165" t="s">
        <v>194</v>
      </c>
      <c r="E1068" s="166" t="s">
        <v>1</v>
      </c>
      <c r="F1068" s="167" t="s">
        <v>2916</v>
      </c>
      <c r="H1068" s="168">
        <v>2.2869999999999999</v>
      </c>
      <c r="I1068" s="169"/>
      <c r="L1068" s="164"/>
      <c r="M1068" s="170"/>
      <c r="N1068" s="171"/>
      <c r="O1068" s="171"/>
      <c r="P1068" s="171"/>
      <c r="Q1068" s="171"/>
      <c r="R1068" s="171"/>
      <c r="S1068" s="171"/>
      <c r="T1068" s="172"/>
      <c r="AT1068" s="166" t="s">
        <v>194</v>
      </c>
      <c r="AU1068" s="166" t="s">
        <v>88</v>
      </c>
      <c r="AV1068" s="13" t="s">
        <v>88</v>
      </c>
      <c r="AW1068" s="13" t="s">
        <v>35</v>
      </c>
      <c r="AX1068" s="13" t="s">
        <v>80</v>
      </c>
      <c r="AY1068" s="166" t="s">
        <v>185</v>
      </c>
    </row>
    <row r="1069" spans="1:65" s="14" customFormat="1">
      <c r="B1069" s="173"/>
      <c r="D1069" s="165" t="s">
        <v>194</v>
      </c>
      <c r="E1069" s="174" t="s">
        <v>2917</v>
      </c>
      <c r="F1069" s="175" t="s">
        <v>195</v>
      </c>
      <c r="H1069" s="176">
        <v>93.299000000000007</v>
      </c>
      <c r="I1069" s="177"/>
      <c r="L1069" s="173"/>
      <c r="M1069" s="178"/>
      <c r="N1069" s="179"/>
      <c r="O1069" s="179"/>
      <c r="P1069" s="179"/>
      <c r="Q1069" s="179"/>
      <c r="R1069" s="179"/>
      <c r="S1069" s="179"/>
      <c r="T1069" s="180"/>
      <c r="AT1069" s="174" t="s">
        <v>194</v>
      </c>
      <c r="AU1069" s="174" t="s">
        <v>88</v>
      </c>
      <c r="AV1069" s="14" t="s">
        <v>192</v>
      </c>
      <c r="AW1069" s="14" t="s">
        <v>35</v>
      </c>
      <c r="AX1069" s="14" t="s">
        <v>24</v>
      </c>
      <c r="AY1069" s="174" t="s">
        <v>185</v>
      </c>
    </row>
    <row r="1070" spans="1:65" s="2" customFormat="1" ht="16.5" customHeight="1">
      <c r="A1070" s="33"/>
      <c r="B1070" s="150"/>
      <c r="C1070" s="151" t="s">
        <v>2918</v>
      </c>
      <c r="D1070" s="151" t="s">
        <v>187</v>
      </c>
      <c r="E1070" s="152" t="s">
        <v>2919</v>
      </c>
      <c r="F1070" s="153" t="s">
        <v>2920</v>
      </c>
      <c r="G1070" s="154" t="s">
        <v>228</v>
      </c>
      <c r="H1070" s="155">
        <v>3.617</v>
      </c>
      <c r="I1070" s="156"/>
      <c r="J1070" s="157">
        <f>ROUND(I1070*H1070,2)</f>
        <v>0</v>
      </c>
      <c r="K1070" s="153" t="s">
        <v>191</v>
      </c>
      <c r="L1070" s="34"/>
      <c r="M1070" s="158" t="s">
        <v>1</v>
      </c>
      <c r="N1070" s="159" t="s">
        <v>45</v>
      </c>
      <c r="O1070" s="59"/>
      <c r="P1070" s="160">
        <f>O1070*H1070</f>
        <v>0</v>
      </c>
      <c r="Q1070" s="160">
        <v>0</v>
      </c>
      <c r="R1070" s="160">
        <f>Q1070*H1070</f>
        <v>0</v>
      </c>
      <c r="S1070" s="160">
        <v>0</v>
      </c>
      <c r="T1070" s="161">
        <f>S1070*H1070</f>
        <v>0</v>
      </c>
      <c r="U1070" s="33"/>
      <c r="V1070" s="33"/>
      <c r="W1070" s="33"/>
      <c r="X1070" s="33"/>
      <c r="Y1070" s="33"/>
      <c r="Z1070" s="33"/>
      <c r="AA1070" s="33"/>
      <c r="AB1070" s="33"/>
      <c r="AC1070" s="33"/>
      <c r="AD1070" s="33"/>
      <c r="AE1070" s="33"/>
      <c r="AR1070" s="162" t="s">
        <v>192</v>
      </c>
      <c r="AT1070" s="162" t="s">
        <v>187</v>
      </c>
      <c r="AU1070" s="162" t="s">
        <v>88</v>
      </c>
      <c r="AY1070" s="18" t="s">
        <v>185</v>
      </c>
      <c r="BE1070" s="163">
        <f>IF(N1070="základní",J1070,0)</f>
        <v>0</v>
      </c>
      <c r="BF1070" s="163">
        <f>IF(N1070="snížená",J1070,0)</f>
        <v>0</v>
      </c>
      <c r="BG1070" s="163">
        <f>IF(N1070="zákl. přenesená",J1070,0)</f>
        <v>0</v>
      </c>
      <c r="BH1070" s="163">
        <f>IF(N1070="sníž. přenesená",J1070,0)</f>
        <v>0</v>
      </c>
      <c r="BI1070" s="163">
        <f>IF(N1070="nulová",J1070,0)</f>
        <v>0</v>
      </c>
      <c r="BJ1070" s="18" t="s">
        <v>24</v>
      </c>
      <c r="BK1070" s="163">
        <f>ROUND(I1070*H1070,2)</f>
        <v>0</v>
      </c>
      <c r="BL1070" s="18" t="s">
        <v>192</v>
      </c>
      <c r="BM1070" s="162" t="s">
        <v>2921</v>
      </c>
    </row>
    <row r="1071" spans="1:65" s="15" customFormat="1">
      <c r="B1071" s="194"/>
      <c r="D1071" s="165" t="s">
        <v>194</v>
      </c>
      <c r="E1071" s="195" t="s">
        <v>1</v>
      </c>
      <c r="F1071" s="196" t="s">
        <v>2842</v>
      </c>
      <c r="H1071" s="195" t="s">
        <v>1</v>
      </c>
      <c r="I1071" s="197"/>
      <c r="L1071" s="194"/>
      <c r="M1071" s="198"/>
      <c r="N1071" s="199"/>
      <c r="O1071" s="199"/>
      <c r="P1071" s="199"/>
      <c r="Q1071" s="199"/>
      <c r="R1071" s="199"/>
      <c r="S1071" s="199"/>
      <c r="T1071" s="200"/>
      <c r="AT1071" s="195" t="s">
        <v>194</v>
      </c>
      <c r="AU1071" s="195" t="s">
        <v>88</v>
      </c>
      <c r="AV1071" s="15" t="s">
        <v>24</v>
      </c>
      <c r="AW1071" s="15" t="s">
        <v>35</v>
      </c>
      <c r="AX1071" s="15" t="s">
        <v>80</v>
      </c>
      <c r="AY1071" s="195" t="s">
        <v>185</v>
      </c>
    </row>
    <row r="1072" spans="1:65" s="13" customFormat="1">
      <c r="B1072" s="164"/>
      <c r="D1072" s="165" t="s">
        <v>194</v>
      </c>
      <c r="E1072" s="166" t="s">
        <v>1</v>
      </c>
      <c r="F1072" s="167" t="s">
        <v>2904</v>
      </c>
      <c r="H1072" s="168">
        <v>3.617</v>
      </c>
      <c r="I1072" s="169"/>
      <c r="L1072" s="164"/>
      <c r="M1072" s="170"/>
      <c r="N1072" s="171"/>
      <c r="O1072" s="171"/>
      <c r="P1072" s="171"/>
      <c r="Q1072" s="171"/>
      <c r="R1072" s="171"/>
      <c r="S1072" s="171"/>
      <c r="T1072" s="172"/>
      <c r="AT1072" s="166" t="s">
        <v>194</v>
      </c>
      <c r="AU1072" s="166" t="s">
        <v>88</v>
      </c>
      <c r="AV1072" s="13" t="s">
        <v>88</v>
      </c>
      <c r="AW1072" s="13" t="s">
        <v>35</v>
      </c>
      <c r="AX1072" s="13" t="s">
        <v>24</v>
      </c>
      <c r="AY1072" s="166" t="s">
        <v>185</v>
      </c>
    </row>
    <row r="1073" spans="1:65" s="2" customFormat="1" ht="16.5" customHeight="1">
      <c r="A1073" s="33"/>
      <c r="B1073" s="150"/>
      <c r="C1073" s="151" t="s">
        <v>2922</v>
      </c>
      <c r="D1073" s="151" t="s">
        <v>187</v>
      </c>
      <c r="E1073" s="152" t="s">
        <v>2923</v>
      </c>
      <c r="F1073" s="153" t="s">
        <v>2924</v>
      </c>
      <c r="G1073" s="154" t="s">
        <v>228</v>
      </c>
      <c r="H1073" s="155">
        <v>3.9140000000000001</v>
      </c>
      <c r="I1073" s="156"/>
      <c r="J1073" s="157">
        <f>ROUND(I1073*H1073,2)</f>
        <v>0</v>
      </c>
      <c r="K1073" s="153" t="s">
        <v>191</v>
      </c>
      <c r="L1073" s="34"/>
      <c r="M1073" s="158" t="s">
        <v>1</v>
      </c>
      <c r="N1073" s="159" t="s">
        <v>45</v>
      </c>
      <c r="O1073" s="59"/>
      <c r="P1073" s="160">
        <f>O1073*H1073</f>
        <v>0</v>
      </c>
      <c r="Q1073" s="160">
        <v>2.5018699999999998</v>
      </c>
      <c r="R1073" s="160">
        <f>Q1073*H1073</f>
        <v>9.7923191799999998</v>
      </c>
      <c r="S1073" s="160">
        <v>0</v>
      </c>
      <c r="T1073" s="161">
        <f>S1073*H1073</f>
        <v>0</v>
      </c>
      <c r="U1073" s="33"/>
      <c r="V1073" s="33"/>
      <c r="W1073" s="33"/>
      <c r="X1073" s="33"/>
      <c r="Y1073" s="33"/>
      <c r="Z1073" s="33"/>
      <c r="AA1073" s="33"/>
      <c r="AB1073" s="33"/>
      <c r="AC1073" s="33"/>
      <c r="AD1073" s="33"/>
      <c r="AE1073" s="33"/>
      <c r="AR1073" s="162" t="s">
        <v>192</v>
      </c>
      <c r="AT1073" s="162" t="s">
        <v>187</v>
      </c>
      <c r="AU1073" s="162" t="s">
        <v>88</v>
      </c>
      <c r="AY1073" s="18" t="s">
        <v>185</v>
      </c>
      <c r="BE1073" s="163">
        <f>IF(N1073="základní",J1073,0)</f>
        <v>0</v>
      </c>
      <c r="BF1073" s="163">
        <f>IF(N1073="snížená",J1073,0)</f>
        <v>0</v>
      </c>
      <c r="BG1073" s="163">
        <f>IF(N1073="zákl. přenesená",J1073,0)</f>
        <v>0</v>
      </c>
      <c r="BH1073" s="163">
        <f>IF(N1073="sníž. přenesená",J1073,0)</f>
        <v>0</v>
      </c>
      <c r="BI1073" s="163">
        <f>IF(N1073="nulová",J1073,0)</f>
        <v>0</v>
      </c>
      <c r="BJ1073" s="18" t="s">
        <v>24</v>
      </c>
      <c r="BK1073" s="163">
        <f>ROUND(I1073*H1073,2)</f>
        <v>0</v>
      </c>
      <c r="BL1073" s="18" t="s">
        <v>192</v>
      </c>
      <c r="BM1073" s="162" t="s">
        <v>2925</v>
      </c>
    </row>
    <row r="1074" spans="1:65" s="15" customFormat="1">
      <c r="B1074" s="194"/>
      <c r="D1074" s="165" t="s">
        <v>194</v>
      </c>
      <c r="E1074" s="195" t="s">
        <v>1</v>
      </c>
      <c r="F1074" s="196" t="s">
        <v>2926</v>
      </c>
      <c r="H1074" s="195" t="s">
        <v>1</v>
      </c>
      <c r="I1074" s="197"/>
      <c r="L1074" s="194"/>
      <c r="M1074" s="198"/>
      <c r="N1074" s="199"/>
      <c r="O1074" s="199"/>
      <c r="P1074" s="199"/>
      <c r="Q1074" s="199"/>
      <c r="R1074" s="199"/>
      <c r="S1074" s="199"/>
      <c r="T1074" s="200"/>
      <c r="AT1074" s="195" t="s">
        <v>194</v>
      </c>
      <c r="AU1074" s="195" t="s">
        <v>88</v>
      </c>
      <c r="AV1074" s="15" t="s">
        <v>24</v>
      </c>
      <c r="AW1074" s="15" t="s">
        <v>35</v>
      </c>
      <c r="AX1074" s="15" t="s">
        <v>80</v>
      </c>
      <c r="AY1074" s="195" t="s">
        <v>185</v>
      </c>
    </row>
    <row r="1075" spans="1:65" s="15" customFormat="1">
      <c r="B1075" s="194"/>
      <c r="D1075" s="165" t="s">
        <v>194</v>
      </c>
      <c r="E1075" s="195" t="s">
        <v>1</v>
      </c>
      <c r="F1075" s="196" t="s">
        <v>2927</v>
      </c>
      <c r="H1075" s="195" t="s">
        <v>1</v>
      </c>
      <c r="I1075" s="197"/>
      <c r="L1075" s="194"/>
      <c r="M1075" s="198"/>
      <c r="N1075" s="199"/>
      <c r="O1075" s="199"/>
      <c r="P1075" s="199"/>
      <c r="Q1075" s="199"/>
      <c r="R1075" s="199"/>
      <c r="S1075" s="199"/>
      <c r="T1075" s="200"/>
      <c r="AT1075" s="195" t="s">
        <v>194</v>
      </c>
      <c r="AU1075" s="195" t="s">
        <v>88</v>
      </c>
      <c r="AV1075" s="15" t="s">
        <v>24</v>
      </c>
      <c r="AW1075" s="15" t="s">
        <v>35</v>
      </c>
      <c r="AX1075" s="15" t="s">
        <v>80</v>
      </c>
      <c r="AY1075" s="195" t="s">
        <v>185</v>
      </c>
    </row>
    <row r="1076" spans="1:65" s="13" customFormat="1">
      <c r="B1076" s="164"/>
      <c r="D1076" s="165" t="s">
        <v>194</v>
      </c>
      <c r="E1076" s="166" t="s">
        <v>1</v>
      </c>
      <c r="F1076" s="167" t="s">
        <v>2928</v>
      </c>
      <c r="H1076" s="168">
        <v>2.2170000000000001</v>
      </c>
      <c r="I1076" s="169"/>
      <c r="L1076" s="164"/>
      <c r="M1076" s="170"/>
      <c r="N1076" s="171"/>
      <c r="O1076" s="171"/>
      <c r="P1076" s="171"/>
      <c r="Q1076" s="171"/>
      <c r="R1076" s="171"/>
      <c r="S1076" s="171"/>
      <c r="T1076" s="172"/>
      <c r="AT1076" s="166" t="s">
        <v>194</v>
      </c>
      <c r="AU1076" s="166" t="s">
        <v>88</v>
      </c>
      <c r="AV1076" s="13" t="s">
        <v>88</v>
      </c>
      <c r="AW1076" s="13" t="s">
        <v>35</v>
      </c>
      <c r="AX1076" s="13" t="s">
        <v>80</v>
      </c>
      <c r="AY1076" s="166" t="s">
        <v>185</v>
      </c>
    </row>
    <row r="1077" spans="1:65" s="13" customFormat="1">
      <c r="B1077" s="164"/>
      <c r="D1077" s="165" t="s">
        <v>194</v>
      </c>
      <c r="E1077" s="166" t="s">
        <v>1</v>
      </c>
      <c r="F1077" s="167" t="s">
        <v>2929</v>
      </c>
      <c r="H1077" s="168">
        <v>2.7160000000000002</v>
      </c>
      <c r="I1077" s="169"/>
      <c r="L1077" s="164"/>
      <c r="M1077" s="170"/>
      <c r="N1077" s="171"/>
      <c r="O1077" s="171"/>
      <c r="P1077" s="171"/>
      <c r="Q1077" s="171"/>
      <c r="R1077" s="171"/>
      <c r="S1077" s="171"/>
      <c r="T1077" s="172"/>
      <c r="AT1077" s="166" t="s">
        <v>194</v>
      </c>
      <c r="AU1077" s="166" t="s">
        <v>88</v>
      </c>
      <c r="AV1077" s="13" t="s">
        <v>88</v>
      </c>
      <c r="AW1077" s="13" t="s">
        <v>35</v>
      </c>
      <c r="AX1077" s="13" t="s">
        <v>80</v>
      </c>
      <c r="AY1077" s="166" t="s">
        <v>185</v>
      </c>
    </row>
    <row r="1078" spans="1:65" s="16" customFormat="1">
      <c r="B1078" s="206"/>
      <c r="D1078" s="165" t="s">
        <v>194</v>
      </c>
      <c r="E1078" s="207" t="s">
        <v>1759</v>
      </c>
      <c r="F1078" s="208" t="s">
        <v>510</v>
      </c>
      <c r="H1078" s="209">
        <v>4.9329999999999998</v>
      </c>
      <c r="I1078" s="210"/>
      <c r="L1078" s="206"/>
      <c r="M1078" s="211"/>
      <c r="N1078" s="212"/>
      <c r="O1078" s="212"/>
      <c r="P1078" s="212"/>
      <c r="Q1078" s="212"/>
      <c r="R1078" s="212"/>
      <c r="S1078" s="212"/>
      <c r="T1078" s="213"/>
      <c r="AT1078" s="207" t="s">
        <v>194</v>
      </c>
      <c r="AU1078" s="207" t="s">
        <v>88</v>
      </c>
      <c r="AV1078" s="16" t="s">
        <v>117</v>
      </c>
      <c r="AW1078" s="16" t="s">
        <v>35</v>
      </c>
      <c r="AX1078" s="16" t="s">
        <v>80</v>
      </c>
      <c r="AY1078" s="207" t="s">
        <v>185</v>
      </c>
    </row>
    <row r="1079" spans="1:65" s="13" customFormat="1">
      <c r="B1079" s="164"/>
      <c r="D1079" s="165" t="s">
        <v>194</v>
      </c>
      <c r="E1079" s="166" t="s">
        <v>1</v>
      </c>
      <c r="F1079" s="167" t="s">
        <v>2930</v>
      </c>
      <c r="H1079" s="168">
        <v>-0.499</v>
      </c>
      <c r="I1079" s="169"/>
      <c r="L1079" s="164"/>
      <c r="M1079" s="170"/>
      <c r="N1079" s="171"/>
      <c r="O1079" s="171"/>
      <c r="P1079" s="171"/>
      <c r="Q1079" s="171"/>
      <c r="R1079" s="171"/>
      <c r="S1079" s="171"/>
      <c r="T1079" s="172"/>
      <c r="AT1079" s="166" t="s">
        <v>194</v>
      </c>
      <c r="AU1079" s="166" t="s">
        <v>88</v>
      </c>
      <c r="AV1079" s="13" t="s">
        <v>88</v>
      </c>
      <c r="AW1079" s="13" t="s">
        <v>35</v>
      </c>
      <c r="AX1079" s="13" t="s">
        <v>80</v>
      </c>
      <c r="AY1079" s="166" t="s">
        <v>185</v>
      </c>
    </row>
    <row r="1080" spans="1:65" s="13" customFormat="1">
      <c r="B1080" s="164"/>
      <c r="D1080" s="165" t="s">
        <v>194</v>
      </c>
      <c r="E1080" s="166" t="s">
        <v>1</v>
      </c>
      <c r="F1080" s="167" t="s">
        <v>2931</v>
      </c>
      <c r="H1080" s="168">
        <v>-0.52</v>
      </c>
      <c r="I1080" s="169"/>
      <c r="L1080" s="164"/>
      <c r="M1080" s="170"/>
      <c r="N1080" s="171"/>
      <c r="O1080" s="171"/>
      <c r="P1080" s="171"/>
      <c r="Q1080" s="171"/>
      <c r="R1080" s="171"/>
      <c r="S1080" s="171"/>
      <c r="T1080" s="172"/>
      <c r="AT1080" s="166" t="s">
        <v>194</v>
      </c>
      <c r="AU1080" s="166" t="s">
        <v>88</v>
      </c>
      <c r="AV1080" s="13" t="s">
        <v>88</v>
      </c>
      <c r="AW1080" s="13" t="s">
        <v>35</v>
      </c>
      <c r="AX1080" s="13" t="s">
        <v>80</v>
      </c>
      <c r="AY1080" s="166" t="s">
        <v>185</v>
      </c>
    </row>
    <row r="1081" spans="1:65" s="14" customFormat="1">
      <c r="B1081" s="173"/>
      <c r="D1081" s="165" t="s">
        <v>194</v>
      </c>
      <c r="E1081" s="174" t="s">
        <v>1</v>
      </c>
      <c r="F1081" s="175" t="s">
        <v>195</v>
      </c>
      <c r="H1081" s="176">
        <v>3.9140000000000001</v>
      </c>
      <c r="I1081" s="177"/>
      <c r="L1081" s="173"/>
      <c r="M1081" s="178"/>
      <c r="N1081" s="179"/>
      <c r="O1081" s="179"/>
      <c r="P1081" s="179"/>
      <c r="Q1081" s="179"/>
      <c r="R1081" s="179"/>
      <c r="S1081" s="179"/>
      <c r="T1081" s="180"/>
      <c r="AT1081" s="174" t="s">
        <v>194</v>
      </c>
      <c r="AU1081" s="174" t="s">
        <v>88</v>
      </c>
      <c r="AV1081" s="14" t="s">
        <v>192</v>
      </c>
      <c r="AW1081" s="14" t="s">
        <v>35</v>
      </c>
      <c r="AX1081" s="14" t="s">
        <v>24</v>
      </c>
      <c r="AY1081" s="174" t="s">
        <v>185</v>
      </c>
    </row>
    <row r="1082" spans="1:65" s="2" customFormat="1" ht="16.5" customHeight="1">
      <c r="A1082" s="33"/>
      <c r="B1082" s="150"/>
      <c r="C1082" s="151" t="s">
        <v>2932</v>
      </c>
      <c r="D1082" s="151" t="s">
        <v>187</v>
      </c>
      <c r="E1082" s="152" t="s">
        <v>2933</v>
      </c>
      <c r="F1082" s="153" t="s">
        <v>2934</v>
      </c>
      <c r="G1082" s="154" t="s">
        <v>288</v>
      </c>
      <c r="H1082" s="155">
        <v>10.884</v>
      </c>
      <c r="I1082" s="156"/>
      <c r="J1082" s="157">
        <f>ROUND(I1082*H1082,2)</f>
        <v>0</v>
      </c>
      <c r="K1082" s="153" t="s">
        <v>191</v>
      </c>
      <c r="L1082" s="34"/>
      <c r="M1082" s="158" t="s">
        <v>1</v>
      </c>
      <c r="N1082" s="159" t="s">
        <v>45</v>
      </c>
      <c r="O1082" s="59"/>
      <c r="P1082" s="160">
        <f>O1082*H1082</f>
        <v>0</v>
      </c>
      <c r="Q1082" s="160">
        <v>6.3899999999999998E-3</v>
      </c>
      <c r="R1082" s="160">
        <f>Q1082*H1082</f>
        <v>6.9548760000000001E-2</v>
      </c>
      <c r="S1082" s="160">
        <v>0</v>
      </c>
      <c r="T1082" s="161">
        <f>S1082*H1082</f>
        <v>0</v>
      </c>
      <c r="U1082" s="33"/>
      <c r="V1082" s="33"/>
      <c r="W1082" s="33"/>
      <c r="X1082" s="33"/>
      <c r="Y1082" s="33"/>
      <c r="Z1082" s="33"/>
      <c r="AA1082" s="33"/>
      <c r="AB1082" s="33"/>
      <c r="AC1082" s="33"/>
      <c r="AD1082" s="33"/>
      <c r="AE1082" s="33"/>
      <c r="AR1082" s="162" t="s">
        <v>192</v>
      </c>
      <c r="AT1082" s="162" t="s">
        <v>187</v>
      </c>
      <c r="AU1082" s="162" t="s">
        <v>88</v>
      </c>
      <c r="AY1082" s="18" t="s">
        <v>185</v>
      </c>
      <c r="BE1082" s="163">
        <f>IF(N1082="základní",J1082,0)</f>
        <v>0</v>
      </c>
      <c r="BF1082" s="163">
        <f>IF(N1082="snížená",J1082,0)</f>
        <v>0</v>
      </c>
      <c r="BG1082" s="163">
        <f>IF(N1082="zákl. přenesená",J1082,0)</f>
        <v>0</v>
      </c>
      <c r="BH1082" s="163">
        <f>IF(N1082="sníž. přenesená",J1082,0)</f>
        <v>0</v>
      </c>
      <c r="BI1082" s="163">
        <f>IF(N1082="nulová",J1082,0)</f>
        <v>0</v>
      </c>
      <c r="BJ1082" s="18" t="s">
        <v>24</v>
      </c>
      <c r="BK1082" s="163">
        <f>ROUND(I1082*H1082,2)</f>
        <v>0</v>
      </c>
      <c r="BL1082" s="18" t="s">
        <v>192</v>
      </c>
      <c r="BM1082" s="162" t="s">
        <v>2935</v>
      </c>
    </row>
    <row r="1083" spans="1:65" s="15" customFormat="1">
      <c r="B1083" s="194"/>
      <c r="D1083" s="165" t="s">
        <v>194</v>
      </c>
      <c r="E1083" s="195" t="s">
        <v>1</v>
      </c>
      <c r="F1083" s="196" t="s">
        <v>2926</v>
      </c>
      <c r="H1083" s="195" t="s">
        <v>1</v>
      </c>
      <c r="I1083" s="197"/>
      <c r="L1083" s="194"/>
      <c r="M1083" s="198"/>
      <c r="N1083" s="199"/>
      <c r="O1083" s="199"/>
      <c r="P1083" s="199"/>
      <c r="Q1083" s="199"/>
      <c r="R1083" s="199"/>
      <c r="S1083" s="199"/>
      <c r="T1083" s="200"/>
      <c r="AT1083" s="195" t="s">
        <v>194</v>
      </c>
      <c r="AU1083" s="195" t="s">
        <v>88</v>
      </c>
      <c r="AV1083" s="15" t="s">
        <v>24</v>
      </c>
      <c r="AW1083" s="15" t="s">
        <v>35</v>
      </c>
      <c r="AX1083" s="15" t="s">
        <v>80</v>
      </c>
      <c r="AY1083" s="195" t="s">
        <v>185</v>
      </c>
    </row>
    <row r="1084" spans="1:65" s="15" customFormat="1">
      <c r="B1084" s="194"/>
      <c r="D1084" s="165" t="s">
        <v>194</v>
      </c>
      <c r="E1084" s="195" t="s">
        <v>1</v>
      </c>
      <c r="F1084" s="196" t="s">
        <v>2927</v>
      </c>
      <c r="H1084" s="195" t="s">
        <v>1</v>
      </c>
      <c r="I1084" s="197"/>
      <c r="L1084" s="194"/>
      <c r="M1084" s="198"/>
      <c r="N1084" s="199"/>
      <c r="O1084" s="199"/>
      <c r="P1084" s="199"/>
      <c r="Q1084" s="199"/>
      <c r="R1084" s="199"/>
      <c r="S1084" s="199"/>
      <c r="T1084" s="200"/>
      <c r="AT1084" s="195" t="s">
        <v>194</v>
      </c>
      <c r="AU1084" s="195" t="s">
        <v>88</v>
      </c>
      <c r="AV1084" s="15" t="s">
        <v>24</v>
      </c>
      <c r="AW1084" s="15" t="s">
        <v>35</v>
      </c>
      <c r="AX1084" s="15" t="s">
        <v>80</v>
      </c>
      <c r="AY1084" s="195" t="s">
        <v>185</v>
      </c>
    </row>
    <row r="1085" spans="1:65" s="13" customFormat="1">
      <c r="B1085" s="164"/>
      <c r="D1085" s="165" t="s">
        <v>194</v>
      </c>
      <c r="E1085" s="166" t="s">
        <v>1</v>
      </c>
      <c r="F1085" s="167" t="s">
        <v>2936</v>
      </c>
      <c r="H1085" s="168">
        <v>4.62</v>
      </c>
      <c r="I1085" s="169"/>
      <c r="L1085" s="164"/>
      <c r="M1085" s="170"/>
      <c r="N1085" s="171"/>
      <c r="O1085" s="171"/>
      <c r="P1085" s="171"/>
      <c r="Q1085" s="171"/>
      <c r="R1085" s="171"/>
      <c r="S1085" s="171"/>
      <c r="T1085" s="172"/>
      <c r="AT1085" s="166" t="s">
        <v>194</v>
      </c>
      <c r="AU1085" s="166" t="s">
        <v>88</v>
      </c>
      <c r="AV1085" s="13" t="s">
        <v>88</v>
      </c>
      <c r="AW1085" s="13" t="s">
        <v>35</v>
      </c>
      <c r="AX1085" s="13" t="s">
        <v>80</v>
      </c>
      <c r="AY1085" s="166" t="s">
        <v>185</v>
      </c>
    </row>
    <row r="1086" spans="1:65" s="13" customFormat="1">
      <c r="B1086" s="164"/>
      <c r="D1086" s="165" t="s">
        <v>194</v>
      </c>
      <c r="E1086" s="166" t="s">
        <v>1</v>
      </c>
      <c r="F1086" s="167" t="s">
        <v>2937</v>
      </c>
      <c r="H1086" s="168">
        <v>6.2640000000000002</v>
      </c>
      <c r="I1086" s="169"/>
      <c r="L1086" s="164"/>
      <c r="M1086" s="170"/>
      <c r="N1086" s="171"/>
      <c r="O1086" s="171"/>
      <c r="P1086" s="171"/>
      <c r="Q1086" s="171"/>
      <c r="R1086" s="171"/>
      <c r="S1086" s="171"/>
      <c r="T1086" s="172"/>
      <c r="AT1086" s="166" t="s">
        <v>194</v>
      </c>
      <c r="AU1086" s="166" t="s">
        <v>88</v>
      </c>
      <c r="AV1086" s="13" t="s">
        <v>88</v>
      </c>
      <c r="AW1086" s="13" t="s">
        <v>35</v>
      </c>
      <c r="AX1086" s="13" t="s">
        <v>80</v>
      </c>
      <c r="AY1086" s="166" t="s">
        <v>185</v>
      </c>
    </row>
    <row r="1087" spans="1:65" s="14" customFormat="1">
      <c r="B1087" s="173"/>
      <c r="D1087" s="165" t="s">
        <v>194</v>
      </c>
      <c r="E1087" s="174" t="s">
        <v>1</v>
      </c>
      <c r="F1087" s="175" t="s">
        <v>195</v>
      </c>
      <c r="H1087" s="176">
        <v>10.884</v>
      </c>
      <c r="I1087" s="177"/>
      <c r="L1087" s="173"/>
      <c r="M1087" s="178"/>
      <c r="N1087" s="179"/>
      <c r="O1087" s="179"/>
      <c r="P1087" s="179"/>
      <c r="Q1087" s="179"/>
      <c r="R1087" s="179"/>
      <c r="S1087" s="179"/>
      <c r="T1087" s="180"/>
      <c r="AT1087" s="174" t="s">
        <v>194</v>
      </c>
      <c r="AU1087" s="174" t="s">
        <v>88</v>
      </c>
      <c r="AV1087" s="14" t="s">
        <v>192</v>
      </c>
      <c r="AW1087" s="14" t="s">
        <v>35</v>
      </c>
      <c r="AX1087" s="14" t="s">
        <v>24</v>
      </c>
      <c r="AY1087" s="174" t="s">
        <v>185</v>
      </c>
    </row>
    <row r="1088" spans="1:65" s="2" customFormat="1" ht="16.5" customHeight="1">
      <c r="A1088" s="33"/>
      <c r="B1088" s="150"/>
      <c r="C1088" s="151" t="s">
        <v>2938</v>
      </c>
      <c r="D1088" s="151" t="s">
        <v>187</v>
      </c>
      <c r="E1088" s="152" t="s">
        <v>2939</v>
      </c>
      <c r="F1088" s="153" t="s">
        <v>2940</v>
      </c>
      <c r="G1088" s="154" t="s">
        <v>190</v>
      </c>
      <c r="H1088" s="155">
        <v>4</v>
      </c>
      <c r="I1088" s="156"/>
      <c r="J1088" s="157">
        <f>ROUND(I1088*H1088,2)</f>
        <v>0</v>
      </c>
      <c r="K1088" s="153" t="s">
        <v>191</v>
      </c>
      <c r="L1088" s="34"/>
      <c r="M1088" s="158" t="s">
        <v>1</v>
      </c>
      <c r="N1088" s="159" t="s">
        <v>45</v>
      </c>
      <c r="O1088" s="59"/>
      <c r="P1088" s="160">
        <f>O1088*H1088</f>
        <v>0</v>
      </c>
      <c r="Q1088" s="160">
        <v>8.8319999999999996E-2</v>
      </c>
      <c r="R1088" s="160">
        <f>Q1088*H1088</f>
        <v>0.35327999999999998</v>
      </c>
      <c r="S1088" s="160">
        <v>0</v>
      </c>
      <c r="T1088" s="161">
        <f>S1088*H1088</f>
        <v>0</v>
      </c>
      <c r="U1088" s="33"/>
      <c r="V1088" s="33"/>
      <c r="W1088" s="33"/>
      <c r="X1088" s="33"/>
      <c r="Y1088" s="33"/>
      <c r="Z1088" s="33"/>
      <c r="AA1088" s="33"/>
      <c r="AB1088" s="33"/>
      <c r="AC1088" s="33"/>
      <c r="AD1088" s="33"/>
      <c r="AE1088" s="33"/>
      <c r="AR1088" s="162" t="s">
        <v>192</v>
      </c>
      <c r="AT1088" s="162" t="s">
        <v>187</v>
      </c>
      <c r="AU1088" s="162" t="s">
        <v>88</v>
      </c>
      <c r="AY1088" s="18" t="s">
        <v>185</v>
      </c>
      <c r="BE1088" s="163">
        <f>IF(N1088="základní",J1088,0)</f>
        <v>0</v>
      </c>
      <c r="BF1088" s="163">
        <f>IF(N1088="snížená",J1088,0)</f>
        <v>0</v>
      </c>
      <c r="BG1088" s="163">
        <f>IF(N1088="zákl. přenesená",J1088,0)</f>
        <v>0</v>
      </c>
      <c r="BH1088" s="163">
        <f>IF(N1088="sníž. přenesená",J1088,0)</f>
        <v>0</v>
      </c>
      <c r="BI1088" s="163">
        <f>IF(N1088="nulová",J1088,0)</f>
        <v>0</v>
      </c>
      <c r="BJ1088" s="18" t="s">
        <v>24</v>
      </c>
      <c r="BK1088" s="163">
        <f>ROUND(I1088*H1088,2)</f>
        <v>0</v>
      </c>
      <c r="BL1088" s="18" t="s">
        <v>192</v>
      </c>
      <c r="BM1088" s="162" t="s">
        <v>2941</v>
      </c>
    </row>
    <row r="1089" spans="1:65" s="15" customFormat="1">
      <c r="B1089" s="194"/>
      <c r="D1089" s="165" t="s">
        <v>194</v>
      </c>
      <c r="E1089" s="195" t="s">
        <v>1</v>
      </c>
      <c r="F1089" s="196" t="s">
        <v>2942</v>
      </c>
      <c r="H1089" s="195" t="s">
        <v>1</v>
      </c>
      <c r="I1089" s="197"/>
      <c r="L1089" s="194"/>
      <c r="M1089" s="198"/>
      <c r="N1089" s="199"/>
      <c r="O1089" s="199"/>
      <c r="P1089" s="199"/>
      <c r="Q1089" s="199"/>
      <c r="R1089" s="199"/>
      <c r="S1089" s="199"/>
      <c r="T1089" s="200"/>
      <c r="AT1089" s="195" t="s">
        <v>194</v>
      </c>
      <c r="AU1089" s="195" t="s">
        <v>88</v>
      </c>
      <c r="AV1089" s="15" t="s">
        <v>24</v>
      </c>
      <c r="AW1089" s="15" t="s">
        <v>35</v>
      </c>
      <c r="AX1089" s="15" t="s">
        <v>80</v>
      </c>
      <c r="AY1089" s="195" t="s">
        <v>185</v>
      </c>
    </row>
    <row r="1090" spans="1:65" s="13" customFormat="1">
      <c r="B1090" s="164"/>
      <c r="D1090" s="165" t="s">
        <v>194</v>
      </c>
      <c r="E1090" s="166" t="s">
        <v>1</v>
      </c>
      <c r="F1090" s="167" t="s">
        <v>2943</v>
      </c>
      <c r="H1090" s="168">
        <v>4</v>
      </c>
      <c r="I1090" s="169"/>
      <c r="L1090" s="164"/>
      <c r="M1090" s="170"/>
      <c r="N1090" s="171"/>
      <c r="O1090" s="171"/>
      <c r="P1090" s="171"/>
      <c r="Q1090" s="171"/>
      <c r="R1090" s="171"/>
      <c r="S1090" s="171"/>
      <c r="T1090" s="172"/>
      <c r="AT1090" s="166" t="s">
        <v>194</v>
      </c>
      <c r="AU1090" s="166" t="s">
        <v>88</v>
      </c>
      <c r="AV1090" s="13" t="s">
        <v>88</v>
      </c>
      <c r="AW1090" s="13" t="s">
        <v>35</v>
      </c>
      <c r="AX1090" s="13" t="s">
        <v>24</v>
      </c>
      <c r="AY1090" s="166" t="s">
        <v>185</v>
      </c>
    </row>
    <row r="1091" spans="1:65" s="12" customFormat="1" ht="22.9" customHeight="1">
      <c r="B1091" s="137"/>
      <c r="D1091" s="138" t="s">
        <v>79</v>
      </c>
      <c r="E1091" s="148" t="s">
        <v>157</v>
      </c>
      <c r="F1091" s="148" t="s">
        <v>388</v>
      </c>
      <c r="I1091" s="140"/>
      <c r="J1091" s="149">
        <f>BK1091</f>
        <v>0</v>
      </c>
      <c r="L1091" s="137"/>
      <c r="M1091" s="142"/>
      <c r="N1091" s="143"/>
      <c r="O1091" s="143"/>
      <c r="P1091" s="144">
        <f>SUM(P1092:P1103)</f>
        <v>0</v>
      </c>
      <c r="Q1091" s="143"/>
      <c r="R1091" s="144">
        <f>SUM(R1092:R1103)</f>
        <v>0.76665954000000003</v>
      </c>
      <c r="S1091" s="143"/>
      <c r="T1091" s="145">
        <f>SUM(T1092:T1103)</f>
        <v>0</v>
      </c>
      <c r="AR1091" s="138" t="s">
        <v>24</v>
      </c>
      <c r="AT1091" s="146" t="s">
        <v>79</v>
      </c>
      <c r="AU1091" s="146" t="s">
        <v>24</v>
      </c>
      <c r="AY1091" s="138" t="s">
        <v>185</v>
      </c>
      <c r="BK1091" s="147">
        <f>SUM(BK1092:BK1103)</f>
        <v>0</v>
      </c>
    </row>
    <row r="1092" spans="1:65" s="2" customFormat="1" ht="16.5" customHeight="1">
      <c r="A1092" s="33"/>
      <c r="B1092" s="150"/>
      <c r="C1092" s="151" t="s">
        <v>2944</v>
      </c>
      <c r="D1092" s="151" t="s">
        <v>187</v>
      </c>
      <c r="E1092" s="152" t="s">
        <v>2945</v>
      </c>
      <c r="F1092" s="153" t="s">
        <v>2946</v>
      </c>
      <c r="G1092" s="154" t="s">
        <v>288</v>
      </c>
      <c r="H1092" s="155">
        <v>751.62699999999995</v>
      </c>
      <c r="I1092" s="156"/>
      <c r="J1092" s="157">
        <f>ROUND(I1092*H1092,2)</f>
        <v>0</v>
      </c>
      <c r="K1092" s="153" t="s">
        <v>191</v>
      </c>
      <c r="L1092" s="34"/>
      <c r="M1092" s="158" t="s">
        <v>1</v>
      </c>
      <c r="N1092" s="159" t="s">
        <v>45</v>
      </c>
      <c r="O1092" s="59"/>
      <c r="P1092" s="160">
        <f>O1092*H1092</f>
        <v>0</v>
      </c>
      <c r="Q1092" s="160">
        <v>0</v>
      </c>
      <c r="R1092" s="160">
        <f>Q1092*H1092</f>
        <v>0</v>
      </c>
      <c r="S1092" s="160">
        <v>0</v>
      </c>
      <c r="T1092" s="161">
        <f>S1092*H1092</f>
        <v>0</v>
      </c>
      <c r="U1092" s="33"/>
      <c r="V1092" s="33"/>
      <c r="W1092" s="33"/>
      <c r="X1092" s="33"/>
      <c r="Y1092" s="33"/>
      <c r="Z1092" s="33"/>
      <c r="AA1092" s="33"/>
      <c r="AB1092" s="33"/>
      <c r="AC1092" s="33"/>
      <c r="AD1092" s="33"/>
      <c r="AE1092" s="33"/>
      <c r="AR1092" s="162" t="s">
        <v>192</v>
      </c>
      <c r="AT1092" s="162" t="s">
        <v>187</v>
      </c>
      <c r="AU1092" s="162" t="s">
        <v>88</v>
      </c>
      <c r="AY1092" s="18" t="s">
        <v>185</v>
      </c>
      <c r="BE1092" s="163">
        <f>IF(N1092="základní",J1092,0)</f>
        <v>0</v>
      </c>
      <c r="BF1092" s="163">
        <f>IF(N1092="snížená",J1092,0)</f>
        <v>0</v>
      </c>
      <c r="BG1092" s="163">
        <f>IF(N1092="zákl. přenesená",J1092,0)</f>
        <v>0</v>
      </c>
      <c r="BH1092" s="163">
        <f>IF(N1092="sníž. přenesená",J1092,0)</f>
        <v>0</v>
      </c>
      <c r="BI1092" s="163">
        <f>IF(N1092="nulová",J1092,0)</f>
        <v>0</v>
      </c>
      <c r="BJ1092" s="18" t="s">
        <v>24</v>
      </c>
      <c r="BK1092" s="163">
        <f>ROUND(I1092*H1092,2)</f>
        <v>0</v>
      </c>
      <c r="BL1092" s="18" t="s">
        <v>192</v>
      </c>
      <c r="BM1092" s="162" t="s">
        <v>2947</v>
      </c>
    </row>
    <row r="1093" spans="1:65" s="15" customFormat="1">
      <c r="B1093" s="194"/>
      <c r="D1093" s="165" t="s">
        <v>194</v>
      </c>
      <c r="E1093" s="195" t="s">
        <v>1</v>
      </c>
      <c r="F1093" s="196" t="s">
        <v>1640</v>
      </c>
      <c r="H1093" s="195" t="s">
        <v>1</v>
      </c>
      <c r="I1093" s="197"/>
      <c r="L1093" s="194"/>
      <c r="M1093" s="198"/>
      <c r="N1093" s="199"/>
      <c r="O1093" s="199"/>
      <c r="P1093" s="199"/>
      <c r="Q1093" s="199"/>
      <c r="R1093" s="199"/>
      <c r="S1093" s="199"/>
      <c r="T1093" s="200"/>
      <c r="AT1093" s="195" t="s">
        <v>194</v>
      </c>
      <c r="AU1093" s="195" t="s">
        <v>88</v>
      </c>
      <c r="AV1093" s="15" t="s">
        <v>24</v>
      </c>
      <c r="AW1093" s="15" t="s">
        <v>35</v>
      </c>
      <c r="AX1093" s="15" t="s">
        <v>80</v>
      </c>
      <c r="AY1093" s="195" t="s">
        <v>185</v>
      </c>
    </row>
    <row r="1094" spans="1:65" s="13" customFormat="1">
      <c r="B1094" s="164"/>
      <c r="D1094" s="165" t="s">
        <v>194</v>
      </c>
      <c r="E1094" s="166" t="s">
        <v>1</v>
      </c>
      <c r="F1094" s="167" t="s">
        <v>1641</v>
      </c>
      <c r="H1094" s="168">
        <v>334.85500000000002</v>
      </c>
      <c r="I1094" s="169"/>
      <c r="L1094" s="164"/>
      <c r="M1094" s="170"/>
      <c r="N1094" s="171"/>
      <c r="O1094" s="171"/>
      <c r="P1094" s="171"/>
      <c r="Q1094" s="171"/>
      <c r="R1094" s="171"/>
      <c r="S1094" s="171"/>
      <c r="T1094" s="172"/>
      <c r="AT1094" s="166" t="s">
        <v>194</v>
      </c>
      <c r="AU1094" s="166" t="s">
        <v>88</v>
      </c>
      <c r="AV1094" s="13" t="s">
        <v>88</v>
      </c>
      <c r="AW1094" s="13" t="s">
        <v>35</v>
      </c>
      <c r="AX1094" s="13" t="s">
        <v>80</v>
      </c>
      <c r="AY1094" s="166" t="s">
        <v>185</v>
      </c>
    </row>
    <row r="1095" spans="1:65" s="13" customFormat="1">
      <c r="B1095" s="164"/>
      <c r="D1095" s="165" t="s">
        <v>194</v>
      </c>
      <c r="E1095" s="166" t="s">
        <v>1</v>
      </c>
      <c r="F1095" s="167" t="s">
        <v>1642</v>
      </c>
      <c r="H1095" s="168">
        <v>416.77199999999999</v>
      </c>
      <c r="I1095" s="169"/>
      <c r="L1095" s="164"/>
      <c r="M1095" s="170"/>
      <c r="N1095" s="171"/>
      <c r="O1095" s="171"/>
      <c r="P1095" s="171"/>
      <c r="Q1095" s="171"/>
      <c r="R1095" s="171"/>
      <c r="S1095" s="171"/>
      <c r="T1095" s="172"/>
      <c r="AT1095" s="166" t="s">
        <v>194</v>
      </c>
      <c r="AU1095" s="166" t="s">
        <v>88</v>
      </c>
      <c r="AV1095" s="13" t="s">
        <v>88</v>
      </c>
      <c r="AW1095" s="13" t="s">
        <v>35</v>
      </c>
      <c r="AX1095" s="13" t="s">
        <v>80</v>
      </c>
      <c r="AY1095" s="166" t="s">
        <v>185</v>
      </c>
    </row>
    <row r="1096" spans="1:65" s="14" customFormat="1">
      <c r="B1096" s="173"/>
      <c r="D1096" s="165" t="s">
        <v>194</v>
      </c>
      <c r="E1096" s="174" t="s">
        <v>1487</v>
      </c>
      <c r="F1096" s="175" t="s">
        <v>195</v>
      </c>
      <c r="H1096" s="176">
        <v>751.62699999999995</v>
      </c>
      <c r="I1096" s="177"/>
      <c r="L1096" s="173"/>
      <c r="M1096" s="178"/>
      <c r="N1096" s="179"/>
      <c r="O1096" s="179"/>
      <c r="P1096" s="179"/>
      <c r="Q1096" s="179"/>
      <c r="R1096" s="179"/>
      <c r="S1096" s="179"/>
      <c r="T1096" s="180"/>
      <c r="AT1096" s="174" t="s">
        <v>194</v>
      </c>
      <c r="AU1096" s="174" t="s">
        <v>88</v>
      </c>
      <c r="AV1096" s="14" t="s">
        <v>192</v>
      </c>
      <c r="AW1096" s="14" t="s">
        <v>35</v>
      </c>
      <c r="AX1096" s="14" t="s">
        <v>24</v>
      </c>
      <c r="AY1096" s="174" t="s">
        <v>185</v>
      </c>
    </row>
    <row r="1097" spans="1:65" s="2" customFormat="1" ht="16.5" customHeight="1">
      <c r="A1097" s="33"/>
      <c r="B1097" s="150"/>
      <c r="C1097" s="151" t="s">
        <v>2948</v>
      </c>
      <c r="D1097" s="151" t="s">
        <v>187</v>
      </c>
      <c r="E1097" s="152" t="s">
        <v>926</v>
      </c>
      <c r="F1097" s="153" t="s">
        <v>927</v>
      </c>
      <c r="G1097" s="154" t="s">
        <v>228</v>
      </c>
      <c r="H1097" s="155">
        <v>150.32499999999999</v>
      </c>
      <c r="I1097" s="156"/>
      <c r="J1097" s="157">
        <f>ROUND(I1097*H1097,2)</f>
        <v>0</v>
      </c>
      <c r="K1097" s="153" t="s">
        <v>191</v>
      </c>
      <c r="L1097" s="34"/>
      <c r="M1097" s="158" t="s">
        <v>1</v>
      </c>
      <c r="N1097" s="159" t="s">
        <v>45</v>
      </c>
      <c r="O1097" s="59"/>
      <c r="P1097" s="160">
        <f>O1097*H1097</f>
        <v>0</v>
      </c>
      <c r="Q1097" s="160">
        <v>0</v>
      </c>
      <c r="R1097" s="160">
        <f>Q1097*H1097</f>
        <v>0</v>
      </c>
      <c r="S1097" s="160">
        <v>0</v>
      </c>
      <c r="T1097" s="161">
        <f>S1097*H1097</f>
        <v>0</v>
      </c>
      <c r="U1097" s="33"/>
      <c r="V1097" s="33"/>
      <c r="W1097" s="33"/>
      <c r="X1097" s="33"/>
      <c r="Y1097" s="33"/>
      <c r="Z1097" s="33"/>
      <c r="AA1097" s="33"/>
      <c r="AB1097" s="33"/>
      <c r="AC1097" s="33"/>
      <c r="AD1097" s="33"/>
      <c r="AE1097" s="33"/>
      <c r="AR1097" s="162" t="s">
        <v>192</v>
      </c>
      <c r="AT1097" s="162" t="s">
        <v>187</v>
      </c>
      <c r="AU1097" s="162" t="s">
        <v>88</v>
      </c>
      <c r="AY1097" s="18" t="s">
        <v>185</v>
      </c>
      <c r="BE1097" s="163">
        <f>IF(N1097="základní",J1097,0)</f>
        <v>0</v>
      </c>
      <c r="BF1097" s="163">
        <f>IF(N1097="snížená",J1097,0)</f>
        <v>0</v>
      </c>
      <c r="BG1097" s="163">
        <f>IF(N1097="zákl. přenesená",J1097,0)</f>
        <v>0</v>
      </c>
      <c r="BH1097" s="163">
        <f>IF(N1097="sníž. přenesená",J1097,0)</f>
        <v>0</v>
      </c>
      <c r="BI1097" s="163">
        <f>IF(N1097="nulová",J1097,0)</f>
        <v>0</v>
      </c>
      <c r="BJ1097" s="18" t="s">
        <v>24</v>
      </c>
      <c r="BK1097" s="163">
        <f>ROUND(I1097*H1097,2)</f>
        <v>0</v>
      </c>
      <c r="BL1097" s="18" t="s">
        <v>192</v>
      </c>
      <c r="BM1097" s="162" t="s">
        <v>2949</v>
      </c>
    </row>
    <row r="1098" spans="1:65" s="13" customFormat="1">
      <c r="B1098" s="164"/>
      <c r="D1098" s="165" t="s">
        <v>194</v>
      </c>
      <c r="E1098" s="166" t="s">
        <v>1</v>
      </c>
      <c r="F1098" s="167" t="s">
        <v>1645</v>
      </c>
      <c r="H1098" s="168">
        <v>150.32499999999999</v>
      </c>
      <c r="I1098" s="169"/>
      <c r="L1098" s="164"/>
      <c r="M1098" s="170"/>
      <c r="N1098" s="171"/>
      <c r="O1098" s="171"/>
      <c r="P1098" s="171"/>
      <c r="Q1098" s="171"/>
      <c r="R1098" s="171"/>
      <c r="S1098" s="171"/>
      <c r="T1098" s="172"/>
      <c r="AT1098" s="166" t="s">
        <v>194</v>
      </c>
      <c r="AU1098" s="166" t="s">
        <v>88</v>
      </c>
      <c r="AV1098" s="13" t="s">
        <v>88</v>
      </c>
      <c r="AW1098" s="13" t="s">
        <v>35</v>
      </c>
      <c r="AX1098" s="13" t="s">
        <v>24</v>
      </c>
      <c r="AY1098" s="166" t="s">
        <v>185</v>
      </c>
    </row>
    <row r="1099" spans="1:65" s="2" customFormat="1" ht="21.75" customHeight="1">
      <c r="A1099" s="33"/>
      <c r="B1099" s="150"/>
      <c r="C1099" s="151" t="s">
        <v>2950</v>
      </c>
      <c r="D1099" s="151" t="s">
        <v>187</v>
      </c>
      <c r="E1099" s="152" t="s">
        <v>353</v>
      </c>
      <c r="F1099" s="153" t="s">
        <v>354</v>
      </c>
      <c r="G1099" s="154" t="s">
        <v>228</v>
      </c>
      <c r="H1099" s="155">
        <v>150.32499999999999</v>
      </c>
      <c r="I1099" s="156"/>
      <c r="J1099" s="157">
        <f>ROUND(I1099*H1099,2)</f>
        <v>0</v>
      </c>
      <c r="K1099" s="153" t="s">
        <v>191</v>
      </c>
      <c r="L1099" s="34"/>
      <c r="M1099" s="158" t="s">
        <v>1</v>
      </c>
      <c r="N1099" s="159" t="s">
        <v>45</v>
      </c>
      <c r="O1099" s="59"/>
      <c r="P1099" s="160">
        <f>O1099*H1099</f>
        <v>0</v>
      </c>
      <c r="Q1099" s="160">
        <v>0</v>
      </c>
      <c r="R1099" s="160">
        <f>Q1099*H1099</f>
        <v>0</v>
      </c>
      <c r="S1099" s="160">
        <v>0</v>
      </c>
      <c r="T1099" s="161">
        <f>S1099*H1099</f>
        <v>0</v>
      </c>
      <c r="U1099" s="33"/>
      <c r="V1099" s="33"/>
      <c r="W1099" s="33"/>
      <c r="X1099" s="33"/>
      <c r="Y1099" s="33"/>
      <c r="Z1099" s="33"/>
      <c r="AA1099" s="33"/>
      <c r="AB1099" s="33"/>
      <c r="AC1099" s="33"/>
      <c r="AD1099" s="33"/>
      <c r="AE1099" s="33"/>
      <c r="AR1099" s="162" t="s">
        <v>192</v>
      </c>
      <c r="AT1099" s="162" t="s">
        <v>187</v>
      </c>
      <c r="AU1099" s="162" t="s">
        <v>88</v>
      </c>
      <c r="AY1099" s="18" t="s">
        <v>185</v>
      </c>
      <c r="BE1099" s="163">
        <f>IF(N1099="základní",J1099,0)</f>
        <v>0</v>
      </c>
      <c r="BF1099" s="163">
        <f>IF(N1099="snížená",J1099,0)</f>
        <v>0</v>
      </c>
      <c r="BG1099" s="163">
        <f>IF(N1099="zákl. přenesená",J1099,0)</f>
        <v>0</v>
      </c>
      <c r="BH1099" s="163">
        <f>IF(N1099="sníž. přenesená",J1099,0)</f>
        <v>0</v>
      </c>
      <c r="BI1099" s="163">
        <f>IF(N1099="nulová",J1099,0)</f>
        <v>0</v>
      </c>
      <c r="BJ1099" s="18" t="s">
        <v>24</v>
      </c>
      <c r="BK1099" s="163">
        <f>ROUND(I1099*H1099,2)</f>
        <v>0</v>
      </c>
      <c r="BL1099" s="18" t="s">
        <v>192</v>
      </c>
      <c r="BM1099" s="162" t="s">
        <v>2951</v>
      </c>
    </row>
    <row r="1100" spans="1:65" s="2" customFormat="1" ht="16.5" customHeight="1">
      <c r="A1100" s="33"/>
      <c r="B1100" s="150"/>
      <c r="C1100" s="151" t="s">
        <v>2952</v>
      </c>
      <c r="D1100" s="151" t="s">
        <v>187</v>
      </c>
      <c r="E1100" s="152" t="s">
        <v>2953</v>
      </c>
      <c r="F1100" s="153" t="s">
        <v>1648</v>
      </c>
      <c r="G1100" s="154" t="s">
        <v>288</v>
      </c>
      <c r="H1100" s="155">
        <v>1503.2539999999999</v>
      </c>
      <c r="I1100" s="156"/>
      <c r="J1100" s="157">
        <f>ROUND(I1100*H1100,2)</f>
        <v>0</v>
      </c>
      <c r="K1100" s="153" t="s">
        <v>224</v>
      </c>
      <c r="L1100" s="34"/>
      <c r="M1100" s="158" t="s">
        <v>1</v>
      </c>
      <c r="N1100" s="159" t="s">
        <v>45</v>
      </c>
      <c r="O1100" s="59"/>
      <c r="P1100" s="160">
        <f>O1100*H1100</f>
        <v>0</v>
      </c>
      <c r="Q1100" s="160">
        <v>0</v>
      </c>
      <c r="R1100" s="160">
        <f>Q1100*H1100</f>
        <v>0</v>
      </c>
      <c r="S1100" s="160">
        <v>0</v>
      </c>
      <c r="T1100" s="161">
        <f>S1100*H1100</f>
        <v>0</v>
      </c>
      <c r="U1100" s="33"/>
      <c r="V1100" s="33"/>
      <c r="W1100" s="33"/>
      <c r="X1100" s="33"/>
      <c r="Y1100" s="33"/>
      <c r="Z1100" s="33"/>
      <c r="AA1100" s="33"/>
      <c r="AB1100" s="33"/>
      <c r="AC1100" s="33"/>
      <c r="AD1100" s="33"/>
      <c r="AE1100" s="33"/>
      <c r="AR1100" s="162" t="s">
        <v>192</v>
      </c>
      <c r="AT1100" s="162" t="s">
        <v>187</v>
      </c>
      <c r="AU1100" s="162" t="s">
        <v>88</v>
      </c>
      <c r="AY1100" s="18" t="s">
        <v>185</v>
      </c>
      <c r="BE1100" s="163">
        <f>IF(N1100="základní",J1100,0)</f>
        <v>0</v>
      </c>
      <c r="BF1100" s="163">
        <f>IF(N1100="snížená",J1100,0)</f>
        <v>0</v>
      </c>
      <c r="BG1100" s="163">
        <f>IF(N1100="zákl. přenesená",J1100,0)</f>
        <v>0</v>
      </c>
      <c r="BH1100" s="163">
        <f>IF(N1100="sníž. přenesená",J1100,0)</f>
        <v>0</v>
      </c>
      <c r="BI1100" s="163">
        <f>IF(N1100="nulová",J1100,0)</f>
        <v>0</v>
      </c>
      <c r="BJ1100" s="18" t="s">
        <v>24</v>
      </c>
      <c r="BK1100" s="163">
        <f>ROUND(I1100*H1100,2)</f>
        <v>0</v>
      </c>
      <c r="BL1100" s="18" t="s">
        <v>192</v>
      </c>
      <c r="BM1100" s="162" t="s">
        <v>2954</v>
      </c>
    </row>
    <row r="1101" spans="1:65" s="15" customFormat="1">
      <c r="B1101" s="194"/>
      <c r="D1101" s="165" t="s">
        <v>194</v>
      </c>
      <c r="E1101" s="195" t="s">
        <v>1</v>
      </c>
      <c r="F1101" s="196" t="s">
        <v>1650</v>
      </c>
      <c r="H1101" s="195" t="s">
        <v>1</v>
      </c>
      <c r="I1101" s="197"/>
      <c r="L1101" s="194"/>
      <c r="M1101" s="198"/>
      <c r="N1101" s="199"/>
      <c r="O1101" s="199"/>
      <c r="P1101" s="199"/>
      <c r="Q1101" s="199"/>
      <c r="R1101" s="199"/>
      <c r="S1101" s="199"/>
      <c r="T1101" s="200"/>
      <c r="AT1101" s="195" t="s">
        <v>194</v>
      </c>
      <c r="AU1101" s="195" t="s">
        <v>88</v>
      </c>
      <c r="AV1101" s="15" t="s">
        <v>24</v>
      </c>
      <c r="AW1101" s="15" t="s">
        <v>35</v>
      </c>
      <c r="AX1101" s="15" t="s">
        <v>80</v>
      </c>
      <c r="AY1101" s="195" t="s">
        <v>185</v>
      </c>
    </row>
    <row r="1102" spans="1:65" s="13" customFormat="1">
      <c r="B1102" s="164"/>
      <c r="D1102" s="165" t="s">
        <v>194</v>
      </c>
      <c r="E1102" s="166" t="s">
        <v>1</v>
      </c>
      <c r="F1102" s="167" t="s">
        <v>1651</v>
      </c>
      <c r="H1102" s="168">
        <v>1503.2539999999999</v>
      </c>
      <c r="I1102" s="169"/>
      <c r="L1102" s="164"/>
      <c r="M1102" s="170"/>
      <c r="N1102" s="171"/>
      <c r="O1102" s="171"/>
      <c r="P1102" s="171"/>
      <c r="Q1102" s="171"/>
      <c r="R1102" s="171"/>
      <c r="S1102" s="171"/>
      <c r="T1102" s="172"/>
      <c r="AT1102" s="166" t="s">
        <v>194</v>
      </c>
      <c r="AU1102" s="166" t="s">
        <v>88</v>
      </c>
      <c r="AV1102" s="13" t="s">
        <v>88</v>
      </c>
      <c r="AW1102" s="13" t="s">
        <v>35</v>
      </c>
      <c r="AX1102" s="13" t="s">
        <v>24</v>
      </c>
      <c r="AY1102" s="166" t="s">
        <v>185</v>
      </c>
    </row>
    <row r="1103" spans="1:65" s="2" customFormat="1" ht="16.5" customHeight="1">
      <c r="A1103" s="33"/>
      <c r="B1103" s="150"/>
      <c r="C1103" s="151" t="s">
        <v>2955</v>
      </c>
      <c r="D1103" s="151" t="s">
        <v>187</v>
      </c>
      <c r="E1103" s="152" t="s">
        <v>573</v>
      </c>
      <c r="F1103" s="153" t="s">
        <v>574</v>
      </c>
      <c r="G1103" s="154" t="s">
        <v>288</v>
      </c>
      <c r="H1103" s="155">
        <v>1503.2539999999999</v>
      </c>
      <c r="I1103" s="156"/>
      <c r="J1103" s="157">
        <f>ROUND(I1103*H1103,2)</f>
        <v>0</v>
      </c>
      <c r="K1103" s="153" t="s">
        <v>191</v>
      </c>
      <c r="L1103" s="34"/>
      <c r="M1103" s="158" t="s">
        <v>1</v>
      </c>
      <c r="N1103" s="159" t="s">
        <v>45</v>
      </c>
      <c r="O1103" s="59"/>
      <c r="P1103" s="160">
        <f>O1103*H1103</f>
        <v>0</v>
      </c>
      <c r="Q1103" s="160">
        <v>5.1000000000000004E-4</v>
      </c>
      <c r="R1103" s="160">
        <f>Q1103*H1103</f>
        <v>0.76665954000000003</v>
      </c>
      <c r="S1103" s="160">
        <v>0</v>
      </c>
      <c r="T1103" s="161">
        <f>S1103*H1103</f>
        <v>0</v>
      </c>
      <c r="U1103" s="33"/>
      <c r="V1103" s="33"/>
      <c r="W1103" s="33"/>
      <c r="X1103" s="33"/>
      <c r="Y1103" s="33"/>
      <c r="Z1103" s="33"/>
      <c r="AA1103" s="33"/>
      <c r="AB1103" s="33"/>
      <c r="AC1103" s="33"/>
      <c r="AD1103" s="33"/>
      <c r="AE1103" s="33"/>
      <c r="AR1103" s="162" t="s">
        <v>192</v>
      </c>
      <c r="AT1103" s="162" t="s">
        <v>187</v>
      </c>
      <c r="AU1103" s="162" t="s">
        <v>88</v>
      </c>
      <c r="AY1103" s="18" t="s">
        <v>185</v>
      </c>
      <c r="BE1103" s="163">
        <f>IF(N1103="základní",J1103,0)</f>
        <v>0</v>
      </c>
      <c r="BF1103" s="163">
        <f>IF(N1103="snížená",J1103,0)</f>
        <v>0</v>
      </c>
      <c r="BG1103" s="163">
        <f>IF(N1103="zákl. přenesená",J1103,0)</f>
        <v>0</v>
      </c>
      <c r="BH1103" s="163">
        <f>IF(N1103="sníž. přenesená",J1103,0)</f>
        <v>0</v>
      </c>
      <c r="BI1103" s="163">
        <f>IF(N1103="nulová",J1103,0)</f>
        <v>0</v>
      </c>
      <c r="BJ1103" s="18" t="s">
        <v>24</v>
      </c>
      <c r="BK1103" s="163">
        <f>ROUND(I1103*H1103,2)</f>
        <v>0</v>
      </c>
      <c r="BL1103" s="18" t="s">
        <v>192</v>
      </c>
      <c r="BM1103" s="162" t="s">
        <v>2956</v>
      </c>
    </row>
    <row r="1104" spans="1:65" s="12" customFormat="1" ht="22.9" customHeight="1">
      <c r="B1104" s="137"/>
      <c r="D1104" s="138" t="s">
        <v>79</v>
      </c>
      <c r="E1104" s="148" t="s">
        <v>208</v>
      </c>
      <c r="F1104" s="148" t="s">
        <v>2957</v>
      </c>
      <c r="I1104" s="140"/>
      <c r="J1104" s="149">
        <f>BK1104</f>
        <v>0</v>
      </c>
      <c r="L1104" s="137"/>
      <c r="M1104" s="142"/>
      <c r="N1104" s="143"/>
      <c r="O1104" s="143"/>
      <c r="P1104" s="144">
        <f>SUM(P1105:P1130)</f>
        <v>0</v>
      </c>
      <c r="Q1104" s="143"/>
      <c r="R1104" s="144">
        <f>SUM(R1105:R1130)</f>
        <v>1.5350837000000002</v>
      </c>
      <c r="S1104" s="143"/>
      <c r="T1104" s="145">
        <f>SUM(T1105:T1130)</f>
        <v>0</v>
      </c>
      <c r="AR1104" s="138" t="s">
        <v>24</v>
      </c>
      <c r="AT1104" s="146" t="s">
        <v>79</v>
      </c>
      <c r="AU1104" s="146" t="s">
        <v>24</v>
      </c>
      <c r="AY1104" s="138" t="s">
        <v>185</v>
      </c>
      <c r="BK1104" s="147">
        <f>SUM(BK1105:BK1130)</f>
        <v>0</v>
      </c>
    </row>
    <row r="1105" spans="1:65" s="2" customFormat="1" ht="16.5" customHeight="1">
      <c r="A1105" s="33"/>
      <c r="B1105" s="150"/>
      <c r="C1105" s="151" t="s">
        <v>2958</v>
      </c>
      <c r="D1105" s="151" t="s">
        <v>187</v>
      </c>
      <c r="E1105" s="152" t="s">
        <v>2959</v>
      </c>
      <c r="F1105" s="153" t="s">
        <v>2960</v>
      </c>
      <c r="G1105" s="154" t="s">
        <v>288</v>
      </c>
      <c r="H1105" s="155">
        <v>24.11</v>
      </c>
      <c r="I1105" s="156"/>
      <c r="J1105" s="157">
        <f>ROUND(I1105*H1105,2)</f>
        <v>0</v>
      </c>
      <c r="K1105" s="153" t="s">
        <v>224</v>
      </c>
      <c r="L1105" s="34"/>
      <c r="M1105" s="158" t="s">
        <v>1</v>
      </c>
      <c r="N1105" s="159" t="s">
        <v>45</v>
      </c>
      <c r="O1105" s="59"/>
      <c r="P1105" s="160">
        <f>O1105*H1105</f>
        <v>0</v>
      </c>
      <c r="Q1105" s="160">
        <v>6.3670000000000004E-2</v>
      </c>
      <c r="R1105" s="160">
        <f>Q1105*H1105</f>
        <v>1.5350837000000002</v>
      </c>
      <c r="S1105" s="160">
        <v>0</v>
      </c>
      <c r="T1105" s="161">
        <f>S1105*H1105</f>
        <v>0</v>
      </c>
      <c r="U1105" s="33"/>
      <c r="V1105" s="33"/>
      <c r="W1105" s="33"/>
      <c r="X1105" s="33"/>
      <c r="Y1105" s="33"/>
      <c r="Z1105" s="33"/>
      <c r="AA1105" s="33"/>
      <c r="AB1105" s="33"/>
      <c r="AC1105" s="33"/>
      <c r="AD1105" s="33"/>
      <c r="AE1105" s="33"/>
      <c r="AR1105" s="162" t="s">
        <v>192</v>
      </c>
      <c r="AT1105" s="162" t="s">
        <v>187</v>
      </c>
      <c r="AU1105" s="162" t="s">
        <v>88</v>
      </c>
      <c r="AY1105" s="18" t="s">
        <v>185</v>
      </c>
      <c r="BE1105" s="163">
        <f>IF(N1105="základní",J1105,0)</f>
        <v>0</v>
      </c>
      <c r="BF1105" s="163">
        <f>IF(N1105="snížená",J1105,0)</f>
        <v>0</v>
      </c>
      <c r="BG1105" s="163">
        <f>IF(N1105="zákl. přenesená",J1105,0)</f>
        <v>0</v>
      </c>
      <c r="BH1105" s="163">
        <f>IF(N1105="sníž. přenesená",J1105,0)</f>
        <v>0</v>
      </c>
      <c r="BI1105" s="163">
        <f>IF(N1105="nulová",J1105,0)</f>
        <v>0</v>
      </c>
      <c r="BJ1105" s="18" t="s">
        <v>24</v>
      </c>
      <c r="BK1105" s="163">
        <f>ROUND(I1105*H1105,2)</f>
        <v>0</v>
      </c>
      <c r="BL1105" s="18" t="s">
        <v>192</v>
      </c>
      <c r="BM1105" s="162" t="s">
        <v>2961</v>
      </c>
    </row>
    <row r="1106" spans="1:65" s="15" customFormat="1">
      <c r="B1106" s="194"/>
      <c r="D1106" s="165" t="s">
        <v>194</v>
      </c>
      <c r="E1106" s="195" t="s">
        <v>1</v>
      </c>
      <c r="F1106" s="196" t="s">
        <v>2962</v>
      </c>
      <c r="H1106" s="195" t="s">
        <v>1</v>
      </c>
      <c r="I1106" s="197"/>
      <c r="L1106" s="194"/>
      <c r="M1106" s="198"/>
      <c r="N1106" s="199"/>
      <c r="O1106" s="199"/>
      <c r="P1106" s="199"/>
      <c r="Q1106" s="199"/>
      <c r="R1106" s="199"/>
      <c r="S1106" s="199"/>
      <c r="T1106" s="200"/>
      <c r="AT1106" s="195" t="s">
        <v>194</v>
      </c>
      <c r="AU1106" s="195" t="s">
        <v>88</v>
      </c>
      <c r="AV1106" s="15" t="s">
        <v>24</v>
      </c>
      <c r="AW1106" s="15" t="s">
        <v>35</v>
      </c>
      <c r="AX1106" s="15" t="s">
        <v>80</v>
      </c>
      <c r="AY1106" s="195" t="s">
        <v>185</v>
      </c>
    </row>
    <row r="1107" spans="1:65" s="15" customFormat="1">
      <c r="B1107" s="194"/>
      <c r="D1107" s="165" t="s">
        <v>194</v>
      </c>
      <c r="E1107" s="195" t="s">
        <v>1</v>
      </c>
      <c r="F1107" s="196" t="s">
        <v>2354</v>
      </c>
      <c r="H1107" s="195" t="s">
        <v>1</v>
      </c>
      <c r="I1107" s="197"/>
      <c r="L1107" s="194"/>
      <c r="M1107" s="198"/>
      <c r="N1107" s="199"/>
      <c r="O1107" s="199"/>
      <c r="P1107" s="199"/>
      <c r="Q1107" s="199"/>
      <c r="R1107" s="199"/>
      <c r="S1107" s="199"/>
      <c r="T1107" s="200"/>
      <c r="AT1107" s="195" t="s">
        <v>194</v>
      </c>
      <c r="AU1107" s="195" t="s">
        <v>88</v>
      </c>
      <c r="AV1107" s="15" t="s">
        <v>24</v>
      </c>
      <c r="AW1107" s="15" t="s">
        <v>35</v>
      </c>
      <c r="AX1107" s="15" t="s">
        <v>80</v>
      </c>
      <c r="AY1107" s="195" t="s">
        <v>185</v>
      </c>
    </row>
    <row r="1108" spans="1:65" s="13" customFormat="1">
      <c r="B1108" s="164"/>
      <c r="D1108" s="165" t="s">
        <v>194</v>
      </c>
      <c r="E1108" s="166" t="s">
        <v>1</v>
      </c>
      <c r="F1108" s="167" t="s">
        <v>2963</v>
      </c>
      <c r="H1108" s="168">
        <v>6.2329999999999997</v>
      </c>
      <c r="I1108" s="169"/>
      <c r="L1108" s="164"/>
      <c r="M1108" s="170"/>
      <c r="N1108" s="171"/>
      <c r="O1108" s="171"/>
      <c r="P1108" s="171"/>
      <c r="Q1108" s="171"/>
      <c r="R1108" s="171"/>
      <c r="S1108" s="171"/>
      <c r="T1108" s="172"/>
      <c r="AT1108" s="166" t="s">
        <v>194</v>
      </c>
      <c r="AU1108" s="166" t="s">
        <v>88</v>
      </c>
      <c r="AV1108" s="13" t="s">
        <v>88</v>
      </c>
      <c r="AW1108" s="13" t="s">
        <v>35</v>
      </c>
      <c r="AX1108" s="13" t="s">
        <v>80</v>
      </c>
      <c r="AY1108" s="166" t="s">
        <v>185</v>
      </c>
    </row>
    <row r="1109" spans="1:65" s="15" customFormat="1">
      <c r="B1109" s="194"/>
      <c r="D1109" s="165" t="s">
        <v>194</v>
      </c>
      <c r="E1109" s="195" t="s">
        <v>1</v>
      </c>
      <c r="F1109" s="196" t="s">
        <v>2559</v>
      </c>
      <c r="H1109" s="195" t="s">
        <v>1</v>
      </c>
      <c r="I1109" s="197"/>
      <c r="L1109" s="194"/>
      <c r="M1109" s="198"/>
      <c r="N1109" s="199"/>
      <c r="O1109" s="199"/>
      <c r="P1109" s="199"/>
      <c r="Q1109" s="199"/>
      <c r="R1109" s="199"/>
      <c r="S1109" s="199"/>
      <c r="T1109" s="200"/>
      <c r="AT1109" s="195" t="s">
        <v>194</v>
      </c>
      <c r="AU1109" s="195" t="s">
        <v>88</v>
      </c>
      <c r="AV1109" s="15" t="s">
        <v>24</v>
      </c>
      <c r="AW1109" s="15" t="s">
        <v>35</v>
      </c>
      <c r="AX1109" s="15" t="s">
        <v>80</v>
      </c>
      <c r="AY1109" s="195" t="s">
        <v>185</v>
      </c>
    </row>
    <row r="1110" spans="1:65" s="13" customFormat="1">
      <c r="B1110" s="164"/>
      <c r="D1110" s="165" t="s">
        <v>194</v>
      </c>
      <c r="E1110" s="166" t="s">
        <v>1</v>
      </c>
      <c r="F1110" s="167" t="s">
        <v>2964</v>
      </c>
      <c r="H1110" s="168">
        <v>1.1639999999999999</v>
      </c>
      <c r="I1110" s="169"/>
      <c r="L1110" s="164"/>
      <c r="M1110" s="170"/>
      <c r="N1110" s="171"/>
      <c r="O1110" s="171"/>
      <c r="P1110" s="171"/>
      <c r="Q1110" s="171"/>
      <c r="R1110" s="171"/>
      <c r="S1110" s="171"/>
      <c r="T1110" s="172"/>
      <c r="AT1110" s="166" t="s">
        <v>194</v>
      </c>
      <c r="AU1110" s="166" t="s">
        <v>88</v>
      </c>
      <c r="AV1110" s="13" t="s">
        <v>88</v>
      </c>
      <c r="AW1110" s="13" t="s">
        <v>35</v>
      </c>
      <c r="AX1110" s="13" t="s">
        <v>80</v>
      </c>
      <c r="AY1110" s="166" t="s">
        <v>185</v>
      </c>
    </row>
    <row r="1111" spans="1:65" s="15" customFormat="1">
      <c r="B1111" s="194"/>
      <c r="D1111" s="165" t="s">
        <v>194</v>
      </c>
      <c r="E1111" s="195" t="s">
        <v>1</v>
      </c>
      <c r="F1111" s="196" t="s">
        <v>2965</v>
      </c>
      <c r="H1111" s="195" t="s">
        <v>1</v>
      </c>
      <c r="I1111" s="197"/>
      <c r="L1111" s="194"/>
      <c r="M1111" s="198"/>
      <c r="N1111" s="199"/>
      <c r="O1111" s="199"/>
      <c r="P1111" s="199"/>
      <c r="Q1111" s="199"/>
      <c r="R1111" s="199"/>
      <c r="S1111" s="199"/>
      <c r="T1111" s="200"/>
      <c r="AT1111" s="195" t="s">
        <v>194</v>
      </c>
      <c r="AU1111" s="195" t="s">
        <v>88</v>
      </c>
      <c r="AV1111" s="15" t="s">
        <v>24</v>
      </c>
      <c r="AW1111" s="15" t="s">
        <v>35</v>
      </c>
      <c r="AX1111" s="15" t="s">
        <v>80</v>
      </c>
      <c r="AY1111" s="195" t="s">
        <v>185</v>
      </c>
    </row>
    <row r="1112" spans="1:65" s="13" customFormat="1">
      <c r="B1112" s="164"/>
      <c r="D1112" s="165" t="s">
        <v>194</v>
      </c>
      <c r="E1112" s="166" t="s">
        <v>1</v>
      </c>
      <c r="F1112" s="167" t="s">
        <v>2966</v>
      </c>
      <c r="H1112" s="168">
        <v>12</v>
      </c>
      <c r="I1112" s="169"/>
      <c r="L1112" s="164"/>
      <c r="M1112" s="170"/>
      <c r="N1112" s="171"/>
      <c r="O1112" s="171"/>
      <c r="P1112" s="171"/>
      <c r="Q1112" s="171"/>
      <c r="R1112" s="171"/>
      <c r="S1112" s="171"/>
      <c r="T1112" s="172"/>
      <c r="AT1112" s="166" t="s">
        <v>194</v>
      </c>
      <c r="AU1112" s="166" t="s">
        <v>88</v>
      </c>
      <c r="AV1112" s="13" t="s">
        <v>88</v>
      </c>
      <c r="AW1112" s="13" t="s">
        <v>35</v>
      </c>
      <c r="AX1112" s="13" t="s">
        <v>80</v>
      </c>
      <c r="AY1112" s="166" t="s">
        <v>185</v>
      </c>
    </row>
    <row r="1113" spans="1:65" s="15" customFormat="1">
      <c r="B1113" s="194"/>
      <c r="D1113" s="165" t="s">
        <v>194</v>
      </c>
      <c r="E1113" s="195" t="s">
        <v>1</v>
      </c>
      <c r="F1113" s="196" t="s">
        <v>2711</v>
      </c>
      <c r="H1113" s="195" t="s">
        <v>1</v>
      </c>
      <c r="I1113" s="197"/>
      <c r="L1113" s="194"/>
      <c r="M1113" s="198"/>
      <c r="N1113" s="199"/>
      <c r="O1113" s="199"/>
      <c r="P1113" s="199"/>
      <c r="Q1113" s="199"/>
      <c r="R1113" s="199"/>
      <c r="S1113" s="199"/>
      <c r="T1113" s="200"/>
      <c r="AT1113" s="195" t="s">
        <v>194</v>
      </c>
      <c r="AU1113" s="195" t="s">
        <v>88</v>
      </c>
      <c r="AV1113" s="15" t="s">
        <v>24</v>
      </c>
      <c r="AW1113" s="15" t="s">
        <v>35</v>
      </c>
      <c r="AX1113" s="15" t="s">
        <v>80</v>
      </c>
      <c r="AY1113" s="195" t="s">
        <v>185</v>
      </c>
    </row>
    <row r="1114" spans="1:65" s="13" customFormat="1">
      <c r="B1114" s="164"/>
      <c r="D1114" s="165" t="s">
        <v>194</v>
      </c>
      <c r="E1114" s="166" t="s">
        <v>1</v>
      </c>
      <c r="F1114" s="167" t="s">
        <v>2967</v>
      </c>
      <c r="H1114" s="168">
        <v>1.571</v>
      </c>
      <c r="I1114" s="169"/>
      <c r="L1114" s="164"/>
      <c r="M1114" s="170"/>
      <c r="N1114" s="171"/>
      <c r="O1114" s="171"/>
      <c r="P1114" s="171"/>
      <c r="Q1114" s="171"/>
      <c r="R1114" s="171"/>
      <c r="S1114" s="171"/>
      <c r="T1114" s="172"/>
      <c r="AT1114" s="166" t="s">
        <v>194</v>
      </c>
      <c r="AU1114" s="166" t="s">
        <v>88</v>
      </c>
      <c r="AV1114" s="13" t="s">
        <v>88</v>
      </c>
      <c r="AW1114" s="13" t="s">
        <v>35</v>
      </c>
      <c r="AX1114" s="13" t="s">
        <v>80</v>
      </c>
      <c r="AY1114" s="166" t="s">
        <v>185</v>
      </c>
    </row>
    <row r="1115" spans="1:65" s="15" customFormat="1">
      <c r="B1115" s="194"/>
      <c r="D1115" s="165" t="s">
        <v>194</v>
      </c>
      <c r="E1115" s="195" t="s">
        <v>1</v>
      </c>
      <c r="F1115" s="196" t="s">
        <v>2713</v>
      </c>
      <c r="H1115" s="195" t="s">
        <v>1</v>
      </c>
      <c r="I1115" s="197"/>
      <c r="L1115" s="194"/>
      <c r="M1115" s="198"/>
      <c r="N1115" s="199"/>
      <c r="O1115" s="199"/>
      <c r="P1115" s="199"/>
      <c r="Q1115" s="199"/>
      <c r="R1115" s="199"/>
      <c r="S1115" s="199"/>
      <c r="T1115" s="200"/>
      <c r="AT1115" s="195" t="s">
        <v>194</v>
      </c>
      <c r="AU1115" s="195" t="s">
        <v>88</v>
      </c>
      <c r="AV1115" s="15" t="s">
        <v>24</v>
      </c>
      <c r="AW1115" s="15" t="s">
        <v>35</v>
      </c>
      <c r="AX1115" s="15" t="s">
        <v>80</v>
      </c>
      <c r="AY1115" s="195" t="s">
        <v>185</v>
      </c>
    </row>
    <row r="1116" spans="1:65" s="13" customFormat="1">
      <c r="B1116" s="164"/>
      <c r="D1116" s="165" t="s">
        <v>194</v>
      </c>
      <c r="E1116" s="166" t="s">
        <v>1</v>
      </c>
      <c r="F1116" s="167" t="s">
        <v>2968</v>
      </c>
      <c r="H1116" s="168">
        <v>3.1419999999999999</v>
      </c>
      <c r="I1116" s="169"/>
      <c r="L1116" s="164"/>
      <c r="M1116" s="170"/>
      <c r="N1116" s="171"/>
      <c r="O1116" s="171"/>
      <c r="P1116" s="171"/>
      <c r="Q1116" s="171"/>
      <c r="R1116" s="171"/>
      <c r="S1116" s="171"/>
      <c r="T1116" s="172"/>
      <c r="AT1116" s="166" t="s">
        <v>194</v>
      </c>
      <c r="AU1116" s="166" t="s">
        <v>88</v>
      </c>
      <c r="AV1116" s="13" t="s">
        <v>88</v>
      </c>
      <c r="AW1116" s="13" t="s">
        <v>35</v>
      </c>
      <c r="AX1116" s="13" t="s">
        <v>80</v>
      </c>
      <c r="AY1116" s="166" t="s">
        <v>185</v>
      </c>
    </row>
    <row r="1117" spans="1:65" s="14" customFormat="1">
      <c r="B1117" s="173"/>
      <c r="D1117" s="165" t="s">
        <v>194</v>
      </c>
      <c r="E1117" s="174" t="s">
        <v>1</v>
      </c>
      <c r="F1117" s="175" t="s">
        <v>195</v>
      </c>
      <c r="H1117" s="176">
        <v>24.11</v>
      </c>
      <c r="I1117" s="177"/>
      <c r="L1117" s="173"/>
      <c r="M1117" s="178"/>
      <c r="N1117" s="179"/>
      <c r="O1117" s="179"/>
      <c r="P1117" s="179"/>
      <c r="Q1117" s="179"/>
      <c r="R1117" s="179"/>
      <c r="S1117" s="179"/>
      <c r="T1117" s="180"/>
      <c r="AT1117" s="174" t="s">
        <v>194</v>
      </c>
      <c r="AU1117" s="174" t="s">
        <v>88</v>
      </c>
      <c r="AV1117" s="14" t="s">
        <v>192</v>
      </c>
      <c r="AW1117" s="14" t="s">
        <v>35</v>
      </c>
      <c r="AX1117" s="14" t="s">
        <v>24</v>
      </c>
      <c r="AY1117" s="174" t="s">
        <v>185</v>
      </c>
    </row>
    <row r="1118" spans="1:65" s="2" customFormat="1" ht="16.5" customHeight="1">
      <c r="A1118" s="33"/>
      <c r="B1118" s="150"/>
      <c r="C1118" s="151" t="s">
        <v>2969</v>
      </c>
      <c r="D1118" s="151" t="s">
        <v>187</v>
      </c>
      <c r="E1118" s="152" t="s">
        <v>2970</v>
      </c>
      <c r="F1118" s="153" t="s">
        <v>2971</v>
      </c>
      <c r="G1118" s="154" t="s">
        <v>288</v>
      </c>
      <c r="H1118" s="155">
        <v>24.11</v>
      </c>
      <c r="I1118" s="156"/>
      <c r="J1118" s="157">
        <f>ROUND(I1118*H1118,2)</f>
        <v>0</v>
      </c>
      <c r="K1118" s="153" t="s">
        <v>224</v>
      </c>
      <c r="L1118" s="34"/>
      <c r="M1118" s="158" t="s">
        <v>1</v>
      </c>
      <c r="N1118" s="159" t="s">
        <v>45</v>
      </c>
      <c r="O1118" s="59"/>
      <c r="P1118" s="160">
        <f>O1118*H1118</f>
        <v>0</v>
      </c>
      <c r="Q1118" s="160">
        <v>0</v>
      </c>
      <c r="R1118" s="160">
        <f>Q1118*H1118</f>
        <v>0</v>
      </c>
      <c r="S1118" s="160">
        <v>0</v>
      </c>
      <c r="T1118" s="161">
        <f>S1118*H1118</f>
        <v>0</v>
      </c>
      <c r="U1118" s="33"/>
      <c r="V1118" s="33"/>
      <c r="W1118" s="33"/>
      <c r="X1118" s="33"/>
      <c r="Y1118" s="33"/>
      <c r="Z1118" s="33"/>
      <c r="AA1118" s="33"/>
      <c r="AB1118" s="33"/>
      <c r="AC1118" s="33"/>
      <c r="AD1118" s="33"/>
      <c r="AE1118" s="33"/>
      <c r="AR1118" s="162" t="s">
        <v>192</v>
      </c>
      <c r="AT1118" s="162" t="s">
        <v>187</v>
      </c>
      <c r="AU1118" s="162" t="s">
        <v>88</v>
      </c>
      <c r="AY1118" s="18" t="s">
        <v>185</v>
      </c>
      <c r="BE1118" s="163">
        <f>IF(N1118="základní",J1118,0)</f>
        <v>0</v>
      </c>
      <c r="BF1118" s="163">
        <f>IF(N1118="snížená",J1118,0)</f>
        <v>0</v>
      </c>
      <c r="BG1118" s="163">
        <f>IF(N1118="zákl. přenesená",J1118,0)</f>
        <v>0</v>
      </c>
      <c r="BH1118" s="163">
        <f>IF(N1118="sníž. přenesená",J1118,0)</f>
        <v>0</v>
      </c>
      <c r="BI1118" s="163">
        <f>IF(N1118="nulová",J1118,0)</f>
        <v>0</v>
      </c>
      <c r="BJ1118" s="18" t="s">
        <v>24</v>
      </c>
      <c r="BK1118" s="163">
        <f>ROUND(I1118*H1118,2)</f>
        <v>0</v>
      </c>
      <c r="BL1118" s="18" t="s">
        <v>192</v>
      </c>
      <c r="BM1118" s="162" t="s">
        <v>2972</v>
      </c>
    </row>
    <row r="1119" spans="1:65" s="15" customFormat="1">
      <c r="B1119" s="194"/>
      <c r="D1119" s="165" t="s">
        <v>194</v>
      </c>
      <c r="E1119" s="195" t="s">
        <v>1</v>
      </c>
      <c r="F1119" s="196" t="s">
        <v>2962</v>
      </c>
      <c r="H1119" s="195" t="s">
        <v>1</v>
      </c>
      <c r="I1119" s="197"/>
      <c r="L1119" s="194"/>
      <c r="M1119" s="198"/>
      <c r="N1119" s="199"/>
      <c r="O1119" s="199"/>
      <c r="P1119" s="199"/>
      <c r="Q1119" s="199"/>
      <c r="R1119" s="199"/>
      <c r="S1119" s="199"/>
      <c r="T1119" s="200"/>
      <c r="AT1119" s="195" t="s">
        <v>194</v>
      </c>
      <c r="AU1119" s="195" t="s">
        <v>88</v>
      </c>
      <c r="AV1119" s="15" t="s">
        <v>24</v>
      </c>
      <c r="AW1119" s="15" t="s">
        <v>35</v>
      </c>
      <c r="AX1119" s="15" t="s">
        <v>80</v>
      </c>
      <c r="AY1119" s="195" t="s">
        <v>185</v>
      </c>
    </row>
    <row r="1120" spans="1:65" s="15" customFormat="1">
      <c r="B1120" s="194"/>
      <c r="D1120" s="165" t="s">
        <v>194</v>
      </c>
      <c r="E1120" s="195" t="s">
        <v>1</v>
      </c>
      <c r="F1120" s="196" t="s">
        <v>2354</v>
      </c>
      <c r="H1120" s="195" t="s">
        <v>1</v>
      </c>
      <c r="I1120" s="197"/>
      <c r="L1120" s="194"/>
      <c r="M1120" s="198"/>
      <c r="N1120" s="199"/>
      <c r="O1120" s="199"/>
      <c r="P1120" s="199"/>
      <c r="Q1120" s="199"/>
      <c r="R1120" s="199"/>
      <c r="S1120" s="199"/>
      <c r="T1120" s="200"/>
      <c r="AT1120" s="195" t="s">
        <v>194</v>
      </c>
      <c r="AU1120" s="195" t="s">
        <v>88</v>
      </c>
      <c r="AV1120" s="15" t="s">
        <v>24</v>
      </c>
      <c r="AW1120" s="15" t="s">
        <v>35</v>
      </c>
      <c r="AX1120" s="15" t="s">
        <v>80</v>
      </c>
      <c r="AY1120" s="195" t="s">
        <v>185</v>
      </c>
    </row>
    <row r="1121" spans="1:65" s="13" customFormat="1">
      <c r="B1121" s="164"/>
      <c r="D1121" s="165" t="s">
        <v>194</v>
      </c>
      <c r="E1121" s="166" t="s">
        <v>1</v>
      </c>
      <c r="F1121" s="167" t="s">
        <v>2963</v>
      </c>
      <c r="H1121" s="168">
        <v>6.2329999999999997</v>
      </c>
      <c r="I1121" s="169"/>
      <c r="L1121" s="164"/>
      <c r="M1121" s="170"/>
      <c r="N1121" s="171"/>
      <c r="O1121" s="171"/>
      <c r="P1121" s="171"/>
      <c r="Q1121" s="171"/>
      <c r="R1121" s="171"/>
      <c r="S1121" s="171"/>
      <c r="T1121" s="172"/>
      <c r="AT1121" s="166" t="s">
        <v>194</v>
      </c>
      <c r="AU1121" s="166" t="s">
        <v>88</v>
      </c>
      <c r="AV1121" s="13" t="s">
        <v>88</v>
      </c>
      <c r="AW1121" s="13" t="s">
        <v>35</v>
      </c>
      <c r="AX1121" s="13" t="s">
        <v>80</v>
      </c>
      <c r="AY1121" s="166" t="s">
        <v>185</v>
      </c>
    </row>
    <row r="1122" spans="1:65" s="15" customFormat="1">
      <c r="B1122" s="194"/>
      <c r="D1122" s="165" t="s">
        <v>194</v>
      </c>
      <c r="E1122" s="195" t="s">
        <v>1</v>
      </c>
      <c r="F1122" s="196" t="s">
        <v>2559</v>
      </c>
      <c r="H1122" s="195" t="s">
        <v>1</v>
      </c>
      <c r="I1122" s="197"/>
      <c r="L1122" s="194"/>
      <c r="M1122" s="198"/>
      <c r="N1122" s="199"/>
      <c r="O1122" s="199"/>
      <c r="P1122" s="199"/>
      <c r="Q1122" s="199"/>
      <c r="R1122" s="199"/>
      <c r="S1122" s="199"/>
      <c r="T1122" s="200"/>
      <c r="AT1122" s="195" t="s">
        <v>194</v>
      </c>
      <c r="AU1122" s="195" t="s">
        <v>88</v>
      </c>
      <c r="AV1122" s="15" t="s">
        <v>24</v>
      </c>
      <c r="AW1122" s="15" t="s">
        <v>35</v>
      </c>
      <c r="AX1122" s="15" t="s">
        <v>80</v>
      </c>
      <c r="AY1122" s="195" t="s">
        <v>185</v>
      </c>
    </row>
    <row r="1123" spans="1:65" s="13" customFormat="1">
      <c r="B1123" s="164"/>
      <c r="D1123" s="165" t="s">
        <v>194</v>
      </c>
      <c r="E1123" s="166" t="s">
        <v>1</v>
      </c>
      <c r="F1123" s="167" t="s">
        <v>2964</v>
      </c>
      <c r="H1123" s="168">
        <v>1.1639999999999999</v>
      </c>
      <c r="I1123" s="169"/>
      <c r="L1123" s="164"/>
      <c r="M1123" s="170"/>
      <c r="N1123" s="171"/>
      <c r="O1123" s="171"/>
      <c r="P1123" s="171"/>
      <c r="Q1123" s="171"/>
      <c r="R1123" s="171"/>
      <c r="S1123" s="171"/>
      <c r="T1123" s="172"/>
      <c r="AT1123" s="166" t="s">
        <v>194</v>
      </c>
      <c r="AU1123" s="166" t="s">
        <v>88</v>
      </c>
      <c r="AV1123" s="13" t="s">
        <v>88</v>
      </c>
      <c r="AW1123" s="13" t="s">
        <v>35</v>
      </c>
      <c r="AX1123" s="13" t="s">
        <v>80</v>
      </c>
      <c r="AY1123" s="166" t="s">
        <v>185</v>
      </c>
    </row>
    <row r="1124" spans="1:65" s="15" customFormat="1">
      <c r="B1124" s="194"/>
      <c r="D1124" s="165" t="s">
        <v>194</v>
      </c>
      <c r="E1124" s="195" t="s">
        <v>1</v>
      </c>
      <c r="F1124" s="196" t="s">
        <v>2965</v>
      </c>
      <c r="H1124" s="195" t="s">
        <v>1</v>
      </c>
      <c r="I1124" s="197"/>
      <c r="L1124" s="194"/>
      <c r="M1124" s="198"/>
      <c r="N1124" s="199"/>
      <c r="O1124" s="199"/>
      <c r="P1124" s="199"/>
      <c r="Q1124" s="199"/>
      <c r="R1124" s="199"/>
      <c r="S1124" s="199"/>
      <c r="T1124" s="200"/>
      <c r="AT1124" s="195" t="s">
        <v>194</v>
      </c>
      <c r="AU1124" s="195" t="s">
        <v>88</v>
      </c>
      <c r="AV1124" s="15" t="s">
        <v>24</v>
      </c>
      <c r="AW1124" s="15" t="s">
        <v>35</v>
      </c>
      <c r="AX1124" s="15" t="s">
        <v>80</v>
      </c>
      <c r="AY1124" s="195" t="s">
        <v>185</v>
      </c>
    </row>
    <row r="1125" spans="1:65" s="13" customFormat="1">
      <c r="B1125" s="164"/>
      <c r="D1125" s="165" t="s">
        <v>194</v>
      </c>
      <c r="E1125" s="166" t="s">
        <v>1</v>
      </c>
      <c r="F1125" s="167" t="s">
        <v>2966</v>
      </c>
      <c r="H1125" s="168">
        <v>12</v>
      </c>
      <c r="I1125" s="169"/>
      <c r="L1125" s="164"/>
      <c r="M1125" s="170"/>
      <c r="N1125" s="171"/>
      <c r="O1125" s="171"/>
      <c r="P1125" s="171"/>
      <c r="Q1125" s="171"/>
      <c r="R1125" s="171"/>
      <c r="S1125" s="171"/>
      <c r="T1125" s="172"/>
      <c r="AT1125" s="166" t="s">
        <v>194</v>
      </c>
      <c r="AU1125" s="166" t="s">
        <v>88</v>
      </c>
      <c r="AV1125" s="13" t="s">
        <v>88</v>
      </c>
      <c r="AW1125" s="13" t="s">
        <v>35</v>
      </c>
      <c r="AX1125" s="13" t="s">
        <v>80</v>
      </c>
      <c r="AY1125" s="166" t="s">
        <v>185</v>
      </c>
    </row>
    <row r="1126" spans="1:65" s="15" customFormat="1">
      <c r="B1126" s="194"/>
      <c r="D1126" s="165" t="s">
        <v>194</v>
      </c>
      <c r="E1126" s="195" t="s">
        <v>1</v>
      </c>
      <c r="F1126" s="196" t="s">
        <v>2711</v>
      </c>
      <c r="H1126" s="195" t="s">
        <v>1</v>
      </c>
      <c r="I1126" s="197"/>
      <c r="L1126" s="194"/>
      <c r="M1126" s="198"/>
      <c r="N1126" s="199"/>
      <c r="O1126" s="199"/>
      <c r="P1126" s="199"/>
      <c r="Q1126" s="199"/>
      <c r="R1126" s="199"/>
      <c r="S1126" s="199"/>
      <c r="T1126" s="200"/>
      <c r="AT1126" s="195" t="s">
        <v>194</v>
      </c>
      <c r="AU1126" s="195" t="s">
        <v>88</v>
      </c>
      <c r="AV1126" s="15" t="s">
        <v>24</v>
      </c>
      <c r="AW1126" s="15" t="s">
        <v>35</v>
      </c>
      <c r="AX1126" s="15" t="s">
        <v>80</v>
      </c>
      <c r="AY1126" s="195" t="s">
        <v>185</v>
      </c>
    </row>
    <row r="1127" spans="1:65" s="13" customFormat="1">
      <c r="B1127" s="164"/>
      <c r="D1127" s="165" t="s">
        <v>194</v>
      </c>
      <c r="E1127" s="166" t="s">
        <v>1</v>
      </c>
      <c r="F1127" s="167" t="s">
        <v>2967</v>
      </c>
      <c r="H1127" s="168">
        <v>1.571</v>
      </c>
      <c r="I1127" s="169"/>
      <c r="L1127" s="164"/>
      <c r="M1127" s="170"/>
      <c r="N1127" s="171"/>
      <c r="O1127" s="171"/>
      <c r="P1127" s="171"/>
      <c r="Q1127" s="171"/>
      <c r="R1127" s="171"/>
      <c r="S1127" s="171"/>
      <c r="T1127" s="172"/>
      <c r="AT1127" s="166" t="s">
        <v>194</v>
      </c>
      <c r="AU1127" s="166" t="s">
        <v>88</v>
      </c>
      <c r="AV1127" s="13" t="s">
        <v>88</v>
      </c>
      <c r="AW1127" s="13" t="s">
        <v>35</v>
      </c>
      <c r="AX1127" s="13" t="s">
        <v>80</v>
      </c>
      <c r="AY1127" s="166" t="s">
        <v>185</v>
      </c>
    </row>
    <row r="1128" spans="1:65" s="15" customFormat="1">
      <c r="B1128" s="194"/>
      <c r="D1128" s="165" t="s">
        <v>194</v>
      </c>
      <c r="E1128" s="195" t="s">
        <v>1</v>
      </c>
      <c r="F1128" s="196" t="s">
        <v>2713</v>
      </c>
      <c r="H1128" s="195" t="s">
        <v>1</v>
      </c>
      <c r="I1128" s="197"/>
      <c r="L1128" s="194"/>
      <c r="M1128" s="198"/>
      <c r="N1128" s="199"/>
      <c r="O1128" s="199"/>
      <c r="P1128" s="199"/>
      <c r="Q1128" s="199"/>
      <c r="R1128" s="199"/>
      <c r="S1128" s="199"/>
      <c r="T1128" s="200"/>
      <c r="AT1128" s="195" t="s">
        <v>194</v>
      </c>
      <c r="AU1128" s="195" t="s">
        <v>88</v>
      </c>
      <c r="AV1128" s="15" t="s">
        <v>24</v>
      </c>
      <c r="AW1128" s="15" t="s">
        <v>35</v>
      </c>
      <c r="AX1128" s="15" t="s">
        <v>80</v>
      </c>
      <c r="AY1128" s="195" t="s">
        <v>185</v>
      </c>
    </row>
    <row r="1129" spans="1:65" s="13" customFormat="1">
      <c r="B1129" s="164"/>
      <c r="D1129" s="165" t="s">
        <v>194</v>
      </c>
      <c r="E1129" s="166" t="s">
        <v>1</v>
      </c>
      <c r="F1129" s="167" t="s">
        <v>2968</v>
      </c>
      <c r="H1129" s="168">
        <v>3.1419999999999999</v>
      </c>
      <c r="I1129" s="169"/>
      <c r="L1129" s="164"/>
      <c r="M1129" s="170"/>
      <c r="N1129" s="171"/>
      <c r="O1129" s="171"/>
      <c r="P1129" s="171"/>
      <c r="Q1129" s="171"/>
      <c r="R1129" s="171"/>
      <c r="S1129" s="171"/>
      <c r="T1129" s="172"/>
      <c r="AT1129" s="166" t="s">
        <v>194</v>
      </c>
      <c r="AU1129" s="166" t="s">
        <v>88</v>
      </c>
      <c r="AV1129" s="13" t="s">
        <v>88</v>
      </c>
      <c r="AW1129" s="13" t="s">
        <v>35</v>
      </c>
      <c r="AX1129" s="13" t="s">
        <v>80</v>
      </c>
      <c r="AY1129" s="166" t="s">
        <v>185</v>
      </c>
    </row>
    <row r="1130" spans="1:65" s="14" customFormat="1">
      <c r="B1130" s="173"/>
      <c r="D1130" s="165" t="s">
        <v>194</v>
      </c>
      <c r="E1130" s="174" t="s">
        <v>1</v>
      </c>
      <c r="F1130" s="175" t="s">
        <v>195</v>
      </c>
      <c r="H1130" s="176">
        <v>24.11</v>
      </c>
      <c r="I1130" s="177"/>
      <c r="L1130" s="173"/>
      <c r="M1130" s="178"/>
      <c r="N1130" s="179"/>
      <c r="O1130" s="179"/>
      <c r="P1130" s="179"/>
      <c r="Q1130" s="179"/>
      <c r="R1130" s="179"/>
      <c r="S1130" s="179"/>
      <c r="T1130" s="180"/>
      <c r="AT1130" s="174" t="s">
        <v>194</v>
      </c>
      <c r="AU1130" s="174" t="s">
        <v>88</v>
      </c>
      <c r="AV1130" s="14" t="s">
        <v>192</v>
      </c>
      <c r="AW1130" s="14" t="s">
        <v>35</v>
      </c>
      <c r="AX1130" s="14" t="s">
        <v>24</v>
      </c>
      <c r="AY1130" s="174" t="s">
        <v>185</v>
      </c>
    </row>
    <row r="1131" spans="1:65" s="12" customFormat="1" ht="22.9" customHeight="1">
      <c r="B1131" s="137"/>
      <c r="D1131" s="138" t="s">
        <v>79</v>
      </c>
      <c r="E1131" s="148" t="s">
        <v>217</v>
      </c>
      <c r="F1131" s="148" t="s">
        <v>1653</v>
      </c>
      <c r="I1131" s="140"/>
      <c r="J1131" s="149">
        <f>BK1131</f>
        <v>0</v>
      </c>
      <c r="L1131" s="137"/>
      <c r="M1131" s="142"/>
      <c r="N1131" s="143"/>
      <c r="O1131" s="143"/>
      <c r="P1131" s="144">
        <f>SUM(P1132:P1424)</f>
        <v>0</v>
      </c>
      <c r="Q1131" s="143"/>
      <c r="R1131" s="144">
        <f>SUM(R1132:R1424)</f>
        <v>803.75871135999955</v>
      </c>
      <c r="S1131" s="143"/>
      <c r="T1131" s="145">
        <f>SUM(T1132:T1424)</f>
        <v>3.718</v>
      </c>
      <c r="AR1131" s="138" t="s">
        <v>24</v>
      </c>
      <c r="AT1131" s="146" t="s">
        <v>79</v>
      </c>
      <c r="AU1131" s="146" t="s">
        <v>24</v>
      </c>
      <c r="AY1131" s="138" t="s">
        <v>185</v>
      </c>
      <c r="BK1131" s="147">
        <f>SUM(BK1132:BK1424)</f>
        <v>0</v>
      </c>
    </row>
    <row r="1132" spans="1:65" s="2" customFormat="1" ht="33" customHeight="1">
      <c r="A1132" s="33"/>
      <c r="B1132" s="150"/>
      <c r="C1132" s="151" t="s">
        <v>2973</v>
      </c>
      <c r="D1132" s="151" t="s">
        <v>187</v>
      </c>
      <c r="E1132" s="152" t="s">
        <v>2974</v>
      </c>
      <c r="F1132" s="153" t="s">
        <v>2975</v>
      </c>
      <c r="G1132" s="154" t="s">
        <v>280</v>
      </c>
      <c r="H1132" s="155">
        <v>275.42500000000001</v>
      </c>
      <c r="I1132" s="156"/>
      <c r="J1132" s="157">
        <f>ROUND(I1132*H1132,2)</f>
        <v>0</v>
      </c>
      <c r="K1132" s="153" t="s">
        <v>224</v>
      </c>
      <c r="L1132" s="34"/>
      <c r="M1132" s="158" t="s">
        <v>1</v>
      </c>
      <c r="N1132" s="159" t="s">
        <v>45</v>
      </c>
      <c r="O1132" s="59"/>
      <c r="P1132" s="160">
        <f>O1132*H1132</f>
        <v>0</v>
      </c>
      <c r="Q1132" s="160">
        <v>0</v>
      </c>
      <c r="R1132" s="160">
        <f>Q1132*H1132</f>
        <v>0</v>
      </c>
      <c r="S1132" s="160">
        <v>0</v>
      </c>
      <c r="T1132" s="161">
        <f>S1132*H1132</f>
        <v>0</v>
      </c>
      <c r="U1132" s="33"/>
      <c r="V1132" s="33"/>
      <c r="W1132" s="33"/>
      <c r="X1132" s="33"/>
      <c r="Y1132" s="33"/>
      <c r="Z1132" s="33"/>
      <c r="AA1132" s="33"/>
      <c r="AB1132" s="33"/>
      <c r="AC1132" s="33"/>
      <c r="AD1132" s="33"/>
      <c r="AE1132" s="33"/>
      <c r="AR1132" s="162" t="s">
        <v>192</v>
      </c>
      <c r="AT1132" s="162" t="s">
        <v>187</v>
      </c>
      <c r="AU1132" s="162" t="s">
        <v>88</v>
      </c>
      <c r="AY1132" s="18" t="s">
        <v>185</v>
      </c>
      <c r="BE1132" s="163">
        <f>IF(N1132="základní",J1132,0)</f>
        <v>0</v>
      </c>
      <c r="BF1132" s="163">
        <f>IF(N1132="snížená",J1132,0)</f>
        <v>0</v>
      </c>
      <c r="BG1132" s="163">
        <f>IF(N1132="zákl. přenesená",J1132,0)</f>
        <v>0</v>
      </c>
      <c r="BH1132" s="163">
        <f>IF(N1132="sníž. přenesená",J1132,0)</f>
        <v>0</v>
      </c>
      <c r="BI1132" s="163">
        <f>IF(N1132="nulová",J1132,0)</f>
        <v>0</v>
      </c>
      <c r="BJ1132" s="18" t="s">
        <v>24</v>
      </c>
      <c r="BK1132" s="163">
        <f>ROUND(I1132*H1132,2)</f>
        <v>0</v>
      </c>
      <c r="BL1132" s="18" t="s">
        <v>192</v>
      </c>
      <c r="BM1132" s="162" t="s">
        <v>2976</v>
      </c>
    </row>
    <row r="1133" spans="1:65" s="15" customFormat="1">
      <c r="B1133" s="194"/>
      <c r="D1133" s="165" t="s">
        <v>194</v>
      </c>
      <c r="E1133" s="195" t="s">
        <v>1</v>
      </c>
      <c r="F1133" s="196" t="s">
        <v>2977</v>
      </c>
      <c r="H1133" s="195" t="s">
        <v>1</v>
      </c>
      <c r="I1133" s="197"/>
      <c r="L1133" s="194"/>
      <c r="M1133" s="198"/>
      <c r="N1133" s="199"/>
      <c r="O1133" s="199"/>
      <c r="P1133" s="199"/>
      <c r="Q1133" s="199"/>
      <c r="R1133" s="199"/>
      <c r="S1133" s="199"/>
      <c r="T1133" s="200"/>
      <c r="AT1133" s="195" t="s">
        <v>194</v>
      </c>
      <c r="AU1133" s="195" t="s">
        <v>88</v>
      </c>
      <c r="AV1133" s="15" t="s">
        <v>24</v>
      </c>
      <c r="AW1133" s="15" t="s">
        <v>35</v>
      </c>
      <c r="AX1133" s="15" t="s">
        <v>80</v>
      </c>
      <c r="AY1133" s="195" t="s">
        <v>185</v>
      </c>
    </row>
    <row r="1134" spans="1:65" s="13" customFormat="1">
      <c r="B1134" s="164"/>
      <c r="D1134" s="165" t="s">
        <v>194</v>
      </c>
      <c r="E1134" s="166" t="s">
        <v>1</v>
      </c>
      <c r="F1134" s="167" t="s">
        <v>1796</v>
      </c>
      <c r="H1134" s="168">
        <v>285.75</v>
      </c>
      <c r="I1134" s="169"/>
      <c r="L1134" s="164"/>
      <c r="M1134" s="170"/>
      <c r="N1134" s="171"/>
      <c r="O1134" s="171"/>
      <c r="P1134" s="171"/>
      <c r="Q1134" s="171"/>
      <c r="R1134" s="171"/>
      <c r="S1134" s="171"/>
      <c r="T1134" s="172"/>
      <c r="AT1134" s="166" t="s">
        <v>194</v>
      </c>
      <c r="AU1134" s="166" t="s">
        <v>88</v>
      </c>
      <c r="AV1134" s="13" t="s">
        <v>88</v>
      </c>
      <c r="AW1134" s="13" t="s">
        <v>35</v>
      </c>
      <c r="AX1134" s="13" t="s">
        <v>80</v>
      </c>
      <c r="AY1134" s="166" t="s">
        <v>185</v>
      </c>
    </row>
    <row r="1135" spans="1:65" s="14" customFormat="1">
      <c r="B1135" s="173"/>
      <c r="D1135" s="165" t="s">
        <v>194</v>
      </c>
      <c r="E1135" s="174" t="s">
        <v>1795</v>
      </c>
      <c r="F1135" s="175" t="s">
        <v>195</v>
      </c>
      <c r="H1135" s="176">
        <v>285.75</v>
      </c>
      <c r="I1135" s="177"/>
      <c r="L1135" s="173"/>
      <c r="M1135" s="178"/>
      <c r="N1135" s="179"/>
      <c r="O1135" s="179"/>
      <c r="P1135" s="179"/>
      <c r="Q1135" s="179"/>
      <c r="R1135" s="179"/>
      <c r="S1135" s="179"/>
      <c r="T1135" s="180"/>
      <c r="AT1135" s="174" t="s">
        <v>194</v>
      </c>
      <c r="AU1135" s="174" t="s">
        <v>88</v>
      </c>
      <c r="AV1135" s="14" t="s">
        <v>192</v>
      </c>
      <c r="AW1135" s="14" t="s">
        <v>35</v>
      </c>
      <c r="AX1135" s="14" t="s">
        <v>80</v>
      </c>
      <c r="AY1135" s="174" t="s">
        <v>185</v>
      </c>
    </row>
    <row r="1136" spans="1:65" s="15" customFormat="1">
      <c r="B1136" s="194"/>
      <c r="D1136" s="165" t="s">
        <v>194</v>
      </c>
      <c r="E1136" s="195" t="s">
        <v>1</v>
      </c>
      <c r="F1136" s="196" t="s">
        <v>2978</v>
      </c>
      <c r="H1136" s="195" t="s">
        <v>1</v>
      </c>
      <c r="I1136" s="197"/>
      <c r="L1136" s="194"/>
      <c r="M1136" s="198"/>
      <c r="N1136" s="199"/>
      <c r="O1136" s="199"/>
      <c r="P1136" s="199"/>
      <c r="Q1136" s="199"/>
      <c r="R1136" s="199"/>
      <c r="S1136" s="199"/>
      <c r="T1136" s="200"/>
      <c r="AT1136" s="195" t="s">
        <v>194</v>
      </c>
      <c r="AU1136" s="195" t="s">
        <v>88</v>
      </c>
      <c r="AV1136" s="15" t="s">
        <v>24</v>
      </c>
      <c r="AW1136" s="15" t="s">
        <v>35</v>
      </c>
      <c r="AX1136" s="15" t="s">
        <v>80</v>
      </c>
      <c r="AY1136" s="195" t="s">
        <v>185</v>
      </c>
    </row>
    <row r="1137" spans="1:65" s="13" customFormat="1">
      <c r="B1137" s="164"/>
      <c r="D1137" s="165" t="s">
        <v>194</v>
      </c>
      <c r="E1137" s="166" t="s">
        <v>1</v>
      </c>
      <c r="F1137" s="167" t="s">
        <v>2979</v>
      </c>
      <c r="H1137" s="168">
        <v>282.3</v>
      </c>
      <c r="I1137" s="169"/>
      <c r="L1137" s="164"/>
      <c r="M1137" s="170"/>
      <c r="N1137" s="171"/>
      <c r="O1137" s="171"/>
      <c r="P1137" s="171"/>
      <c r="Q1137" s="171"/>
      <c r="R1137" s="171"/>
      <c r="S1137" s="171"/>
      <c r="T1137" s="172"/>
      <c r="AT1137" s="166" t="s">
        <v>194</v>
      </c>
      <c r="AU1137" s="166" t="s">
        <v>88</v>
      </c>
      <c r="AV1137" s="13" t="s">
        <v>88</v>
      </c>
      <c r="AW1137" s="13" t="s">
        <v>35</v>
      </c>
      <c r="AX1137" s="13" t="s">
        <v>80</v>
      </c>
      <c r="AY1137" s="166" t="s">
        <v>185</v>
      </c>
    </row>
    <row r="1138" spans="1:65" s="13" customFormat="1">
      <c r="B1138" s="164"/>
      <c r="D1138" s="165" t="s">
        <v>194</v>
      </c>
      <c r="E1138" s="166" t="s">
        <v>1</v>
      </c>
      <c r="F1138" s="167" t="s">
        <v>2980</v>
      </c>
      <c r="H1138" s="168">
        <v>-0.94499999999999995</v>
      </c>
      <c r="I1138" s="169"/>
      <c r="L1138" s="164"/>
      <c r="M1138" s="170"/>
      <c r="N1138" s="171"/>
      <c r="O1138" s="171"/>
      <c r="P1138" s="171"/>
      <c r="Q1138" s="171"/>
      <c r="R1138" s="171"/>
      <c r="S1138" s="171"/>
      <c r="T1138" s="172"/>
      <c r="AT1138" s="166" t="s">
        <v>194</v>
      </c>
      <c r="AU1138" s="166" t="s">
        <v>88</v>
      </c>
      <c r="AV1138" s="13" t="s">
        <v>88</v>
      </c>
      <c r="AW1138" s="13" t="s">
        <v>35</v>
      </c>
      <c r="AX1138" s="13" t="s">
        <v>80</v>
      </c>
      <c r="AY1138" s="166" t="s">
        <v>185</v>
      </c>
    </row>
    <row r="1139" spans="1:65" s="13" customFormat="1">
      <c r="B1139" s="164"/>
      <c r="D1139" s="165" t="s">
        <v>194</v>
      </c>
      <c r="E1139" s="166" t="s">
        <v>1</v>
      </c>
      <c r="F1139" s="167" t="s">
        <v>2981</v>
      </c>
      <c r="H1139" s="168">
        <v>-3.78</v>
      </c>
      <c r="I1139" s="169"/>
      <c r="L1139" s="164"/>
      <c r="M1139" s="170"/>
      <c r="N1139" s="171"/>
      <c r="O1139" s="171"/>
      <c r="P1139" s="171"/>
      <c r="Q1139" s="171"/>
      <c r="R1139" s="171"/>
      <c r="S1139" s="171"/>
      <c r="T1139" s="172"/>
      <c r="AT1139" s="166" t="s">
        <v>194</v>
      </c>
      <c r="AU1139" s="166" t="s">
        <v>88</v>
      </c>
      <c r="AV1139" s="13" t="s">
        <v>88</v>
      </c>
      <c r="AW1139" s="13" t="s">
        <v>35</v>
      </c>
      <c r="AX1139" s="13" t="s">
        <v>80</v>
      </c>
      <c r="AY1139" s="166" t="s">
        <v>185</v>
      </c>
    </row>
    <row r="1140" spans="1:65" s="13" customFormat="1">
      <c r="B1140" s="164"/>
      <c r="D1140" s="165" t="s">
        <v>194</v>
      </c>
      <c r="E1140" s="166" t="s">
        <v>1</v>
      </c>
      <c r="F1140" s="167" t="s">
        <v>2982</v>
      </c>
      <c r="H1140" s="168">
        <v>-3.2</v>
      </c>
      <c r="I1140" s="169"/>
      <c r="L1140" s="164"/>
      <c r="M1140" s="170"/>
      <c r="N1140" s="171"/>
      <c r="O1140" s="171"/>
      <c r="P1140" s="171"/>
      <c r="Q1140" s="171"/>
      <c r="R1140" s="171"/>
      <c r="S1140" s="171"/>
      <c r="T1140" s="172"/>
      <c r="AT1140" s="166" t="s">
        <v>194</v>
      </c>
      <c r="AU1140" s="166" t="s">
        <v>88</v>
      </c>
      <c r="AV1140" s="13" t="s">
        <v>88</v>
      </c>
      <c r="AW1140" s="13" t="s">
        <v>35</v>
      </c>
      <c r="AX1140" s="13" t="s">
        <v>80</v>
      </c>
      <c r="AY1140" s="166" t="s">
        <v>185</v>
      </c>
    </row>
    <row r="1141" spans="1:65" s="13" customFormat="1">
      <c r="B1141" s="164"/>
      <c r="D1141" s="165" t="s">
        <v>194</v>
      </c>
      <c r="E1141" s="166" t="s">
        <v>1</v>
      </c>
      <c r="F1141" s="167" t="s">
        <v>2983</v>
      </c>
      <c r="H1141" s="168">
        <v>-2.68</v>
      </c>
      <c r="I1141" s="169"/>
      <c r="L1141" s="164"/>
      <c r="M1141" s="170"/>
      <c r="N1141" s="171"/>
      <c r="O1141" s="171"/>
      <c r="P1141" s="171"/>
      <c r="Q1141" s="171"/>
      <c r="R1141" s="171"/>
      <c r="S1141" s="171"/>
      <c r="T1141" s="172"/>
      <c r="AT1141" s="166" t="s">
        <v>194</v>
      </c>
      <c r="AU1141" s="166" t="s">
        <v>88</v>
      </c>
      <c r="AV1141" s="13" t="s">
        <v>88</v>
      </c>
      <c r="AW1141" s="13" t="s">
        <v>35</v>
      </c>
      <c r="AX1141" s="13" t="s">
        <v>80</v>
      </c>
      <c r="AY1141" s="166" t="s">
        <v>185</v>
      </c>
    </row>
    <row r="1142" spans="1:65" s="13" customFormat="1">
      <c r="B1142" s="164"/>
      <c r="D1142" s="165" t="s">
        <v>194</v>
      </c>
      <c r="E1142" s="166" t="s">
        <v>1</v>
      </c>
      <c r="F1142" s="167" t="s">
        <v>2984</v>
      </c>
      <c r="H1142" s="168">
        <v>-0.59</v>
      </c>
      <c r="I1142" s="169"/>
      <c r="L1142" s="164"/>
      <c r="M1142" s="170"/>
      <c r="N1142" s="171"/>
      <c r="O1142" s="171"/>
      <c r="P1142" s="171"/>
      <c r="Q1142" s="171"/>
      <c r="R1142" s="171"/>
      <c r="S1142" s="171"/>
      <c r="T1142" s="172"/>
      <c r="AT1142" s="166" t="s">
        <v>194</v>
      </c>
      <c r="AU1142" s="166" t="s">
        <v>88</v>
      </c>
      <c r="AV1142" s="13" t="s">
        <v>88</v>
      </c>
      <c r="AW1142" s="13" t="s">
        <v>35</v>
      </c>
      <c r="AX1142" s="13" t="s">
        <v>80</v>
      </c>
      <c r="AY1142" s="166" t="s">
        <v>185</v>
      </c>
    </row>
    <row r="1143" spans="1:65" s="14" customFormat="1">
      <c r="B1143" s="173"/>
      <c r="D1143" s="165" t="s">
        <v>194</v>
      </c>
      <c r="E1143" s="174" t="s">
        <v>1791</v>
      </c>
      <c r="F1143" s="175" t="s">
        <v>195</v>
      </c>
      <c r="H1143" s="176">
        <v>271.10500000000002</v>
      </c>
      <c r="I1143" s="177"/>
      <c r="L1143" s="173"/>
      <c r="M1143" s="178"/>
      <c r="N1143" s="179"/>
      <c r="O1143" s="179"/>
      <c r="P1143" s="179"/>
      <c r="Q1143" s="179"/>
      <c r="R1143" s="179"/>
      <c r="S1143" s="179"/>
      <c r="T1143" s="180"/>
      <c r="AT1143" s="174" t="s">
        <v>194</v>
      </c>
      <c r="AU1143" s="174" t="s">
        <v>88</v>
      </c>
      <c r="AV1143" s="14" t="s">
        <v>192</v>
      </c>
      <c r="AW1143" s="14" t="s">
        <v>35</v>
      </c>
      <c r="AX1143" s="14" t="s">
        <v>80</v>
      </c>
      <c r="AY1143" s="174" t="s">
        <v>185</v>
      </c>
    </row>
    <row r="1144" spans="1:65" s="15" customFormat="1">
      <c r="B1144" s="194"/>
      <c r="D1144" s="165" t="s">
        <v>194</v>
      </c>
      <c r="E1144" s="195" t="s">
        <v>1</v>
      </c>
      <c r="F1144" s="196" t="s">
        <v>2985</v>
      </c>
      <c r="H1144" s="195" t="s">
        <v>1</v>
      </c>
      <c r="I1144" s="197"/>
      <c r="L1144" s="194"/>
      <c r="M1144" s="198"/>
      <c r="N1144" s="199"/>
      <c r="O1144" s="199"/>
      <c r="P1144" s="199"/>
      <c r="Q1144" s="199"/>
      <c r="R1144" s="199"/>
      <c r="S1144" s="199"/>
      <c r="T1144" s="200"/>
      <c r="AT1144" s="195" t="s">
        <v>194</v>
      </c>
      <c r="AU1144" s="195" t="s">
        <v>88</v>
      </c>
      <c r="AV1144" s="15" t="s">
        <v>24</v>
      </c>
      <c r="AW1144" s="15" t="s">
        <v>35</v>
      </c>
      <c r="AX1144" s="15" t="s">
        <v>80</v>
      </c>
      <c r="AY1144" s="195" t="s">
        <v>185</v>
      </c>
    </row>
    <row r="1145" spans="1:65" s="13" customFormat="1">
      <c r="B1145" s="164"/>
      <c r="D1145" s="165" t="s">
        <v>194</v>
      </c>
      <c r="E1145" s="166" t="s">
        <v>1</v>
      </c>
      <c r="F1145" s="167" t="s">
        <v>2979</v>
      </c>
      <c r="H1145" s="168">
        <v>282.3</v>
      </c>
      <c r="I1145" s="169"/>
      <c r="L1145" s="164"/>
      <c r="M1145" s="170"/>
      <c r="N1145" s="171"/>
      <c r="O1145" s="171"/>
      <c r="P1145" s="171"/>
      <c r="Q1145" s="171"/>
      <c r="R1145" s="171"/>
      <c r="S1145" s="171"/>
      <c r="T1145" s="172"/>
      <c r="AT1145" s="166" t="s">
        <v>194</v>
      </c>
      <c r="AU1145" s="166" t="s">
        <v>88</v>
      </c>
      <c r="AV1145" s="13" t="s">
        <v>88</v>
      </c>
      <c r="AW1145" s="13" t="s">
        <v>35</v>
      </c>
      <c r="AX1145" s="13" t="s">
        <v>80</v>
      </c>
      <c r="AY1145" s="166" t="s">
        <v>185</v>
      </c>
    </row>
    <row r="1146" spans="1:65" s="13" customFormat="1">
      <c r="B1146" s="164"/>
      <c r="D1146" s="165" t="s">
        <v>194</v>
      </c>
      <c r="E1146" s="166" t="s">
        <v>1</v>
      </c>
      <c r="F1146" s="167" t="s">
        <v>2986</v>
      </c>
      <c r="H1146" s="168">
        <v>-0.67500000000000004</v>
      </c>
      <c r="I1146" s="169"/>
      <c r="L1146" s="164"/>
      <c r="M1146" s="170"/>
      <c r="N1146" s="171"/>
      <c r="O1146" s="171"/>
      <c r="P1146" s="171"/>
      <c r="Q1146" s="171"/>
      <c r="R1146" s="171"/>
      <c r="S1146" s="171"/>
      <c r="T1146" s="172"/>
      <c r="AT1146" s="166" t="s">
        <v>194</v>
      </c>
      <c r="AU1146" s="166" t="s">
        <v>88</v>
      </c>
      <c r="AV1146" s="13" t="s">
        <v>88</v>
      </c>
      <c r="AW1146" s="13" t="s">
        <v>35</v>
      </c>
      <c r="AX1146" s="13" t="s">
        <v>80</v>
      </c>
      <c r="AY1146" s="166" t="s">
        <v>185</v>
      </c>
    </row>
    <row r="1147" spans="1:65" s="13" customFormat="1">
      <c r="B1147" s="164"/>
      <c r="D1147" s="165" t="s">
        <v>194</v>
      </c>
      <c r="E1147" s="166" t="s">
        <v>1</v>
      </c>
      <c r="F1147" s="167" t="s">
        <v>2987</v>
      </c>
      <c r="H1147" s="168">
        <v>-2.7</v>
      </c>
      <c r="I1147" s="169"/>
      <c r="L1147" s="164"/>
      <c r="M1147" s="170"/>
      <c r="N1147" s="171"/>
      <c r="O1147" s="171"/>
      <c r="P1147" s="171"/>
      <c r="Q1147" s="171"/>
      <c r="R1147" s="171"/>
      <c r="S1147" s="171"/>
      <c r="T1147" s="172"/>
      <c r="AT1147" s="166" t="s">
        <v>194</v>
      </c>
      <c r="AU1147" s="166" t="s">
        <v>88</v>
      </c>
      <c r="AV1147" s="13" t="s">
        <v>88</v>
      </c>
      <c r="AW1147" s="13" t="s">
        <v>35</v>
      </c>
      <c r="AX1147" s="13" t="s">
        <v>80</v>
      </c>
      <c r="AY1147" s="166" t="s">
        <v>185</v>
      </c>
    </row>
    <row r="1148" spans="1:65" s="13" customFormat="1">
      <c r="B1148" s="164"/>
      <c r="D1148" s="165" t="s">
        <v>194</v>
      </c>
      <c r="E1148" s="166" t="s">
        <v>1</v>
      </c>
      <c r="F1148" s="167" t="s">
        <v>2988</v>
      </c>
      <c r="H1148" s="168">
        <v>-2</v>
      </c>
      <c r="I1148" s="169"/>
      <c r="L1148" s="164"/>
      <c r="M1148" s="170"/>
      <c r="N1148" s="171"/>
      <c r="O1148" s="171"/>
      <c r="P1148" s="171"/>
      <c r="Q1148" s="171"/>
      <c r="R1148" s="171"/>
      <c r="S1148" s="171"/>
      <c r="T1148" s="172"/>
      <c r="AT1148" s="166" t="s">
        <v>194</v>
      </c>
      <c r="AU1148" s="166" t="s">
        <v>88</v>
      </c>
      <c r="AV1148" s="13" t="s">
        <v>88</v>
      </c>
      <c r="AW1148" s="13" t="s">
        <v>35</v>
      </c>
      <c r="AX1148" s="13" t="s">
        <v>80</v>
      </c>
      <c r="AY1148" s="166" t="s">
        <v>185</v>
      </c>
    </row>
    <row r="1149" spans="1:65" s="13" customFormat="1">
      <c r="B1149" s="164"/>
      <c r="D1149" s="165" t="s">
        <v>194</v>
      </c>
      <c r="E1149" s="166" t="s">
        <v>1</v>
      </c>
      <c r="F1149" s="167" t="s">
        <v>2989</v>
      </c>
      <c r="H1149" s="168">
        <v>-1.5</v>
      </c>
      <c r="I1149" s="169"/>
      <c r="L1149" s="164"/>
      <c r="M1149" s="170"/>
      <c r="N1149" s="171"/>
      <c r="O1149" s="171"/>
      <c r="P1149" s="171"/>
      <c r="Q1149" s="171"/>
      <c r="R1149" s="171"/>
      <c r="S1149" s="171"/>
      <c r="T1149" s="172"/>
      <c r="AT1149" s="166" t="s">
        <v>194</v>
      </c>
      <c r="AU1149" s="166" t="s">
        <v>88</v>
      </c>
      <c r="AV1149" s="13" t="s">
        <v>88</v>
      </c>
      <c r="AW1149" s="13" t="s">
        <v>35</v>
      </c>
      <c r="AX1149" s="13" t="s">
        <v>80</v>
      </c>
      <c r="AY1149" s="166" t="s">
        <v>185</v>
      </c>
    </row>
    <row r="1150" spans="1:65" s="13" customFormat="1">
      <c r="B1150" s="164"/>
      <c r="D1150" s="165" t="s">
        <v>194</v>
      </c>
      <c r="E1150" s="166" t="s">
        <v>1</v>
      </c>
      <c r="F1150" s="167" t="s">
        <v>2990</v>
      </c>
      <c r="H1150" s="168">
        <v>0</v>
      </c>
      <c r="I1150" s="169"/>
      <c r="L1150" s="164"/>
      <c r="M1150" s="170"/>
      <c r="N1150" s="171"/>
      <c r="O1150" s="171"/>
      <c r="P1150" s="171"/>
      <c r="Q1150" s="171"/>
      <c r="R1150" s="171"/>
      <c r="S1150" s="171"/>
      <c r="T1150" s="172"/>
      <c r="AT1150" s="166" t="s">
        <v>194</v>
      </c>
      <c r="AU1150" s="166" t="s">
        <v>88</v>
      </c>
      <c r="AV1150" s="13" t="s">
        <v>88</v>
      </c>
      <c r="AW1150" s="13" t="s">
        <v>35</v>
      </c>
      <c r="AX1150" s="13" t="s">
        <v>80</v>
      </c>
      <c r="AY1150" s="166" t="s">
        <v>185</v>
      </c>
    </row>
    <row r="1151" spans="1:65" s="14" customFormat="1">
      <c r="B1151" s="173"/>
      <c r="D1151" s="165" t="s">
        <v>194</v>
      </c>
      <c r="E1151" s="174" t="s">
        <v>1793</v>
      </c>
      <c r="F1151" s="175" t="s">
        <v>195</v>
      </c>
      <c r="H1151" s="176">
        <v>275.42500000000001</v>
      </c>
      <c r="I1151" s="177"/>
      <c r="L1151" s="173"/>
      <c r="M1151" s="178"/>
      <c r="N1151" s="179"/>
      <c r="O1151" s="179"/>
      <c r="P1151" s="179"/>
      <c r="Q1151" s="179"/>
      <c r="R1151" s="179"/>
      <c r="S1151" s="179"/>
      <c r="T1151" s="180"/>
      <c r="AT1151" s="174" t="s">
        <v>194</v>
      </c>
      <c r="AU1151" s="174" t="s">
        <v>88</v>
      </c>
      <c r="AV1151" s="14" t="s">
        <v>192</v>
      </c>
      <c r="AW1151" s="14" t="s">
        <v>35</v>
      </c>
      <c r="AX1151" s="14" t="s">
        <v>24</v>
      </c>
      <c r="AY1151" s="174" t="s">
        <v>185</v>
      </c>
    </row>
    <row r="1152" spans="1:65" s="2" customFormat="1" ht="21.75" customHeight="1">
      <c r="A1152" s="33"/>
      <c r="B1152" s="150"/>
      <c r="C1152" s="181" t="s">
        <v>2991</v>
      </c>
      <c r="D1152" s="181" t="s">
        <v>231</v>
      </c>
      <c r="E1152" s="182" t="s">
        <v>2992</v>
      </c>
      <c r="F1152" s="183" t="s">
        <v>2993</v>
      </c>
      <c r="G1152" s="184" t="s">
        <v>190</v>
      </c>
      <c r="H1152" s="185">
        <v>111.27200000000001</v>
      </c>
      <c r="I1152" s="186"/>
      <c r="J1152" s="187">
        <f>ROUND(I1152*H1152,2)</f>
        <v>0</v>
      </c>
      <c r="K1152" s="183" t="s">
        <v>224</v>
      </c>
      <c r="L1152" s="188"/>
      <c r="M1152" s="189" t="s">
        <v>1</v>
      </c>
      <c r="N1152" s="190" t="s">
        <v>45</v>
      </c>
      <c r="O1152" s="59"/>
      <c r="P1152" s="160">
        <f>O1152*H1152</f>
        <v>0</v>
      </c>
      <c r="Q1152" s="160">
        <v>2.2999999999999998</v>
      </c>
      <c r="R1152" s="160">
        <f>Q1152*H1152</f>
        <v>255.9256</v>
      </c>
      <c r="S1152" s="160">
        <v>0</v>
      </c>
      <c r="T1152" s="161">
        <f>S1152*H1152</f>
        <v>0</v>
      </c>
      <c r="U1152" s="33"/>
      <c r="V1152" s="33"/>
      <c r="W1152" s="33"/>
      <c r="X1152" s="33"/>
      <c r="Y1152" s="33"/>
      <c r="Z1152" s="33"/>
      <c r="AA1152" s="33"/>
      <c r="AB1152" s="33"/>
      <c r="AC1152" s="33"/>
      <c r="AD1152" s="33"/>
      <c r="AE1152" s="33"/>
      <c r="AR1152" s="162" t="s">
        <v>217</v>
      </c>
      <c r="AT1152" s="162" t="s">
        <v>231</v>
      </c>
      <c r="AU1152" s="162" t="s">
        <v>88</v>
      </c>
      <c r="AY1152" s="18" t="s">
        <v>185</v>
      </c>
      <c r="BE1152" s="163">
        <f>IF(N1152="základní",J1152,0)</f>
        <v>0</v>
      </c>
      <c r="BF1152" s="163">
        <f>IF(N1152="snížená",J1152,0)</f>
        <v>0</v>
      </c>
      <c r="BG1152" s="163">
        <f>IF(N1152="zákl. přenesená",J1152,0)</f>
        <v>0</v>
      </c>
      <c r="BH1152" s="163">
        <f>IF(N1152="sníž. přenesená",J1152,0)</f>
        <v>0</v>
      </c>
      <c r="BI1152" s="163">
        <f>IF(N1152="nulová",J1152,0)</f>
        <v>0</v>
      </c>
      <c r="BJ1152" s="18" t="s">
        <v>24</v>
      </c>
      <c r="BK1152" s="163">
        <f>ROUND(I1152*H1152,2)</f>
        <v>0</v>
      </c>
      <c r="BL1152" s="18" t="s">
        <v>192</v>
      </c>
      <c r="BM1152" s="162" t="s">
        <v>2994</v>
      </c>
    </row>
    <row r="1153" spans="1:65" s="13" customFormat="1">
      <c r="B1153" s="164"/>
      <c r="D1153" s="165" t="s">
        <v>194</v>
      </c>
      <c r="E1153" s="166" t="s">
        <v>1</v>
      </c>
      <c r="F1153" s="167" t="s">
        <v>2995</v>
      </c>
      <c r="H1153" s="168">
        <v>111.27200000000001</v>
      </c>
      <c r="I1153" s="169"/>
      <c r="L1153" s="164"/>
      <c r="M1153" s="170"/>
      <c r="N1153" s="171"/>
      <c r="O1153" s="171"/>
      <c r="P1153" s="171"/>
      <c r="Q1153" s="171"/>
      <c r="R1153" s="171"/>
      <c r="S1153" s="171"/>
      <c r="T1153" s="172"/>
      <c r="AT1153" s="166" t="s">
        <v>194</v>
      </c>
      <c r="AU1153" s="166" t="s">
        <v>88</v>
      </c>
      <c r="AV1153" s="13" t="s">
        <v>88</v>
      </c>
      <c r="AW1153" s="13" t="s">
        <v>35</v>
      </c>
      <c r="AX1153" s="13" t="s">
        <v>24</v>
      </c>
      <c r="AY1153" s="166" t="s">
        <v>185</v>
      </c>
    </row>
    <row r="1154" spans="1:65" s="2" customFormat="1" ht="33" customHeight="1">
      <c r="A1154" s="33"/>
      <c r="B1154" s="150"/>
      <c r="C1154" s="151" t="s">
        <v>2996</v>
      </c>
      <c r="D1154" s="151" t="s">
        <v>187</v>
      </c>
      <c r="E1154" s="152" t="s">
        <v>2997</v>
      </c>
      <c r="F1154" s="153" t="s">
        <v>2998</v>
      </c>
      <c r="G1154" s="154" t="s">
        <v>280</v>
      </c>
      <c r="H1154" s="155">
        <v>94.875</v>
      </c>
      <c r="I1154" s="156"/>
      <c r="J1154" s="157">
        <f>ROUND(I1154*H1154,2)</f>
        <v>0</v>
      </c>
      <c r="K1154" s="153" t="s">
        <v>224</v>
      </c>
      <c r="L1154" s="34"/>
      <c r="M1154" s="158" t="s">
        <v>1</v>
      </c>
      <c r="N1154" s="159" t="s">
        <v>45</v>
      </c>
      <c r="O1154" s="59"/>
      <c r="P1154" s="160">
        <f>O1154*H1154</f>
        <v>0</v>
      </c>
      <c r="Q1154" s="160">
        <v>0</v>
      </c>
      <c r="R1154" s="160">
        <f>Q1154*H1154</f>
        <v>0</v>
      </c>
      <c r="S1154" s="160">
        <v>0</v>
      </c>
      <c r="T1154" s="161">
        <f>S1154*H1154</f>
        <v>0</v>
      </c>
      <c r="U1154" s="33"/>
      <c r="V1154" s="33"/>
      <c r="W1154" s="33"/>
      <c r="X1154" s="33"/>
      <c r="Y1154" s="33"/>
      <c r="Z1154" s="33"/>
      <c r="AA1154" s="33"/>
      <c r="AB1154" s="33"/>
      <c r="AC1154" s="33"/>
      <c r="AD1154" s="33"/>
      <c r="AE1154" s="33"/>
      <c r="AR1154" s="162" t="s">
        <v>192</v>
      </c>
      <c r="AT1154" s="162" t="s">
        <v>187</v>
      </c>
      <c r="AU1154" s="162" t="s">
        <v>88</v>
      </c>
      <c r="AY1154" s="18" t="s">
        <v>185</v>
      </c>
      <c r="BE1154" s="163">
        <f>IF(N1154="základní",J1154,0)</f>
        <v>0</v>
      </c>
      <c r="BF1154" s="163">
        <f>IF(N1154="snížená",J1154,0)</f>
        <v>0</v>
      </c>
      <c r="BG1154" s="163">
        <f>IF(N1154="zákl. přenesená",J1154,0)</f>
        <v>0</v>
      </c>
      <c r="BH1154" s="163">
        <f>IF(N1154="sníž. přenesená",J1154,0)</f>
        <v>0</v>
      </c>
      <c r="BI1154" s="163">
        <f>IF(N1154="nulová",J1154,0)</f>
        <v>0</v>
      </c>
      <c r="BJ1154" s="18" t="s">
        <v>24</v>
      </c>
      <c r="BK1154" s="163">
        <f>ROUND(I1154*H1154,2)</f>
        <v>0</v>
      </c>
      <c r="BL1154" s="18" t="s">
        <v>192</v>
      </c>
      <c r="BM1154" s="162" t="s">
        <v>2999</v>
      </c>
    </row>
    <row r="1155" spans="1:65" s="15" customFormat="1">
      <c r="B1155" s="194"/>
      <c r="D1155" s="165" t="s">
        <v>194</v>
      </c>
      <c r="E1155" s="195" t="s">
        <v>1</v>
      </c>
      <c r="F1155" s="196" t="s">
        <v>2977</v>
      </c>
      <c r="H1155" s="195" t="s">
        <v>1</v>
      </c>
      <c r="I1155" s="197"/>
      <c r="L1155" s="194"/>
      <c r="M1155" s="198"/>
      <c r="N1155" s="199"/>
      <c r="O1155" s="199"/>
      <c r="P1155" s="199"/>
      <c r="Q1155" s="199"/>
      <c r="R1155" s="199"/>
      <c r="S1155" s="199"/>
      <c r="T1155" s="200"/>
      <c r="AT1155" s="195" t="s">
        <v>194</v>
      </c>
      <c r="AU1155" s="195" t="s">
        <v>88</v>
      </c>
      <c r="AV1155" s="15" t="s">
        <v>24</v>
      </c>
      <c r="AW1155" s="15" t="s">
        <v>35</v>
      </c>
      <c r="AX1155" s="15" t="s">
        <v>80</v>
      </c>
      <c r="AY1155" s="195" t="s">
        <v>185</v>
      </c>
    </row>
    <row r="1156" spans="1:65" s="13" customFormat="1">
      <c r="B1156" s="164"/>
      <c r="D1156" s="165" t="s">
        <v>194</v>
      </c>
      <c r="E1156" s="166" t="s">
        <v>1</v>
      </c>
      <c r="F1156" s="167" t="s">
        <v>1802</v>
      </c>
      <c r="H1156" s="168">
        <v>97.4</v>
      </c>
      <c r="I1156" s="169"/>
      <c r="L1156" s="164"/>
      <c r="M1156" s="170"/>
      <c r="N1156" s="171"/>
      <c r="O1156" s="171"/>
      <c r="P1156" s="171"/>
      <c r="Q1156" s="171"/>
      <c r="R1156" s="171"/>
      <c r="S1156" s="171"/>
      <c r="T1156" s="172"/>
      <c r="AT1156" s="166" t="s">
        <v>194</v>
      </c>
      <c r="AU1156" s="166" t="s">
        <v>88</v>
      </c>
      <c r="AV1156" s="13" t="s">
        <v>88</v>
      </c>
      <c r="AW1156" s="13" t="s">
        <v>35</v>
      </c>
      <c r="AX1156" s="13" t="s">
        <v>80</v>
      </c>
      <c r="AY1156" s="166" t="s">
        <v>185</v>
      </c>
    </row>
    <row r="1157" spans="1:65" s="14" customFormat="1">
      <c r="B1157" s="173"/>
      <c r="D1157" s="165" t="s">
        <v>194</v>
      </c>
      <c r="E1157" s="174" t="s">
        <v>1801</v>
      </c>
      <c r="F1157" s="175" t="s">
        <v>195</v>
      </c>
      <c r="H1157" s="176">
        <v>97.4</v>
      </c>
      <c r="I1157" s="177"/>
      <c r="L1157" s="173"/>
      <c r="M1157" s="178"/>
      <c r="N1157" s="179"/>
      <c r="O1157" s="179"/>
      <c r="P1157" s="179"/>
      <c r="Q1157" s="179"/>
      <c r="R1157" s="179"/>
      <c r="S1157" s="179"/>
      <c r="T1157" s="180"/>
      <c r="AT1157" s="174" t="s">
        <v>194</v>
      </c>
      <c r="AU1157" s="174" t="s">
        <v>88</v>
      </c>
      <c r="AV1157" s="14" t="s">
        <v>192</v>
      </c>
      <c r="AW1157" s="14" t="s">
        <v>35</v>
      </c>
      <c r="AX1157" s="14" t="s">
        <v>80</v>
      </c>
      <c r="AY1157" s="174" t="s">
        <v>185</v>
      </c>
    </row>
    <row r="1158" spans="1:65" s="15" customFormat="1">
      <c r="B1158" s="194"/>
      <c r="D1158" s="165" t="s">
        <v>194</v>
      </c>
      <c r="E1158" s="195" t="s">
        <v>1</v>
      </c>
      <c r="F1158" s="196" t="s">
        <v>3000</v>
      </c>
      <c r="H1158" s="195" t="s">
        <v>1</v>
      </c>
      <c r="I1158" s="197"/>
      <c r="L1158" s="194"/>
      <c r="M1158" s="198"/>
      <c r="N1158" s="199"/>
      <c r="O1158" s="199"/>
      <c r="P1158" s="199"/>
      <c r="Q1158" s="199"/>
      <c r="R1158" s="199"/>
      <c r="S1158" s="199"/>
      <c r="T1158" s="200"/>
      <c r="AT1158" s="195" t="s">
        <v>194</v>
      </c>
      <c r="AU1158" s="195" t="s">
        <v>88</v>
      </c>
      <c r="AV1158" s="15" t="s">
        <v>24</v>
      </c>
      <c r="AW1158" s="15" t="s">
        <v>35</v>
      </c>
      <c r="AX1158" s="15" t="s">
        <v>80</v>
      </c>
      <c r="AY1158" s="195" t="s">
        <v>185</v>
      </c>
    </row>
    <row r="1159" spans="1:65" s="13" customFormat="1">
      <c r="B1159" s="164"/>
      <c r="D1159" s="165" t="s">
        <v>194</v>
      </c>
      <c r="E1159" s="166" t="s">
        <v>1</v>
      </c>
      <c r="F1159" s="167" t="s">
        <v>3001</v>
      </c>
      <c r="H1159" s="168">
        <v>97.4</v>
      </c>
      <c r="I1159" s="169"/>
      <c r="L1159" s="164"/>
      <c r="M1159" s="170"/>
      <c r="N1159" s="171"/>
      <c r="O1159" s="171"/>
      <c r="P1159" s="171"/>
      <c r="Q1159" s="171"/>
      <c r="R1159" s="171"/>
      <c r="S1159" s="171"/>
      <c r="T1159" s="172"/>
      <c r="AT1159" s="166" t="s">
        <v>194</v>
      </c>
      <c r="AU1159" s="166" t="s">
        <v>88</v>
      </c>
      <c r="AV1159" s="13" t="s">
        <v>88</v>
      </c>
      <c r="AW1159" s="13" t="s">
        <v>35</v>
      </c>
      <c r="AX1159" s="13" t="s">
        <v>80</v>
      </c>
      <c r="AY1159" s="166" t="s">
        <v>185</v>
      </c>
    </row>
    <row r="1160" spans="1:65" s="13" customFormat="1">
      <c r="B1160" s="164"/>
      <c r="D1160" s="165" t="s">
        <v>194</v>
      </c>
      <c r="E1160" s="166" t="s">
        <v>1</v>
      </c>
      <c r="F1160" s="167" t="s">
        <v>3002</v>
      </c>
      <c r="H1160" s="168">
        <v>-0.8</v>
      </c>
      <c r="I1160" s="169"/>
      <c r="L1160" s="164"/>
      <c r="M1160" s="170"/>
      <c r="N1160" s="171"/>
      <c r="O1160" s="171"/>
      <c r="P1160" s="171"/>
      <c r="Q1160" s="171"/>
      <c r="R1160" s="171"/>
      <c r="S1160" s="171"/>
      <c r="T1160" s="172"/>
      <c r="AT1160" s="166" t="s">
        <v>194</v>
      </c>
      <c r="AU1160" s="166" t="s">
        <v>88</v>
      </c>
      <c r="AV1160" s="13" t="s">
        <v>88</v>
      </c>
      <c r="AW1160" s="13" t="s">
        <v>35</v>
      </c>
      <c r="AX1160" s="13" t="s">
        <v>80</v>
      </c>
      <c r="AY1160" s="166" t="s">
        <v>185</v>
      </c>
    </row>
    <row r="1161" spans="1:65" s="13" customFormat="1">
      <c r="B1161" s="164"/>
      <c r="D1161" s="165" t="s">
        <v>194</v>
      </c>
      <c r="E1161" s="166" t="s">
        <v>1</v>
      </c>
      <c r="F1161" s="167" t="s">
        <v>3003</v>
      </c>
      <c r="H1161" s="168">
        <v>-1.89</v>
      </c>
      <c r="I1161" s="169"/>
      <c r="L1161" s="164"/>
      <c r="M1161" s="170"/>
      <c r="N1161" s="171"/>
      <c r="O1161" s="171"/>
      <c r="P1161" s="171"/>
      <c r="Q1161" s="171"/>
      <c r="R1161" s="171"/>
      <c r="S1161" s="171"/>
      <c r="T1161" s="172"/>
      <c r="AT1161" s="166" t="s">
        <v>194</v>
      </c>
      <c r="AU1161" s="166" t="s">
        <v>88</v>
      </c>
      <c r="AV1161" s="13" t="s">
        <v>88</v>
      </c>
      <c r="AW1161" s="13" t="s">
        <v>35</v>
      </c>
      <c r="AX1161" s="13" t="s">
        <v>80</v>
      </c>
      <c r="AY1161" s="166" t="s">
        <v>185</v>
      </c>
    </row>
    <row r="1162" spans="1:65" s="13" customFormat="1">
      <c r="B1162" s="164"/>
      <c r="D1162" s="165" t="s">
        <v>194</v>
      </c>
      <c r="E1162" s="166" t="s">
        <v>1</v>
      </c>
      <c r="F1162" s="167" t="s">
        <v>2980</v>
      </c>
      <c r="H1162" s="168">
        <v>-0.94499999999999995</v>
      </c>
      <c r="I1162" s="169"/>
      <c r="L1162" s="164"/>
      <c r="M1162" s="170"/>
      <c r="N1162" s="171"/>
      <c r="O1162" s="171"/>
      <c r="P1162" s="171"/>
      <c r="Q1162" s="171"/>
      <c r="R1162" s="171"/>
      <c r="S1162" s="171"/>
      <c r="T1162" s="172"/>
      <c r="AT1162" s="166" t="s">
        <v>194</v>
      </c>
      <c r="AU1162" s="166" t="s">
        <v>88</v>
      </c>
      <c r="AV1162" s="13" t="s">
        <v>88</v>
      </c>
      <c r="AW1162" s="13" t="s">
        <v>35</v>
      </c>
      <c r="AX1162" s="13" t="s">
        <v>80</v>
      </c>
      <c r="AY1162" s="166" t="s">
        <v>185</v>
      </c>
    </row>
    <row r="1163" spans="1:65" s="14" customFormat="1">
      <c r="B1163" s="173"/>
      <c r="D1163" s="165" t="s">
        <v>194</v>
      </c>
      <c r="E1163" s="174" t="s">
        <v>1797</v>
      </c>
      <c r="F1163" s="175" t="s">
        <v>195</v>
      </c>
      <c r="H1163" s="176">
        <v>93.765000000000001</v>
      </c>
      <c r="I1163" s="177"/>
      <c r="L1163" s="173"/>
      <c r="M1163" s="178"/>
      <c r="N1163" s="179"/>
      <c r="O1163" s="179"/>
      <c r="P1163" s="179"/>
      <c r="Q1163" s="179"/>
      <c r="R1163" s="179"/>
      <c r="S1163" s="179"/>
      <c r="T1163" s="180"/>
      <c r="AT1163" s="174" t="s">
        <v>194</v>
      </c>
      <c r="AU1163" s="174" t="s">
        <v>88</v>
      </c>
      <c r="AV1163" s="14" t="s">
        <v>192</v>
      </c>
      <c r="AW1163" s="14" t="s">
        <v>35</v>
      </c>
      <c r="AX1163" s="14" t="s">
        <v>80</v>
      </c>
      <c r="AY1163" s="174" t="s">
        <v>185</v>
      </c>
    </row>
    <row r="1164" spans="1:65" s="15" customFormat="1">
      <c r="B1164" s="194"/>
      <c r="D1164" s="165" t="s">
        <v>194</v>
      </c>
      <c r="E1164" s="195" t="s">
        <v>1</v>
      </c>
      <c r="F1164" s="196" t="s">
        <v>3004</v>
      </c>
      <c r="H1164" s="195" t="s">
        <v>1</v>
      </c>
      <c r="I1164" s="197"/>
      <c r="L1164" s="194"/>
      <c r="M1164" s="198"/>
      <c r="N1164" s="199"/>
      <c r="O1164" s="199"/>
      <c r="P1164" s="199"/>
      <c r="Q1164" s="199"/>
      <c r="R1164" s="199"/>
      <c r="S1164" s="199"/>
      <c r="T1164" s="200"/>
      <c r="AT1164" s="195" t="s">
        <v>194</v>
      </c>
      <c r="AU1164" s="195" t="s">
        <v>88</v>
      </c>
      <c r="AV1164" s="15" t="s">
        <v>24</v>
      </c>
      <c r="AW1164" s="15" t="s">
        <v>35</v>
      </c>
      <c r="AX1164" s="15" t="s">
        <v>80</v>
      </c>
      <c r="AY1164" s="195" t="s">
        <v>185</v>
      </c>
    </row>
    <row r="1165" spans="1:65" s="13" customFormat="1">
      <c r="B1165" s="164"/>
      <c r="D1165" s="165" t="s">
        <v>194</v>
      </c>
      <c r="E1165" s="166" t="s">
        <v>1</v>
      </c>
      <c r="F1165" s="167" t="s">
        <v>3001</v>
      </c>
      <c r="H1165" s="168">
        <v>97.4</v>
      </c>
      <c r="I1165" s="169"/>
      <c r="L1165" s="164"/>
      <c r="M1165" s="170"/>
      <c r="N1165" s="171"/>
      <c r="O1165" s="171"/>
      <c r="P1165" s="171"/>
      <c r="Q1165" s="171"/>
      <c r="R1165" s="171"/>
      <c r="S1165" s="171"/>
      <c r="T1165" s="172"/>
      <c r="AT1165" s="166" t="s">
        <v>194</v>
      </c>
      <c r="AU1165" s="166" t="s">
        <v>88</v>
      </c>
      <c r="AV1165" s="13" t="s">
        <v>88</v>
      </c>
      <c r="AW1165" s="13" t="s">
        <v>35</v>
      </c>
      <c r="AX1165" s="13" t="s">
        <v>80</v>
      </c>
      <c r="AY1165" s="166" t="s">
        <v>185</v>
      </c>
    </row>
    <row r="1166" spans="1:65" s="13" customFormat="1">
      <c r="B1166" s="164"/>
      <c r="D1166" s="165" t="s">
        <v>194</v>
      </c>
      <c r="E1166" s="166" t="s">
        <v>1</v>
      </c>
      <c r="F1166" s="167" t="s">
        <v>3005</v>
      </c>
      <c r="H1166" s="168">
        <v>-0.5</v>
      </c>
      <c r="I1166" s="169"/>
      <c r="L1166" s="164"/>
      <c r="M1166" s="170"/>
      <c r="N1166" s="171"/>
      <c r="O1166" s="171"/>
      <c r="P1166" s="171"/>
      <c r="Q1166" s="171"/>
      <c r="R1166" s="171"/>
      <c r="S1166" s="171"/>
      <c r="T1166" s="172"/>
      <c r="AT1166" s="166" t="s">
        <v>194</v>
      </c>
      <c r="AU1166" s="166" t="s">
        <v>88</v>
      </c>
      <c r="AV1166" s="13" t="s">
        <v>88</v>
      </c>
      <c r="AW1166" s="13" t="s">
        <v>35</v>
      </c>
      <c r="AX1166" s="13" t="s">
        <v>80</v>
      </c>
      <c r="AY1166" s="166" t="s">
        <v>185</v>
      </c>
    </row>
    <row r="1167" spans="1:65" s="13" customFormat="1">
      <c r="B1167" s="164"/>
      <c r="D1167" s="165" t="s">
        <v>194</v>
      </c>
      <c r="E1167" s="166" t="s">
        <v>1</v>
      </c>
      <c r="F1167" s="167" t="s">
        <v>3006</v>
      </c>
      <c r="H1167" s="168">
        <v>-1.35</v>
      </c>
      <c r="I1167" s="169"/>
      <c r="L1167" s="164"/>
      <c r="M1167" s="170"/>
      <c r="N1167" s="171"/>
      <c r="O1167" s="171"/>
      <c r="P1167" s="171"/>
      <c r="Q1167" s="171"/>
      <c r="R1167" s="171"/>
      <c r="S1167" s="171"/>
      <c r="T1167" s="172"/>
      <c r="AT1167" s="166" t="s">
        <v>194</v>
      </c>
      <c r="AU1167" s="166" t="s">
        <v>88</v>
      </c>
      <c r="AV1167" s="13" t="s">
        <v>88</v>
      </c>
      <c r="AW1167" s="13" t="s">
        <v>35</v>
      </c>
      <c r="AX1167" s="13" t="s">
        <v>80</v>
      </c>
      <c r="AY1167" s="166" t="s">
        <v>185</v>
      </c>
    </row>
    <row r="1168" spans="1:65" s="13" customFormat="1">
      <c r="B1168" s="164"/>
      <c r="D1168" s="165" t="s">
        <v>194</v>
      </c>
      <c r="E1168" s="166" t="s">
        <v>1</v>
      </c>
      <c r="F1168" s="167" t="s">
        <v>2986</v>
      </c>
      <c r="H1168" s="168">
        <v>-0.67500000000000004</v>
      </c>
      <c r="I1168" s="169"/>
      <c r="L1168" s="164"/>
      <c r="M1168" s="170"/>
      <c r="N1168" s="171"/>
      <c r="O1168" s="171"/>
      <c r="P1168" s="171"/>
      <c r="Q1168" s="171"/>
      <c r="R1168" s="171"/>
      <c r="S1168" s="171"/>
      <c r="T1168" s="172"/>
      <c r="AT1168" s="166" t="s">
        <v>194</v>
      </c>
      <c r="AU1168" s="166" t="s">
        <v>88</v>
      </c>
      <c r="AV1168" s="13" t="s">
        <v>88</v>
      </c>
      <c r="AW1168" s="13" t="s">
        <v>35</v>
      </c>
      <c r="AX1168" s="13" t="s">
        <v>80</v>
      </c>
      <c r="AY1168" s="166" t="s">
        <v>185</v>
      </c>
    </row>
    <row r="1169" spans="1:65" s="14" customFormat="1">
      <c r="B1169" s="173"/>
      <c r="D1169" s="165" t="s">
        <v>194</v>
      </c>
      <c r="E1169" s="174" t="s">
        <v>1799</v>
      </c>
      <c r="F1169" s="175" t="s">
        <v>195</v>
      </c>
      <c r="H1169" s="176">
        <v>94.875</v>
      </c>
      <c r="I1169" s="177"/>
      <c r="L1169" s="173"/>
      <c r="M1169" s="178"/>
      <c r="N1169" s="179"/>
      <c r="O1169" s="179"/>
      <c r="P1169" s="179"/>
      <c r="Q1169" s="179"/>
      <c r="R1169" s="179"/>
      <c r="S1169" s="179"/>
      <c r="T1169" s="180"/>
      <c r="AT1169" s="174" t="s">
        <v>194</v>
      </c>
      <c r="AU1169" s="174" t="s">
        <v>88</v>
      </c>
      <c r="AV1169" s="14" t="s">
        <v>192</v>
      </c>
      <c r="AW1169" s="14" t="s">
        <v>35</v>
      </c>
      <c r="AX1169" s="14" t="s">
        <v>24</v>
      </c>
      <c r="AY1169" s="174" t="s">
        <v>185</v>
      </c>
    </row>
    <row r="1170" spans="1:65" s="2" customFormat="1" ht="21.75" customHeight="1">
      <c r="A1170" s="33"/>
      <c r="B1170" s="150"/>
      <c r="C1170" s="181" t="s">
        <v>3007</v>
      </c>
      <c r="D1170" s="181" t="s">
        <v>231</v>
      </c>
      <c r="E1170" s="182" t="s">
        <v>3008</v>
      </c>
      <c r="F1170" s="183" t="s">
        <v>3009</v>
      </c>
      <c r="G1170" s="184" t="s">
        <v>190</v>
      </c>
      <c r="H1170" s="185">
        <v>38.33</v>
      </c>
      <c r="I1170" s="186"/>
      <c r="J1170" s="187">
        <f>ROUND(I1170*H1170,2)</f>
        <v>0</v>
      </c>
      <c r="K1170" s="183" t="s">
        <v>224</v>
      </c>
      <c r="L1170" s="188"/>
      <c r="M1170" s="189" t="s">
        <v>1</v>
      </c>
      <c r="N1170" s="190" t="s">
        <v>45</v>
      </c>
      <c r="O1170" s="59"/>
      <c r="P1170" s="160">
        <f>O1170*H1170</f>
        <v>0</v>
      </c>
      <c r="Q1170" s="160">
        <v>3</v>
      </c>
      <c r="R1170" s="160">
        <f>Q1170*H1170</f>
        <v>114.99</v>
      </c>
      <c r="S1170" s="160">
        <v>0</v>
      </c>
      <c r="T1170" s="161">
        <f>S1170*H1170</f>
        <v>0</v>
      </c>
      <c r="U1170" s="33"/>
      <c r="V1170" s="33"/>
      <c r="W1170" s="33"/>
      <c r="X1170" s="33"/>
      <c r="Y1170" s="33"/>
      <c r="Z1170" s="33"/>
      <c r="AA1170" s="33"/>
      <c r="AB1170" s="33"/>
      <c r="AC1170" s="33"/>
      <c r="AD1170" s="33"/>
      <c r="AE1170" s="33"/>
      <c r="AR1170" s="162" t="s">
        <v>217</v>
      </c>
      <c r="AT1170" s="162" t="s">
        <v>231</v>
      </c>
      <c r="AU1170" s="162" t="s">
        <v>88</v>
      </c>
      <c r="AY1170" s="18" t="s">
        <v>185</v>
      </c>
      <c r="BE1170" s="163">
        <f>IF(N1170="základní",J1170,0)</f>
        <v>0</v>
      </c>
      <c r="BF1170" s="163">
        <f>IF(N1170="snížená",J1170,0)</f>
        <v>0</v>
      </c>
      <c r="BG1170" s="163">
        <f>IF(N1170="zákl. přenesená",J1170,0)</f>
        <v>0</v>
      </c>
      <c r="BH1170" s="163">
        <f>IF(N1170="sníž. přenesená",J1170,0)</f>
        <v>0</v>
      </c>
      <c r="BI1170" s="163">
        <f>IF(N1170="nulová",J1170,0)</f>
        <v>0</v>
      </c>
      <c r="BJ1170" s="18" t="s">
        <v>24</v>
      </c>
      <c r="BK1170" s="163">
        <f>ROUND(I1170*H1170,2)</f>
        <v>0</v>
      </c>
      <c r="BL1170" s="18" t="s">
        <v>192</v>
      </c>
      <c r="BM1170" s="162" t="s">
        <v>3010</v>
      </c>
    </row>
    <row r="1171" spans="1:65" s="13" customFormat="1">
      <c r="B1171" s="164"/>
      <c r="D1171" s="165" t="s">
        <v>194</v>
      </c>
      <c r="E1171" s="166" t="s">
        <v>1</v>
      </c>
      <c r="F1171" s="167" t="s">
        <v>3011</v>
      </c>
      <c r="H1171" s="168">
        <v>38.33</v>
      </c>
      <c r="I1171" s="169"/>
      <c r="L1171" s="164"/>
      <c r="M1171" s="170"/>
      <c r="N1171" s="171"/>
      <c r="O1171" s="171"/>
      <c r="P1171" s="171"/>
      <c r="Q1171" s="171"/>
      <c r="R1171" s="171"/>
      <c r="S1171" s="171"/>
      <c r="T1171" s="172"/>
      <c r="AT1171" s="166" t="s">
        <v>194</v>
      </c>
      <c r="AU1171" s="166" t="s">
        <v>88</v>
      </c>
      <c r="AV1171" s="13" t="s">
        <v>88</v>
      </c>
      <c r="AW1171" s="13" t="s">
        <v>35</v>
      </c>
      <c r="AX1171" s="13" t="s">
        <v>24</v>
      </c>
      <c r="AY1171" s="166" t="s">
        <v>185</v>
      </c>
    </row>
    <row r="1172" spans="1:65" s="2" customFormat="1" ht="21.75" customHeight="1">
      <c r="A1172" s="33"/>
      <c r="B1172" s="150"/>
      <c r="C1172" s="151" t="s">
        <v>3012</v>
      </c>
      <c r="D1172" s="151" t="s">
        <v>187</v>
      </c>
      <c r="E1172" s="152" t="s">
        <v>3013</v>
      </c>
      <c r="F1172" s="153" t="s">
        <v>3014</v>
      </c>
      <c r="G1172" s="154" t="s">
        <v>280</v>
      </c>
      <c r="H1172" s="155">
        <v>2.5</v>
      </c>
      <c r="I1172" s="156"/>
      <c r="J1172" s="157">
        <f>ROUND(I1172*H1172,2)</f>
        <v>0</v>
      </c>
      <c r="K1172" s="153" t="s">
        <v>191</v>
      </c>
      <c r="L1172" s="34"/>
      <c r="M1172" s="158" t="s">
        <v>1</v>
      </c>
      <c r="N1172" s="159" t="s">
        <v>45</v>
      </c>
      <c r="O1172" s="59"/>
      <c r="P1172" s="160">
        <f>O1172*H1172</f>
        <v>0</v>
      </c>
      <c r="Q1172" s="160">
        <v>8.0000000000000007E-5</v>
      </c>
      <c r="R1172" s="160">
        <f>Q1172*H1172</f>
        <v>2.0000000000000001E-4</v>
      </c>
      <c r="S1172" s="160">
        <v>0</v>
      </c>
      <c r="T1172" s="161">
        <f>S1172*H1172</f>
        <v>0</v>
      </c>
      <c r="U1172" s="33"/>
      <c r="V1172" s="33"/>
      <c r="W1172" s="33"/>
      <c r="X1172" s="33"/>
      <c r="Y1172" s="33"/>
      <c r="Z1172" s="33"/>
      <c r="AA1172" s="33"/>
      <c r="AB1172" s="33"/>
      <c r="AC1172" s="33"/>
      <c r="AD1172" s="33"/>
      <c r="AE1172" s="33"/>
      <c r="AR1172" s="162" t="s">
        <v>192</v>
      </c>
      <c r="AT1172" s="162" t="s">
        <v>187</v>
      </c>
      <c r="AU1172" s="162" t="s">
        <v>88</v>
      </c>
      <c r="AY1172" s="18" t="s">
        <v>185</v>
      </c>
      <c r="BE1172" s="163">
        <f>IF(N1172="základní",J1172,0)</f>
        <v>0</v>
      </c>
      <c r="BF1172" s="163">
        <f>IF(N1172="snížená",J1172,0)</f>
        <v>0</v>
      </c>
      <c r="BG1172" s="163">
        <f>IF(N1172="zákl. přenesená",J1172,0)</f>
        <v>0</v>
      </c>
      <c r="BH1172" s="163">
        <f>IF(N1172="sníž. přenesená",J1172,0)</f>
        <v>0</v>
      </c>
      <c r="BI1172" s="163">
        <f>IF(N1172="nulová",J1172,0)</f>
        <v>0</v>
      </c>
      <c r="BJ1172" s="18" t="s">
        <v>24</v>
      </c>
      <c r="BK1172" s="163">
        <f>ROUND(I1172*H1172,2)</f>
        <v>0</v>
      </c>
      <c r="BL1172" s="18" t="s">
        <v>192</v>
      </c>
      <c r="BM1172" s="162" t="s">
        <v>3015</v>
      </c>
    </row>
    <row r="1173" spans="1:65" s="15" customFormat="1">
      <c r="B1173" s="194"/>
      <c r="D1173" s="165" t="s">
        <v>194</v>
      </c>
      <c r="E1173" s="195" t="s">
        <v>1</v>
      </c>
      <c r="F1173" s="196" t="s">
        <v>2977</v>
      </c>
      <c r="H1173" s="195" t="s">
        <v>1</v>
      </c>
      <c r="I1173" s="197"/>
      <c r="L1173" s="194"/>
      <c r="M1173" s="198"/>
      <c r="N1173" s="199"/>
      <c r="O1173" s="199"/>
      <c r="P1173" s="199"/>
      <c r="Q1173" s="199"/>
      <c r="R1173" s="199"/>
      <c r="S1173" s="199"/>
      <c r="T1173" s="200"/>
      <c r="AT1173" s="195" t="s">
        <v>194</v>
      </c>
      <c r="AU1173" s="195" t="s">
        <v>88</v>
      </c>
      <c r="AV1173" s="15" t="s">
        <v>24</v>
      </c>
      <c r="AW1173" s="15" t="s">
        <v>35</v>
      </c>
      <c r="AX1173" s="15" t="s">
        <v>80</v>
      </c>
      <c r="AY1173" s="195" t="s">
        <v>185</v>
      </c>
    </row>
    <row r="1174" spans="1:65" s="13" customFormat="1">
      <c r="B1174" s="164"/>
      <c r="D1174" s="165" t="s">
        <v>194</v>
      </c>
      <c r="E1174" s="166" t="s">
        <v>1</v>
      </c>
      <c r="F1174" s="167" t="s">
        <v>3016</v>
      </c>
      <c r="H1174" s="168">
        <v>3</v>
      </c>
      <c r="I1174" s="169"/>
      <c r="L1174" s="164"/>
      <c r="M1174" s="170"/>
      <c r="N1174" s="171"/>
      <c r="O1174" s="171"/>
      <c r="P1174" s="171"/>
      <c r="Q1174" s="171"/>
      <c r="R1174" s="171"/>
      <c r="S1174" s="171"/>
      <c r="T1174" s="172"/>
      <c r="AT1174" s="166" t="s">
        <v>194</v>
      </c>
      <c r="AU1174" s="166" t="s">
        <v>88</v>
      </c>
      <c r="AV1174" s="13" t="s">
        <v>88</v>
      </c>
      <c r="AW1174" s="13" t="s">
        <v>35</v>
      </c>
      <c r="AX1174" s="13" t="s">
        <v>80</v>
      </c>
      <c r="AY1174" s="166" t="s">
        <v>185</v>
      </c>
    </row>
    <row r="1175" spans="1:65" s="14" customFormat="1">
      <c r="B1175" s="173"/>
      <c r="D1175" s="165" t="s">
        <v>194</v>
      </c>
      <c r="E1175" s="174" t="s">
        <v>1786</v>
      </c>
      <c r="F1175" s="175" t="s">
        <v>195</v>
      </c>
      <c r="H1175" s="176">
        <v>3</v>
      </c>
      <c r="I1175" s="177"/>
      <c r="L1175" s="173"/>
      <c r="M1175" s="178"/>
      <c r="N1175" s="179"/>
      <c r="O1175" s="179"/>
      <c r="P1175" s="179"/>
      <c r="Q1175" s="179"/>
      <c r="R1175" s="179"/>
      <c r="S1175" s="179"/>
      <c r="T1175" s="180"/>
      <c r="AT1175" s="174" t="s">
        <v>194</v>
      </c>
      <c r="AU1175" s="174" t="s">
        <v>88</v>
      </c>
      <c r="AV1175" s="14" t="s">
        <v>192</v>
      </c>
      <c r="AW1175" s="14" t="s">
        <v>35</v>
      </c>
      <c r="AX1175" s="14" t="s">
        <v>80</v>
      </c>
      <c r="AY1175" s="174" t="s">
        <v>185</v>
      </c>
    </row>
    <row r="1176" spans="1:65" s="15" customFormat="1">
      <c r="B1176" s="194"/>
      <c r="D1176" s="165" t="s">
        <v>194</v>
      </c>
      <c r="E1176" s="195" t="s">
        <v>1</v>
      </c>
      <c r="F1176" s="196" t="s">
        <v>3017</v>
      </c>
      <c r="H1176" s="195" t="s">
        <v>1</v>
      </c>
      <c r="I1176" s="197"/>
      <c r="L1176" s="194"/>
      <c r="M1176" s="198"/>
      <c r="N1176" s="199"/>
      <c r="O1176" s="199"/>
      <c r="P1176" s="199"/>
      <c r="Q1176" s="199"/>
      <c r="R1176" s="199"/>
      <c r="S1176" s="199"/>
      <c r="T1176" s="200"/>
      <c r="AT1176" s="195" t="s">
        <v>194</v>
      </c>
      <c r="AU1176" s="195" t="s">
        <v>88</v>
      </c>
      <c r="AV1176" s="15" t="s">
        <v>24</v>
      </c>
      <c r="AW1176" s="15" t="s">
        <v>35</v>
      </c>
      <c r="AX1176" s="15" t="s">
        <v>80</v>
      </c>
      <c r="AY1176" s="195" t="s">
        <v>185</v>
      </c>
    </row>
    <row r="1177" spans="1:65" s="13" customFormat="1">
      <c r="B1177" s="164"/>
      <c r="D1177" s="165" t="s">
        <v>194</v>
      </c>
      <c r="E1177" s="166" t="s">
        <v>1</v>
      </c>
      <c r="F1177" s="167" t="s">
        <v>3016</v>
      </c>
      <c r="H1177" s="168">
        <v>3</v>
      </c>
      <c r="I1177" s="169"/>
      <c r="L1177" s="164"/>
      <c r="M1177" s="170"/>
      <c r="N1177" s="171"/>
      <c r="O1177" s="171"/>
      <c r="P1177" s="171"/>
      <c r="Q1177" s="171"/>
      <c r="R1177" s="171"/>
      <c r="S1177" s="171"/>
      <c r="T1177" s="172"/>
      <c r="AT1177" s="166" t="s">
        <v>194</v>
      </c>
      <c r="AU1177" s="166" t="s">
        <v>88</v>
      </c>
      <c r="AV1177" s="13" t="s">
        <v>88</v>
      </c>
      <c r="AW1177" s="13" t="s">
        <v>35</v>
      </c>
      <c r="AX1177" s="13" t="s">
        <v>80</v>
      </c>
      <c r="AY1177" s="166" t="s">
        <v>185</v>
      </c>
    </row>
    <row r="1178" spans="1:65" s="13" customFormat="1">
      <c r="B1178" s="164"/>
      <c r="D1178" s="165" t="s">
        <v>194</v>
      </c>
      <c r="E1178" s="166" t="s">
        <v>1</v>
      </c>
      <c r="F1178" s="167" t="s">
        <v>3018</v>
      </c>
      <c r="H1178" s="168">
        <v>-0.8</v>
      </c>
      <c r="I1178" s="169"/>
      <c r="L1178" s="164"/>
      <c r="M1178" s="170"/>
      <c r="N1178" s="171"/>
      <c r="O1178" s="171"/>
      <c r="P1178" s="171"/>
      <c r="Q1178" s="171"/>
      <c r="R1178" s="171"/>
      <c r="S1178" s="171"/>
      <c r="T1178" s="172"/>
      <c r="AT1178" s="166" t="s">
        <v>194</v>
      </c>
      <c r="AU1178" s="166" t="s">
        <v>88</v>
      </c>
      <c r="AV1178" s="13" t="s">
        <v>88</v>
      </c>
      <c r="AW1178" s="13" t="s">
        <v>35</v>
      </c>
      <c r="AX1178" s="13" t="s">
        <v>80</v>
      </c>
      <c r="AY1178" s="166" t="s">
        <v>185</v>
      </c>
    </row>
    <row r="1179" spans="1:65" s="14" customFormat="1">
      <c r="B1179" s="173"/>
      <c r="D1179" s="165" t="s">
        <v>194</v>
      </c>
      <c r="E1179" s="174" t="s">
        <v>1787</v>
      </c>
      <c r="F1179" s="175" t="s">
        <v>195</v>
      </c>
      <c r="H1179" s="176">
        <v>2.2000000000000002</v>
      </c>
      <c r="I1179" s="177"/>
      <c r="L1179" s="173"/>
      <c r="M1179" s="178"/>
      <c r="N1179" s="179"/>
      <c r="O1179" s="179"/>
      <c r="P1179" s="179"/>
      <c r="Q1179" s="179"/>
      <c r="R1179" s="179"/>
      <c r="S1179" s="179"/>
      <c r="T1179" s="180"/>
      <c r="AT1179" s="174" t="s">
        <v>194</v>
      </c>
      <c r="AU1179" s="174" t="s">
        <v>88</v>
      </c>
      <c r="AV1179" s="14" t="s">
        <v>192</v>
      </c>
      <c r="AW1179" s="14" t="s">
        <v>35</v>
      </c>
      <c r="AX1179" s="14" t="s">
        <v>80</v>
      </c>
      <c r="AY1179" s="174" t="s">
        <v>185</v>
      </c>
    </row>
    <row r="1180" spans="1:65" s="15" customFormat="1">
      <c r="B1180" s="194"/>
      <c r="D1180" s="165" t="s">
        <v>194</v>
      </c>
      <c r="E1180" s="195" t="s">
        <v>1</v>
      </c>
      <c r="F1180" s="196" t="s">
        <v>3019</v>
      </c>
      <c r="H1180" s="195" t="s">
        <v>1</v>
      </c>
      <c r="I1180" s="197"/>
      <c r="L1180" s="194"/>
      <c r="M1180" s="198"/>
      <c r="N1180" s="199"/>
      <c r="O1180" s="199"/>
      <c r="P1180" s="199"/>
      <c r="Q1180" s="199"/>
      <c r="R1180" s="199"/>
      <c r="S1180" s="199"/>
      <c r="T1180" s="200"/>
      <c r="AT1180" s="195" t="s">
        <v>194</v>
      </c>
      <c r="AU1180" s="195" t="s">
        <v>88</v>
      </c>
      <c r="AV1180" s="15" t="s">
        <v>24</v>
      </c>
      <c r="AW1180" s="15" t="s">
        <v>35</v>
      </c>
      <c r="AX1180" s="15" t="s">
        <v>80</v>
      </c>
      <c r="AY1180" s="195" t="s">
        <v>185</v>
      </c>
    </row>
    <row r="1181" spans="1:65" s="13" customFormat="1">
      <c r="B1181" s="164"/>
      <c r="D1181" s="165" t="s">
        <v>194</v>
      </c>
      <c r="E1181" s="166" t="s">
        <v>1</v>
      </c>
      <c r="F1181" s="167" t="s">
        <v>3016</v>
      </c>
      <c r="H1181" s="168">
        <v>3</v>
      </c>
      <c r="I1181" s="169"/>
      <c r="L1181" s="164"/>
      <c r="M1181" s="170"/>
      <c r="N1181" s="171"/>
      <c r="O1181" s="171"/>
      <c r="P1181" s="171"/>
      <c r="Q1181" s="171"/>
      <c r="R1181" s="171"/>
      <c r="S1181" s="171"/>
      <c r="T1181" s="172"/>
      <c r="AT1181" s="166" t="s">
        <v>194</v>
      </c>
      <c r="AU1181" s="166" t="s">
        <v>88</v>
      </c>
      <c r="AV1181" s="13" t="s">
        <v>88</v>
      </c>
      <c r="AW1181" s="13" t="s">
        <v>35</v>
      </c>
      <c r="AX1181" s="13" t="s">
        <v>80</v>
      </c>
      <c r="AY1181" s="166" t="s">
        <v>185</v>
      </c>
    </row>
    <row r="1182" spans="1:65" s="13" customFormat="1">
      <c r="B1182" s="164"/>
      <c r="D1182" s="165" t="s">
        <v>194</v>
      </c>
      <c r="E1182" s="166" t="s">
        <v>1</v>
      </c>
      <c r="F1182" s="167" t="s">
        <v>3020</v>
      </c>
      <c r="H1182" s="168">
        <v>-0.5</v>
      </c>
      <c r="I1182" s="169"/>
      <c r="L1182" s="164"/>
      <c r="M1182" s="170"/>
      <c r="N1182" s="171"/>
      <c r="O1182" s="171"/>
      <c r="P1182" s="171"/>
      <c r="Q1182" s="171"/>
      <c r="R1182" s="171"/>
      <c r="S1182" s="171"/>
      <c r="T1182" s="172"/>
      <c r="AT1182" s="166" t="s">
        <v>194</v>
      </c>
      <c r="AU1182" s="166" t="s">
        <v>88</v>
      </c>
      <c r="AV1182" s="13" t="s">
        <v>88</v>
      </c>
      <c r="AW1182" s="13" t="s">
        <v>35</v>
      </c>
      <c r="AX1182" s="13" t="s">
        <v>80</v>
      </c>
      <c r="AY1182" s="166" t="s">
        <v>185</v>
      </c>
    </row>
    <row r="1183" spans="1:65" s="14" customFormat="1">
      <c r="B1183" s="173"/>
      <c r="D1183" s="165" t="s">
        <v>194</v>
      </c>
      <c r="E1183" s="174" t="s">
        <v>1789</v>
      </c>
      <c r="F1183" s="175" t="s">
        <v>195</v>
      </c>
      <c r="H1183" s="176">
        <v>2.5</v>
      </c>
      <c r="I1183" s="177"/>
      <c r="L1183" s="173"/>
      <c r="M1183" s="178"/>
      <c r="N1183" s="179"/>
      <c r="O1183" s="179"/>
      <c r="P1183" s="179"/>
      <c r="Q1183" s="179"/>
      <c r="R1183" s="179"/>
      <c r="S1183" s="179"/>
      <c r="T1183" s="180"/>
      <c r="AT1183" s="174" t="s">
        <v>194</v>
      </c>
      <c r="AU1183" s="174" t="s">
        <v>88</v>
      </c>
      <c r="AV1183" s="14" t="s">
        <v>192</v>
      </c>
      <c r="AW1183" s="14" t="s">
        <v>35</v>
      </c>
      <c r="AX1183" s="14" t="s">
        <v>24</v>
      </c>
      <c r="AY1183" s="174" t="s">
        <v>185</v>
      </c>
    </row>
    <row r="1184" spans="1:65" s="2" customFormat="1" ht="16.5" customHeight="1">
      <c r="A1184" s="33"/>
      <c r="B1184" s="150"/>
      <c r="C1184" s="181" t="s">
        <v>3021</v>
      </c>
      <c r="D1184" s="181" t="s">
        <v>231</v>
      </c>
      <c r="E1184" s="182" t="s">
        <v>3022</v>
      </c>
      <c r="F1184" s="183" t="s">
        <v>3023</v>
      </c>
      <c r="G1184" s="184" t="s">
        <v>280</v>
      </c>
      <c r="H1184" s="185">
        <v>2.5379999999999998</v>
      </c>
      <c r="I1184" s="186"/>
      <c r="J1184" s="187">
        <f>ROUND(I1184*H1184,2)</f>
        <v>0</v>
      </c>
      <c r="K1184" s="183" t="s">
        <v>191</v>
      </c>
      <c r="L1184" s="188"/>
      <c r="M1184" s="189" t="s">
        <v>1</v>
      </c>
      <c r="N1184" s="190" t="s">
        <v>45</v>
      </c>
      <c r="O1184" s="59"/>
      <c r="P1184" s="160">
        <f>O1184*H1184</f>
        <v>0</v>
      </c>
      <c r="Q1184" s="160">
        <v>7.1999999999999995E-2</v>
      </c>
      <c r="R1184" s="160">
        <f>Q1184*H1184</f>
        <v>0.18273599999999998</v>
      </c>
      <c r="S1184" s="160">
        <v>0</v>
      </c>
      <c r="T1184" s="161">
        <f>S1184*H1184</f>
        <v>0</v>
      </c>
      <c r="U1184" s="33"/>
      <c r="V1184" s="33"/>
      <c r="W1184" s="33"/>
      <c r="X1184" s="33"/>
      <c r="Y1184" s="33"/>
      <c r="Z1184" s="33"/>
      <c r="AA1184" s="33"/>
      <c r="AB1184" s="33"/>
      <c r="AC1184" s="33"/>
      <c r="AD1184" s="33"/>
      <c r="AE1184" s="33"/>
      <c r="AR1184" s="162" t="s">
        <v>217</v>
      </c>
      <c r="AT1184" s="162" t="s">
        <v>231</v>
      </c>
      <c r="AU1184" s="162" t="s">
        <v>88</v>
      </c>
      <c r="AY1184" s="18" t="s">
        <v>185</v>
      </c>
      <c r="BE1184" s="163">
        <f>IF(N1184="základní",J1184,0)</f>
        <v>0</v>
      </c>
      <c r="BF1184" s="163">
        <f>IF(N1184="snížená",J1184,0)</f>
        <v>0</v>
      </c>
      <c r="BG1184" s="163">
        <f>IF(N1184="zákl. přenesená",J1184,0)</f>
        <v>0</v>
      </c>
      <c r="BH1184" s="163">
        <f>IF(N1184="sníž. přenesená",J1184,0)</f>
        <v>0</v>
      </c>
      <c r="BI1184" s="163">
        <f>IF(N1184="nulová",J1184,0)</f>
        <v>0</v>
      </c>
      <c r="BJ1184" s="18" t="s">
        <v>24</v>
      </c>
      <c r="BK1184" s="163">
        <f>ROUND(I1184*H1184,2)</f>
        <v>0</v>
      </c>
      <c r="BL1184" s="18" t="s">
        <v>192</v>
      </c>
      <c r="BM1184" s="162" t="s">
        <v>3024</v>
      </c>
    </row>
    <row r="1185" spans="1:65" s="13" customFormat="1">
      <c r="B1185" s="164"/>
      <c r="D1185" s="165" t="s">
        <v>194</v>
      </c>
      <c r="E1185" s="166" t="s">
        <v>1</v>
      </c>
      <c r="F1185" s="167" t="s">
        <v>3025</v>
      </c>
      <c r="H1185" s="168">
        <v>2.5379999999999998</v>
      </c>
      <c r="I1185" s="169"/>
      <c r="L1185" s="164"/>
      <c r="M1185" s="170"/>
      <c r="N1185" s="171"/>
      <c r="O1185" s="171"/>
      <c r="P1185" s="171"/>
      <c r="Q1185" s="171"/>
      <c r="R1185" s="171"/>
      <c r="S1185" s="171"/>
      <c r="T1185" s="172"/>
      <c r="AT1185" s="166" t="s">
        <v>194</v>
      </c>
      <c r="AU1185" s="166" t="s">
        <v>88</v>
      </c>
      <c r="AV1185" s="13" t="s">
        <v>88</v>
      </c>
      <c r="AW1185" s="13" t="s">
        <v>35</v>
      </c>
      <c r="AX1185" s="13" t="s">
        <v>24</v>
      </c>
      <c r="AY1185" s="166" t="s">
        <v>185</v>
      </c>
    </row>
    <row r="1186" spans="1:65" s="2" customFormat="1" ht="24.2" customHeight="1">
      <c r="A1186" s="33"/>
      <c r="B1186" s="150"/>
      <c r="C1186" s="151" t="s">
        <v>3026</v>
      </c>
      <c r="D1186" s="151" t="s">
        <v>187</v>
      </c>
      <c r="E1186" s="152" t="s">
        <v>3027</v>
      </c>
      <c r="F1186" s="153" t="s">
        <v>3028</v>
      </c>
      <c r="G1186" s="154" t="s">
        <v>280</v>
      </c>
      <c r="H1186" s="155">
        <v>2.4500000000000002</v>
      </c>
      <c r="I1186" s="156"/>
      <c r="J1186" s="157">
        <f>ROUND(I1186*H1186,2)</f>
        <v>0</v>
      </c>
      <c r="K1186" s="153" t="s">
        <v>191</v>
      </c>
      <c r="L1186" s="34"/>
      <c r="M1186" s="158" t="s">
        <v>1</v>
      </c>
      <c r="N1186" s="159" t="s">
        <v>45</v>
      </c>
      <c r="O1186" s="59"/>
      <c r="P1186" s="160">
        <f>O1186*H1186</f>
        <v>0</v>
      </c>
      <c r="Q1186" s="160">
        <v>4.0000000000000002E-4</v>
      </c>
      <c r="R1186" s="160">
        <f>Q1186*H1186</f>
        <v>9.8000000000000019E-4</v>
      </c>
      <c r="S1186" s="160">
        <v>0</v>
      </c>
      <c r="T1186" s="161">
        <f>S1186*H1186</f>
        <v>0</v>
      </c>
      <c r="U1186" s="33"/>
      <c r="V1186" s="33"/>
      <c r="W1186" s="33"/>
      <c r="X1186" s="33"/>
      <c r="Y1186" s="33"/>
      <c r="Z1186" s="33"/>
      <c r="AA1186" s="33"/>
      <c r="AB1186" s="33"/>
      <c r="AC1186" s="33"/>
      <c r="AD1186" s="33"/>
      <c r="AE1186" s="33"/>
      <c r="AR1186" s="162" t="s">
        <v>192</v>
      </c>
      <c r="AT1186" s="162" t="s">
        <v>187</v>
      </c>
      <c r="AU1186" s="162" t="s">
        <v>88</v>
      </c>
      <c r="AY1186" s="18" t="s">
        <v>185</v>
      </c>
      <c r="BE1186" s="163">
        <f>IF(N1186="základní",J1186,0)</f>
        <v>0</v>
      </c>
      <c r="BF1186" s="163">
        <f>IF(N1186="snížená",J1186,0)</f>
        <v>0</v>
      </c>
      <c r="BG1186" s="163">
        <f>IF(N1186="zákl. přenesená",J1186,0)</f>
        <v>0</v>
      </c>
      <c r="BH1186" s="163">
        <f>IF(N1186="sníž. přenesená",J1186,0)</f>
        <v>0</v>
      </c>
      <c r="BI1186" s="163">
        <f>IF(N1186="nulová",J1186,0)</f>
        <v>0</v>
      </c>
      <c r="BJ1186" s="18" t="s">
        <v>24</v>
      </c>
      <c r="BK1186" s="163">
        <f>ROUND(I1186*H1186,2)</f>
        <v>0</v>
      </c>
      <c r="BL1186" s="18" t="s">
        <v>192</v>
      </c>
      <c r="BM1186" s="162" t="s">
        <v>3029</v>
      </c>
    </row>
    <row r="1187" spans="1:65" s="13" customFormat="1">
      <c r="B1187" s="164"/>
      <c r="D1187" s="165" t="s">
        <v>194</v>
      </c>
      <c r="E1187" s="166" t="s">
        <v>1</v>
      </c>
      <c r="F1187" s="167" t="s">
        <v>3030</v>
      </c>
      <c r="H1187" s="168">
        <v>2.4500000000000002</v>
      </c>
      <c r="I1187" s="169"/>
      <c r="L1187" s="164"/>
      <c r="M1187" s="170"/>
      <c r="N1187" s="171"/>
      <c r="O1187" s="171"/>
      <c r="P1187" s="171"/>
      <c r="Q1187" s="171"/>
      <c r="R1187" s="171"/>
      <c r="S1187" s="171"/>
      <c r="T1187" s="172"/>
      <c r="AT1187" s="166" t="s">
        <v>194</v>
      </c>
      <c r="AU1187" s="166" t="s">
        <v>88</v>
      </c>
      <c r="AV1187" s="13" t="s">
        <v>88</v>
      </c>
      <c r="AW1187" s="13" t="s">
        <v>35</v>
      </c>
      <c r="AX1187" s="13" t="s">
        <v>24</v>
      </c>
      <c r="AY1187" s="166" t="s">
        <v>185</v>
      </c>
    </row>
    <row r="1188" spans="1:65" s="2" customFormat="1" ht="16.5" customHeight="1">
      <c r="A1188" s="33"/>
      <c r="B1188" s="150"/>
      <c r="C1188" s="181" t="s">
        <v>3031</v>
      </c>
      <c r="D1188" s="181" t="s">
        <v>231</v>
      </c>
      <c r="E1188" s="182" t="s">
        <v>3032</v>
      </c>
      <c r="F1188" s="183" t="s">
        <v>3033</v>
      </c>
      <c r="G1188" s="184" t="s">
        <v>280</v>
      </c>
      <c r="H1188" s="185">
        <v>2.4750000000000001</v>
      </c>
      <c r="I1188" s="186"/>
      <c r="J1188" s="187">
        <f>ROUND(I1188*H1188,2)</f>
        <v>0</v>
      </c>
      <c r="K1188" s="183" t="s">
        <v>191</v>
      </c>
      <c r="L1188" s="188"/>
      <c r="M1188" s="189" t="s">
        <v>1</v>
      </c>
      <c r="N1188" s="190" t="s">
        <v>45</v>
      </c>
      <c r="O1188" s="59"/>
      <c r="P1188" s="160">
        <f>O1188*H1188</f>
        <v>0</v>
      </c>
      <c r="Q1188" s="160">
        <v>1.036</v>
      </c>
      <c r="R1188" s="160">
        <f>Q1188*H1188</f>
        <v>2.5641000000000003</v>
      </c>
      <c r="S1188" s="160">
        <v>0</v>
      </c>
      <c r="T1188" s="161">
        <f>S1188*H1188</f>
        <v>0</v>
      </c>
      <c r="U1188" s="33"/>
      <c r="V1188" s="33"/>
      <c r="W1188" s="33"/>
      <c r="X1188" s="33"/>
      <c r="Y1188" s="33"/>
      <c r="Z1188" s="33"/>
      <c r="AA1188" s="33"/>
      <c r="AB1188" s="33"/>
      <c r="AC1188" s="33"/>
      <c r="AD1188" s="33"/>
      <c r="AE1188" s="33"/>
      <c r="AR1188" s="162" t="s">
        <v>217</v>
      </c>
      <c r="AT1188" s="162" t="s">
        <v>231</v>
      </c>
      <c r="AU1188" s="162" t="s">
        <v>88</v>
      </c>
      <c r="AY1188" s="18" t="s">
        <v>185</v>
      </c>
      <c r="BE1188" s="163">
        <f>IF(N1188="základní",J1188,0)</f>
        <v>0</v>
      </c>
      <c r="BF1188" s="163">
        <f>IF(N1188="snížená",J1188,0)</f>
        <v>0</v>
      </c>
      <c r="BG1188" s="163">
        <f>IF(N1188="zákl. přenesená",J1188,0)</f>
        <v>0</v>
      </c>
      <c r="BH1188" s="163">
        <f>IF(N1188="sníž. přenesená",J1188,0)</f>
        <v>0</v>
      </c>
      <c r="BI1188" s="163">
        <f>IF(N1188="nulová",J1188,0)</f>
        <v>0</v>
      </c>
      <c r="BJ1188" s="18" t="s">
        <v>24</v>
      </c>
      <c r="BK1188" s="163">
        <f>ROUND(I1188*H1188,2)</f>
        <v>0</v>
      </c>
      <c r="BL1188" s="18" t="s">
        <v>192</v>
      </c>
      <c r="BM1188" s="162" t="s">
        <v>3034</v>
      </c>
    </row>
    <row r="1189" spans="1:65" s="13" customFormat="1">
      <c r="B1189" s="164"/>
      <c r="D1189" s="165" t="s">
        <v>194</v>
      </c>
      <c r="F1189" s="167" t="s">
        <v>3035</v>
      </c>
      <c r="H1189" s="168">
        <v>2.4750000000000001</v>
      </c>
      <c r="I1189" s="169"/>
      <c r="L1189" s="164"/>
      <c r="M1189" s="170"/>
      <c r="N1189" s="171"/>
      <c r="O1189" s="171"/>
      <c r="P1189" s="171"/>
      <c r="Q1189" s="171"/>
      <c r="R1189" s="171"/>
      <c r="S1189" s="171"/>
      <c r="T1189" s="172"/>
      <c r="AT1189" s="166" t="s">
        <v>194</v>
      </c>
      <c r="AU1189" s="166" t="s">
        <v>88</v>
      </c>
      <c r="AV1189" s="13" t="s">
        <v>88</v>
      </c>
      <c r="AW1189" s="13" t="s">
        <v>3</v>
      </c>
      <c r="AX1189" s="13" t="s">
        <v>24</v>
      </c>
      <c r="AY1189" s="166" t="s">
        <v>185</v>
      </c>
    </row>
    <row r="1190" spans="1:65" s="2" customFormat="1" ht="16.5" customHeight="1">
      <c r="A1190" s="33"/>
      <c r="B1190" s="150"/>
      <c r="C1190" s="151" t="s">
        <v>3036</v>
      </c>
      <c r="D1190" s="151" t="s">
        <v>187</v>
      </c>
      <c r="E1190" s="152" t="s">
        <v>3037</v>
      </c>
      <c r="F1190" s="153" t="s">
        <v>3038</v>
      </c>
      <c r="G1190" s="154" t="s">
        <v>190</v>
      </c>
      <c r="H1190" s="155">
        <v>40</v>
      </c>
      <c r="I1190" s="156"/>
      <c r="J1190" s="157">
        <f>ROUND(I1190*H1190,2)</f>
        <v>0</v>
      </c>
      <c r="K1190" s="153" t="s">
        <v>224</v>
      </c>
      <c r="L1190" s="34"/>
      <c r="M1190" s="158" t="s">
        <v>1</v>
      </c>
      <c r="N1190" s="159" t="s">
        <v>45</v>
      </c>
      <c r="O1190" s="59"/>
      <c r="P1190" s="160">
        <f>O1190*H1190</f>
        <v>0</v>
      </c>
      <c r="Q1190" s="160">
        <v>4.1000000000000002E-2</v>
      </c>
      <c r="R1190" s="160">
        <f>Q1190*H1190</f>
        <v>1.6400000000000001</v>
      </c>
      <c r="S1190" s="160">
        <v>0</v>
      </c>
      <c r="T1190" s="161">
        <f>S1190*H1190</f>
        <v>0</v>
      </c>
      <c r="U1190" s="33"/>
      <c r="V1190" s="33"/>
      <c r="W1190" s="33"/>
      <c r="X1190" s="33"/>
      <c r="Y1190" s="33"/>
      <c r="Z1190" s="33"/>
      <c r="AA1190" s="33"/>
      <c r="AB1190" s="33"/>
      <c r="AC1190" s="33"/>
      <c r="AD1190" s="33"/>
      <c r="AE1190" s="33"/>
      <c r="AR1190" s="162" t="s">
        <v>192</v>
      </c>
      <c r="AT1190" s="162" t="s">
        <v>187</v>
      </c>
      <c r="AU1190" s="162" t="s">
        <v>88</v>
      </c>
      <c r="AY1190" s="18" t="s">
        <v>185</v>
      </c>
      <c r="BE1190" s="163">
        <f>IF(N1190="základní",J1190,0)</f>
        <v>0</v>
      </c>
      <c r="BF1190" s="163">
        <f>IF(N1190="snížená",J1190,0)</f>
        <v>0</v>
      </c>
      <c r="BG1190" s="163">
        <f>IF(N1190="zákl. přenesená",J1190,0)</f>
        <v>0</v>
      </c>
      <c r="BH1190" s="163">
        <f>IF(N1190="sníž. přenesená",J1190,0)</f>
        <v>0</v>
      </c>
      <c r="BI1190" s="163">
        <f>IF(N1190="nulová",J1190,0)</f>
        <v>0</v>
      </c>
      <c r="BJ1190" s="18" t="s">
        <v>24</v>
      </c>
      <c r="BK1190" s="163">
        <f>ROUND(I1190*H1190,2)</f>
        <v>0</v>
      </c>
      <c r="BL1190" s="18" t="s">
        <v>192</v>
      </c>
      <c r="BM1190" s="162" t="s">
        <v>3039</v>
      </c>
    </row>
    <row r="1191" spans="1:65" s="13" customFormat="1">
      <c r="B1191" s="164"/>
      <c r="D1191" s="165" t="s">
        <v>194</v>
      </c>
      <c r="E1191" s="166" t="s">
        <v>1</v>
      </c>
      <c r="F1191" s="167" t="s">
        <v>3040</v>
      </c>
      <c r="H1191" s="168">
        <v>39</v>
      </c>
      <c r="I1191" s="169"/>
      <c r="L1191" s="164"/>
      <c r="M1191" s="170"/>
      <c r="N1191" s="171"/>
      <c r="O1191" s="171"/>
      <c r="P1191" s="171"/>
      <c r="Q1191" s="171"/>
      <c r="R1191" s="171"/>
      <c r="S1191" s="171"/>
      <c r="T1191" s="172"/>
      <c r="AT1191" s="166" t="s">
        <v>194</v>
      </c>
      <c r="AU1191" s="166" t="s">
        <v>88</v>
      </c>
      <c r="AV1191" s="13" t="s">
        <v>88</v>
      </c>
      <c r="AW1191" s="13" t="s">
        <v>35</v>
      </c>
      <c r="AX1191" s="13" t="s">
        <v>80</v>
      </c>
      <c r="AY1191" s="166" t="s">
        <v>185</v>
      </c>
    </row>
    <row r="1192" spans="1:65" s="13" customFormat="1">
      <c r="B1192" s="164"/>
      <c r="D1192" s="165" t="s">
        <v>194</v>
      </c>
      <c r="E1192" s="166" t="s">
        <v>1</v>
      </c>
      <c r="F1192" s="167" t="s">
        <v>3041</v>
      </c>
      <c r="H1192" s="168">
        <v>1</v>
      </c>
      <c r="I1192" s="169"/>
      <c r="L1192" s="164"/>
      <c r="M1192" s="170"/>
      <c r="N1192" s="171"/>
      <c r="O1192" s="171"/>
      <c r="P1192" s="171"/>
      <c r="Q1192" s="171"/>
      <c r="R1192" s="171"/>
      <c r="S1192" s="171"/>
      <c r="T1192" s="172"/>
      <c r="AT1192" s="166" t="s">
        <v>194</v>
      </c>
      <c r="AU1192" s="166" t="s">
        <v>88</v>
      </c>
      <c r="AV1192" s="13" t="s">
        <v>88</v>
      </c>
      <c r="AW1192" s="13" t="s">
        <v>35</v>
      </c>
      <c r="AX1192" s="13" t="s">
        <v>80</v>
      </c>
      <c r="AY1192" s="166" t="s">
        <v>185</v>
      </c>
    </row>
    <row r="1193" spans="1:65" s="14" customFormat="1">
      <c r="B1193" s="173"/>
      <c r="D1193" s="165" t="s">
        <v>194</v>
      </c>
      <c r="E1193" s="174" t="s">
        <v>1</v>
      </c>
      <c r="F1193" s="175" t="s">
        <v>195</v>
      </c>
      <c r="H1193" s="176">
        <v>40</v>
      </c>
      <c r="I1193" s="177"/>
      <c r="L1193" s="173"/>
      <c r="M1193" s="178"/>
      <c r="N1193" s="179"/>
      <c r="O1193" s="179"/>
      <c r="P1193" s="179"/>
      <c r="Q1193" s="179"/>
      <c r="R1193" s="179"/>
      <c r="S1193" s="179"/>
      <c r="T1193" s="180"/>
      <c r="AT1193" s="174" t="s">
        <v>194</v>
      </c>
      <c r="AU1193" s="174" t="s">
        <v>88</v>
      </c>
      <c r="AV1193" s="14" t="s">
        <v>192</v>
      </c>
      <c r="AW1193" s="14" t="s">
        <v>35</v>
      </c>
      <c r="AX1193" s="14" t="s">
        <v>24</v>
      </c>
      <c r="AY1193" s="174" t="s">
        <v>185</v>
      </c>
    </row>
    <row r="1194" spans="1:65" s="2" customFormat="1" ht="16.5" customHeight="1">
      <c r="A1194" s="33"/>
      <c r="B1194" s="150"/>
      <c r="C1194" s="151" t="s">
        <v>3042</v>
      </c>
      <c r="D1194" s="151" t="s">
        <v>187</v>
      </c>
      <c r="E1194" s="152" t="s">
        <v>1678</v>
      </c>
      <c r="F1194" s="153" t="s">
        <v>1679</v>
      </c>
      <c r="G1194" s="154" t="s">
        <v>190</v>
      </c>
      <c r="H1194" s="155">
        <v>40</v>
      </c>
      <c r="I1194" s="156"/>
      <c r="J1194" s="157">
        <f>ROUND(I1194*H1194,2)</f>
        <v>0</v>
      </c>
      <c r="K1194" s="153" t="s">
        <v>191</v>
      </c>
      <c r="L1194" s="34"/>
      <c r="M1194" s="158" t="s">
        <v>1</v>
      </c>
      <c r="N1194" s="159" t="s">
        <v>45</v>
      </c>
      <c r="O1194" s="59"/>
      <c r="P1194" s="160">
        <f>O1194*H1194</f>
        <v>0</v>
      </c>
      <c r="Q1194" s="160">
        <v>6.9999999999999994E-5</v>
      </c>
      <c r="R1194" s="160">
        <f>Q1194*H1194</f>
        <v>2.7999999999999995E-3</v>
      </c>
      <c r="S1194" s="160">
        <v>0</v>
      </c>
      <c r="T1194" s="161">
        <f>S1194*H1194</f>
        <v>0</v>
      </c>
      <c r="U1194" s="33"/>
      <c r="V1194" s="33"/>
      <c r="W1194" s="33"/>
      <c r="X1194" s="33"/>
      <c r="Y1194" s="33"/>
      <c r="Z1194" s="33"/>
      <c r="AA1194" s="33"/>
      <c r="AB1194" s="33"/>
      <c r="AC1194" s="33"/>
      <c r="AD1194" s="33"/>
      <c r="AE1194" s="33"/>
      <c r="AR1194" s="162" t="s">
        <v>192</v>
      </c>
      <c r="AT1194" s="162" t="s">
        <v>187</v>
      </c>
      <c r="AU1194" s="162" t="s">
        <v>88</v>
      </c>
      <c r="AY1194" s="18" t="s">
        <v>185</v>
      </c>
      <c r="BE1194" s="163">
        <f>IF(N1194="základní",J1194,0)</f>
        <v>0</v>
      </c>
      <c r="BF1194" s="163">
        <f>IF(N1194="snížená",J1194,0)</f>
        <v>0</v>
      </c>
      <c r="BG1194" s="163">
        <f>IF(N1194="zákl. přenesená",J1194,0)</f>
        <v>0</v>
      </c>
      <c r="BH1194" s="163">
        <f>IF(N1194="sníž. přenesená",J1194,0)</f>
        <v>0</v>
      </c>
      <c r="BI1194" s="163">
        <f>IF(N1194="nulová",J1194,0)</f>
        <v>0</v>
      </c>
      <c r="BJ1194" s="18" t="s">
        <v>24</v>
      </c>
      <c r="BK1194" s="163">
        <f>ROUND(I1194*H1194,2)</f>
        <v>0</v>
      </c>
      <c r="BL1194" s="18" t="s">
        <v>192</v>
      </c>
      <c r="BM1194" s="162" t="s">
        <v>3043</v>
      </c>
    </row>
    <row r="1195" spans="1:65" s="2" customFormat="1" ht="16.5" customHeight="1">
      <c r="A1195" s="33"/>
      <c r="B1195" s="150"/>
      <c r="C1195" s="181" t="s">
        <v>3044</v>
      </c>
      <c r="D1195" s="181" t="s">
        <v>231</v>
      </c>
      <c r="E1195" s="182" t="s">
        <v>3045</v>
      </c>
      <c r="F1195" s="183" t="s">
        <v>3046</v>
      </c>
      <c r="G1195" s="184" t="s">
        <v>190</v>
      </c>
      <c r="H1195" s="185">
        <v>40.6</v>
      </c>
      <c r="I1195" s="186"/>
      <c r="J1195" s="187">
        <f>ROUND(I1195*H1195,2)</f>
        <v>0</v>
      </c>
      <c r="K1195" s="183" t="s">
        <v>191</v>
      </c>
      <c r="L1195" s="188"/>
      <c r="M1195" s="189" t="s">
        <v>1</v>
      </c>
      <c r="N1195" s="190" t="s">
        <v>45</v>
      </c>
      <c r="O1195" s="59"/>
      <c r="P1195" s="160">
        <f>O1195*H1195</f>
        <v>0</v>
      </c>
      <c r="Q1195" s="160">
        <v>3.0000000000000001E-3</v>
      </c>
      <c r="R1195" s="160">
        <f>Q1195*H1195</f>
        <v>0.12180000000000001</v>
      </c>
      <c r="S1195" s="160">
        <v>0</v>
      </c>
      <c r="T1195" s="161">
        <f>S1195*H1195</f>
        <v>0</v>
      </c>
      <c r="U1195" s="33"/>
      <c r="V1195" s="33"/>
      <c r="W1195" s="33"/>
      <c r="X1195" s="33"/>
      <c r="Y1195" s="33"/>
      <c r="Z1195" s="33"/>
      <c r="AA1195" s="33"/>
      <c r="AB1195" s="33"/>
      <c r="AC1195" s="33"/>
      <c r="AD1195" s="33"/>
      <c r="AE1195" s="33"/>
      <c r="AR1195" s="162" t="s">
        <v>217</v>
      </c>
      <c r="AT1195" s="162" t="s">
        <v>231</v>
      </c>
      <c r="AU1195" s="162" t="s">
        <v>88</v>
      </c>
      <c r="AY1195" s="18" t="s">
        <v>185</v>
      </c>
      <c r="BE1195" s="163">
        <f>IF(N1195="základní",J1195,0)</f>
        <v>0</v>
      </c>
      <c r="BF1195" s="163">
        <f>IF(N1195="snížená",J1195,0)</f>
        <v>0</v>
      </c>
      <c r="BG1195" s="163">
        <f>IF(N1195="zákl. přenesená",J1195,0)</f>
        <v>0</v>
      </c>
      <c r="BH1195" s="163">
        <f>IF(N1195="sníž. přenesená",J1195,0)</f>
        <v>0</v>
      </c>
      <c r="BI1195" s="163">
        <f>IF(N1195="nulová",J1195,0)</f>
        <v>0</v>
      </c>
      <c r="BJ1195" s="18" t="s">
        <v>24</v>
      </c>
      <c r="BK1195" s="163">
        <f>ROUND(I1195*H1195,2)</f>
        <v>0</v>
      </c>
      <c r="BL1195" s="18" t="s">
        <v>192</v>
      </c>
      <c r="BM1195" s="162" t="s">
        <v>3047</v>
      </c>
    </row>
    <row r="1196" spans="1:65" s="13" customFormat="1">
      <c r="B1196" s="164"/>
      <c r="D1196" s="165" t="s">
        <v>194</v>
      </c>
      <c r="E1196" s="166" t="s">
        <v>1</v>
      </c>
      <c r="F1196" s="167" t="s">
        <v>3048</v>
      </c>
      <c r="H1196" s="168">
        <v>40.6</v>
      </c>
      <c r="I1196" s="169"/>
      <c r="L1196" s="164"/>
      <c r="M1196" s="170"/>
      <c r="N1196" s="171"/>
      <c r="O1196" s="171"/>
      <c r="P1196" s="171"/>
      <c r="Q1196" s="171"/>
      <c r="R1196" s="171"/>
      <c r="S1196" s="171"/>
      <c r="T1196" s="172"/>
      <c r="AT1196" s="166" t="s">
        <v>194</v>
      </c>
      <c r="AU1196" s="166" t="s">
        <v>88</v>
      </c>
      <c r="AV1196" s="13" t="s">
        <v>88</v>
      </c>
      <c r="AW1196" s="13" t="s">
        <v>35</v>
      </c>
      <c r="AX1196" s="13" t="s">
        <v>24</v>
      </c>
      <c r="AY1196" s="166" t="s">
        <v>185</v>
      </c>
    </row>
    <row r="1197" spans="1:65" s="2" customFormat="1" ht="16.5" customHeight="1">
      <c r="A1197" s="33"/>
      <c r="B1197" s="150"/>
      <c r="C1197" s="151" t="s">
        <v>3049</v>
      </c>
      <c r="D1197" s="151" t="s">
        <v>187</v>
      </c>
      <c r="E1197" s="152" t="s">
        <v>3050</v>
      </c>
      <c r="F1197" s="153" t="s">
        <v>3051</v>
      </c>
      <c r="G1197" s="154" t="s">
        <v>190</v>
      </c>
      <c r="H1197" s="155">
        <v>18</v>
      </c>
      <c r="I1197" s="156"/>
      <c r="J1197" s="157">
        <f>ROUND(I1197*H1197,2)</f>
        <v>0</v>
      </c>
      <c r="K1197" s="153" t="s">
        <v>224</v>
      </c>
      <c r="L1197" s="34"/>
      <c r="M1197" s="158" t="s">
        <v>1</v>
      </c>
      <c r="N1197" s="159" t="s">
        <v>45</v>
      </c>
      <c r="O1197" s="59"/>
      <c r="P1197" s="160">
        <f>O1197*H1197</f>
        <v>0</v>
      </c>
      <c r="Q1197" s="160">
        <v>7.4999999999999997E-2</v>
      </c>
      <c r="R1197" s="160">
        <f>Q1197*H1197</f>
        <v>1.3499999999999999</v>
      </c>
      <c r="S1197" s="160">
        <v>0</v>
      </c>
      <c r="T1197" s="161">
        <f>S1197*H1197</f>
        <v>0</v>
      </c>
      <c r="U1197" s="33"/>
      <c r="V1197" s="33"/>
      <c r="W1197" s="33"/>
      <c r="X1197" s="33"/>
      <c r="Y1197" s="33"/>
      <c r="Z1197" s="33"/>
      <c r="AA1197" s="33"/>
      <c r="AB1197" s="33"/>
      <c r="AC1197" s="33"/>
      <c r="AD1197" s="33"/>
      <c r="AE1197" s="33"/>
      <c r="AR1197" s="162" t="s">
        <v>192</v>
      </c>
      <c r="AT1197" s="162" t="s">
        <v>187</v>
      </c>
      <c r="AU1197" s="162" t="s">
        <v>88</v>
      </c>
      <c r="AY1197" s="18" t="s">
        <v>185</v>
      </c>
      <c r="BE1197" s="163">
        <f>IF(N1197="základní",J1197,0)</f>
        <v>0</v>
      </c>
      <c r="BF1197" s="163">
        <f>IF(N1197="snížená",J1197,0)</f>
        <v>0</v>
      </c>
      <c r="BG1197" s="163">
        <f>IF(N1197="zákl. přenesená",J1197,0)</f>
        <v>0</v>
      </c>
      <c r="BH1197" s="163">
        <f>IF(N1197="sníž. přenesená",J1197,0)</f>
        <v>0</v>
      </c>
      <c r="BI1197" s="163">
        <f>IF(N1197="nulová",J1197,0)</f>
        <v>0</v>
      </c>
      <c r="BJ1197" s="18" t="s">
        <v>24</v>
      </c>
      <c r="BK1197" s="163">
        <f>ROUND(I1197*H1197,2)</f>
        <v>0</v>
      </c>
      <c r="BL1197" s="18" t="s">
        <v>192</v>
      </c>
      <c r="BM1197" s="162" t="s">
        <v>3052</v>
      </c>
    </row>
    <row r="1198" spans="1:65" s="13" customFormat="1">
      <c r="B1198" s="164"/>
      <c r="D1198" s="165" t="s">
        <v>194</v>
      </c>
      <c r="E1198" s="166" t="s">
        <v>1</v>
      </c>
      <c r="F1198" s="167" t="s">
        <v>3053</v>
      </c>
      <c r="H1198" s="168">
        <v>18</v>
      </c>
      <c r="I1198" s="169"/>
      <c r="L1198" s="164"/>
      <c r="M1198" s="170"/>
      <c r="N1198" s="171"/>
      <c r="O1198" s="171"/>
      <c r="P1198" s="171"/>
      <c r="Q1198" s="171"/>
      <c r="R1198" s="171"/>
      <c r="S1198" s="171"/>
      <c r="T1198" s="172"/>
      <c r="AT1198" s="166" t="s">
        <v>194</v>
      </c>
      <c r="AU1198" s="166" t="s">
        <v>88</v>
      </c>
      <c r="AV1198" s="13" t="s">
        <v>88</v>
      </c>
      <c r="AW1198" s="13" t="s">
        <v>35</v>
      </c>
      <c r="AX1198" s="13" t="s">
        <v>24</v>
      </c>
      <c r="AY1198" s="166" t="s">
        <v>185</v>
      </c>
    </row>
    <row r="1199" spans="1:65" s="2" customFormat="1" ht="16.5" customHeight="1">
      <c r="A1199" s="33"/>
      <c r="B1199" s="150"/>
      <c r="C1199" s="151" t="s">
        <v>3054</v>
      </c>
      <c r="D1199" s="151" t="s">
        <v>187</v>
      </c>
      <c r="E1199" s="152" t="s">
        <v>3055</v>
      </c>
      <c r="F1199" s="153" t="s">
        <v>3056</v>
      </c>
      <c r="G1199" s="154" t="s">
        <v>190</v>
      </c>
      <c r="H1199" s="155">
        <v>18</v>
      </c>
      <c r="I1199" s="156"/>
      <c r="J1199" s="157">
        <f>ROUND(I1199*H1199,2)</f>
        <v>0</v>
      </c>
      <c r="K1199" s="153" t="s">
        <v>191</v>
      </c>
      <c r="L1199" s="34"/>
      <c r="M1199" s="158" t="s">
        <v>1</v>
      </c>
      <c r="N1199" s="159" t="s">
        <v>45</v>
      </c>
      <c r="O1199" s="59"/>
      <c r="P1199" s="160">
        <f>O1199*H1199</f>
        <v>0</v>
      </c>
      <c r="Q1199" s="160">
        <v>6.9999999999999994E-5</v>
      </c>
      <c r="R1199" s="160">
        <f>Q1199*H1199</f>
        <v>1.2599999999999998E-3</v>
      </c>
      <c r="S1199" s="160">
        <v>0</v>
      </c>
      <c r="T1199" s="161">
        <f>S1199*H1199</f>
        <v>0</v>
      </c>
      <c r="U1199" s="33"/>
      <c r="V1199" s="33"/>
      <c r="W1199" s="33"/>
      <c r="X1199" s="33"/>
      <c r="Y1199" s="33"/>
      <c r="Z1199" s="33"/>
      <c r="AA1199" s="33"/>
      <c r="AB1199" s="33"/>
      <c r="AC1199" s="33"/>
      <c r="AD1199" s="33"/>
      <c r="AE1199" s="33"/>
      <c r="AR1199" s="162" t="s">
        <v>192</v>
      </c>
      <c r="AT1199" s="162" t="s">
        <v>187</v>
      </c>
      <c r="AU1199" s="162" t="s">
        <v>88</v>
      </c>
      <c r="AY1199" s="18" t="s">
        <v>185</v>
      </c>
      <c r="BE1199" s="163">
        <f>IF(N1199="základní",J1199,0)</f>
        <v>0</v>
      </c>
      <c r="BF1199" s="163">
        <f>IF(N1199="snížená",J1199,0)</f>
        <v>0</v>
      </c>
      <c r="BG1199" s="163">
        <f>IF(N1199="zákl. přenesená",J1199,0)</f>
        <v>0</v>
      </c>
      <c r="BH1199" s="163">
        <f>IF(N1199="sníž. přenesená",J1199,0)</f>
        <v>0</v>
      </c>
      <c r="BI1199" s="163">
        <f>IF(N1199="nulová",J1199,0)</f>
        <v>0</v>
      </c>
      <c r="BJ1199" s="18" t="s">
        <v>24</v>
      </c>
      <c r="BK1199" s="163">
        <f>ROUND(I1199*H1199,2)</f>
        <v>0</v>
      </c>
      <c r="BL1199" s="18" t="s">
        <v>192</v>
      </c>
      <c r="BM1199" s="162" t="s">
        <v>3057</v>
      </c>
    </row>
    <row r="1200" spans="1:65" s="2" customFormat="1" ht="16.5" customHeight="1">
      <c r="A1200" s="33"/>
      <c r="B1200" s="150"/>
      <c r="C1200" s="181" t="s">
        <v>3058</v>
      </c>
      <c r="D1200" s="181" t="s">
        <v>231</v>
      </c>
      <c r="E1200" s="182" t="s">
        <v>3059</v>
      </c>
      <c r="F1200" s="183" t="s">
        <v>3060</v>
      </c>
      <c r="G1200" s="184" t="s">
        <v>190</v>
      </c>
      <c r="H1200" s="185">
        <v>18.27</v>
      </c>
      <c r="I1200" s="186"/>
      <c r="J1200" s="187">
        <f>ROUND(I1200*H1200,2)</f>
        <v>0</v>
      </c>
      <c r="K1200" s="183" t="s">
        <v>191</v>
      </c>
      <c r="L1200" s="188"/>
      <c r="M1200" s="189" t="s">
        <v>1</v>
      </c>
      <c r="N1200" s="190" t="s">
        <v>45</v>
      </c>
      <c r="O1200" s="59"/>
      <c r="P1200" s="160">
        <f>O1200*H1200</f>
        <v>0</v>
      </c>
      <c r="Q1200" s="160">
        <v>4.0000000000000001E-3</v>
      </c>
      <c r="R1200" s="160">
        <f>Q1200*H1200</f>
        <v>7.3080000000000006E-2</v>
      </c>
      <c r="S1200" s="160">
        <v>0</v>
      </c>
      <c r="T1200" s="161">
        <f>S1200*H1200</f>
        <v>0</v>
      </c>
      <c r="U1200" s="33"/>
      <c r="V1200" s="33"/>
      <c r="W1200" s="33"/>
      <c r="X1200" s="33"/>
      <c r="Y1200" s="33"/>
      <c r="Z1200" s="33"/>
      <c r="AA1200" s="33"/>
      <c r="AB1200" s="33"/>
      <c r="AC1200" s="33"/>
      <c r="AD1200" s="33"/>
      <c r="AE1200" s="33"/>
      <c r="AR1200" s="162" t="s">
        <v>217</v>
      </c>
      <c r="AT1200" s="162" t="s">
        <v>231</v>
      </c>
      <c r="AU1200" s="162" t="s">
        <v>88</v>
      </c>
      <c r="AY1200" s="18" t="s">
        <v>185</v>
      </c>
      <c r="BE1200" s="163">
        <f>IF(N1200="základní",J1200,0)</f>
        <v>0</v>
      </c>
      <c r="BF1200" s="163">
        <f>IF(N1200="snížená",J1200,0)</f>
        <v>0</v>
      </c>
      <c r="BG1200" s="163">
        <f>IF(N1200="zákl. přenesená",J1200,0)</f>
        <v>0</v>
      </c>
      <c r="BH1200" s="163">
        <f>IF(N1200="sníž. přenesená",J1200,0)</f>
        <v>0</v>
      </c>
      <c r="BI1200" s="163">
        <f>IF(N1200="nulová",J1200,0)</f>
        <v>0</v>
      </c>
      <c r="BJ1200" s="18" t="s">
        <v>24</v>
      </c>
      <c r="BK1200" s="163">
        <f>ROUND(I1200*H1200,2)</f>
        <v>0</v>
      </c>
      <c r="BL1200" s="18" t="s">
        <v>192</v>
      </c>
      <c r="BM1200" s="162" t="s">
        <v>3061</v>
      </c>
    </row>
    <row r="1201" spans="1:65" s="13" customFormat="1">
      <c r="B1201" s="164"/>
      <c r="D1201" s="165" t="s">
        <v>194</v>
      </c>
      <c r="E1201" s="166" t="s">
        <v>1</v>
      </c>
      <c r="F1201" s="167" t="s">
        <v>3062</v>
      </c>
      <c r="H1201" s="168">
        <v>18.27</v>
      </c>
      <c r="I1201" s="169"/>
      <c r="L1201" s="164"/>
      <c r="M1201" s="170"/>
      <c r="N1201" s="171"/>
      <c r="O1201" s="171"/>
      <c r="P1201" s="171"/>
      <c r="Q1201" s="171"/>
      <c r="R1201" s="171"/>
      <c r="S1201" s="171"/>
      <c r="T1201" s="172"/>
      <c r="AT1201" s="166" t="s">
        <v>194</v>
      </c>
      <c r="AU1201" s="166" t="s">
        <v>88</v>
      </c>
      <c r="AV1201" s="13" t="s">
        <v>88</v>
      </c>
      <c r="AW1201" s="13" t="s">
        <v>35</v>
      </c>
      <c r="AX1201" s="13" t="s">
        <v>24</v>
      </c>
      <c r="AY1201" s="166" t="s">
        <v>185</v>
      </c>
    </row>
    <row r="1202" spans="1:65" s="2" customFormat="1" ht="16.5" customHeight="1">
      <c r="A1202" s="33"/>
      <c r="B1202" s="150"/>
      <c r="C1202" s="151" t="s">
        <v>3063</v>
      </c>
      <c r="D1202" s="151" t="s">
        <v>187</v>
      </c>
      <c r="E1202" s="152" t="s">
        <v>3064</v>
      </c>
      <c r="F1202" s="153" t="s">
        <v>3065</v>
      </c>
      <c r="G1202" s="154" t="s">
        <v>228</v>
      </c>
      <c r="H1202" s="155">
        <v>21.207999999999998</v>
      </c>
      <c r="I1202" s="156"/>
      <c r="J1202" s="157">
        <f>ROUND(I1202*H1202,2)</f>
        <v>0</v>
      </c>
      <c r="K1202" s="153" t="s">
        <v>224</v>
      </c>
      <c r="L1202" s="34"/>
      <c r="M1202" s="158" t="s">
        <v>1</v>
      </c>
      <c r="N1202" s="159" t="s">
        <v>45</v>
      </c>
      <c r="O1202" s="59"/>
      <c r="P1202" s="160">
        <f>O1202*H1202</f>
        <v>0</v>
      </c>
      <c r="Q1202" s="160">
        <v>2.4775800000000001</v>
      </c>
      <c r="R1202" s="160">
        <f>Q1202*H1202</f>
        <v>52.544516639999998</v>
      </c>
      <c r="S1202" s="160">
        <v>0</v>
      </c>
      <c r="T1202" s="161">
        <f>S1202*H1202</f>
        <v>0</v>
      </c>
      <c r="U1202" s="33"/>
      <c r="V1202" s="33"/>
      <c r="W1202" s="33"/>
      <c r="X1202" s="33"/>
      <c r="Y1202" s="33"/>
      <c r="Z1202" s="33"/>
      <c r="AA1202" s="33"/>
      <c r="AB1202" s="33"/>
      <c r="AC1202" s="33"/>
      <c r="AD1202" s="33"/>
      <c r="AE1202" s="33"/>
      <c r="AR1202" s="162" t="s">
        <v>192</v>
      </c>
      <c r="AT1202" s="162" t="s">
        <v>187</v>
      </c>
      <c r="AU1202" s="162" t="s">
        <v>88</v>
      </c>
      <c r="AY1202" s="18" t="s">
        <v>185</v>
      </c>
      <c r="BE1202" s="163">
        <f>IF(N1202="základní",J1202,0)</f>
        <v>0</v>
      </c>
      <c r="BF1202" s="163">
        <f>IF(N1202="snížená",J1202,0)</f>
        <v>0</v>
      </c>
      <c r="BG1202" s="163">
        <f>IF(N1202="zákl. přenesená",J1202,0)</f>
        <v>0</v>
      </c>
      <c r="BH1202" s="163">
        <f>IF(N1202="sníž. přenesená",J1202,0)</f>
        <v>0</v>
      </c>
      <c r="BI1202" s="163">
        <f>IF(N1202="nulová",J1202,0)</f>
        <v>0</v>
      </c>
      <c r="BJ1202" s="18" t="s">
        <v>24</v>
      </c>
      <c r="BK1202" s="163">
        <f>ROUND(I1202*H1202,2)</f>
        <v>0</v>
      </c>
      <c r="BL1202" s="18" t="s">
        <v>192</v>
      </c>
      <c r="BM1202" s="162" t="s">
        <v>3066</v>
      </c>
    </row>
    <row r="1203" spans="1:65" s="15" customFormat="1">
      <c r="B1203" s="194"/>
      <c r="D1203" s="165" t="s">
        <v>194</v>
      </c>
      <c r="E1203" s="195" t="s">
        <v>1</v>
      </c>
      <c r="F1203" s="196" t="s">
        <v>2128</v>
      </c>
      <c r="H1203" s="195" t="s">
        <v>1</v>
      </c>
      <c r="I1203" s="197"/>
      <c r="L1203" s="194"/>
      <c r="M1203" s="198"/>
      <c r="N1203" s="199"/>
      <c r="O1203" s="199"/>
      <c r="P1203" s="199"/>
      <c r="Q1203" s="199"/>
      <c r="R1203" s="199"/>
      <c r="S1203" s="199"/>
      <c r="T1203" s="200"/>
      <c r="AT1203" s="195" t="s">
        <v>194</v>
      </c>
      <c r="AU1203" s="195" t="s">
        <v>88</v>
      </c>
      <c r="AV1203" s="15" t="s">
        <v>24</v>
      </c>
      <c r="AW1203" s="15" t="s">
        <v>35</v>
      </c>
      <c r="AX1203" s="15" t="s">
        <v>80</v>
      </c>
      <c r="AY1203" s="195" t="s">
        <v>185</v>
      </c>
    </row>
    <row r="1204" spans="1:65" s="13" customFormat="1">
      <c r="B1204" s="164"/>
      <c r="D1204" s="165" t="s">
        <v>194</v>
      </c>
      <c r="E1204" s="166" t="s">
        <v>1</v>
      </c>
      <c r="F1204" s="167" t="s">
        <v>3067</v>
      </c>
      <c r="H1204" s="168">
        <v>5.6180000000000003</v>
      </c>
      <c r="I1204" s="169"/>
      <c r="L1204" s="164"/>
      <c r="M1204" s="170"/>
      <c r="N1204" s="171"/>
      <c r="O1204" s="171"/>
      <c r="P1204" s="171"/>
      <c r="Q1204" s="171"/>
      <c r="R1204" s="171"/>
      <c r="S1204" s="171"/>
      <c r="T1204" s="172"/>
      <c r="AT1204" s="166" t="s">
        <v>194</v>
      </c>
      <c r="AU1204" s="166" t="s">
        <v>88</v>
      </c>
      <c r="AV1204" s="13" t="s">
        <v>88</v>
      </c>
      <c r="AW1204" s="13" t="s">
        <v>35</v>
      </c>
      <c r="AX1204" s="13" t="s">
        <v>80</v>
      </c>
      <c r="AY1204" s="166" t="s">
        <v>185</v>
      </c>
    </row>
    <row r="1205" spans="1:65" s="13" customFormat="1">
      <c r="B1205" s="164"/>
      <c r="D1205" s="165" t="s">
        <v>194</v>
      </c>
      <c r="E1205" s="166" t="s">
        <v>1</v>
      </c>
      <c r="F1205" s="167" t="s">
        <v>3068</v>
      </c>
      <c r="H1205" s="168">
        <v>1.921</v>
      </c>
      <c r="I1205" s="169"/>
      <c r="L1205" s="164"/>
      <c r="M1205" s="170"/>
      <c r="N1205" s="171"/>
      <c r="O1205" s="171"/>
      <c r="P1205" s="171"/>
      <c r="Q1205" s="171"/>
      <c r="R1205" s="171"/>
      <c r="S1205" s="171"/>
      <c r="T1205" s="172"/>
      <c r="AT1205" s="166" t="s">
        <v>194</v>
      </c>
      <c r="AU1205" s="166" t="s">
        <v>88</v>
      </c>
      <c r="AV1205" s="13" t="s">
        <v>88</v>
      </c>
      <c r="AW1205" s="13" t="s">
        <v>35</v>
      </c>
      <c r="AX1205" s="13" t="s">
        <v>80</v>
      </c>
      <c r="AY1205" s="166" t="s">
        <v>185</v>
      </c>
    </row>
    <row r="1206" spans="1:65" s="13" customFormat="1">
      <c r="B1206" s="164"/>
      <c r="D1206" s="165" t="s">
        <v>194</v>
      </c>
      <c r="E1206" s="166" t="s">
        <v>1</v>
      </c>
      <c r="F1206" s="167" t="s">
        <v>3069</v>
      </c>
      <c r="H1206" s="168">
        <v>1.5720000000000001</v>
      </c>
      <c r="I1206" s="169"/>
      <c r="L1206" s="164"/>
      <c r="M1206" s="170"/>
      <c r="N1206" s="171"/>
      <c r="O1206" s="171"/>
      <c r="P1206" s="171"/>
      <c r="Q1206" s="171"/>
      <c r="R1206" s="171"/>
      <c r="S1206" s="171"/>
      <c r="T1206" s="172"/>
      <c r="AT1206" s="166" t="s">
        <v>194</v>
      </c>
      <c r="AU1206" s="166" t="s">
        <v>88</v>
      </c>
      <c r="AV1206" s="13" t="s">
        <v>88</v>
      </c>
      <c r="AW1206" s="13" t="s">
        <v>35</v>
      </c>
      <c r="AX1206" s="13" t="s">
        <v>80</v>
      </c>
      <c r="AY1206" s="166" t="s">
        <v>185</v>
      </c>
    </row>
    <row r="1207" spans="1:65" s="13" customFormat="1">
      <c r="B1207" s="164"/>
      <c r="D1207" s="165" t="s">
        <v>194</v>
      </c>
      <c r="E1207" s="166" t="s">
        <v>1</v>
      </c>
      <c r="F1207" s="167" t="s">
        <v>3070</v>
      </c>
      <c r="H1207" s="168">
        <v>2.3220000000000001</v>
      </c>
      <c r="I1207" s="169"/>
      <c r="L1207" s="164"/>
      <c r="M1207" s="170"/>
      <c r="N1207" s="171"/>
      <c r="O1207" s="171"/>
      <c r="P1207" s="171"/>
      <c r="Q1207" s="171"/>
      <c r="R1207" s="171"/>
      <c r="S1207" s="171"/>
      <c r="T1207" s="172"/>
      <c r="AT1207" s="166" t="s">
        <v>194</v>
      </c>
      <c r="AU1207" s="166" t="s">
        <v>88</v>
      </c>
      <c r="AV1207" s="13" t="s">
        <v>88</v>
      </c>
      <c r="AW1207" s="13" t="s">
        <v>35</v>
      </c>
      <c r="AX1207" s="13" t="s">
        <v>80</v>
      </c>
      <c r="AY1207" s="166" t="s">
        <v>185</v>
      </c>
    </row>
    <row r="1208" spans="1:65" s="13" customFormat="1">
      <c r="B1208" s="164"/>
      <c r="D1208" s="165" t="s">
        <v>194</v>
      </c>
      <c r="E1208" s="166" t="s">
        <v>1</v>
      </c>
      <c r="F1208" s="167" t="s">
        <v>3071</v>
      </c>
      <c r="H1208" s="168">
        <v>0.96</v>
      </c>
      <c r="I1208" s="169"/>
      <c r="L1208" s="164"/>
      <c r="M1208" s="170"/>
      <c r="N1208" s="171"/>
      <c r="O1208" s="171"/>
      <c r="P1208" s="171"/>
      <c r="Q1208" s="171"/>
      <c r="R1208" s="171"/>
      <c r="S1208" s="171"/>
      <c r="T1208" s="172"/>
      <c r="AT1208" s="166" t="s">
        <v>194</v>
      </c>
      <c r="AU1208" s="166" t="s">
        <v>88</v>
      </c>
      <c r="AV1208" s="13" t="s">
        <v>88</v>
      </c>
      <c r="AW1208" s="13" t="s">
        <v>35</v>
      </c>
      <c r="AX1208" s="13" t="s">
        <v>80</v>
      </c>
      <c r="AY1208" s="166" t="s">
        <v>185</v>
      </c>
    </row>
    <row r="1209" spans="1:65" s="13" customFormat="1">
      <c r="B1209" s="164"/>
      <c r="D1209" s="165" t="s">
        <v>194</v>
      </c>
      <c r="E1209" s="166" t="s">
        <v>1</v>
      </c>
      <c r="F1209" s="167" t="s">
        <v>3072</v>
      </c>
      <c r="H1209" s="168">
        <v>1.0029999999999999</v>
      </c>
      <c r="I1209" s="169"/>
      <c r="L1209" s="164"/>
      <c r="M1209" s="170"/>
      <c r="N1209" s="171"/>
      <c r="O1209" s="171"/>
      <c r="P1209" s="171"/>
      <c r="Q1209" s="171"/>
      <c r="R1209" s="171"/>
      <c r="S1209" s="171"/>
      <c r="T1209" s="172"/>
      <c r="AT1209" s="166" t="s">
        <v>194</v>
      </c>
      <c r="AU1209" s="166" t="s">
        <v>88</v>
      </c>
      <c r="AV1209" s="13" t="s">
        <v>88</v>
      </c>
      <c r="AW1209" s="13" t="s">
        <v>35</v>
      </c>
      <c r="AX1209" s="13" t="s">
        <v>80</v>
      </c>
      <c r="AY1209" s="166" t="s">
        <v>185</v>
      </c>
    </row>
    <row r="1210" spans="1:65" s="13" customFormat="1">
      <c r="B1210" s="164"/>
      <c r="D1210" s="165" t="s">
        <v>194</v>
      </c>
      <c r="E1210" s="166" t="s">
        <v>1</v>
      </c>
      <c r="F1210" s="167" t="s">
        <v>3073</v>
      </c>
      <c r="H1210" s="168">
        <v>1.099</v>
      </c>
      <c r="I1210" s="169"/>
      <c r="L1210" s="164"/>
      <c r="M1210" s="170"/>
      <c r="N1210" s="171"/>
      <c r="O1210" s="171"/>
      <c r="P1210" s="171"/>
      <c r="Q1210" s="171"/>
      <c r="R1210" s="171"/>
      <c r="S1210" s="171"/>
      <c r="T1210" s="172"/>
      <c r="AT1210" s="166" t="s">
        <v>194</v>
      </c>
      <c r="AU1210" s="166" t="s">
        <v>88</v>
      </c>
      <c r="AV1210" s="13" t="s">
        <v>88</v>
      </c>
      <c r="AW1210" s="13" t="s">
        <v>35</v>
      </c>
      <c r="AX1210" s="13" t="s">
        <v>80</v>
      </c>
      <c r="AY1210" s="166" t="s">
        <v>185</v>
      </c>
    </row>
    <row r="1211" spans="1:65" s="13" customFormat="1">
      <c r="B1211" s="164"/>
      <c r="D1211" s="165" t="s">
        <v>194</v>
      </c>
      <c r="E1211" s="166" t="s">
        <v>1</v>
      </c>
      <c r="F1211" s="167" t="s">
        <v>3074</v>
      </c>
      <c r="H1211" s="168">
        <v>1.98</v>
      </c>
      <c r="I1211" s="169"/>
      <c r="L1211" s="164"/>
      <c r="M1211" s="170"/>
      <c r="N1211" s="171"/>
      <c r="O1211" s="171"/>
      <c r="P1211" s="171"/>
      <c r="Q1211" s="171"/>
      <c r="R1211" s="171"/>
      <c r="S1211" s="171"/>
      <c r="T1211" s="172"/>
      <c r="AT1211" s="166" t="s">
        <v>194</v>
      </c>
      <c r="AU1211" s="166" t="s">
        <v>88</v>
      </c>
      <c r="AV1211" s="13" t="s">
        <v>88</v>
      </c>
      <c r="AW1211" s="13" t="s">
        <v>35</v>
      </c>
      <c r="AX1211" s="13" t="s">
        <v>80</v>
      </c>
      <c r="AY1211" s="166" t="s">
        <v>185</v>
      </c>
    </row>
    <row r="1212" spans="1:65" s="13" customFormat="1">
      <c r="B1212" s="164"/>
      <c r="D1212" s="165" t="s">
        <v>194</v>
      </c>
      <c r="E1212" s="166" t="s">
        <v>1</v>
      </c>
      <c r="F1212" s="167" t="s">
        <v>3075</v>
      </c>
      <c r="H1212" s="168">
        <v>4.7329999999999997</v>
      </c>
      <c r="I1212" s="169"/>
      <c r="L1212" s="164"/>
      <c r="M1212" s="170"/>
      <c r="N1212" s="171"/>
      <c r="O1212" s="171"/>
      <c r="P1212" s="171"/>
      <c r="Q1212" s="171"/>
      <c r="R1212" s="171"/>
      <c r="S1212" s="171"/>
      <c r="T1212" s="172"/>
      <c r="AT1212" s="166" t="s">
        <v>194</v>
      </c>
      <c r="AU1212" s="166" t="s">
        <v>88</v>
      </c>
      <c r="AV1212" s="13" t="s">
        <v>88</v>
      </c>
      <c r="AW1212" s="13" t="s">
        <v>35</v>
      </c>
      <c r="AX1212" s="13" t="s">
        <v>80</v>
      </c>
      <c r="AY1212" s="166" t="s">
        <v>185</v>
      </c>
    </row>
    <row r="1213" spans="1:65" s="14" customFormat="1">
      <c r="B1213" s="173"/>
      <c r="D1213" s="165" t="s">
        <v>194</v>
      </c>
      <c r="E1213" s="174" t="s">
        <v>1</v>
      </c>
      <c r="F1213" s="175" t="s">
        <v>195</v>
      </c>
      <c r="H1213" s="176">
        <v>21.207999999999998</v>
      </c>
      <c r="I1213" s="177"/>
      <c r="L1213" s="173"/>
      <c r="M1213" s="178"/>
      <c r="N1213" s="179"/>
      <c r="O1213" s="179"/>
      <c r="P1213" s="179"/>
      <c r="Q1213" s="179"/>
      <c r="R1213" s="179"/>
      <c r="S1213" s="179"/>
      <c r="T1213" s="180"/>
      <c r="AT1213" s="174" t="s">
        <v>194</v>
      </c>
      <c r="AU1213" s="174" t="s">
        <v>88</v>
      </c>
      <c r="AV1213" s="14" t="s">
        <v>192</v>
      </c>
      <c r="AW1213" s="14" t="s">
        <v>35</v>
      </c>
      <c r="AX1213" s="14" t="s">
        <v>24</v>
      </c>
      <c r="AY1213" s="174" t="s">
        <v>185</v>
      </c>
    </row>
    <row r="1214" spans="1:65" s="2" customFormat="1" ht="16.5" customHeight="1">
      <c r="A1214" s="33"/>
      <c r="B1214" s="150"/>
      <c r="C1214" s="151" t="s">
        <v>3076</v>
      </c>
      <c r="D1214" s="151" t="s">
        <v>187</v>
      </c>
      <c r="E1214" s="152" t="s">
        <v>3077</v>
      </c>
      <c r="F1214" s="153" t="s">
        <v>3078</v>
      </c>
      <c r="G1214" s="154" t="s">
        <v>228</v>
      </c>
      <c r="H1214" s="155">
        <v>82.212000000000003</v>
      </c>
      <c r="I1214" s="156"/>
      <c r="J1214" s="157">
        <f>ROUND(I1214*H1214,2)</f>
        <v>0</v>
      </c>
      <c r="K1214" s="153" t="s">
        <v>224</v>
      </c>
      <c r="L1214" s="34"/>
      <c r="M1214" s="158" t="s">
        <v>1</v>
      </c>
      <c r="N1214" s="159" t="s">
        <v>45</v>
      </c>
      <c r="O1214" s="59"/>
      <c r="P1214" s="160">
        <f>O1214*H1214</f>
        <v>0</v>
      </c>
      <c r="Q1214" s="160">
        <v>2.4775800000000001</v>
      </c>
      <c r="R1214" s="160">
        <f>Q1214*H1214</f>
        <v>203.68680696000001</v>
      </c>
      <c r="S1214" s="160">
        <v>0</v>
      </c>
      <c r="T1214" s="161">
        <f>S1214*H1214</f>
        <v>0</v>
      </c>
      <c r="U1214" s="33"/>
      <c r="V1214" s="33"/>
      <c r="W1214" s="33"/>
      <c r="X1214" s="33"/>
      <c r="Y1214" s="33"/>
      <c r="Z1214" s="33"/>
      <c r="AA1214" s="33"/>
      <c r="AB1214" s="33"/>
      <c r="AC1214" s="33"/>
      <c r="AD1214" s="33"/>
      <c r="AE1214" s="33"/>
      <c r="AR1214" s="162" t="s">
        <v>192</v>
      </c>
      <c r="AT1214" s="162" t="s">
        <v>187</v>
      </c>
      <c r="AU1214" s="162" t="s">
        <v>88</v>
      </c>
      <c r="AY1214" s="18" t="s">
        <v>185</v>
      </c>
      <c r="BE1214" s="163">
        <f>IF(N1214="základní",J1214,0)</f>
        <v>0</v>
      </c>
      <c r="BF1214" s="163">
        <f>IF(N1214="snížená",J1214,0)</f>
        <v>0</v>
      </c>
      <c r="BG1214" s="163">
        <f>IF(N1214="zákl. přenesená",J1214,0)</f>
        <v>0</v>
      </c>
      <c r="BH1214" s="163">
        <f>IF(N1214="sníž. přenesená",J1214,0)</f>
        <v>0</v>
      </c>
      <c r="BI1214" s="163">
        <f>IF(N1214="nulová",J1214,0)</f>
        <v>0</v>
      </c>
      <c r="BJ1214" s="18" t="s">
        <v>24</v>
      </c>
      <c r="BK1214" s="163">
        <f>ROUND(I1214*H1214,2)</f>
        <v>0</v>
      </c>
      <c r="BL1214" s="18" t="s">
        <v>192</v>
      </c>
      <c r="BM1214" s="162" t="s">
        <v>3079</v>
      </c>
    </row>
    <row r="1215" spans="1:65" s="15" customFormat="1">
      <c r="B1215" s="194"/>
      <c r="D1215" s="165" t="s">
        <v>194</v>
      </c>
      <c r="E1215" s="195" t="s">
        <v>1</v>
      </c>
      <c r="F1215" s="196" t="s">
        <v>2128</v>
      </c>
      <c r="H1215" s="195" t="s">
        <v>1</v>
      </c>
      <c r="I1215" s="197"/>
      <c r="L1215" s="194"/>
      <c r="M1215" s="198"/>
      <c r="N1215" s="199"/>
      <c r="O1215" s="199"/>
      <c r="P1215" s="199"/>
      <c r="Q1215" s="199"/>
      <c r="R1215" s="199"/>
      <c r="S1215" s="199"/>
      <c r="T1215" s="200"/>
      <c r="AT1215" s="195" t="s">
        <v>194</v>
      </c>
      <c r="AU1215" s="195" t="s">
        <v>88</v>
      </c>
      <c r="AV1215" s="15" t="s">
        <v>24</v>
      </c>
      <c r="AW1215" s="15" t="s">
        <v>35</v>
      </c>
      <c r="AX1215" s="15" t="s">
        <v>80</v>
      </c>
      <c r="AY1215" s="195" t="s">
        <v>185</v>
      </c>
    </row>
    <row r="1216" spans="1:65" s="13" customFormat="1">
      <c r="B1216" s="164"/>
      <c r="D1216" s="165" t="s">
        <v>194</v>
      </c>
      <c r="E1216" s="166" t="s">
        <v>1</v>
      </c>
      <c r="F1216" s="167" t="s">
        <v>3080</v>
      </c>
      <c r="H1216" s="168">
        <v>21.827000000000002</v>
      </c>
      <c r="I1216" s="169"/>
      <c r="L1216" s="164"/>
      <c r="M1216" s="170"/>
      <c r="N1216" s="171"/>
      <c r="O1216" s="171"/>
      <c r="P1216" s="171"/>
      <c r="Q1216" s="171"/>
      <c r="R1216" s="171"/>
      <c r="S1216" s="171"/>
      <c r="T1216" s="172"/>
      <c r="AT1216" s="166" t="s">
        <v>194</v>
      </c>
      <c r="AU1216" s="166" t="s">
        <v>88</v>
      </c>
      <c r="AV1216" s="13" t="s">
        <v>88</v>
      </c>
      <c r="AW1216" s="13" t="s">
        <v>35</v>
      </c>
      <c r="AX1216" s="13" t="s">
        <v>80</v>
      </c>
      <c r="AY1216" s="166" t="s">
        <v>185</v>
      </c>
    </row>
    <row r="1217" spans="1:65" s="13" customFormat="1">
      <c r="B1217" s="164"/>
      <c r="D1217" s="165" t="s">
        <v>194</v>
      </c>
      <c r="E1217" s="166" t="s">
        <v>1</v>
      </c>
      <c r="F1217" s="167" t="s">
        <v>3081</v>
      </c>
      <c r="H1217" s="168">
        <v>10.872</v>
      </c>
      <c r="I1217" s="169"/>
      <c r="L1217" s="164"/>
      <c r="M1217" s="170"/>
      <c r="N1217" s="171"/>
      <c r="O1217" s="171"/>
      <c r="P1217" s="171"/>
      <c r="Q1217" s="171"/>
      <c r="R1217" s="171"/>
      <c r="S1217" s="171"/>
      <c r="T1217" s="172"/>
      <c r="AT1217" s="166" t="s">
        <v>194</v>
      </c>
      <c r="AU1217" s="166" t="s">
        <v>88</v>
      </c>
      <c r="AV1217" s="13" t="s">
        <v>88</v>
      </c>
      <c r="AW1217" s="13" t="s">
        <v>35</v>
      </c>
      <c r="AX1217" s="13" t="s">
        <v>80</v>
      </c>
      <c r="AY1217" s="166" t="s">
        <v>185</v>
      </c>
    </row>
    <row r="1218" spans="1:65" s="13" customFormat="1">
      <c r="B1218" s="164"/>
      <c r="D1218" s="165" t="s">
        <v>194</v>
      </c>
      <c r="E1218" s="166" t="s">
        <v>1</v>
      </c>
      <c r="F1218" s="167" t="s">
        <v>3082</v>
      </c>
      <c r="H1218" s="168">
        <v>0</v>
      </c>
      <c r="I1218" s="169"/>
      <c r="L1218" s="164"/>
      <c r="M1218" s="170"/>
      <c r="N1218" s="171"/>
      <c r="O1218" s="171"/>
      <c r="P1218" s="171"/>
      <c r="Q1218" s="171"/>
      <c r="R1218" s="171"/>
      <c r="S1218" s="171"/>
      <c r="T1218" s="172"/>
      <c r="AT1218" s="166" t="s">
        <v>194</v>
      </c>
      <c r="AU1218" s="166" t="s">
        <v>88</v>
      </c>
      <c r="AV1218" s="13" t="s">
        <v>88</v>
      </c>
      <c r="AW1218" s="13" t="s">
        <v>35</v>
      </c>
      <c r="AX1218" s="13" t="s">
        <v>80</v>
      </c>
      <c r="AY1218" s="166" t="s">
        <v>185</v>
      </c>
    </row>
    <row r="1219" spans="1:65" s="13" customFormat="1">
      <c r="B1219" s="164"/>
      <c r="D1219" s="165" t="s">
        <v>194</v>
      </c>
      <c r="E1219" s="166" t="s">
        <v>1</v>
      </c>
      <c r="F1219" s="167" t="s">
        <v>3083</v>
      </c>
      <c r="H1219" s="168">
        <v>0</v>
      </c>
      <c r="I1219" s="169"/>
      <c r="L1219" s="164"/>
      <c r="M1219" s="170"/>
      <c r="N1219" s="171"/>
      <c r="O1219" s="171"/>
      <c r="P1219" s="171"/>
      <c r="Q1219" s="171"/>
      <c r="R1219" s="171"/>
      <c r="S1219" s="171"/>
      <c r="T1219" s="172"/>
      <c r="AT1219" s="166" t="s">
        <v>194</v>
      </c>
      <c r="AU1219" s="166" t="s">
        <v>88</v>
      </c>
      <c r="AV1219" s="13" t="s">
        <v>88</v>
      </c>
      <c r="AW1219" s="13" t="s">
        <v>35</v>
      </c>
      <c r="AX1219" s="13" t="s">
        <v>80</v>
      </c>
      <c r="AY1219" s="166" t="s">
        <v>185</v>
      </c>
    </row>
    <row r="1220" spans="1:65" s="13" customFormat="1">
      <c r="B1220" s="164"/>
      <c r="D1220" s="165" t="s">
        <v>194</v>
      </c>
      <c r="E1220" s="166" t="s">
        <v>1</v>
      </c>
      <c r="F1220" s="167" t="s">
        <v>3084</v>
      </c>
      <c r="H1220" s="168">
        <v>4.68</v>
      </c>
      <c r="I1220" s="169"/>
      <c r="L1220" s="164"/>
      <c r="M1220" s="170"/>
      <c r="N1220" s="171"/>
      <c r="O1220" s="171"/>
      <c r="P1220" s="171"/>
      <c r="Q1220" s="171"/>
      <c r="R1220" s="171"/>
      <c r="S1220" s="171"/>
      <c r="T1220" s="172"/>
      <c r="AT1220" s="166" t="s">
        <v>194</v>
      </c>
      <c r="AU1220" s="166" t="s">
        <v>88</v>
      </c>
      <c r="AV1220" s="13" t="s">
        <v>88</v>
      </c>
      <c r="AW1220" s="13" t="s">
        <v>35</v>
      </c>
      <c r="AX1220" s="13" t="s">
        <v>80</v>
      </c>
      <c r="AY1220" s="166" t="s">
        <v>185</v>
      </c>
    </row>
    <row r="1221" spans="1:65" s="13" customFormat="1">
      <c r="B1221" s="164"/>
      <c r="D1221" s="165" t="s">
        <v>194</v>
      </c>
      <c r="E1221" s="166" t="s">
        <v>1</v>
      </c>
      <c r="F1221" s="167" t="s">
        <v>3085</v>
      </c>
      <c r="H1221" s="168">
        <v>5.5739999999999998</v>
      </c>
      <c r="I1221" s="169"/>
      <c r="L1221" s="164"/>
      <c r="M1221" s="170"/>
      <c r="N1221" s="171"/>
      <c r="O1221" s="171"/>
      <c r="P1221" s="171"/>
      <c r="Q1221" s="171"/>
      <c r="R1221" s="171"/>
      <c r="S1221" s="171"/>
      <c r="T1221" s="172"/>
      <c r="AT1221" s="166" t="s">
        <v>194</v>
      </c>
      <c r="AU1221" s="166" t="s">
        <v>88</v>
      </c>
      <c r="AV1221" s="13" t="s">
        <v>88</v>
      </c>
      <c r="AW1221" s="13" t="s">
        <v>35</v>
      </c>
      <c r="AX1221" s="13" t="s">
        <v>80</v>
      </c>
      <c r="AY1221" s="166" t="s">
        <v>185</v>
      </c>
    </row>
    <row r="1222" spans="1:65" s="13" customFormat="1">
      <c r="B1222" s="164"/>
      <c r="D1222" s="165" t="s">
        <v>194</v>
      </c>
      <c r="E1222" s="166" t="s">
        <v>1</v>
      </c>
      <c r="F1222" s="167" t="s">
        <v>3086</v>
      </c>
      <c r="H1222" s="168">
        <v>5.8860000000000001</v>
      </c>
      <c r="I1222" s="169"/>
      <c r="L1222" s="164"/>
      <c r="M1222" s="170"/>
      <c r="N1222" s="171"/>
      <c r="O1222" s="171"/>
      <c r="P1222" s="171"/>
      <c r="Q1222" s="171"/>
      <c r="R1222" s="171"/>
      <c r="S1222" s="171"/>
      <c r="T1222" s="172"/>
      <c r="AT1222" s="166" t="s">
        <v>194</v>
      </c>
      <c r="AU1222" s="166" t="s">
        <v>88</v>
      </c>
      <c r="AV1222" s="13" t="s">
        <v>88</v>
      </c>
      <c r="AW1222" s="13" t="s">
        <v>35</v>
      </c>
      <c r="AX1222" s="13" t="s">
        <v>80</v>
      </c>
      <c r="AY1222" s="166" t="s">
        <v>185</v>
      </c>
    </row>
    <row r="1223" spans="1:65" s="13" customFormat="1">
      <c r="B1223" s="164"/>
      <c r="D1223" s="165" t="s">
        <v>194</v>
      </c>
      <c r="E1223" s="166" t="s">
        <v>1</v>
      </c>
      <c r="F1223" s="167" t="s">
        <v>3087</v>
      </c>
      <c r="H1223" s="168">
        <v>12.32</v>
      </c>
      <c r="I1223" s="169"/>
      <c r="L1223" s="164"/>
      <c r="M1223" s="170"/>
      <c r="N1223" s="171"/>
      <c r="O1223" s="171"/>
      <c r="P1223" s="171"/>
      <c r="Q1223" s="171"/>
      <c r="R1223" s="171"/>
      <c r="S1223" s="171"/>
      <c r="T1223" s="172"/>
      <c r="AT1223" s="166" t="s">
        <v>194</v>
      </c>
      <c r="AU1223" s="166" t="s">
        <v>88</v>
      </c>
      <c r="AV1223" s="13" t="s">
        <v>88</v>
      </c>
      <c r="AW1223" s="13" t="s">
        <v>35</v>
      </c>
      <c r="AX1223" s="13" t="s">
        <v>80</v>
      </c>
      <c r="AY1223" s="166" t="s">
        <v>185</v>
      </c>
    </row>
    <row r="1224" spans="1:65" s="13" customFormat="1">
      <c r="B1224" s="164"/>
      <c r="D1224" s="165" t="s">
        <v>194</v>
      </c>
      <c r="E1224" s="166" t="s">
        <v>1</v>
      </c>
      <c r="F1224" s="167" t="s">
        <v>3088</v>
      </c>
      <c r="H1224" s="168">
        <v>21.053000000000001</v>
      </c>
      <c r="I1224" s="169"/>
      <c r="L1224" s="164"/>
      <c r="M1224" s="170"/>
      <c r="N1224" s="171"/>
      <c r="O1224" s="171"/>
      <c r="P1224" s="171"/>
      <c r="Q1224" s="171"/>
      <c r="R1224" s="171"/>
      <c r="S1224" s="171"/>
      <c r="T1224" s="172"/>
      <c r="AT1224" s="166" t="s">
        <v>194</v>
      </c>
      <c r="AU1224" s="166" t="s">
        <v>88</v>
      </c>
      <c r="AV1224" s="13" t="s">
        <v>88</v>
      </c>
      <c r="AW1224" s="13" t="s">
        <v>35</v>
      </c>
      <c r="AX1224" s="13" t="s">
        <v>80</v>
      </c>
      <c r="AY1224" s="166" t="s">
        <v>185</v>
      </c>
    </row>
    <row r="1225" spans="1:65" s="14" customFormat="1">
      <c r="B1225" s="173"/>
      <c r="D1225" s="165" t="s">
        <v>194</v>
      </c>
      <c r="E1225" s="174" t="s">
        <v>1</v>
      </c>
      <c r="F1225" s="175" t="s">
        <v>195</v>
      </c>
      <c r="H1225" s="176">
        <v>82.212000000000003</v>
      </c>
      <c r="I1225" s="177"/>
      <c r="L1225" s="173"/>
      <c r="M1225" s="178"/>
      <c r="N1225" s="179"/>
      <c r="O1225" s="179"/>
      <c r="P1225" s="179"/>
      <c r="Q1225" s="179"/>
      <c r="R1225" s="179"/>
      <c r="S1225" s="179"/>
      <c r="T1225" s="180"/>
      <c r="AT1225" s="174" t="s">
        <v>194</v>
      </c>
      <c r="AU1225" s="174" t="s">
        <v>88</v>
      </c>
      <c r="AV1225" s="14" t="s">
        <v>192</v>
      </c>
      <c r="AW1225" s="14" t="s">
        <v>35</v>
      </c>
      <c r="AX1225" s="14" t="s">
        <v>24</v>
      </c>
      <c r="AY1225" s="174" t="s">
        <v>185</v>
      </c>
    </row>
    <row r="1226" spans="1:65" s="2" customFormat="1" ht="16.5" customHeight="1">
      <c r="A1226" s="33"/>
      <c r="B1226" s="150"/>
      <c r="C1226" s="151" t="s">
        <v>3089</v>
      </c>
      <c r="D1226" s="151" t="s">
        <v>187</v>
      </c>
      <c r="E1226" s="152" t="s">
        <v>3090</v>
      </c>
      <c r="F1226" s="153" t="s">
        <v>3091</v>
      </c>
      <c r="G1226" s="154" t="s">
        <v>288</v>
      </c>
      <c r="H1226" s="155">
        <v>86.465000000000003</v>
      </c>
      <c r="I1226" s="156"/>
      <c r="J1226" s="157">
        <f>ROUND(I1226*H1226,2)</f>
        <v>0</v>
      </c>
      <c r="K1226" s="153" t="s">
        <v>191</v>
      </c>
      <c r="L1226" s="34"/>
      <c r="M1226" s="158" t="s">
        <v>1</v>
      </c>
      <c r="N1226" s="159" t="s">
        <v>45</v>
      </c>
      <c r="O1226" s="59"/>
      <c r="P1226" s="160">
        <f>O1226*H1226</f>
        <v>0</v>
      </c>
      <c r="Q1226" s="160">
        <v>2.32E-3</v>
      </c>
      <c r="R1226" s="160">
        <f>Q1226*H1226</f>
        <v>0.20059880000000002</v>
      </c>
      <c r="S1226" s="160">
        <v>0</v>
      </c>
      <c r="T1226" s="161">
        <f>S1226*H1226</f>
        <v>0</v>
      </c>
      <c r="U1226" s="33"/>
      <c r="V1226" s="33"/>
      <c r="W1226" s="33"/>
      <c r="X1226" s="33"/>
      <c r="Y1226" s="33"/>
      <c r="Z1226" s="33"/>
      <c r="AA1226" s="33"/>
      <c r="AB1226" s="33"/>
      <c r="AC1226" s="33"/>
      <c r="AD1226" s="33"/>
      <c r="AE1226" s="33"/>
      <c r="AR1226" s="162" t="s">
        <v>192</v>
      </c>
      <c r="AT1226" s="162" t="s">
        <v>187</v>
      </c>
      <c r="AU1226" s="162" t="s">
        <v>88</v>
      </c>
      <c r="AY1226" s="18" t="s">
        <v>185</v>
      </c>
      <c r="BE1226" s="163">
        <f>IF(N1226="základní",J1226,0)</f>
        <v>0</v>
      </c>
      <c r="BF1226" s="163">
        <f>IF(N1226="snížená",J1226,0)</f>
        <v>0</v>
      </c>
      <c r="BG1226" s="163">
        <f>IF(N1226="zákl. přenesená",J1226,0)</f>
        <v>0</v>
      </c>
      <c r="BH1226" s="163">
        <f>IF(N1226="sníž. přenesená",J1226,0)</f>
        <v>0</v>
      </c>
      <c r="BI1226" s="163">
        <f>IF(N1226="nulová",J1226,0)</f>
        <v>0</v>
      </c>
      <c r="BJ1226" s="18" t="s">
        <v>24</v>
      </c>
      <c r="BK1226" s="163">
        <f>ROUND(I1226*H1226,2)</f>
        <v>0</v>
      </c>
      <c r="BL1226" s="18" t="s">
        <v>192</v>
      </c>
      <c r="BM1226" s="162" t="s">
        <v>3092</v>
      </c>
    </row>
    <row r="1227" spans="1:65" s="15" customFormat="1">
      <c r="B1227" s="194"/>
      <c r="D1227" s="165" t="s">
        <v>194</v>
      </c>
      <c r="E1227" s="195" t="s">
        <v>1</v>
      </c>
      <c r="F1227" s="196" t="s">
        <v>3093</v>
      </c>
      <c r="H1227" s="195" t="s">
        <v>1</v>
      </c>
      <c r="I1227" s="197"/>
      <c r="L1227" s="194"/>
      <c r="M1227" s="198"/>
      <c r="N1227" s="199"/>
      <c r="O1227" s="199"/>
      <c r="P1227" s="199"/>
      <c r="Q1227" s="199"/>
      <c r="R1227" s="199"/>
      <c r="S1227" s="199"/>
      <c r="T1227" s="200"/>
      <c r="AT1227" s="195" t="s">
        <v>194</v>
      </c>
      <c r="AU1227" s="195" t="s">
        <v>88</v>
      </c>
      <c r="AV1227" s="15" t="s">
        <v>24</v>
      </c>
      <c r="AW1227" s="15" t="s">
        <v>35</v>
      </c>
      <c r="AX1227" s="15" t="s">
        <v>80</v>
      </c>
      <c r="AY1227" s="195" t="s">
        <v>185</v>
      </c>
    </row>
    <row r="1228" spans="1:65" s="13" customFormat="1">
      <c r="B1228" s="164"/>
      <c r="D1228" s="165" t="s">
        <v>194</v>
      </c>
      <c r="E1228" s="166" t="s">
        <v>1</v>
      </c>
      <c r="F1228" s="167" t="s">
        <v>3094</v>
      </c>
      <c r="H1228" s="168">
        <v>2.5979999999999999</v>
      </c>
      <c r="I1228" s="169"/>
      <c r="L1228" s="164"/>
      <c r="M1228" s="170"/>
      <c r="N1228" s="171"/>
      <c r="O1228" s="171"/>
      <c r="P1228" s="171"/>
      <c r="Q1228" s="171"/>
      <c r="R1228" s="171"/>
      <c r="S1228" s="171"/>
      <c r="T1228" s="172"/>
      <c r="AT1228" s="166" t="s">
        <v>194</v>
      </c>
      <c r="AU1228" s="166" t="s">
        <v>88</v>
      </c>
      <c r="AV1228" s="13" t="s">
        <v>88</v>
      </c>
      <c r="AW1228" s="13" t="s">
        <v>35</v>
      </c>
      <c r="AX1228" s="13" t="s">
        <v>80</v>
      </c>
      <c r="AY1228" s="166" t="s">
        <v>185</v>
      </c>
    </row>
    <row r="1229" spans="1:65" s="13" customFormat="1">
      <c r="B1229" s="164"/>
      <c r="D1229" s="165" t="s">
        <v>194</v>
      </c>
      <c r="E1229" s="166" t="s">
        <v>1</v>
      </c>
      <c r="F1229" s="167" t="s">
        <v>3095</v>
      </c>
      <c r="H1229" s="168">
        <v>1.8069999999999999</v>
      </c>
      <c r="I1229" s="169"/>
      <c r="L1229" s="164"/>
      <c r="M1229" s="170"/>
      <c r="N1229" s="171"/>
      <c r="O1229" s="171"/>
      <c r="P1229" s="171"/>
      <c r="Q1229" s="171"/>
      <c r="R1229" s="171"/>
      <c r="S1229" s="171"/>
      <c r="T1229" s="172"/>
      <c r="AT1229" s="166" t="s">
        <v>194</v>
      </c>
      <c r="AU1229" s="166" t="s">
        <v>88</v>
      </c>
      <c r="AV1229" s="13" t="s">
        <v>88</v>
      </c>
      <c r="AW1229" s="13" t="s">
        <v>35</v>
      </c>
      <c r="AX1229" s="13" t="s">
        <v>80</v>
      </c>
      <c r="AY1229" s="166" t="s">
        <v>185</v>
      </c>
    </row>
    <row r="1230" spans="1:65" s="13" customFormat="1">
      <c r="B1230" s="164"/>
      <c r="D1230" s="165" t="s">
        <v>194</v>
      </c>
      <c r="E1230" s="166" t="s">
        <v>1</v>
      </c>
      <c r="F1230" s="167" t="s">
        <v>3096</v>
      </c>
      <c r="H1230" s="168">
        <v>1.472</v>
      </c>
      <c r="I1230" s="169"/>
      <c r="L1230" s="164"/>
      <c r="M1230" s="170"/>
      <c r="N1230" s="171"/>
      <c r="O1230" s="171"/>
      <c r="P1230" s="171"/>
      <c r="Q1230" s="171"/>
      <c r="R1230" s="171"/>
      <c r="S1230" s="171"/>
      <c r="T1230" s="172"/>
      <c r="AT1230" s="166" t="s">
        <v>194</v>
      </c>
      <c r="AU1230" s="166" t="s">
        <v>88</v>
      </c>
      <c r="AV1230" s="13" t="s">
        <v>88</v>
      </c>
      <c r="AW1230" s="13" t="s">
        <v>35</v>
      </c>
      <c r="AX1230" s="13" t="s">
        <v>80</v>
      </c>
      <c r="AY1230" s="166" t="s">
        <v>185</v>
      </c>
    </row>
    <row r="1231" spans="1:65" s="13" customFormat="1">
      <c r="B1231" s="164"/>
      <c r="D1231" s="165" t="s">
        <v>194</v>
      </c>
      <c r="E1231" s="166" t="s">
        <v>1</v>
      </c>
      <c r="F1231" s="167" t="s">
        <v>3097</v>
      </c>
      <c r="H1231" s="168">
        <v>2.16</v>
      </c>
      <c r="I1231" s="169"/>
      <c r="L1231" s="164"/>
      <c r="M1231" s="170"/>
      <c r="N1231" s="171"/>
      <c r="O1231" s="171"/>
      <c r="P1231" s="171"/>
      <c r="Q1231" s="171"/>
      <c r="R1231" s="171"/>
      <c r="S1231" s="171"/>
      <c r="T1231" s="172"/>
      <c r="AT1231" s="166" t="s">
        <v>194</v>
      </c>
      <c r="AU1231" s="166" t="s">
        <v>88</v>
      </c>
      <c r="AV1231" s="13" t="s">
        <v>88</v>
      </c>
      <c r="AW1231" s="13" t="s">
        <v>35</v>
      </c>
      <c r="AX1231" s="13" t="s">
        <v>80</v>
      </c>
      <c r="AY1231" s="166" t="s">
        <v>185</v>
      </c>
    </row>
    <row r="1232" spans="1:65" s="13" customFormat="1">
      <c r="B1232" s="164"/>
      <c r="D1232" s="165" t="s">
        <v>194</v>
      </c>
      <c r="E1232" s="166" t="s">
        <v>1</v>
      </c>
      <c r="F1232" s="167" t="s">
        <v>3098</v>
      </c>
      <c r="H1232" s="168">
        <v>1.734</v>
      </c>
      <c r="I1232" s="169"/>
      <c r="L1232" s="164"/>
      <c r="M1232" s="170"/>
      <c r="N1232" s="171"/>
      <c r="O1232" s="171"/>
      <c r="P1232" s="171"/>
      <c r="Q1232" s="171"/>
      <c r="R1232" s="171"/>
      <c r="S1232" s="171"/>
      <c r="T1232" s="172"/>
      <c r="AT1232" s="166" t="s">
        <v>194</v>
      </c>
      <c r="AU1232" s="166" t="s">
        <v>88</v>
      </c>
      <c r="AV1232" s="13" t="s">
        <v>88</v>
      </c>
      <c r="AW1232" s="13" t="s">
        <v>35</v>
      </c>
      <c r="AX1232" s="13" t="s">
        <v>80</v>
      </c>
      <c r="AY1232" s="166" t="s">
        <v>185</v>
      </c>
    </row>
    <row r="1233" spans="1:65" s="13" customFormat="1">
      <c r="B1233" s="164"/>
      <c r="D1233" s="165" t="s">
        <v>194</v>
      </c>
      <c r="E1233" s="166" t="s">
        <v>1</v>
      </c>
      <c r="F1233" s="167" t="s">
        <v>3099</v>
      </c>
      <c r="H1233" s="168">
        <v>1.8540000000000001</v>
      </c>
      <c r="I1233" s="169"/>
      <c r="L1233" s="164"/>
      <c r="M1233" s="170"/>
      <c r="N1233" s="171"/>
      <c r="O1233" s="171"/>
      <c r="P1233" s="171"/>
      <c r="Q1233" s="171"/>
      <c r="R1233" s="171"/>
      <c r="S1233" s="171"/>
      <c r="T1233" s="172"/>
      <c r="AT1233" s="166" t="s">
        <v>194</v>
      </c>
      <c r="AU1233" s="166" t="s">
        <v>88</v>
      </c>
      <c r="AV1233" s="13" t="s">
        <v>88</v>
      </c>
      <c r="AW1233" s="13" t="s">
        <v>35</v>
      </c>
      <c r="AX1233" s="13" t="s">
        <v>80</v>
      </c>
      <c r="AY1233" s="166" t="s">
        <v>185</v>
      </c>
    </row>
    <row r="1234" spans="1:65" s="16" customFormat="1">
      <c r="B1234" s="206"/>
      <c r="D1234" s="165" t="s">
        <v>194</v>
      </c>
      <c r="E1234" s="207" t="s">
        <v>1</v>
      </c>
      <c r="F1234" s="208" t="s">
        <v>510</v>
      </c>
      <c r="H1234" s="209">
        <v>11.625</v>
      </c>
      <c r="I1234" s="210"/>
      <c r="L1234" s="206"/>
      <c r="M1234" s="211"/>
      <c r="N1234" s="212"/>
      <c r="O1234" s="212"/>
      <c r="P1234" s="212"/>
      <c r="Q1234" s="212"/>
      <c r="R1234" s="212"/>
      <c r="S1234" s="212"/>
      <c r="T1234" s="213"/>
      <c r="AT1234" s="207" t="s">
        <v>194</v>
      </c>
      <c r="AU1234" s="207" t="s">
        <v>88</v>
      </c>
      <c r="AV1234" s="16" t="s">
        <v>117</v>
      </c>
      <c r="AW1234" s="16" t="s">
        <v>35</v>
      </c>
      <c r="AX1234" s="16" t="s">
        <v>80</v>
      </c>
      <c r="AY1234" s="207" t="s">
        <v>185</v>
      </c>
    </row>
    <row r="1235" spans="1:65" s="15" customFormat="1">
      <c r="B1235" s="194"/>
      <c r="D1235" s="165" t="s">
        <v>194</v>
      </c>
      <c r="E1235" s="195" t="s">
        <v>1</v>
      </c>
      <c r="F1235" s="196" t="s">
        <v>3100</v>
      </c>
      <c r="H1235" s="195" t="s">
        <v>1</v>
      </c>
      <c r="I1235" s="197"/>
      <c r="L1235" s="194"/>
      <c r="M1235" s="198"/>
      <c r="N1235" s="199"/>
      <c r="O1235" s="199"/>
      <c r="P1235" s="199"/>
      <c r="Q1235" s="199"/>
      <c r="R1235" s="199"/>
      <c r="S1235" s="199"/>
      <c r="T1235" s="200"/>
      <c r="AT1235" s="195" t="s">
        <v>194</v>
      </c>
      <c r="AU1235" s="195" t="s">
        <v>88</v>
      </c>
      <c r="AV1235" s="15" t="s">
        <v>24</v>
      </c>
      <c r="AW1235" s="15" t="s">
        <v>35</v>
      </c>
      <c r="AX1235" s="15" t="s">
        <v>80</v>
      </c>
      <c r="AY1235" s="195" t="s">
        <v>185</v>
      </c>
    </row>
    <row r="1236" spans="1:65" s="13" customFormat="1">
      <c r="B1236" s="164"/>
      <c r="D1236" s="165" t="s">
        <v>194</v>
      </c>
      <c r="E1236" s="166" t="s">
        <v>1</v>
      </c>
      <c r="F1236" s="167" t="s">
        <v>3101</v>
      </c>
      <c r="H1236" s="168">
        <v>19.43</v>
      </c>
      <c r="I1236" s="169"/>
      <c r="L1236" s="164"/>
      <c r="M1236" s="170"/>
      <c r="N1236" s="171"/>
      <c r="O1236" s="171"/>
      <c r="P1236" s="171"/>
      <c r="Q1236" s="171"/>
      <c r="R1236" s="171"/>
      <c r="S1236" s="171"/>
      <c r="T1236" s="172"/>
      <c r="AT1236" s="166" t="s">
        <v>194</v>
      </c>
      <c r="AU1236" s="166" t="s">
        <v>88</v>
      </c>
      <c r="AV1236" s="13" t="s">
        <v>88</v>
      </c>
      <c r="AW1236" s="13" t="s">
        <v>35</v>
      </c>
      <c r="AX1236" s="13" t="s">
        <v>80</v>
      </c>
      <c r="AY1236" s="166" t="s">
        <v>185</v>
      </c>
    </row>
    <row r="1237" spans="1:65" s="13" customFormat="1">
      <c r="B1237" s="164"/>
      <c r="D1237" s="165" t="s">
        <v>194</v>
      </c>
      <c r="E1237" s="166" t="s">
        <v>1</v>
      </c>
      <c r="F1237" s="167" t="s">
        <v>3102</v>
      </c>
      <c r="H1237" s="168">
        <v>7.83</v>
      </c>
      <c r="I1237" s="169"/>
      <c r="L1237" s="164"/>
      <c r="M1237" s="170"/>
      <c r="N1237" s="171"/>
      <c r="O1237" s="171"/>
      <c r="P1237" s="171"/>
      <c r="Q1237" s="171"/>
      <c r="R1237" s="171"/>
      <c r="S1237" s="171"/>
      <c r="T1237" s="172"/>
      <c r="AT1237" s="166" t="s">
        <v>194</v>
      </c>
      <c r="AU1237" s="166" t="s">
        <v>88</v>
      </c>
      <c r="AV1237" s="13" t="s">
        <v>88</v>
      </c>
      <c r="AW1237" s="13" t="s">
        <v>35</v>
      </c>
      <c r="AX1237" s="13" t="s">
        <v>80</v>
      </c>
      <c r="AY1237" s="166" t="s">
        <v>185</v>
      </c>
    </row>
    <row r="1238" spans="1:65" s="13" customFormat="1">
      <c r="B1238" s="164"/>
      <c r="D1238" s="165" t="s">
        <v>194</v>
      </c>
      <c r="E1238" s="166" t="s">
        <v>1</v>
      </c>
      <c r="F1238" s="167" t="s">
        <v>3103</v>
      </c>
      <c r="H1238" s="168">
        <v>2.6</v>
      </c>
      <c r="I1238" s="169"/>
      <c r="L1238" s="164"/>
      <c r="M1238" s="170"/>
      <c r="N1238" s="171"/>
      <c r="O1238" s="171"/>
      <c r="P1238" s="171"/>
      <c r="Q1238" s="171"/>
      <c r="R1238" s="171"/>
      <c r="S1238" s="171"/>
      <c r="T1238" s="172"/>
      <c r="AT1238" s="166" t="s">
        <v>194</v>
      </c>
      <c r="AU1238" s="166" t="s">
        <v>88</v>
      </c>
      <c r="AV1238" s="13" t="s">
        <v>88</v>
      </c>
      <c r="AW1238" s="13" t="s">
        <v>35</v>
      </c>
      <c r="AX1238" s="13" t="s">
        <v>80</v>
      </c>
      <c r="AY1238" s="166" t="s">
        <v>185</v>
      </c>
    </row>
    <row r="1239" spans="1:65" s="13" customFormat="1">
      <c r="B1239" s="164"/>
      <c r="D1239" s="165" t="s">
        <v>194</v>
      </c>
      <c r="E1239" s="166" t="s">
        <v>1</v>
      </c>
      <c r="F1239" s="167" t="s">
        <v>3104</v>
      </c>
      <c r="H1239" s="168">
        <v>2.6</v>
      </c>
      <c r="I1239" s="169"/>
      <c r="L1239" s="164"/>
      <c r="M1239" s="170"/>
      <c r="N1239" s="171"/>
      <c r="O1239" s="171"/>
      <c r="P1239" s="171"/>
      <c r="Q1239" s="171"/>
      <c r="R1239" s="171"/>
      <c r="S1239" s="171"/>
      <c r="T1239" s="172"/>
      <c r="AT1239" s="166" t="s">
        <v>194</v>
      </c>
      <c r="AU1239" s="166" t="s">
        <v>88</v>
      </c>
      <c r="AV1239" s="13" t="s">
        <v>88</v>
      </c>
      <c r="AW1239" s="13" t="s">
        <v>35</v>
      </c>
      <c r="AX1239" s="13" t="s">
        <v>80</v>
      </c>
      <c r="AY1239" s="166" t="s">
        <v>185</v>
      </c>
    </row>
    <row r="1240" spans="1:65" s="13" customFormat="1">
      <c r="B1240" s="164"/>
      <c r="D1240" s="165" t="s">
        <v>194</v>
      </c>
      <c r="E1240" s="166" t="s">
        <v>1</v>
      </c>
      <c r="F1240" s="167" t="s">
        <v>3105</v>
      </c>
      <c r="H1240" s="168">
        <v>14.04</v>
      </c>
      <c r="I1240" s="169"/>
      <c r="L1240" s="164"/>
      <c r="M1240" s="170"/>
      <c r="N1240" s="171"/>
      <c r="O1240" s="171"/>
      <c r="P1240" s="171"/>
      <c r="Q1240" s="171"/>
      <c r="R1240" s="171"/>
      <c r="S1240" s="171"/>
      <c r="T1240" s="172"/>
      <c r="AT1240" s="166" t="s">
        <v>194</v>
      </c>
      <c r="AU1240" s="166" t="s">
        <v>88</v>
      </c>
      <c r="AV1240" s="13" t="s">
        <v>88</v>
      </c>
      <c r="AW1240" s="13" t="s">
        <v>35</v>
      </c>
      <c r="AX1240" s="13" t="s">
        <v>80</v>
      </c>
      <c r="AY1240" s="166" t="s">
        <v>185</v>
      </c>
    </row>
    <row r="1241" spans="1:65" s="13" customFormat="1">
      <c r="B1241" s="164"/>
      <c r="D1241" s="165" t="s">
        <v>194</v>
      </c>
      <c r="E1241" s="166" t="s">
        <v>1</v>
      </c>
      <c r="F1241" s="167" t="s">
        <v>3106</v>
      </c>
      <c r="H1241" s="168">
        <v>28.34</v>
      </c>
      <c r="I1241" s="169"/>
      <c r="L1241" s="164"/>
      <c r="M1241" s="170"/>
      <c r="N1241" s="171"/>
      <c r="O1241" s="171"/>
      <c r="P1241" s="171"/>
      <c r="Q1241" s="171"/>
      <c r="R1241" s="171"/>
      <c r="S1241" s="171"/>
      <c r="T1241" s="172"/>
      <c r="AT1241" s="166" t="s">
        <v>194</v>
      </c>
      <c r="AU1241" s="166" t="s">
        <v>88</v>
      </c>
      <c r="AV1241" s="13" t="s">
        <v>88</v>
      </c>
      <c r="AW1241" s="13" t="s">
        <v>35</v>
      </c>
      <c r="AX1241" s="13" t="s">
        <v>80</v>
      </c>
      <c r="AY1241" s="166" t="s">
        <v>185</v>
      </c>
    </row>
    <row r="1242" spans="1:65" s="16" customFormat="1">
      <c r="B1242" s="206"/>
      <c r="D1242" s="165" t="s">
        <v>194</v>
      </c>
      <c r="E1242" s="207" t="s">
        <v>1</v>
      </c>
      <c r="F1242" s="208" t="s">
        <v>510</v>
      </c>
      <c r="H1242" s="209">
        <v>74.84</v>
      </c>
      <c r="I1242" s="210"/>
      <c r="L1242" s="206"/>
      <c r="M1242" s="211"/>
      <c r="N1242" s="212"/>
      <c r="O1242" s="212"/>
      <c r="P1242" s="212"/>
      <c r="Q1242" s="212"/>
      <c r="R1242" s="212"/>
      <c r="S1242" s="212"/>
      <c r="T1242" s="213"/>
      <c r="AT1242" s="207" t="s">
        <v>194</v>
      </c>
      <c r="AU1242" s="207" t="s">
        <v>88</v>
      </c>
      <c r="AV1242" s="16" t="s">
        <v>117</v>
      </c>
      <c r="AW1242" s="16" t="s">
        <v>35</v>
      </c>
      <c r="AX1242" s="16" t="s">
        <v>80</v>
      </c>
      <c r="AY1242" s="207" t="s">
        <v>185</v>
      </c>
    </row>
    <row r="1243" spans="1:65" s="14" customFormat="1">
      <c r="B1243" s="173"/>
      <c r="D1243" s="165" t="s">
        <v>194</v>
      </c>
      <c r="E1243" s="174" t="s">
        <v>1</v>
      </c>
      <c r="F1243" s="175" t="s">
        <v>195</v>
      </c>
      <c r="H1243" s="176">
        <v>86.465000000000003</v>
      </c>
      <c r="I1243" s="177"/>
      <c r="L1243" s="173"/>
      <c r="M1243" s="178"/>
      <c r="N1243" s="179"/>
      <c r="O1243" s="179"/>
      <c r="P1243" s="179"/>
      <c r="Q1243" s="179"/>
      <c r="R1243" s="179"/>
      <c r="S1243" s="179"/>
      <c r="T1243" s="180"/>
      <c r="AT1243" s="174" t="s">
        <v>194</v>
      </c>
      <c r="AU1243" s="174" t="s">
        <v>88</v>
      </c>
      <c r="AV1243" s="14" t="s">
        <v>192</v>
      </c>
      <c r="AW1243" s="14" t="s">
        <v>35</v>
      </c>
      <c r="AX1243" s="14" t="s">
        <v>24</v>
      </c>
      <c r="AY1243" s="174" t="s">
        <v>185</v>
      </c>
    </row>
    <row r="1244" spans="1:65" s="2" customFormat="1" ht="16.5" customHeight="1">
      <c r="A1244" s="33"/>
      <c r="B1244" s="150"/>
      <c r="C1244" s="151" t="s">
        <v>3107</v>
      </c>
      <c r="D1244" s="151" t="s">
        <v>187</v>
      </c>
      <c r="E1244" s="152" t="s">
        <v>3108</v>
      </c>
      <c r="F1244" s="153" t="s">
        <v>3109</v>
      </c>
      <c r="G1244" s="154" t="s">
        <v>288</v>
      </c>
      <c r="H1244" s="155">
        <v>199.66</v>
      </c>
      <c r="I1244" s="156"/>
      <c r="J1244" s="157">
        <f>ROUND(I1244*H1244,2)</f>
        <v>0</v>
      </c>
      <c r="K1244" s="153" t="s">
        <v>191</v>
      </c>
      <c r="L1244" s="34"/>
      <c r="M1244" s="158" t="s">
        <v>1</v>
      </c>
      <c r="N1244" s="159" t="s">
        <v>45</v>
      </c>
      <c r="O1244" s="59"/>
      <c r="P1244" s="160">
        <f>O1244*H1244</f>
        <v>0</v>
      </c>
      <c r="Q1244" s="160">
        <v>4.6499999999999996E-3</v>
      </c>
      <c r="R1244" s="160">
        <f>Q1244*H1244</f>
        <v>0.92841899999999988</v>
      </c>
      <c r="S1244" s="160">
        <v>0</v>
      </c>
      <c r="T1244" s="161">
        <f>S1244*H1244</f>
        <v>0</v>
      </c>
      <c r="U1244" s="33"/>
      <c r="V1244" s="33"/>
      <c r="W1244" s="33"/>
      <c r="X1244" s="33"/>
      <c r="Y1244" s="33"/>
      <c r="Z1244" s="33"/>
      <c r="AA1244" s="33"/>
      <c r="AB1244" s="33"/>
      <c r="AC1244" s="33"/>
      <c r="AD1244" s="33"/>
      <c r="AE1244" s="33"/>
      <c r="AR1244" s="162" t="s">
        <v>192</v>
      </c>
      <c r="AT1244" s="162" t="s">
        <v>187</v>
      </c>
      <c r="AU1244" s="162" t="s">
        <v>88</v>
      </c>
      <c r="AY1244" s="18" t="s">
        <v>185</v>
      </c>
      <c r="BE1244" s="163">
        <f>IF(N1244="základní",J1244,0)</f>
        <v>0</v>
      </c>
      <c r="BF1244" s="163">
        <f>IF(N1244="snížená",J1244,0)</f>
        <v>0</v>
      </c>
      <c r="BG1244" s="163">
        <f>IF(N1244="zákl. přenesená",J1244,0)</f>
        <v>0</v>
      </c>
      <c r="BH1244" s="163">
        <f>IF(N1244="sníž. přenesená",J1244,0)</f>
        <v>0</v>
      </c>
      <c r="BI1244" s="163">
        <f>IF(N1244="nulová",J1244,0)</f>
        <v>0</v>
      </c>
      <c r="BJ1244" s="18" t="s">
        <v>24</v>
      </c>
      <c r="BK1244" s="163">
        <f>ROUND(I1244*H1244,2)</f>
        <v>0</v>
      </c>
      <c r="BL1244" s="18" t="s">
        <v>192</v>
      </c>
      <c r="BM1244" s="162" t="s">
        <v>3110</v>
      </c>
    </row>
    <row r="1245" spans="1:65" s="15" customFormat="1">
      <c r="B1245" s="194"/>
      <c r="D1245" s="165" t="s">
        <v>194</v>
      </c>
      <c r="E1245" s="195" t="s">
        <v>1</v>
      </c>
      <c r="F1245" s="196" t="s">
        <v>2128</v>
      </c>
      <c r="H1245" s="195" t="s">
        <v>1</v>
      </c>
      <c r="I1245" s="197"/>
      <c r="L1245" s="194"/>
      <c r="M1245" s="198"/>
      <c r="N1245" s="199"/>
      <c r="O1245" s="199"/>
      <c r="P1245" s="199"/>
      <c r="Q1245" s="199"/>
      <c r="R1245" s="199"/>
      <c r="S1245" s="199"/>
      <c r="T1245" s="200"/>
      <c r="AT1245" s="195" t="s">
        <v>194</v>
      </c>
      <c r="AU1245" s="195" t="s">
        <v>88</v>
      </c>
      <c r="AV1245" s="15" t="s">
        <v>24</v>
      </c>
      <c r="AW1245" s="15" t="s">
        <v>35</v>
      </c>
      <c r="AX1245" s="15" t="s">
        <v>80</v>
      </c>
      <c r="AY1245" s="195" t="s">
        <v>185</v>
      </c>
    </row>
    <row r="1246" spans="1:65" s="13" customFormat="1">
      <c r="B1246" s="164"/>
      <c r="D1246" s="165" t="s">
        <v>194</v>
      </c>
      <c r="E1246" s="166" t="s">
        <v>1</v>
      </c>
      <c r="F1246" s="167" t="s">
        <v>3111</v>
      </c>
      <c r="H1246" s="168">
        <v>44.543999999999997</v>
      </c>
      <c r="I1246" s="169"/>
      <c r="L1246" s="164"/>
      <c r="M1246" s="170"/>
      <c r="N1246" s="171"/>
      <c r="O1246" s="171"/>
      <c r="P1246" s="171"/>
      <c r="Q1246" s="171"/>
      <c r="R1246" s="171"/>
      <c r="S1246" s="171"/>
      <c r="T1246" s="172"/>
      <c r="AT1246" s="166" t="s">
        <v>194</v>
      </c>
      <c r="AU1246" s="166" t="s">
        <v>88</v>
      </c>
      <c r="AV1246" s="13" t="s">
        <v>88</v>
      </c>
      <c r="AW1246" s="13" t="s">
        <v>35</v>
      </c>
      <c r="AX1246" s="13" t="s">
        <v>80</v>
      </c>
      <c r="AY1246" s="166" t="s">
        <v>185</v>
      </c>
    </row>
    <row r="1247" spans="1:65" s="13" customFormat="1">
      <c r="B1247" s="164"/>
      <c r="D1247" s="165" t="s">
        <v>194</v>
      </c>
      <c r="E1247" s="166" t="s">
        <v>1</v>
      </c>
      <c r="F1247" s="167" t="s">
        <v>3112</v>
      </c>
      <c r="H1247" s="168">
        <v>7.54</v>
      </c>
      <c r="I1247" s="169"/>
      <c r="L1247" s="164"/>
      <c r="M1247" s="170"/>
      <c r="N1247" s="171"/>
      <c r="O1247" s="171"/>
      <c r="P1247" s="171"/>
      <c r="Q1247" s="171"/>
      <c r="R1247" s="171"/>
      <c r="S1247" s="171"/>
      <c r="T1247" s="172"/>
      <c r="AT1247" s="166" t="s">
        <v>194</v>
      </c>
      <c r="AU1247" s="166" t="s">
        <v>88</v>
      </c>
      <c r="AV1247" s="13" t="s">
        <v>88</v>
      </c>
      <c r="AW1247" s="13" t="s">
        <v>35</v>
      </c>
      <c r="AX1247" s="13" t="s">
        <v>80</v>
      </c>
      <c r="AY1247" s="166" t="s">
        <v>185</v>
      </c>
    </row>
    <row r="1248" spans="1:65" s="13" customFormat="1">
      <c r="B1248" s="164"/>
      <c r="D1248" s="165" t="s">
        <v>194</v>
      </c>
      <c r="E1248" s="166" t="s">
        <v>1</v>
      </c>
      <c r="F1248" s="167" t="s">
        <v>3113</v>
      </c>
      <c r="H1248" s="168">
        <v>31.2</v>
      </c>
      <c r="I1248" s="169"/>
      <c r="L1248" s="164"/>
      <c r="M1248" s="170"/>
      <c r="N1248" s="171"/>
      <c r="O1248" s="171"/>
      <c r="P1248" s="171"/>
      <c r="Q1248" s="171"/>
      <c r="R1248" s="171"/>
      <c r="S1248" s="171"/>
      <c r="T1248" s="172"/>
      <c r="AT1248" s="166" t="s">
        <v>194</v>
      </c>
      <c r="AU1248" s="166" t="s">
        <v>88</v>
      </c>
      <c r="AV1248" s="13" t="s">
        <v>88</v>
      </c>
      <c r="AW1248" s="13" t="s">
        <v>35</v>
      </c>
      <c r="AX1248" s="13" t="s">
        <v>80</v>
      </c>
      <c r="AY1248" s="166" t="s">
        <v>185</v>
      </c>
    </row>
    <row r="1249" spans="1:65" s="13" customFormat="1">
      <c r="B1249" s="164"/>
      <c r="D1249" s="165" t="s">
        <v>194</v>
      </c>
      <c r="E1249" s="166" t="s">
        <v>1</v>
      </c>
      <c r="F1249" s="167" t="s">
        <v>3114</v>
      </c>
      <c r="H1249" s="168">
        <v>23.867999999999999</v>
      </c>
      <c r="I1249" s="169"/>
      <c r="L1249" s="164"/>
      <c r="M1249" s="170"/>
      <c r="N1249" s="171"/>
      <c r="O1249" s="171"/>
      <c r="P1249" s="171"/>
      <c r="Q1249" s="171"/>
      <c r="R1249" s="171"/>
      <c r="S1249" s="171"/>
      <c r="T1249" s="172"/>
      <c r="AT1249" s="166" t="s">
        <v>194</v>
      </c>
      <c r="AU1249" s="166" t="s">
        <v>88</v>
      </c>
      <c r="AV1249" s="13" t="s">
        <v>88</v>
      </c>
      <c r="AW1249" s="13" t="s">
        <v>35</v>
      </c>
      <c r="AX1249" s="13" t="s">
        <v>80</v>
      </c>
      <c r="AY1249" s="166" t="s">
        <v>185</v>
      </c>
    </row>
    <row r="1250" spans="1:65" s="13" customFormat="1">
      <c r="B1250" s="164"/>
      <c r="D1250" s="165" t="s">
        <v>194</v>
      </c>
      <c r="E1250" s="166" t="s">
        <v>1</v>
      </c>
      <c r="F1250" s="167" t="s">
        <v>3115</v>
      </c>
      <c r="H1250" s="168">
        <v>92.507999999999996</v>
      </c>
      <c r="I1250" s="169"/>
      <c r="L1250" s="164"/>
      <c r="M1250" s="170"/>
      <c r="N1250" s="171"/>
      <c r="O1250" s="171"/>
      <c r="P1250" s="171"/>
      <c r="Q1250" s="171"/>
      <c r="R1250" s="171"/>
      <c r="S1250" s="171"/>
      <c r="T1250" s="172"/>
      <c r="AT1250" s="166" t="s">
        <v>194</v>
      </c>
      <c r="AU1250" s="166" t="s">
        <v>88</v>
      </c>
      <c r="AV1250" s="13" t="s">
        <v>88</v>
      </c>
      <c r="AW1250" s="13" t="s">
        <v>35</v>
      </c>
      <c r="AX1250" s="13" t="s">
        <v>80</v>
      </c>
      <c r="AY1250" s="166" t="s">
        <v>185</v>
      </c>
    </row>
    <row r="1251" spans="1:65" s="14" customFormat="1">
      <c r="B1251" s="173"/>
      <c r="D1251" s="165" t="s">
        <v>194</v>
      </c>
      <c r="E1251" s="174" t="s">
        <v>1</v>
      </c>
      <c r="F1251" s="175" t="s">
        <v>195</v>
      </c>
      <c r="H1251" s="176">
        <v>199.66</v>
      </c>
      <c r="I1251" s="177"/>
      <c r="L1251" s="173"/>
      <c r="M1251" s="178"/>
      <c r="N1251" s="179"/>
      <c r="O1251" s="179"/>
      <c r="P1251" s="179"/>
      <c r="Q1251" s="179"/>
      <c r="R1251" s="179"/>
      <c r="S1251" s="179"/>
      <c r="T1251" s="180"/>
      <c r="AT1251" s="174" t="s">
        <v>194</v>
      </c>
      <c r="AU1251" s="174" t="s">
        <v>88</v>
      </c>
      <c r="AV1251" s="14" t="s">
        <v>192</v>
      </c>
      <c r="AW1251" s="14" t="s">
        <v>35</v>
      </c>
      <c r="AX1251" s="14" t="s">
        <v>24</v>
      </c>
      <c r="AY1251" s="174" t="s">
        <v>185</v>
      </c>
    </row>
    <row r="1252" spans="1:65" s="2" customFormat="1" ht="16.5" customHeight="1">
      <c r="A1252" s="33"/>
      <c r="B1252" s="150"/>
      <c r="C1252" s="151" t="s">
        <v>3116</v>
      </c>
      <c r="D1252" s="151" t="s">
        <v>187</v>
      </c>
      <c r="E1252" s="152" t="s">
        <v>3117</v>
      </c>
      <c r="F1252" s="153" t="s">
        <v>3118</v>
      </c>
      <c r="G1252" s="154" t="s">
        <v>234</v>
      </c>
      <c r="H1252" s="155">
        <v>1.7999999999999999E-2</v>
      </c>
      <c r="I1252" s="156"/>
      <c r="J1252" s="157">
        <f>ROUND(I1252*H1252,2)</f>
        <v>0</v>
      </c>
      <c r="K1252" s="153" t="s">
        <v>191</v>
      </c>
      <c r="L1252" s="34"/>
      <c r="M1252" s="158" t="s">
        <v>1</v>
      </c>
      <c r="N1252" s="159" t="s">
        <v>45</v>
      </c>
      <c r="O1252" s="59"/>
      <c r="P1252" s="160">
        <f>O1252*H1252</f>
        <v>0</v>
      </c>
      <c r="Q1252" s="160">
        <v>1.03732</v>
      </c>
      <c r="R1252" s="160">
        <f>Q1252*H1252</f>
        <v>1.8671759999999999E-2</v>
      </c>
      <c r="S1252" s="160">
        <v>0</v>
      </c>
      <c r="T1252" s="161">
        <f>S1252*H1252</f>
        <v>0</v>
      </c>
      <c r="U1252" s="33"/>
      <c r="V1252" s="33"/>
      <c r="W1252" s="33"/>
      <c r="X1252" s="33"/>
      <c r="Y1252" s="33"/>
      <c r="Z1252" s="33"/>
      <c r="AA1252" s="33"/>
      <c r="AB1252" s="33"/>
      <c r="AC1252" s="33"/>
      <c r="AD1252" s="33"/>
      <c r="AE1252" s="33"/>
      <c r="AR1252" s="162" t="s">
        <v>192</v>
      </c>
      <c r="AT1252" s="162" t="s">
        <v>187</v>
      </c>
      <c r="AU1252" s="162" t="s">
        <v>88</v>
      </c>
      <c r="AY1252" s="18" t="s">
        <v>185</v>
      </c>
      <c r="BE1252" s="163">
        <f>IF(N1252="základní",J1252,0)</f>
        <v>0</v>
      </c>
      <c r="BF1252" s="163">
        <f>IF(N1252="snížená",J1252,0)</f>
        <v>0</v>
      </c>
      <c r="BG1252" s="163">
        <f>IF(N1252="zákl. přenesená",J1252,0)</f>
        <v>0</v>
      </c>
      <c r="BH1252" s="163">
        <f>IF(N1252="sníž. přenesená",J1252,0)</f>
        <v>0</v>
      </c>
      <c r="BI1252" s="163">
        <f>IF(N1252="nulová",J1252,0)</f>
        <v>0</v>
      </c>
      <c r="BJ1252" s="18" t="s">
        <v>24</v>
      </c>
      <c r="BK1252" s="163">
        <f>ROUND(I1252*H1252,2)</f>
        <v>0</v>
      </c>
      <c r="BL1252" s="18" t="s">
        <v>192</v>
      </c>
      <c r="BM1252" s="162" t="s">
        <v>3119</v>
      </c>
    </row>
    <row r="1253" spans="1:65" s="13" customFormat="1">
      <c r="B1253" s="164"/>
      <c r="D1253" s="165" t="s">
        <v>194</v>
      </c>
      <c r="E1253" s="166" t="s">
        <v>1</v>
      </c>
      <c r="F1253" s="167" t="s">
        <v>3120</v>
      </c>
      <c r="H1253" s="168">
        <v>4.0000000000000001E-3</v>
      </c>
      <c r="I1253" s="169"/>
      <c r="L1253" s="164"/>
      <c r="M1253" s="170"/>
      <c r="N1253" s="171"/>
      <c r="O1253" s="171"/>
      <c r="P1253" s="171"/>
      <c r="Q1253" s="171"/>
      <c r="R1253" s="171"/>
      <c r="S1253" s="171"/>
      <c r="T1253" s="172"/>
      <c r="AT1253" s="166" t="s">
        <v>194</v>
      </c>
      <c r="AU1253" s="166" t="s">
        <v>88</v>
      </c>
      <c r="AV1253" s="13" t="s">
        <v>88</v>
      </c>
      <c r="AW1253" s="13" t="s">
        <v>35</v>
      </c>
      <c r="AX1253" s="13" t="s">
        <v>80</v>
      </c>
      <c r="AY1253" s="166" t="s">
        <v>185</v>
      </c>
    </row>
    <row r="1254" spans="1:65" s="13" customFormat="1">
      <c r="B1254" s="164"/>
      <c r="D1254" s="165" t="s">
        <v>194</v>
      </c>
      <c r="E1254" s="166" t="s">
        <v>1</v>
      </c>
      <c r="F1254" s="167" t="s">
        <v>3121</v>
      </c>
      <c r="H1254" s="168">
        <v>3.0000000000000001E-3</v>
      </c>
      <c r="I1254" s="169"/>
      <c r="L1254" s="164"/>
      <c r="M1254" s="170"/>
      <c r="N1254" s="171"/>
      <c r="O1254" s="171"/>
      <c r="P1254" s="171"/>
      <c r="Q1254" s="171"/>
      <c r="R1254" s="171"/>
      <c r="S1254" s="171"/>
      <c r="T1254" s="172"/>
      <c r="AT1254" s="166" t="s">
        <v>194</v>
      </c>
      <c r="AU1254" s="166" t="s">
        <v>88</v>
      </c>
      <c r="AV1254" s="13" t="s">
        <v>88</v>
      </c>
      <c r="AW1254" s="13" t="s">
        <v>35</v>
      </c>
      <c r="AX1254" s="13" t="s">
        <v>80</v>
      </c>
      <c r="AY1254" s="166" t="s">
        <v>185</v>
      </c>
    </row>
    <row r="1255" spans="1:65" s="13" customFormat="1">
      <c r="B1255" s="164"/>
      <c r="D1255" s="165" t="s">
        <v>194</v>
      </c>
      <c r="E1255" s="166" t="s">
        <v>1</v>
      </c>
      <c r="F1255" s="167" t="s">
        <v>3122</v>
      </c>
      <c r="H1255" s="168">
        <v>2E-3</v>
      </c>
      <c r="I1255" s="169"/>
      <c r="L1255" s="164"/>
      <c r="M1255" s="170"/>
      <c r="N1255" s="171"/>
      <c r="O1255" s="171"/>
      <c r="P1255" s="171"/>
      <c r="Q1255" s="171"/>
      <c r="R1255" s="171"/>
      <c r="S1255" s="171"/>
      <c r="T1255" s="172"/>
      <c r="AT1255" s="166" t="s">
        <v>194</v>
      </c>
      <c r="AU1255" s="166" t="s">
        <v>88</v>
      </c>
      <c r="AV1255" s="13" t="s">
        <v>88</v>
      </c>
      <c r="AW1255" s="13" t="s">
        <v>35</v>
      </c>
      <c r="AX1255" s="13" t="s">
        <v>80</v>
      </c>
      <c r="AY1255" s="166" t="s">
        <v>185</v>
      </c>
    </row>
    <row r="1256" spans="1:65" s="13" customFormat="1">
      <c r="B1256" s="164"/>
      <c r="D1256" s="165" t="s">
        <v>194</v>
      </c>
      <c r="E1256" s="166" t="s">
        <v>1</v>
      </c>
      <c r="F1256" s="167" t="s">
        <v>3123</v>
      </c>
      <c r="H1256" s="168">
        <v>2E-3</v>
      </c>
      <c r="I1256" s="169"/>
      <c r="L1256" s="164"/>
      <c r="M1256" s="170"/>
      <c r="N1256" s="171"/>
      <c r="O1256" s="171"/>
      <c r="P1256" s="171"/>
      <c r="Q1256" s="171"/>
      <c r="R1256" s="171"/>
      <c r="S1256" s="171"/>
      <c r="T1256" s="172"/>
      <c r="AT1256" s="166" t="s">
        <v>194</v>
      </c>
      <c r="AU1256" s="166" t="s">
        <v>88</v>
      </c>
      <c r="AV1256" s="13" t="s">
        <v>88</v>
      </c>
      <c r="AW1256" s="13" t="s">
        <v>35</v>
      </c>
      <c r="AX1256" s="13" t="s">
        <v>80</v>
      </c>
      <c r="AY1256" s="166" t="s">
        <v>185</v>
      </c>
    </row>
    <row r="1257" spans="1:65" s="13" customFormat="1">
      <c r="B1257" s="164"/>
      <c r="D1257" s="165" t="s">
        <v>194</v>
      </c>
      <c r="E1257" s="166" t="s">
        <v>1</v>
      </c>
      <c r="F1257" s="167" t="s">
        <v>3124</v>
      </c>
      <c r="H1257" s="168">
        <v>2E-3</v>
      </c>
      <c r="I1257" s="169"/>
      <c r="L1257" s="164"/>
      <c r="M1257" s="170"/>
      <c r="N1257" s="171"/>
      <c r="O1257" s="171"/>
      <c r="P1257" s="171"/>
      <c r="Q1257" s="171"/>
      <c r="R1257" s="171"/>
      <c r="S1257" s="171"/>
      <c r="T1257" s="172"/>
      <c r="AT1257" s="166" t="s">
        <v>194</v>
      </c>
      <c r="AU1257" s="166" t="s">
        <v>88</v>
      </c>
      <c r="AV1257" s="13" t="s">
        <v>88</v>
      </c>
      <c r="AW1257" s="13" t="s">
        <v>35</v>
      </c>
      <c r="AX1257" s="13" t="s">
        <v>80</v>
      </c>
      <c r="AY1257" s="166" t="s">
        <v>185</v>
      </c>
    </row>
    <row r="1258" spans="1:65" s="13" customFormat="1">
      <c r="B1258" s="164"/>
      <c r="D1258" s="165" t="s">
        <v>194</v>
      </c>
      <c r="E1258" s="166" t="s">
        <v>1</v>
      </c>
      <c r="F1258" s="167" t="s">
        <v>3125</v>
      </c>
      <c r="H1258" s="168">
        <v>2E-3</v>
      </c>
      <c r="I1258" s="169"/>
      <c r="L1258" s="164"/>
      <c r="M1258" s="170"/>
      <c r="N1258" s="171"/>
      <c r="O1258" s="171"/>
      <c r="P1258" s="171"/>
      <c r="Q1258" s="171"/>
      <c r="R1258" s="171"/>
      <c r="S1258" s="171"/>
      <c r="T1258" s="172"/>
      <c r="AT1258" s="166" t="s">
        <v>194</v>
      </c>
      <c r="AU1258" s="166" t="s">
        <v>88</v>
      </c>
      <c r="AV1258" s="13" t="s">
        <v>88</v>
      </c>
      <c r="AW1258" s="13" t="s">
        <v>35</v>
      </c>
      <c r="AX1258" s="13" t="s">
        <v>80</v>
      </c>
      <c r="AY1258" s="166" t="s">
        <v>185</v>
      </c>
    </row>
    <row r="1259" spans="1:65" s="13" customFormat="1">
      <c r="B1259" s="164"/>
      <c r="D1259" s="165" t="s">
        <v>194</v>
      </c>
      <c r="E1259" s="166" t="s">
        <v>1</v>
      </c>
      <c r="F1259" s="167" t="s">
        <v>3126</v>
      </c>
      <c r="H1259" s="168">
        <v>3.0000000000000001E-3</v>
      </c>
      <c r="I1259" s="169"/>
      <c r="L1259" s="164"/>
      <c r="M1259" s="170"/>
      <c r="N1259" s="171"/>
      <c r="O1259" s="171"/>
      <c r="P1259" s="171"/>
      <c r="Q1259" s="171"/>
      <c r="R1259" s="171"/>
      <c r="S1259" s="171"/>
      <c r="T1259" s="172"/>
      <c r="AT1259" s="166" t="s">
        <v>194</v>
      </c>
      <c r="AU1259" s="166" t="s">
        <v>88</v>
      </c>
      <c r="AV1259" s="13" t="s">
        <v>88</v>
      </c>
      <c r="AW1259" s="13" t="s">
        <v>35</v>
      </c>
      <c r="AX1259" s="13" t="s">
        <v>80</v>
      </c>
      <c r="AY1259" s="166" t="s">
        <v>185</v>
      </c>
    </row>
    <row r="1260" spans="1:65" s="14" customFormat="1">
      <c r="B1260" s="173"/>
      <c r="D1260" s="165" t="s">
        <v>194</v>
      </c>
      <c r="E1260" s="174" t="s">
        <v>1</v>
      </c>
      <c r="F1260" s="175" t="s">
        <v>195</v>
      </c>
      <c r="H1260" s="176">
        <v>1.7999999999999999E-2</v>
      </c>
      <c r="I1260" s="177"/>
      <c r="L1260" s="173"/>
      <c r="M1260" s="178"/>
      <c r="N1260" s="179"/>
      <c r="O1260" s="179"/>
      <c r="P1260" s="179"/>
      <c r="Q1260" s="179"/>
      <c r="R1260" s="179"/>
      <c r="S1260" s="179"/>
      <c r="T1260" s="180"/>
      <c r="AT1260" s="174" t="s">
        <v>194</v>
      </c>
      <c r="AU1260" s="174" t="s">
        <v>88</v>
      </c>
      <c r="AV1260" s="14" t="s">
        <v>192</v>
      </c>
      <c r="AW1260" s="14" t="s">
        <v>35</v>
      </c>
      <c r="AX1260" s="14" t="s">
        <v>24</v>
      </c>
      <c r="AY1260" s="174" t="s">
        <v>185</v>
      </c>
    </row>
    <row r="1261" spans="1:65" s="2" customFormat="1" ht="16.5" customHeight="1">
      <c r="A1261" s="33"/>
      <c r="B1261" s="150"/>
      <c r="C1261" s="151" t="s">
        <v>3127</v>
      </c>
      <c r="D1261" s="151" t="s">
        <v>187</v>
      </c>
      <c r="E1261" s="152" t="s">
        <v>3128</v>
      </c>
      <c r="F1261" s="153" t="s">
        <v>3129</v>
      </c>
      <c r="G1261" s="154" t="s">
        <v>234</v>
      </c>
      <c r="H1261" s="155">
        <v>4.7160000000000002</v>
      </c>
      <c r="I1261" s="156"/>
      <c r="J1261" s="157">
        <f>ROUND(I1261*H1261,2)</f>
        <v>0</v>
      </c>
      <c r="K1261" s="153" t="s">
        <v>191</v>
      </c>
      <c r="L1261" s="34"/>
      <c r="M1261" s="158" t="s">
        <v>1</v>
      </c>
      <c r="N1261" s="159" t="s">
        <v>45</v>
      </c>
      <c r="O1261" s="59"/>
      <c r="P1261" s="160">
        <f>O1261*H1261</f>
        <v>0</v>
      </c>
      <c r="Q1261" s="160">
        <v>1.0423199999999999</v>
      </c>
      <c r="R1261" s="160">
        <f>Q1261*H1261</f>
        <v>4.9155811199999997</v>
      </c>
      <c r="S1261" s="160">
        <v>0</v>
      </c>
      <c r="T1261" s="161">
        <f>S1261*H1261</f>
        <v>0</v>
      </c>
      <c r="U1261" s="33"/>
      <c r="V1261" s="33"/>
      <c r="W1261" s="33"/>
      <c r="X1261" s="33"/>
      <c r="Y1261" s="33"/>
      <c r="Z1261" s="33"/>
      <c r="AA1261" s="33"/>
      <c r="AB1261" s="33"/>
      <c r="AC1261" s="33"/>
      <c r="AD1261" s="33"/>
      <c r="AE1261" s="33"/>
      <c r="AR1261" s="162" t="s">
        <v>192</v>
      </c>
      <c r="AT1261" s="162" t="s">
        <v>187</v>
      </c>
      <c r="AU1261" s="162" t="s">
        <v>88</v>
      </c>
      <c r="AY1261" s="18" t="s">
        <v>185</v>
      </c>
      <c r="BE1261" s="163">
        <f>IF(N1261="základní",J1261,0)</f>
        <v>0</v>
      </c>
      <c r="BF1261" s="163">
        <f>IF(N1261="snížená",J1261,0)</f>
        <v>0</v>
      </c>
      <c r="BG1261" s="163">
        <f>IF(N1261="zákl. přenesená",J1261,0)</f>
        <v>0</v>
      </c>
      <c r="BH1261" s="163">
        <f>IF(N1261="sníž. přenesená",J1261,0)</f>
        <v>0</v>
      </c>
      <c r="BI1261" s="163">
        <f>IF(N1261="nulová",J1261,0)</f>
        <v>0</v>
      </c>
      <c r="BJ1261" s="18" t="s">
        <v>24</v>
      </c>
      <c r="BK1261" s="163">
        <f>ROUND(I1261*H1261,2)</f>
        <v>0</v>
      </c>
      <c r="BL1261" s="18" t="s">
        <v>192</v>
      </c>
      <c r="BM1261" s="162" t="s">
        <v>3130</v>
      </c>
    </row>
    <row r="1262" spans="1:65" s="15" customFormat="1">
      <c r="B1262" s="194"/>
      <c r="D1262" s="165" t="s">
        <v>194</v>
      </c>
      <c r="E1262" s="195" t="s">
        <v>1</v>
      </c>
      <c r="F1262" s="196" t="s">
        <v>2128</v>
      </c>
      <c r="H1262" s="195" t="s">
        <v>1</v>
      </c>
      <c r="I1262" s="197"/>
      <c r="L1262" s="194"/>
      <c r="M1262" s="198"/>
      <c r="N1262" s="199"/>
      <c r="O1262" s="199"/>
      <c r="P1262" s="199"/>
      <c r="Q1262" s="199"/>
      <c r="R1262" s="199"/>
      <c r="S1262" s="199"/>
      <c r="T1262" s="200"/>
      <c r="AT1262" s="195" t="s">
        <v>194</v>
      </c>
      <c r="AU1262" s="195" t="s">
        <v>88</v>
      </c>
      <c r="AV1262" s="15" t="s">
        <v>24</v>
      </c>
      <c r="AW1262" s="15" t="s">
        <v>35</v>
      </c>
      <c r="AX1262" s="15" t="s">
        <v>80</v>
      </c>
      <c r="AY1262" s="195" t="s">
        <v>185</v>
      </c>
    </row>
    <row r="1263" spans="1:65" s="13" customFormat="1">
      <c r="B1263" s="164"/>
      <c r="D1263" s="165" t="s">
        <v>194</v>
      </c>
      <c r="E1263" s="166" t="s">
        <v>1</v>
      </c>
      <c r="F1263" s="167" t="s">
        <v>3131</v>
      </c>
      <c r="H1263" s="168">
        <v>1.5309999999999999</v>
      </c>
      <c r="I1263" s="169"/>
      <c r="L1263" s="164"/>
      <c r="M1263" s="170"/>
      <c r="N1263" s="171"/>
      <c r="O1263" s="171"/>
      <c r="P1263" s="171"/>
      <c r="Q1263" s="171"/>
      <c r="R1263" s="171"/>
      <c r="S1263" s="171"/>
      <c r="T1263" s="172"/>
      <c r="AT1263" s="166" t="s">
        <v>194</v>
      </c>
      <c r="AU1263" s="166" t="s">
        <v>88</v>
      </c>
      <c r="AV1263" s="13" t="s">
        <v>88</v>
      </c>
      <c r="AW1263" s="13" t="s">
        <v>35</v>
      </c>
      <c r="AX1263" s="13" t="s">
        <v>80</v>
      </c>
      <c r="AY1263" s="166" t="s">
        <v>185</v>
      </c>
    </row>
    <row r="1264" spans="1:65" s="13" customFormat="1">
      <c r="B1264" s="164"/>
      <c r="D1264" s="165" t="s">
        <v>194</v>
      </c>
      <c r="E1264" s="166" t="s">
        <v>1</v>
      </c>
      <c r="F1264" s="167" t="s">
        <v>3132</v>
      </c>
      <c r="H1264" s="168">
        <v>0.48599999999999999</v>
      </c>
      <c r="I1264" s="169"/>
      <c r="L1264" s="164"/>
      <c r="M1264" s="170"/>
      <c r="N1264" s="171"/>
      <c r="O1264" s="171"/>
      <c r="P1264" s="171"/>
      <c r="Q1264" s="171"/>
      <c r="R1264" s="171"/>
      <c r="S1264" s="171"/>
      <c r="T1264" s="172"/>
      <c r="AT1264" s="166" t="s">
        <v>194</v>
      </c>
      <c r="AU1264" s="166" t="s">
        <v>88</v>
      </c>
      <c r="AV1264" s="13" t="s">
        <v>88</v>
      </c>
      <c r="AW1264" s="13" t="s">
        <v>35</v>
      </c>
      <c r="AX1264" s="13" t="s">
        <v>80</v>
      </c>
      <c r="AY1264" s="166" t="s">
        <v>185</v>
      </c>
    </row>
    <row r="1265" spans="1:65" s="13" customFormat="1">
      <c r="B1265" s="164"/>
      <c r="D1265" s="165" t="s">
        <v>194</v>
      </c>
      <c r="E1265" s="166" t="s">
        <v>1</v>
      </c>
      <c r="F1265" s="167" t="s">
        <v>3133</v>
      </c>
      <c r="H1265" s="168">
        <v>0.373</v>
      </c>
      <c r="I1265" s="169"/>
      <c r="L1265" s="164"/>
      <c r="M1265" s="170"/>
      <c r="N1265" s="171"/>
      <c r="O1265" s="171"/>
      <c r="P1265" s="171"/>
      <c r="Q1265" s="171"/>
      <c r="R1265" s="171"/>
      <c r="S1265" s="171"/>
      <c r="T1265" s="172"/>
      <c r="AT1265" s="166" t="s">
        <v>194</v>
      </c>
      <c r="AU1265" s="166" t="s">
        <v>88</v>
      </c>
      <c r="AV1265" s="13" t="s">
        <v>88</v>
      </c>
      <c r="AW1265" s="13" t="s">
        <v>35</v>
      </c>
      <c r="AX1265" s="13" t="s">
        <v>80</v>
      </c>
      <c r="AY1265" s="166" t="s">
        <v>185</v>
      </c>
    </row>
    <row r="1266" spans="1:65" s="13" customFormat="1">
      <c r="B1266" s="164"/>
      <c r="D1266" s="165" t="s">
        <v>194</v>
      </c>
      <c r="E1266" s="166" t="s">
        <v>1</v>
      </c>
      <c r="F1266" s="167" t="s">
        <v>3134</v>
      </c>
      <c r="H1266" s="168">
        <v>0.36299999999999999</v>
      </c>
      <c r="I1266" s="169"/>
      <c r="L1266" s="164"/>
      <c r="M1266" s="170"/>
      <c r="N1266" s="171"/>
      <c r="O1266" s="171"/>
      <c r="P1266" s="171"/>
      <c r="Q1266" s="171"/>
      <c r="R1266" s="171"/>
      <c r="S1266" s="171"/>
      <c r="T1266" s="172"/>
      <c r="AT1266" s="166" t="s">
        <v>194</v>
      </c>
      <c r="AU1266" s="166" t="s">
        <v>88</v>
      </c>
      <c r="AV1266" s="13" t="s">
        <v>88</v>
      </c>
      <c r="AW1266" s="13" t="s">
        <v>35</v>
      </c>
      <c r="AX1266" s="13" t="s">
        <v>80</v>
      </c>
      <c r="AY1266" s="166" t="s">
        <v>185</v>
      </c>
    </row>
    <row r="1267" spans="1:65" s="13" customFormat="1">
      <c r="B1267" s="164"/>
      <c r="D1267" s="165" t="s">
        <v>194</v>
      </c>
      <c r="E1267" s="166" t="s">
        <v>1</v>
      </c>
      <c r="F1267" s="167" t="s">
        <v>3135</v>
      </c>
      <c r="H1267" s="168">
        <v>0.36399999999999999</v>
      </c>
      <c r="I1267" s="169"/>
      <c r="L1267" s="164"/>
      <c r="M1267" s="170"/>
      <c r="N1267" s="171"/>
      <c r="O1267" s="171"/>
      <c r="P1267" s="171"/>
      <c r="Q1267" s="171"/>
      <c r="R1267" s="171"/>
      <c r="S1267" s="171"/>
      <c r="T1267" s="172"/>
      <c r="AT1267" s="166" t="s">
        <v>194</v>
      </c>
      <c r="AU1267" s="166" t="s">
        <v>88</v>
      </c>
      <c r="AV1267" s="13" t="s">
        <v>88</v>
      </c>
      <c r="AW1267" s="13" t="s">
        <v>35</v>
      </c>
      <c r="AX1267" s="13" t="s">
        <v>80</v>
      </c>
      <c r="AY1267" s="166" t="s">
        <v>185</v>
      </c>
    </row>
    <row r="1268" spans="1:65" s="13" customFormat="1">
      <c r="B1268" s="164"/>
      <c r="D1268" s="165" t="s">
        <v>194</v>
      </c>
      <c r="E1268" s="166" t="s">
        <v>1</v>
      </c>
      <c r="F1268" s="167" t="s">
        <v>3136</v>
      </c>
      <c r="H1268" s="168">
        <v>0.42299999999999999</v>
      </c>
      <c r="I1268" s="169"/>
      <c r="L1268" s="164"/>
      <c r="M1268" s="170"/>
      <c r="N1268" s="171"/>
      <c r="O1268" s="171"/>
      <c r="P1268" s="171"/>
      <c r="Q1268" s="171"/>
      <c r="R1268" s="171"/>
      <c r="S1268" s="171"/>
      <c r="T1268" s="172"/>
      <c r="AT1268" s="166" t="s">
        <v>194</v>
      </c>
      <c r="AU1268" s="166" t="s">
        <v>88</v>
      </c>
      <c r="AV1268" s="13" t="s">
        <v>88</v>
      </c>
      <c r="AW1268" s="13" t="s">
        <v>35</v>
      </c>
      <c r="AX1268" s="13" t="s">
        <v>80</v>
      </c>
      <c r="AY1268" s="166" t="s">
        <v>185</v>
      </c>
    </row>
    <row r="1269" spans="1:65" s="13" customFormat="1">
      <c r="B1269" s="164"/>
      <c r="D1269" s="165" t="s">
        <v>194</v>
      </c>
      <c r="E1269" s="166" t="s">
        <v>1</v>
      </c>
      <c r="F1269" s="167" t="s">
        <v>3137</v>
      </c>
      <c r="H1269" s="168">
        <v>1.1759999999999999</v>
      </c>
      <c r="I1269" s="169"/>
      <c r="L1269" s="164"/>
      <c r="M1269" s="170"/>
      <c r="N1269" s="171"/>
      <c r="O1269" s="171"/>
      <c r="P1269" s="171"/>
      <c r="Q1269" s="171"/>
      <c r="R1269" s="171"/>
      <c r="S1269" s="171"/>
      <c r="T1269" s="172"/>
      <c r="AT1269" s="166" t="s">
        <v>194</v>
      </c>
      <c r="AU1269" s="166" t="s">
        <v>88</v>
      </c>
      <c r="AV1269" s="13" t="s">
        <v>88</v>
      </c>
      <c r="AW1269" s="13" t="s">
        <v>35</v>
      </c>
      <c r="AX1269" s="13" t="s">
        <v>80</v>
      </c>
      <c r="AY1269" s="166" t="s">
        <v>185</v>
      </c>
    </row>
    <row r="1270" spans="1:65" s="14" customFormat="1">
      <c r="B1270" s="173"/>
      <c r="D1270" s="165" t="s">
        <v>194</v>
      </c>
      <c r="E1270" s="174" t="s">
        <v>1</v>
      </c>
      <c r="F1270" s="175" t="s">
        <v>195</v>
      </c>
      <c r="H1270" s="176">
        <v>4.7160000000000002</v>
      </c>
      <c r="I1270" s="177"/>
      <c r="L1270" s="173"/>
      <c r="M1270" s="178"/>
      <c r="N1270" s="179"/>
      <c r="O1270" s="179"/>
      <c r="P1270" s="179"/>
      <c r="Q1270" s="179"/>
      <c r="R1270" s="179"/>
      <c r="S1270" s="179"/>
      <c r="T1270" s="180"/>
      <c r="AT1270" s="174" t="s">
        <v>194</v>
      </c>
      <c r="AU1270" s="174" t="s">
        <v>88</v>
      </c>
      <c r="AV1270" s="14" t="s">
        <v>192</v>
      </c>
      <c r="AW1270" s="14" t="s">
        <v>35</v>
      </c>
      <c r="AX1270" s="14" t="s">
        <v>24</v>
      </c>
      <c r="AY1270" s="174" t="s">
        <v>185</v>
      </c>
    </row>
    <row r="1271" spans="1:65" s="2" customFormat="1" ht="16.5" customHeight="1">
      <c r="A1271" s="33"/>
      <c r="B1271" s="150"/>
      <c r="C1271" s="151" t="s">
        <v>3138</v>
      </c>
      <c r="D1271" s="151" t="s">
        <v>187</v>
      </c>
      <c r="E1271" s="152" t="s">
        <v>3139</v>
      </c>
      <c r="F1271" s="153" t="s">
        <v>3140</v>
      </c>
      <c r="G1271" s="154" t="s">
        <v>234</v>
      </c>
      <c r="H1271" s="155">
        <v>0.04</v>
      </c>
      <c r="I1271" s="156"/>
      <c r="J1271" s="157">
        <f>ROUND(I1271*H1271,2)</f>
        <v>0</v>
      </c>
      <c r="K1271" s="153" t="s">
        <v>191</v>
      </c>
      <c r="L1271" s="34"/>
      <c r="M1271" s="158" t="s">
        <v>1</v>
      </c>
      <c r="N1271" s="159" t="s">
        <v>45</v>
      </c>
      <c r="O1271" s="59"/>
      <c r="P1271" s="160">
        <f>O1271*H1271</f>
        <v>0</v>
      </c>
      <c r="Q1271" s="160">
        <v>0.99734999999999996</v>
      </c>
      <c r="R1271" s="160">
        <f>Q1271*H1271</f>
        <v>3.9893999999999999E-2</v>
      </c>
      <c r="S1271" s="160">
        <v>0</v>
      </c>
      <c r="T1271" s="161">
        <f>S1271*H1271</f>
        <v>0</v>
      </c>
      <c r="U1271" s="33"/>
      <c r="V1271" s="33"/>
      <c r="W1271" s="33"/>
      <c r="X1271" s="33"/>
      <c r="Y1271" s="33"/>
      <c r="Z1271" s="33"/>
      <c r="AA1271" s="33"/>
      <c r="AB1271" s="33"/>
      <c r="AC1271" s="33"/>
      <c r="AD1271" s="33"/>
      <c r="AE1271" s="33"/>
      <c r="AR1271" s="162" t="s">
        <v>192</v>
      </c>
      <c r="AT1271" s="162" t="s">
        <v>187</v>
      </c>
      <c r="AU1271" s="162" t="s">
        <v>88</v>
      </c>
      <c r="AY1271" s="18" t="s">
        <v>185</v>
      </c>
      <c r="BE1271" s="163">
        <f>IF(N1271="základní",J1271,0)</f>
        <v>0</v>
      </c>
      <c r="BF1271" s="163">
        <f>IF(N1271="snížená",J1271,0)</f>
        <v>0</v>
      </c>
      <c r="BG1271" s="163">
        <f>IF(N1271="zákl. přenesená",J1271,0)</f>
        <v>0</v>
      </c>
      <c r="BH1271" s="163">
        <f>IF(N1271="sníž. přenesená",J1271,0)</f>
        <v>0</v>
      </c>
      <c r="BI1271" s="163">
        <f>IF(N1271="nulová",J1271,0)</f>
        <v>0</v>
      </c>
      <c r="BJ1271" s="18" t="s">
        <v>24</v>
      </c>
      <c r="BK1271" s="163">
        <f>ROUND(I1271*H1271,2)</f>
        <v>0</v>
      </c>
      <c r="BL1271" s="18" t="s">
        <v>192</v>
      </c>
      <c r="BM1271" s="162" t="s">
        <v>3141</v>
      </c>
    </row>
    <row r="1272" spans="1:65" s="13" customFormat="1">
      <c r="B1272" s="164"/>
      <c r="D1272" s="165" t="s">
        <v>194</v>
      </c>
      <c r="E1272" s="166" t="s">
        <v>1</v>
      </c>
      <c r="F1272" s="167" t="s">
        <v>3142</v>
      </c>
      <c r="H1272" s="168">
        <v>0.04</v>
      </c>
      <c r="I1272" s="169"/>
      <c r="L1272" s="164"/>
      <c r="M1272" s="170"/>
      <c r="N1272" s="171"/>
      <c r="O1272" s="171"/>
      <c r="P1272" s="171"/>
      <c r="Q1272" s="171"/>
      <c r="R1272" s="171"/>
      <c r="S1272" s="171"/>
      <c r="T1272" s="172"/>
      <c r="AT1272" s="166" t="s">
        <v>194</v>
      </c>
      <c r="AU1272" s="166" t="s">
        <v>88</v>
      </c>
      <c r="AV1272" s="13" t="s">
        <v>88</v>
      </c>
      <c r="AW1272" s="13" t="s">
        <v>35</v>
      </c>
      <c r="AX1272" s="13" t="s">
        <v>24</v>
      </c>
      <c r="AY1272" s="166" t="s">
        <v>185</v>
      </c>
    </row>
    <row r="1273" spans="1:65" s="2" customFormat="1" ht="16.5" customHeight="1">
      <c r="A1273" s="33"/>
      <c r="B1273" s="150"/>
      <c r="C1273" s="151" t="s">
        <v>3143</v>
      </c>
      <c r="D1273" s="151" t="s">
        <v>187</v>
      </c>
      <c r="E1273" s="152" t="s">
        <v>3144</v>
      </c>
      <c r="F1273" s="153" t="s">
        <v>3145</v>
      </c>
      <c r="G1273" s="154" t="s">
        <v>190</v>
      </c>
      <c r="H1273" s="155">
        <v>4</v>
      </c>
      <c r="I1273" s="156"/>
      <c r="J1273" s="157">
        <f t="shared" ref="J1273:J1279" si="10">ROUND(I1273*H1273,2)</f>
        <v>0</v>
      </c>
      <c r="K1273" s="153" t="s">
        <v>191</v>
      </c>
      <c r="L1273" s="34"/>
      <c r="M1273" s="158" t="s">
        <v>1</v>
      </c>
      <c r="N1273" s="159" t="s">
        <v>45</v>
      </c>
      <c r="O1273" s="59"/>
      <c r="P1273" s="160">
        <f t="shared" ref="P1273:P1279" si="11">O1273*H1273</f>
        <v>0</v>
      </c>
      <c r="Q1273" s="160">
        <v>2.8539999999999999E-2</v>
      </c>
      <c r="R1273" s="160">
        <f t="shared" ref="R1273:R1279" si="12">Q1273*H1273</f>
        <v>0.11416</v>
      </c>
      <c r="S1273" s="160">
        <v>0</v>
      </c>
      <c r="T1273" s="161">
        <f t="shared" ref="T1273:T1279" si="13">S1273*H1273</f>
        <v>0</v>
      </c>
      <c r="U1273" s="33"/>
      <c r="V1273" s="33"/>
      <c r="W1273" s="33"/>
      <c r="X1273" s="33"/>
      <c r="Y1273" s="33"/>
      <c r="Z1273" s="33"/>
      <c r="AA1273" s="33"/>
      <c r="AB1273" s="33"/>
      <c r="AC1273" s="33"/>
      <c r="AD1273" s="33"/>
      <c r="AE1273" s="33"/>
      <c r="AR1273" s="162" t="s">
        <v>192</v>
      </c>
      <c r="AT1273" s="162" t="s">
        <v>187</v>
      </c>
      <c r="AU1273" s="162" t="s">
        <v>88</v>
      </c>
      <c r="AY1273" s="18" t="s">
        <v>185</v>
      </c>
      <c r="BE1273" s="163">
        <f t="shared" ref="BE1273:BE1279" si="14">IF(N1273="základní",J1273,0)</f>
        <v>0</v>
      </c>
      <c r="BF1273" s="163">
        <f t="shared" ref="BF1273:BF1279" si="15">IF(N1273="snížená",J1273,0)</f>
        <v>0</v>
      </c>
      <c r="BG1273" s="163">
        <f t="shared" ref="BG1273:BG1279" si="16">IF(N1273="zákl. přenesená",J1273,0)</f>
        <v>0</v>
      </c>
      <c r="BH1273" s="163">
        <f t="shared" ref="BH1273:BH1279" si="17">IF(N1273="sníž. přenesená",J1273,0)</f>
        <v>0</v>
      </c>
      <c r="BI1273" s="163">
        <f t="shared" ref="BI1273:BI1279" si="18">IF(N1273="nulová",J1273,0)</f>
        <v>0</v>
      </c>
      <c r="BJ1273" s="18" t="s">
        <v>24</v>
      </c>
      <c r="BK1273" s="163">
        <f t="shared" ref="BK1273:BK1279" si="19">ROUND(I1273*H1273,2)</f>
        <v>0</v>
      </c>
      <c r="BL1273" s="18" t="s">
        <v>192</v>
      </c>
      <c r="BM1273" s="162" t="s">
        <v>3146</v>
      </c>
    </row>
    <row r="1274" spans="1:65" s="2" customFormat="1" ht="16.5" customHeight="1">
      <c r="A1274" s="33"/>
      <c r="B1274" s="150"/>
      <c r="C1274" s="181" t="s">
        <v>3147</v>
      </c>
      <c r="D1274" s="181" t="s">
        <v>231</v>
      </c>
      <c r="E1274" s="182" t="s">
        <v>3148</v>
      </c>
      <c r="F1274" s="183" t="s">
        <v>3149</v>
      </c>
      <c r="G1274" s="184" t="s">
        <v>190</v>
      </c>
      <c r="H1274" s="185">
        <v>2.02</v>
      </c>
      <c r="I1274" s="186"/>
      <c r="J1274" s="187">
        <f t="shared" si="10"/>
        <v>0</v>
      </c>
      <c r="K1274" s="183" t="s">
        <v>224</v>
      </c>
      <c r="L1274" s="188"/>
      <c r="M1274" s="189" t="s">
        <v>1</v>
      </c>
      <c r="N1274" s="190" t="s">
        <v>45</v>
      </c>
      <c r="O1274" s="59"/>
      <c r="P1274" s="160">
        <f t="shared" si="11"/>
        <v>0</v>
      </c>
      <c r="Q1274" s="160">
        <v>3.4</v>
      </c>
      <c r="R1274" s="160">
        <f t="shared" si="12"/>
        <v>6.8679999999999994</v>
      </c>
      <c r="S1274" s="160">
        <v>0</v>
      </c>
      <c r="T1274" s="161">
        <f t="shared" si="13"/>
        <v>0</v>
      </c>
      <c r="U1274" s="33"/>
      <c r="V1274" s="33"/>
      <c r="W1274" s="33"/>
      <c r="X1274" s="33"/>
      <c r="Y1274" s="33"/>
      <c r="Z1274" s="33"/>
      <c r="AA1274" s="33"/>
      <c r="AB1274" s="33"/>
      <c r="AC1274" s="33"/>
      <c r="AD1274" s="33"/>
      <c r="AE1274" s="33"/>
      <c r="AR1274" s="162" t="s">
        <v>217</v>
      </c>
      <c r="AT1274" s="162" t="s">
        <v>231</v>
      </c>
      <c r="AU1274" s="162" t="s">
        <v>88</v>
      </c>
      <c r="AY1274" s="18" t="s">
        <v>185</v>
      </c>
      <c r="BE1274" s="163">
        <f t="shared" si="14"/>
        <v>0</v>
      </c>
      <c r="BF1274" s="163">
        <f t="shared" si="15"/>
        <v>0</v>
      </c>
      <c r="BG1274" s="163">
        <f t="shared" si="16"/>
        <v>0</v>
      </c>
      <c r="BH1274" s="163">
        <f t="shared" si="17"/>
        <v>0</v>
      </c>
      <c r="BI1274" s="163">
        <f t="shared" si="18"/>
        <v>0</v>
      </c>
      <c r="BJ1274" s="18" t="s">
        <v>24</v>
      </c>
      <c r="BK1274" s="163">
        <f t="shared" si="19"/>
        <v>0</v>
      </c>
      <c r="BL1274" s="18" t="s">
        <v>192</v>
      </c>
      <c r="BM1274" s="162" t="s">
        <v>3150</v>
      </c>
    </row>
    <row r="1275" spans="1:65" s="2" customFormat="1" ht="16.5" customHeight="1">
      <c r="A1275" s="33"/>
      <c r="B1275" s="150"/>
      <c r="C1275" s="181" t="s">
        <v>3151</v>
      </c>
      <c r="D1275" s="181" t="s">
        <v>231</v>
      </c>
      <c r="E1275" s="182" t="s">
        <v>3152</v>
      </c>
      <c r="F1275" s="183" t="s">
        <v>3153</v>
      </c>
      <c r="G1275" s="184" t="s">
        <v>190</v>
      </c>
      <c r="H1275" s="185">
        <v>2.02</v>
      </c>
      <c r="I1275" s="186"/>
      <c r="J1275" s="187">
        <f t="shared" si="10"/>
        <v>0</v>
      </c>
      <c r="K1275" s="183" t="s">
        <v>224</v>
      </c>
      <c r="L1275" s="188"/>
      <c r="M1275" s="189" t="s">
        <v>1</v>
      </c>
      <c r="N1275" s="190" t="s">
        <v>45</v>
      </c>
      <c r="O1275" s="59"/>
      <c r="P1275" s="160">
        <f t="shared" si="11"/>
        <v>0</v>
      </c>
      <c r="Q1275" s="160">
        <v>6.75</v>
      </c>
      <c r="R1275" s="160">
        <f t="shared" si="12"/>
        <v>13.635</v>
      </c>
      <c r="S1275" s="160">
        <v>0</v>
      </c>
      <c r="T1275" s="161">
        <f t="shared" si="13"/>
        <v>0</v>
      </c>
      <c r="U1275" s="33"/>
      <c r="V1275" s="33"/>
      <c r="W1275" s="33"/>
      <c r="X1275" s="33"/>
      <c r="Y1275" s="33"/>
      <c r="Z1275" s="33"/>
      <c r="AA1275" s="33"/>
      <c r="AB1275" s="33"/>
      <c r="AC1275" s="33"/>
      <c r="AD1275" s="33"/>
      <c r="AE1275" s="33"/>
      <c r="AR1275" s="162" t="s">
        <v>217</v>
      </c>
      <c r="AT1275" s="162" t="s">
        <v>231</v>
      </c>
      <c r="AU1275" s="162" t="s">
        <v>88</v>
      </c>
      <c r="AY1275" s="18" t="s">
        <v>185</v>
      </c>
      <c r="BE1275" s="163">
        <f t="shared" si="14"/>
        <v>0</v>
      </c>
      <c r="BF1275" s="163">
        <f t="shared" si="15"/>
        <v>0</v>
      </c>
      <c r="BG1275" s="163">
        <f t="shared" si="16"/>
        <v>0</v>
      </c>
      <c r="BH1275" s="163">
        <f t="shared" si="17"/>
        <v>0</v>
      </c>
      <c r="BI1275" s="163">
        <f t="shared" si="18"/>
        <v>0</v>
      </c>
      <c r="BJ1275" s="18" t="s">
        <v>24</v>
      </c>
      <c r="BK1275" s="163">
        <f t="shared" si="19"/>
        <v>0</v>
      </c>
      <c r="BL1275" s="18" t="s">
        <v>192</v>
      </c>
      <c r="BM1275" s="162" t="s">
        <v>3154</v>
      </c>
    </row>
    <row r="1276" spans="1:65" s="2" customFormat="1" ht="16.5" customHeight="1">
      <c r="A1276" s="33"/>
      <c r="B1276" s="150"/>
      <c r="C1276" s="151" t="s">
        <v>3155</v>
      </c>
      <c r="D1276" s="151" t="s">
        <v>187</v>
      </c>
      <c r="E1276" s="152" t="s">
        <v>3156</v>
      </c>
      <c r="F1276" s="153" t="s">
        <v>3157</v>
      </c>
      <c r="G1276" s="154" t="s">
        <v>190</v>
      </c>
      <c r="H1276" s="155">
        <v>4</v>
      </c>
      <c r="I1276" s="156"/>
      <c r="J1276" s="157">
        <f t="shared" si="10"/>
        <v>0</v>
      </c>
      <c r="K1276" s="153" t="s">
        <v>191</v>
      </c>
      <c r="L1276" s="34"/>
      <c r="M1276" s="158" t="s">
        <v>1</v>
      </c>
      <c r="N1276" s="159" t="s">
        <v>45</v>
      </c>
      <c r="O1276" s="59"/>
      <c r="P1276" s="160">
        <f t="shared" si="11"/>
        <v>0</v>
      </c>
      <c r="Q1276" s="160">
        <v>3.9269999999999999E-2</v>
      </c>
      <c r="R1276" s="160">
        <f t="shared" si="12"/>
        <v>0.15708</v>
      </c>
      <c r="S1276" s="160">
        <v>0</v>
      </c>
      <c r="T1276" s="161">
        <f t="shared" si="13"/>
        <v>0</v>
      </c>
      <c r="U1276" s="33"/>
      <c r="V1276" s="33"/>
      <c r="W1276" s="33"/>
      <c r="X1276" s="33"/>
      <c r="Y1276" s="33"/>
      <c r="Z1276" s="33"/>
      <c r="AA1276" s="33"/>
      <c r="AB1276" s="33"/>
      <c r="AC1276" s="33"/>
      <c r="AD1276" s="33"/>
      <c r="AE1276" s="33"/>
      <c r="AR1276" s="162" t="s">
        <v>192</v>
      </c>
      <c r="AT1276" s="162" t="s">
        <v>187</v>
      </c>
      <c r="AU1276" s="162" t="s">
        <v>88</v>
      </c>
      <c r="AY1276" s="18" t="s">
        <v>185</v>
      </c>
      <c r="BE1276" s="163">
        <f t="shared" si="14"/>
        <v>0</v>
      </c>
      <c r="BF1276" s="163">
        <f t="shared" si="15"/>
        <v>0</v>
      </c>
      <c r="BG1276" s="163">
        <f t="shared" si="16"/>
        <v>0</v>
      </c>
      <c r="BH1276" s="163">
        <f t="shared" si="17"/>
        <v>0</v>
      </c>
      <c r="BI1276" s="163">
        <f t="shared" si="18"/>
        <v>0</v>
      </c>
      <c r="BJ1276" s="18" t="s">
        <v>24</v>
      </c>
      <c r="BK1276" s="163">
        <f t="shared" si="19"/>
        <v>0</v>
      </c>
      <c r="BL1276" s="18" t="s">
        <v>192</v>
      </c>
      <c r="BM1276" s="162" t="s">
        <v>3158</v>
      </c>
    </row>
    <row r="1277" spans="1:65" s="2" customFormat="1" ht="16.5" customHeight="1">
      <c r="A1277" s="33"/>
      <c r="B1277" s="150"/>
      <c r="C1277" s="181" t="s">
        <v>3159</v>
      </c>
      <c r="D1277" s="181" t="s">
        <v>231</v>
      </c>
      <c r="E1277" s="182" t="s">
        <v>3160</v>
      </c>
      <c r="F1277" s="183" t="s">
        <v>3161</v>
      </c>
      <c r="G1277" s="184" t="s">
        <v>190</v>
      </c>
      <c r="H1277" s="185">
        <v>2.02</v>
      </c>
      <c r="I1277" s="186"/>
      <c r="J1277" s="187">
        <f t="shared" si="10"/>
        <v>0</v>
      </c>
      <c r="K1277" s="183" t="s">
        <v>224</v>
      </c>
      <c r="L1277" s="188"/>
      <c r="M1277" s="189" t="s">
        <v>1</v>
      </c>
      <c r="N1277" s="190" t="s">
        <v>45</v>
      </c>
      <c r="O1277" s="59"/>
      <c r="P1277" s="160">
        <f t="shared" si="11"/>
        <v>0</v>
      </c>
      <c r="Q1277" s="160">
        <v>0.5</v>
      </c>
      <c r="R1277" s="160">
        <f t="shared" si="12"/>
        <v>1.01</v>
      </c>
      <c r="S1277" s="160">
        <v>0</v>
      </c>
      <c r="T1277" s="161">
        <f t="shared" si="13"/>
        <v>0</v>
      </c>
      <c r="U1277" s="33"/>
      <c r="V1277" s="33"/>
      <c r="W1277" s="33"/>
      <c r="X1277" s="33"/>
      <c r="Y1277" s="33"/>
      <c r="Z1277" s="33"/>
      <c r="AA1277" s="33"/>
      <c r="AB1277" s="33"/>
      <c r="AC1277" s="33"/>
      <c r="AD1277" s="33"/>
      <c r="AE1277" s="33"/>
      <c r="AR1277" s="162" t="s">
        <v>217</v>
      </c>
      <c r="AT1277" s="162" t="s">
        <v>231</v>
      </c>
      <c r="AU1277" s="162" t="s">
        <v>88</v>
      </c>
      <c r="AY1277" s="18" t="s">
        <v>185</v>
      </c>
      <c r="BE1277" s="163">
        <f t="shared" si="14"/>
        <v>0</v>
      </c>
      <c r="BF1277" s="163">
        <f t="shared" si="15"/>
        <v>0</v>
      </c>
      <c r="BG1277" s="163">
        <f t="shared" si="16"/>
        <v>0</v>
      </c>
      <c r="BH1277" s="163">
        <f t="shared" si="17"/>
        <v>0</v>
      </c>
      <c r="BI1277" s="163">
        <f t="shared" si="18"/>
        <v>0</v>
      </c>
      <c r="BJ1277" s="18" t="s">
        <v>24</v>
      </c>
      <c r="BK1277" s="163">
        <f t="shared" si="19"/>
        <v>0</v>
      </c>
      <c r="BL1277" s="18" t="s">
        <v>192</v>
      </c>
      <c r="BM1277" s="162" t="s">
        <v>3162</v>
      </c>
    </row>
    <row r="1278" spans="1:65" s="2" customFormat="1" ht="16.5" customHeight="1">
      <c r="A1278" s="33"/>
      <c r="B1278" s="150"/>
      <c r="C1278" s="181" t="s">
        <v>3163</v>
      </c>
      <c r="D1278" s="181" t="s">
        <v>231</v>
      </c>
      <c r="E1278" s="182" t="s">
        <v>3164</v>
      </c>
      <c r="F1278" s="183" t="s">
        <v>3165</v>
      </c>
      <c r="G1278" s="184" t="s">
        <v>190</v>
      </c>
      <c r="H1278" s="185">
        <v>2.02</v>
      </c>
      <c r="I1278" s="186"/>
      <c r="J1278" s="187">
        <f t="shared" si="10"/>
        <v>0</v>
      </c>
      <c r="K1278" s="183" t="s">
        <v>224</v>
      </c>
      <c r="L1278" s="188"/>
      <c r="M1278" s="189" t="s">
        <v>1</v>
      </c>
      <c r="N1278" s="190" t="s">
        <v>45</v>
      </c>
      <c r="O1278" s="59"/>
      <c r="P1278" s="160">
        <f t="shared" si="11"/>
        <v>0</v>
      </c>
      <c r="Q1278" s="160">
        <v>0.92</v>
      </c>
      <c r="R1278" s="160">
        <f t="shared" si="12"/>
        <v>1.8584000000000001</v>
      </c>
      <c r="S1278" s="160">
        <v>0</v>
      </c>
      <c r="T1278" s="161">
        <f t="shared" si="13"/>
        <v>0</v>
      </c>
      <c r="U1278" s="33"/>
      <c r="V1278" s="33"/>
      <c r="W1278" s="33"/>
      <c r="X1278" s="33"/>
      <c r="Y1278" s="33"/>
      <c r="Z1278" s="33"/>
      <c r="AA1278" s="33"/>
      <c r="AB1278" s="33"/>
      <c r="AC1278" s="33"/>
      <c r="AD1278" s="33"/>
      <c r="AE1278" s="33"/>
      <c r="AR1278" s="162" t="s">
        <v>217</v>
      </c>
      <c r="AT1278" s="162" t="s">
        <v>231</v>
      </c>
      <c r="AU1278" s="162" t="s">
        <v>88</v>
      </c>
      <c r="AY1278" s="18" t="s">
        <v>185</v>
      </c>
      <c r="BE1278" s="163">
        <f t="shared" si="14"/>
        <v>0</v>
      </c>
      <c r="BF1278" s="163">
        <f t="shared" si="15"/>
        <v>0</v>
      </c>
      <c r="BG1278" s="163">
        <f t="shared" si="16"/>
        <v>0</v>
      </c>
      <c r="BH1278" s="163">
        <f t="shared" si="17"/>
        <v>0</v>
      </c>
      <c r="BI1278" s="163">
        <f t="shared" si="18"/>
        <v>0</v>
      </c>
      <c r="BJ1278" s="18" t="s">
        <v>24</v>
      </c>
      <c r="BK1278" s="163">
        <f t="shared" si="19"/>
        <v>0</v>
      </c>
      <c r="BL1278" s="18" t="s">
        <v>192</v>
      </c>
      <c r="BM1278" s="162" t="s">
        <v>3166</v>
      </c>
    </row>
    <row r="1279" spans="1:65" s="2" customFormat="1" ht="16.5" customHeight="1">
      <c r="A1279" s="33"/>
      <c r="B1279" s="150"/>
      <c r="C1279" s="151" t="s">
        <v>3167</v>
      </c>
      <c r="D1279" s="151" t="s">
        <v>187</v>
      </c>
      <c r="E1279" s="152" t="s">
        <v>3168</v>
      </c>
      <c r="F1279" s="153" t="s">
        <v>3169</v>
      </c>
      <c r="G1279" s="154" t="s">
        <v>280</v>
      </c>
      <c r="H1279" s="155">
        <v>53.7</v>
      </c>
      <c r="I1279" s="156"/>
      <c r="J1279" s="157">
        <f t="shared" si="10"/>
        <v>0</v>
      </c>
      <c r="K1279" s="153" t="s">
        <v>224</v>
      </c>
      <c r="L1279" s="34"/>
      <c r="M1279" s="158" t="s">
        <v>1</v>
      </c>
      <c r="N1279" s="159" t="s">
        <v>45</v>
      </c>
      <c r="O1279" s="59"/>
      <c r="P1279" s="160">
        <f t="shared" si="11"/>
        <v>0</v>
      </c>
      <c r="Q1279" s="160">
        <v>4.2999999999999999E-4</v>
      </c>
      <c r="R1279" s="160">
        <f t="shared" si="12"/>
        <v>2.3091E-2</v>
      </c>
      <c r="S1279" s="160">
        <v>0</v>
      </c>
      <c r="T1279" s="161">
        <f t="shared" si="13"/>
        <v>0</v>
      </c>
      <c r="U1279" s="33"/>
      <c r="V1279" s="33"/>
      <c r="W1279" s="33"/>
      <c r="X1279" s="33"/>
      <c r="Y1279" s="33"/>
      <c r="Z1279" s="33"/>
      <c r="AA1279" s="33"/>
      <c r="AB1279" s="33"/>
      <c r="AC1279" s="33"/>
      <c r="AD1279" s="33"/>
      <c r="AE1279" s="33"/>
      <c r="AR1279" s="162" t="s">
        <v>192</v>
      </c>
      <c r="AT1279" s="162" t="s">
        <v>187</v>
      </c>
      <c r="AU1279" s="162" t="s">
        <v>88</v>
      </c>
      <c r="AY1279" s="18" t="s">
        <v>185</v>
      </c>
      <c r="BE1279" s="163">
        <f t="shared" si="14"/>
        <v>0</v>
      </c>
      <c r="BF1279" s="163">
        <f t="shared" si="15"/>
        <v>0</v>
      </c>
      <c r="BG1279" s="163">
        <f t="shared" si="16"/>
        <v>0</v>
      </c>
      <c r="BH1279" s="163">
        <f t="shared" si="17"/>
        <v>0</v>
      </c>
      <c r="BI1279" s="163">
        <f t="shared" si="18"/>
        <v>0</v>
      </c>
      <c r="BJ1279" s="18" t="s">
        <v>24</v>
      </c>
      <c r="BK1279" s="163">
        <f t="shared" si="19"/>
        <v>0</v>
      </c>
      <c r="BL1279" s="18" t="s">
        <v>192</v>
      </c>
      <c r="BM1279" s="162" t="s">
        <v>3170</v>
      </c>
    </row>
    <row r="1280" spans="1:65" s="15" customFormat="1">
      <c r="B1280" s="194"/>
      <c r="D1280" s="165" t="s">
        <v>194</v>
      </c>
      <c r="E1280" s="195" t="s">
        <v>1</v>
      </c>
      <c r="F1280" s="196" t="s">
        <v>3171</v>
      </c>
      <c r="H1280" s="195" t="s">
        <v>1</v>
      </c>
      <c r="I1280" s="197"/>
      <c r="L1280" s="194"/>
      <c r="M1280" s="198"/>
      <c r="N1280" s="199"/>
      <c r="O1280" s="199"/>
      <c r="P1280" s="199"/>
      <c r="Q1280" s="199"/>
      <c r="R1280" s="199"/>
      <c r="S1280" s="199"/>
      <c r="T1280" s="200"/>
      <c r="AT1280" s="195" t="s">
        <v>194</v>
      </c>
      <c r="AU1280" s="195" t="s">
        <v>88</v>
      </c>
      <c r="AV1280" s="15" t="s">
        <v>24</v>
      </c>
      <c r="AW1280" s="15" t="s">
        <v>35</v>
      </c>
      <c r="AX1280" s="15" t="s">
        <v>80</v>
      </c>
      <c r="AY1280" s="195" t="s">
        <v>185</v>
      </c>
    </row>
    <row r="1281" spans="1:65" s="13" customFormat="1">
      <c r="B1281" s="164"/>
      <c r="D1281" s="165" t="s">
        <v>194</v>
      </c>
      <c r="E1281" s="166" t="s">
        <v>1</v>
      </c>
      <c r="F1281" s="167" t="s">
        <v>3172</v>
      </c>
      <c r="H1281" s="168">
        <v>17.5</v>
      </c>
      <c r="I1281" s="169"/>
      <c r="L1281" s="164"/>
      <c r="M1281" s="170"/>
      <c r="N1281" s="171"/>
      <c r="O1281" s="171"/>
      <c r="P1281" s="171"/>
      <c r="Q1281" s="171"/>
      <c r="R1281" s="171"/>
      <c r="S1281" s="171"/>
      <c r="T1281" s="172"/>
      <c r="AT1281" s="166" t="s">
        <v>194</v>
      </c>
      <c r="AU1281" s="166" t="s">
        <v>88</v>
      </c>
      <c r="AV1281" s="13" t="s">
        <v>88</v>
      </c>
      <c r="AW1281" s="13" t="s">
        <v>35</v>
      </c>
      <c r="AX1281" s="13" t="s">
        <v>80</v>
      </c>
      <c r="AY1281" s="166" t="s">
        <v>185</v>
      </c>
    </row>
    <row r="1282" spans="1:65" s="13" customFormat="1">
      <c r="B1282" s="164"/>
      <c r="D1282" s="165" t="s">
        <v>194</v>
      </c>
      <c r="E1282" s="166" t="s">
        <v>1</v>
      </c>
      <c r="F1282" s="167" t="s">
        <v>3173</v>
      </c>
      <c r="H1282" s="168">
        <v>7.6</v>
      </c>
      <c r="I1282" s="169"/>
      <c r="L1282" s="164"/>
      <c r="M1282" s="170"/>
      <c r="N1282" s="171"/>
      <c r="O1282" s="171"/>
      <c r="P1282" s="171"/>
      <c r="Q1282" s="171"/>
      <c r="R1282" s="171"/>
      <c r="S1282" s="171"/>
      <c r="T1282" s="172"/>
      <c r="AT1282" s="166" t="s">
        <v>194</v>
      </c>
      <c r="AU1282" s="166" t="s">
        <v>88</v>
      </c>
      <c r="AV1282" s="13" t="s">
        <v>88</v>
      </c>
      <c r="AW1282" s="13" t="s">
        <v>35</v>
      </c>
      <c r="AX1282" s="13" t="s">
        <v>80</v>
      </c>
      <c r="AY1282" s="166" t="s">
        <v>185</v>
      </c>
    </row>
    <row r="1283" spans="1:65" s="13" customFormat="1">
      <c r="B1283" s="164"/>
      <c r="D1283" s="165" t="s">
        <v>194</v>
      </c>
      <c r="E1283" s="166" t="s">
        <v>1</v>
      </c>
      <c r="F1283" s="167" t="s">
        <v>3174</v>
      </c>
      <c r="H1283" s="168">
        <v>6.4</v>
      </c>
      <c r="I1283" s="169"/>
      <c r="L1283" s="164"/>
      <c r="M1283" s="170"/>
      <c r="N1283" s="171"/>
      <c r="O1283" s="171"/>
      <c r="P1283" s="171"/>
      <c r="Q1283" s="171"/>
      <c r="R1283" s="171"/>
      <c r="S1283" s="171"/>
      <c r="T1283" s="172"/>
      <c r="AT1283" s="166" t="s">
        <v>194</v>
      </c>
      <c r="AU1283" s="166" t="s">
        <v>88</v>
      </c>
      <c r="AV1283" s="13" t="s">
        <v>88</v>
      </c>
      <c r="AW1283" s="13" t="s">
        <v>35</v>
      </c>
      <c r="AX1283" s="13" t="s">
        <v>80</v>
      </c>
      <c r="AY1283" s="166" t="s">
        <v>185</v>
      </c>
    </row>
    <row r="1284" spans="1:65" s="13" customFormat="1">
      <c r="B1284" s="164"/>
      <c r="D1284" s="165" t="s">
        <v>194</v>
      </c>
      <c r="E1284" s="166" t="s">
        <v>1</v>
      </c>
      <c r="F1284" s="167" t="s">
        <v>3175</v>
      </c>
      <c r="H1284" s="168">
        <v>7.6</v>
      </c>
      <c r="I1284" s="169"/>
      <c r="L1284" s="164"/>
      <c r="M1284" s="170"/>
      <c r="N1284" s="171"/>
      <c r="O1284" s="171"/>
      <c r="P1284" s="171"/>
      <c r="Q1284" s="171"/>
      <c r="R1284" s="171"/>
      <c r="S1284" s="171"/>
      <c r="T1284" s="172"/>
      <c r="AT1284" s="166" t="s">
        <v>194</v>
      </c>
      <c r="AU1284" s="166" t="s">
        <v>88</v>
      </c>
      <c r="AV1284" s="13" t="s">
        <v>88</v>
      </c>
      <c r="AW1284" s="13" t="s">
        <v>35</v>
      </c>
      <c r="AX1284" s="13" t="s">
        <v>80</v>
      </c>
      <c r="AY1284" s="166" t="s">
        <v>185</v>
      </c>
    </row>
    <row r="1285" spans="1:65" s="13" customFormat="1">
      <c r="B1285" s="164"/>
      <c r="D1285" s="165" t="s">
        <v>194</v>
      </c>
      <c r="E1285" s="166" t="s">
        <v>1</v>
      </c>
      <c r="F1285" s="167" t="s">
        <v>3176</v>
      </c>
      <c r="H1285" s="168">
        <v>7.8</v>
      </c>
      <c r="I1285" s="169"/>
      <c r="L1285" s="164"/>
      <c r="M1285" s="170"/>
      <c r="N1285" s="171"/>
      <c r="O1285" s="171"/>
      <c r="P1285" s="171"/>
      <c r="Q1285" s="171"/>
      <c r="R1285" s="171"/>
      <c r="S1285" s="171"/>
      <c r="T1285" s="172"/>
      <c r="AT1285" s="166" t="s">
        <v>194</v>
      </c>
      <c r="AU1285" s="166" t="s">
        <v>88</v>
      </c>
      <c r="AV1285" s="13" t="s">
        <v>88</v>
      </c>
      <c r="AW1285" s="13" t="s">
        <v>35</v>
      </c>
      <c r="AX1285" s="13" t="s">
        <v>80</v>
      </c>
      <c r="AY1285" s="166" t="s">
        <v>185</v>
      </c>
    </row>
    <row r="1286" spans="1:65" s="13" customFormat="1">
      <c r="B1286" s="164"/>
      <c r="D1286" s="165" t="s">
        <v>194</v>
      </c>
      <c r="E1286" s="166" t="s">
        <v>1</v>
      </c>
      <c r="F1286" s="167" t="s">
        <v>3177</v>
      </c>
      <c r="H1286" s="168">
        <v>6.8</v>
      </c>
      <c r="I1286" s="169"/>
      <c r="L1286" s="164"/>
      <c r="M1286" s="170"/>
      <c r="N1286" s="171"/>
      <c r="O1286" s="171"/>
      <c r="P1286" s="171"/>
      <c r="Q1286" s="171"/>
      <c r="R1286" s="171"/>
      <c r="S1286" s="171"/>
      <c r="T1286" s="172"/>
      <c r="AT1286" s="166" t="s">
        <v>194</v>
      </c>
      <c r="AU1286" s="166" t="s">
        <v>88</v>
      </c>
      <c r="AV1286" s="13" t="s">
        <v>88</v>
      </c>
      <c r="AW1286" s="13" t="s">
        <v>35</v>
      </c>
      <c r="AX1286" s="13" t="s">
        <v>80</v>
      </c>
      <c r="AY1286" s="166" t="s">
        <v>185</v>
      </c>
    </row>
    <row r="1287" spans="1:65" s="14" customFormat="1">
      <c r="B1287" s="173"/>
      <c r="D1287" s="165" t="s">
        <v>194</v>
      </c>
      <c r="E1287" s="174" t="s">
        <v>1</v>
      </c>
      <c r="F1287" s="175" t="s">
        <v>195</v>
      </c>
      <c r="H1287" s="176">
        <v>53.7</v>
      </c>
      <c r="I1287" s="177"/>
      <c r="L1287" s="173"/>
      <c r="M1287" s="178"/>
      <c r="N1287" s="179"/>
      <c r="O1287" s="179"/>
      <c r="P1287" s="179"/>
      <c r="Q1287" s="179"/>
      <c r="R1287" s="179"/>
      <c r="S1287" s="179"/>
      <c r="T1287" s="180"/>
      <c r="AT1287" s="174" t="s">
        <v>194</v>
      </c>
      <c r="AU1287" s="174" t="s">
        <v>88</v>
      </c>
      <c r="AV1287" s="14" t="s">
        <v>192</v>
      </c>
      <c r="AW1287" s="14" t="s">
        <v>35</v>
      </c>
      <c r="AX1287" s="14" t="s">
        <v>24</v>
      </c>
      <c r="AY1287" s="174" t="s">
        <v>185</v>
      </c>
    </row>
    <row r="1288" spans="1:65" s="2" customFormat="1" ht="16.5" customHeight="1">
      <c r="A1288" s="33"/>
      <c r="B1288" s="150"/>
      <c r="C1288" s="151" t="s">
        <v>3178</v>
      </c>
      <c r="D1288" s="151" t="s">
        <v>187</v>
      </c>
      <c r="E1288" s="152" t="s">
        <v>2646</v>
      </c>
      <c r="F1288" s="153" t="s">
        <v>2647</v>
      </c>
      <c r="G1288" s="154" t="s">
        <v>280</v>
      </c>
      <c r="H1288" s="155">
        <v>87.3</v>
      </c>
      <c r="I1288" s="156"/>
      <c r="J1288" s="157">
        <f>ROUND(I1288*H1288,2)</f>
        <v>0</v>
      </c>
      <c r="K1288" s="153" t="s">
        <v>224</v>
      </c>
      <c r="L1288" s="34"/>
      <c r="M1288" s="158" t="s">
        <v>1</v>
      </c>
      <c r="N1288" s="159" t="s">
        <v>45</v>
      </c>
      <c r="O1288" s="59"/>
      <c r="P1288" s="160">
        <f>O1288*H1288</f>
        <v>0</v>
      </c>
      <c r="Q1288" s="160">
        <v>3.2000000000000003E-4</v>
      </c>
      <c r="R1288" s="160">
        <f>Q1288*H1288</f>
        <v>2.7936000000000002E-2</v>
      </c>
      <c r="S1288" s="160">
        <v>0</v>
      </c>
      <c r="T1288" s="161">
        <f>S1288*H1288</f>
        <v>0</v>
      </c>
      <c r="U1288" s="33"/>
      <c r="V1288" s="33"/>
      <c r="W1288" s="33"/>
      <c r="X1288" s="33"/>
      <c r="Y1288" s="33"/>
      <c r="Z1288" s="33"/>
      <c r="AA1288" s="33"/>
      <c r="AB1288" s="33"/>
      <c r="AC1288" s="33"/>
      <c r="AD1288" s="33"/>
      <c r="AE1288" s="33"/>
      <c r="AR1288" s="162" t="s">
        <v>192</v>
      </c>
      <c r="AT1288" s="162" t="s">
        <v>187</v>
      </c>
      <c r="AU1288" s="162" t="s">
        <v>88</v>
      </c>
      <c r="AY1288" s="18" t="s">
        <v>185</v>
      </c>
      <c r="BE1288" s="163">
        <f>IF(N1288="základní",J1288,0)</f>
        <v>0</v>
      </c>
      <c r="BF1288" s="163">
        <f>IF(N1288="snížená",J1288,0)</f>
        <v>0</v>
      </c>
      <c r="BG1288" s="163">
        <f>IF(N1288="zákl. přenesená",J1288,0)</f>
        <v>0</v>
      </c>
      <c r="BH1288" s="163">
        <f>IF(N1288="sníž. přenesená",J1288,0)</f>
        <v>0</v>
      </c>
      <c r="BI1288" s="163">
        <f>IF(N1288="nulová",J1288,0)</f>
        <v>0</v>
      </c>
      <c r="BJ1288" s="18" t="s">
        <v>24</v>
      </c>
      <c r="BK1288" s="163">
        <f>ROUND(I1288*H1288,2)</f>
        <v>0</v>
      </c>
      <c r="BL1288" s="18" t="s">
        <v>192</v>
      </c>
      <c r="BM1288" s="162" t="s">
        <v>3179</v>
      </c>
    </row>
    <row r="1289" spans="1:65" s="15" customFormat="1">
      <c r="B1289" s="194"/>
      <c r="D1289" s="165" t="s">
        <v>194</v>
      </c>
      <c r="E1289" s="195" t="s">
        <v>1</v>
      </c>
      <c r="F1289" s="196" t="s">
        <v>2128</v>
      </c>
      <c r="H1289" s="195" t="s">
        <v>1</v>
      </c>
      <c r="I1289" s="197"/>
      <c r="L1289" s="194"/>
      <c r="M1289" s="198"/>
      <c r="N1289" s="199"/>
      <c r="O1289" s="199"/>
      <c r="P1289" s="199"/>
      <c r="Q1289" s="199"/>
      <c r="R1289" s="199"/>
      <c r="S1289" s="199"/>
      <c r="T1289" s="200"/>
      <c r="AT1289" s="195" t="s">
        <v>194</v>
      </c>
      <c r="AU1289" s="195" t="s">
        <v>88</v>
      </c>
      <c r="AV1289" s="15" t="s">
        <v>24</v>
      </c>
      <c r="AW1289" s="15" t="s">
        <v>35</v>
      </c>
      <c r="AX1289" s="15" t="s">
        <v>80</v>
      </c>
      <c r="AY1289" s="195" t="s">
        <v>185</v>
      </c>
    </row>
    <row r="1290" spans="1:65" s="15" customFormat="1">
      <c r="B1290" s="194"/>
      <c r="D1290" s="165" t="s">
        <v>194</v>
      </c>
      <c r="E1290" s="195" t="s">
        <v>1</v>
      </c>
      <c r="F1290" s="196" t="s">
        <v>3171</v>
      </c>
      <c r="H1290" s="195" t="s">
        <v>1</v>
      </c>
      <c r="I1290" s="197"/>
      <c r="L1290" s="194"/>
      <c r="M1290" s="198"/>
      <c r="N1290" s="199"/>
      <c r="O1290" s="199"/>
      <c r="P1290" s="199"/>
      <c r="Q1290" s="199"/>
      <c r="R1290" s="199"/>
      <c r="S1290" s="199"/>
      <c r="T1290" s="200"/>
      <c r="AT1290" s="195" t="s">
        <v>194</v>
      </c>
      <c r="AU1290" s="195" t="s">
        <v>88</v>
      </c>
      <c r="AV1290" s="15" t="s">
        <v>24</v>
      </c>
      <c r="AW1290" s="15" t="s">
        <v>35</v>
      </c>
      <c r="AX1290" s="15" t="s">
        <v>80</v>
      </c>
      <c r="AY1290" s="195" t="s">
        <v>185</v>
      </c>
    </row>
    <row r="1291" spans="1:65" s="13" customFormat="1">
      <c r="B1291" s="164"/>
      <c r="D1291" s="165" t="s">
        <v>194</v>
      </c>
      <c r="E1291" s="166" t="s">
        <v>1</v>
      </c>
      <c r="F1291" s="167" t="s">
        <v>3180</v>
      </c>
      <c r="H1291" s="168">
        <v>3</v>
      </c>
      <c r="I1291" s="169"/>
      <c r="L1291" s="164"/>
      <c r="M1291" s="170"/>
      <c r="N1291" s="171"/>
      <c r="O1291" s="171"/>
      <c r="P1291" s="171"/>
      <c r="Q1291" s="171"/>
      <c r="R1291" s="171"/>
      <c r="S1291" s="171"/>
      <c r="T1291" s="172"/>
      <c r="AT1291" s="166" t="s">
        <v>194</v>
      </c>
      <c r="AU1291" s="166" t="s">
        <v>88</v>
      </c>
      <c r="AV1291" s="13" t="s">
        <v>88</v>
      </c>
      <c r="AW1291" s="13" t="s">
        <v>35</v>
      </c>
      <c r="AX1291" s="13" t="s">
        <v>80</v>
      </c>
      <c r="AY1291" s="166" t="s">
        <v>185</v>
      </c>
    </row>
    <row r="1292" spans="1:65" s="15" customFormat="1">
      <c r="B1292" s="194"/>
      <c r="D1292" s="165" t="s">
        <v>194</v>
      </c>
      <c r="E1292" s="195" t="s">
        <v>1</v>
      </c>
      <c r="F1292" s="196" t="s">
        <v>3181</v>
      </c>
      <c r="H1292" s="195" t="s">
        <v>1</v>
      </c>
      <c r="I1292" s="197"/>
      <c r="L1292" s="194"/>
      <c r="M1292" s="198"/>
      <c r="N1292" s="199"/>
      <c r="O1292" s="199"/>
      <c r="P1292" s="199"/>
      <c r="Q1292" s="199"/>
      <c r="R1292" s="199"/>
      <c r="S1292" s="199"/>
      <c r="T1292" s="200"/>
      <c r="AT1292" s="195" t="s">
        <v>194</v>
      </c>
      <c r="AU1292" s="195" t="s">
        <v>88</v>
      </c>
      <c r="AV1292" s="15" t="s">
        <v>24</v>
      </c>
      <c r="AW1292" s="15" t="s">
        <v>35</v>
      </c>
      <c r="AX1292" s="15" t="s">
        <v>80</v>
      </c>
      <c r="AY1292" s="195" t="s">
        <v>185</v>
      </c>
    </row>
    <row r="1293" spans="1:65" s="13" customFormat="1">
      <c r="B1293" s="164"/>
      <c r="D1293" s="165" t="s">
        <v>194</v>
      </c>
      <c r="E1293" s="166" t="s">
        <v>1</v>
      </c>
      <c r="F1293" s="167" t="s">
        <v>3182</v>
      </c>
      <c r="H1293" s="168">
        <v>22.1</v>
      </c>
      <c r="I1293" s="169"/>
      <c r="L1293" s="164"/>
      <c r="M1293" s="170"/>
      <c r="N1293" s="171"/>
      <c r="O1293" s="171"/>
      <c r="P1293" s="171"/>
      <c r="Q1293" s="171"/>
      <c r="R1293" s="171"/>
      <c r="S1293" s="171"/>
      <c r="T1293" s="172"/>
      <c r="AT1293" s="166" t="s">
        <v>194</v>
      </c>
      <c r="AU1293" s="166" t="s">
        <v>88</v>
      </c>
      <c r="AV1293" s="13" t="s">
        <v>88</v>
      </c>
      <c r="AW1293" s="13" t="s">
        <v>35</v>
      </c>
      <c r="AX1293" s="13" t="s">
        <v>80</v>
      </c>
      <c r="AY1293" s="166" t="s">
        <v>185</v>
      </c>
    </row>
    <row r="1294" spans="1:65" s="13" customFormat="1">
      <c r="B1294" s="164"/>
      <c r="D1294" s="165" t="s">
        <v>194</v>
      </c>
      <c r="E1294" s="166" t="s">
        <v>1</v>
      </c>
      <c r="F1294" s="167" t="s">
        <v>3183</v>
      </c>
      <c r="H1294" s="168">
        <v>6</v>
      </c>
      <c r="I1294" s="169"/>
      <c r="L1294" s="164"/>
      <c r="M1294" s="170"/>
      <c r="N1294" s="171"/>
      <c r="O1294" s="171"/>
      <c r="P1294" s="171"/>
      <c r="Q1294" s="171"/>
      <c r="R1294" s="171"/>
      <c r="S1294" s="171"/>
      <c r="T1294" s="172"/>
      <c r="AT1294" s="166" t="s">
        <v>194</v>
      </c>
      <c r="AU1294" s="166" t="s">
        <v>88</v>
      </c>
      <c r="AV1294" s="13" t="s">
        <v>88</v>
      </c>
      <c r="AW1294" s="13" t="s">
        <v>35</v>
      </c>
      <c r="AX1294" s="13" t="s">
        <v>80</v>
      </c>
      <c r="AY1294" s="166" t="s">
        <v>185</v>
      </c>
    </row>
    <row r="1295" spans="1:65" s="13" customFormat="1">
      <c r="B1295" s="164"/>
      <c r="D1295" s="165" t="s">
        <v>194</v>
      </c>
      <c r="E1295" s="166" t="s">
        <v>1</v>
      </c>
      <c r="F1295" s="167" t="s">
        <v>3184</v>
      </c>
      <c r="H1295" s="168">
        <v>5.6</v>
      </c>
      <c r="I1295" s="169"/>
      <c r="L1295" s="164"/>
      <c r="M1295" s="170"/>
      <c r="N1295" s="171"/>
      <c r="O1295" s="171"/>
      <c r="P1295" s="171"/>
      <c r="Q1295" s="171"/>
      <c r="R1295" s="171"/>
      <c r="S1295" s="171"/>
      <c r="T1295" s="172"/>
      <c r="AT1295" s="166" t="s">
        <v>194</v>
      </c>
      <c r="AU1295" s="166" t="s">
        <v>88</v>
      </c>
      <c r="AV1295" s="13" t="s">
        <v>88</v>
      </c>
      <c r="AW1295" s="13" t="s">
        <v>35</v>
      </c>
      <c r="AX1295" s="13" t="s">
        <v>80</v>
      </c>
      <c r="AY1295" s="166" t="s">
        <v>185</v>
      </c>
    </row>
    <row r="1296" spans="1:65" s="13" customFormat="1">
      <c r="B1296" s="164"/>
      <c r="D1296" s="165" t="s">
        <v>194</v>
      </c>
      <c r="E1296" s="166" t="s">
        <v>1</v>
      </c>
      <c r="F1296" s="167" t="s">
        <v>3185</v>
      </c>
      <c r="H1296" s="168">
        <v>6</v>
      </c>
      <c r="I1296" s="169"/>
      <c r="L1296" s="164"/>
      <c r="M1296" s="170"/>
      <c r="N1296" s="171"/>
      <c r="O1296" s="171"/>
      <c r="P1296" s="171"/>
      <c r="Q1296" s="171"/>
      <c r="R1296" s="171"/>
      <c r="S1296" s="171"/>
      <c r="T1296" s="172"/>
      <c r="AT1296" s="166" t="s">
        <v>194</v>
      </c>
      <c r="AU1296" s="166" t="s">
        <v>88</v>
      </c>
      <c r="AV1296" s="13" t="s">
        <v>88</v>
      </c>
      <c r="AW1296" s="13" t="s">
        <v>35</v>
      </c>
      <c r="AX1296" s="13" t="s">
        <v>80</v>
      </c>
      <c r="AY1296" s="166" t="s">
        <v>185</v>
      </c>
    </row>
    <row r="1297" spans="1:65" s="13" customFormat="1">
      <c r="B1297" s="164"/>
      <c r="D1297" s="165" t="s">
        <v>194</v>
      </c>
      <c r="E1297" s="166" t="s">
        <v>1</v>
      </c>
      <c r="F1297" s="167" t="s">
        <v>3186</v>
      </c>
      <c r="H1297" s="168">
        <v>6.6</v>
      </c>
      <c r="I1297" s="169"/>
      <c r="L1297" s="164"/>
      <c r="M1297" s="170"/>
      <c r="N1297" s="171"/>
      <c r="O1297" s="171"/>
      <c r="P1297" s="171"/>
      <c r="Q1297" s="171"/>
      <c r="R1297" s="171"/>
      <c r="S1297" s="171"/>
      <c r="T1297" s="172"/>
      <c r="AT1297" s="166" t="s">
        <v>194</v>
      </c>
      <c r="AU1297" s="166" t="s">
        <v>88</v>
      </c>
      <c r="AV1297" s="13" t="s">
        <v>88</v>
      </c>
      <c r="AW1297" s="13" t="s">
        <v>35</v>
      </c>
      <c r="AX1297" s="13" t="s">
        <v>80</v>
      </c>
      <c r="AY1297" s="166" t="s">
        <v>185</v>
      </c>
    </row>
    <row r="1298" spans="1:65" s="13" customFormat="1">
      <c r="B1298" s="164"/>
      <c r="D1298" s="165" t="s">
        <v>194</v>
      </c>
      <c r="E1298" s="166" t="s">
        <v>1</v>
      </c>
      <c r="F1298" s="167" t="s">
        <v>3187</v>
      </c>
      <c r="H1298" s="168">
        <v>12.1</v>
      </c>
      <c r="I1298" s="169"/>
      <c r="L1298" s="164"/>
      <c r="M1298" s="170"/>
      <c r="N1298" s="171"/>
      <c r="O1298" s="171"/>
      <c r="P1298" s="171"/>
      <c r="Q1298" s="171"/>
      <c r="R1298" s="171"/>
      <c r="S1298" s="171"/>
      <c r="T1298" s="172"/>
      <c r="AT1298" s="166" t="s">
        <v>194</v>
      </c>
      <c r="AU1298" s="166" t="s">
        <v>88</v>
      </c>
      <c r="AV1298" s="13" t="s">
        <v>88</v>
      </c>
      <c r="AW1298" s="13" t="s">
        <v>35</v>
      </c>
      <c r="AX1298" s="13" t="s">
        <v>80</v>
      </c>
      <c r="AY1298" s="166" t="s">
        <v>185</v>
      </c>
    </row>
    <row r="1299" spans="1:65" s="13" customFormat="1">
      <c r="B1299" s="164"/>
      <c r="D1299" s="165" t="s">
        <v>194</v>
      </c>
      <c r="E1299" s="166" t="s">
        <v>1</v>
      </c>
      <c r="F1299" s="167" t="s">
        <v>3188</v>
      </c>
      <c r="H1299" s="168">
        <v>25.9</v>
      </c>
      <c r="I1299" s="169"/>
      <c r="L1299" s="164"/>
      <c r="M1299" s="170"/>
      <c r="N1299" s="171"/>
      <c r="O1299" s="171"/>
      <c r="P1299" s="171"/>
      <c r="Q1299" s="171"/>
      <c r="R1299" s="171"/>
      <c r="S1299" s="171"/>
      <c r="T1299" s="172"/>
      <c r="AT1299" s="166" t="s">
        <v>194</v>
      </c>
      <c r="AU1299" s="166" t="s">
        <v>88</v>
      </c>
      <c r="AV1299" s="13" t="s">
        <v>88</v>
      </c>
      <c r="AW1299" s="13" t="s">
        <v>35</v>
      </c>
      <c r="AX1299" s="13" t="s">
        <v>80</v>
      </c>
      <c r="AY1299" s="166" t="s">
        <v>185</v>
      </c>
    </row>
    <row r="1300" spans="1:65" s="14" customFormat="1">
      <c r="B1300" s="173"/>
      <c r="D1300" s="165" t="s">
        <v>194</v>
      </c>
      <c r="E1300" s="174" t="s">
        <v>1</v>
      </c>
      <c r="F1300" s="175" t="s">
        <v>195</v>
      </c>
      <c r="H1300" s="176">
        <v>87.3</v>
      </c>
      <c r="I1300" s="177"/>
      <c r="L1300" s="173"/>
      <c r="M1300" s="178"/>
      <c r="N1300" s="179"/>
      <c r="O1300" s="179"/>
      <c r="P1300" s="179"/>
      <c r="Q1300" s="179"/>
      <c r="R1300" s="179"/>
      <c r="S1300" s="179"/>
      <c r="T1300" s="180"/>
      <c r="AT1300" s="174" t="s">
        <v>194</v>
      </c>
      <c r="AU1300" s="174" t="s">
        <v>88</v>
      </c>
      <c r="AV1300" s="14" t="s">
        <v>192</v>
      </c>
      <c r="AW1300" s="14" t="s">
        <v>35</v>
      </c>
      <c r="AX1300" s="14" t="s">
        <v>24</v>
      </c>
      <c r="AY1300" s="174" t="s">
        <v>185</v>
      </c>
    </row>
    <row r="1301" spans="1:65" s="2" customFormat="1" ht="16.5" customHeight="1">
      <c r="A1301" s="33"/>
      <c r="B1301" s="150"/>
      <c r="C1301" s="151" t="s">
        <v>3189</v>
      </c>
      <c r="D1301" s="151" t="s">
        <v>187</v>
      </c>
      <c r="E1301" s="152" t="s">
        <v>2657</v>
      </c>
      <c r="F1301" s="153" t="s">
        <v>2658</v>
      </c>
      <c r="G1301" s="154" t="s">
        <v>280</v>
      </c>
      <c r="H1301" s="155">
        <v>58.4</v>
      </c>
      <c r="I1301" s="156"/>
      <c r="J1301" s="157">
        <f>ROUND(I1301*H1301,2)</f>
        <v>0</v>
      </c>
      <c r="K1301" s="153" t="s">
        <v>224</v>
      </c>
      <c r="L1301" s="34"/>
      <c r="M1301" s="158" t="s">
        <v>1</v>
      </c>
      <c r="N1301" s="159" t="s">
        <v>45</v>
      </c>
      <c r="O1301" s="59"/>
      <c r="P1301" s="160">
        <f>O1301*H1301</f>
        <v>0</v>
      </c>
      <c r="Q1301" s="160">
        <v>2.8E-3</v>
      </c>
      <c r="R1301" s="160">
        <f>Q1301*H1301</f>
        <v>0.16352</v>
      </c>
      <c r="S1301" s="160">
        <v>0</v>
      </c>
      <c r="T1301" s="161">
        <f>S1301*H1301</f>
        <v>0</v>
      </c>
      <c r="U1301" s="33"/>
      <c r="V1301" s="33"/>
      <c r="W1301" s="33"/>
      <c r="X1301" s="33"/>
      <c r="Y1301" s="33"/>
      <c r="Z1301" s="33"/>
      <c r="AA1301" s="33"/>
      <c r="AB1301" s="33"/>
      <c r="AC1301" s="33"/>
      <c r="AD1301" s="33"/>
      <c r="AE1301" s="33"/>
      <c r="AR1301" s="162" t="s">
        <v>192</v>
      </c>
      <c r="AT1301" s="162" t="s">
        <v>187</v>
      </c>
      <c r="AU1301" s="162" t="s">
        <v>88</v>
      </c>
      <c r="AY1301" s="18" t="s">
        <v>185</v>
      </c>
      <c r="BE1301" s="163">
        <f>IF(N1301="základní",J1301,0)</f>
        <v>0</v>
      </c>
      <c r="BF1301" s="163">
        <f>IF(N1301="snížená",J1301,0)</f>
        <v>0</v>
      </c>
      <c r="BG1301" s="163">
        <f>IF(N1301="zákl. přenesená",J1301,0)</f>
        <v>0</v>
      </c>
      <c r="BH1301" s="163">
        <f>IF(N1301="sníž. přenesená",J1301,0)</f>
        <v>0</v>
      </c>
      <c r="BI1301" s="163">
        <f>IF(N1301="nulová",J1301,0)</f>
        <v>0</v>
      </c>
      <c r="BJ1301" s="18" t="s">
        <v>24</v>
      </c>
      <c r="BK1301" s="163">
        <f>ROUND(I1301*H1301,2)</f>
        <v>0</v>
      </c>
      <c r="BL1301" s="18" t="s">
        <v>192</v>
      </c>
      <c r="BM1301" s="162" t="s">
        <v>3190</v>
      </c>
    </row>
    <row r="1302" spans="1:65" s="15" customFormat="1">
      <c r="B1302" s="194"/>
      <c r="D1302" s="165" t="s">
        <v>194</v>
      </c>
      <c r="E1302" s="195" t="s">
        <v>1</v>
      </c>
      <c r="F1302" s="196" t="s">
        <v>2128</v>
      </c>
      <c r="H1302" s="195" t="s">
        <v>1</v>
      </c>
      <c r="I1302" s="197"/>
      <c r="L1302" s="194"/>
      <c r="M1302" s="198"/>
      <c r="N1302" s="199"/>
      <c r="O1302" s="199"/>
      <c r="P1302" s="199"/>
      <c r="Q1302" s="199"/>
      <c r="R1302" s="199"/>
      <c r="S1302" s="199"/>
      <c r="T1302" s="200"/>
      <c r="AT1302" s="195" t="s">
        <v>194</v>
      </c>
      <c r="AU1302" s="195" t="s">
        <v>88</v>
      </c>
      <c r="AV1302" s="15" t="s">
        <v>24</v>
      </c>
      <c r="AW1302" s="15" t="s">
        <v>35</v>
      </c>
      <c r="AX1302" s="15" t="s">
        <v>80</v>
      </c>
      <c r="AY1302" s="195" t="s">
        <v>185</v>
      </c>
    </row>
    <row r="1303" spans="1:65" s="13" customFormat="1">
      <c r="B1303" s="164"/>
      <c r="D1303" s="165" t="s">
        <v>194</v>
      </c>
      <c r="E1303" s="166" t="s">
        <v>1</v>
      </c>
      <c r="F1303" s="167" t="s">
        <v>3182</v>
      </c>
      <c r="H1303" s="168">
        <v>22.1</v>
      </c>
      <c r="I1303" s="169"/>
      <c r="L1303" s="164"/>
      <c r="M1303" s="170"/>
      <c r="N1303" s="171"/>
      <c r="O1303" s="171"/>
      <c r="P1303" s="171"/>
      <c r="Q1303" s="171"/>
      <c r="R1303" s="171"/>
      <c r="S1303" s="171"/>
      <c r="T1303" s="172"/>
      <c r="AT1303" s="166" t="s">
        <v>194</v>
      </c>
      <c r="AU1303" s="166" t="s">
        <v>88</v>
      </c>
      <c r="AV1303" s="13" t="s">
        <v>88</v>
      </c>
      <c r="AW1303" s="13" t="s">
        <v>35</v>
      </c>
      <c r="AX1303" s="13" t="s">
        <v>80</v>
      </c>
      <c r="AY1303" s="166" t="s">
        <v>185</v>
      </c>
    </row>
    <row r="1304" spans="1:65" s="13" customFormat="1">
      <c r="B1304" s="164"/>
      <c r="D1304" s="165" t="s">
        <v>194</v>
      </c>
      <c r="E1304" s="166" t="s">
        <v>1</v>
      </c>
      <c r="F1304" s="167" t="s">
        <v>3183</v>
      </c>
      <c r="H1304" s="168">
        <v>6</v>
      </c>
      <c r="I1304" s="169"/>
      <c r="L1304" s="164"/>
      <c r="M1304" s="170"/>
      <c r="N1304" s="171"/>
      <c r="O1304" s="171"/>
      <c r="P1304" s="171"/>
      <c r="Q1304" s="171"/>
      <c r="R1304" s="171"/>
      <c r="S1304" s="171"/>
      <c r="T1304" s="172"/>
      <c r="AT1304" s="166" t="s">
        <v>194</v>
      </c>
      <c r="AU1304" s="166" t="s">
        <v>88</v>
      </c>
      <c r="AV1304" s="13" t="s">
        <v>88</v>
      </c>
      <c r="AW1304" s="13" t="s">
        <v>35</v>
      </c>
      <c r="AX1304" s="13" t="s">
        <v>80</v>
      </c>
      <c r="AY1304" s="166" t="s">
        <v>185</v>
      </c>
    </row>
    <row r="1305" spans="1:65" s="13" customFormat="1">
      <c r="B1305" s="164"/>
      <c r="D1305" s="165" t="s">
        <v>194</v>
      </c>
      <c r="E1305" s="166" t="s">
        <v>1</v>
      </c>
      <c r="F1305" s="167" t="s">
        <v>3184</v>
      </c>
      <c r="H1305" s="168">
        <v>5.6</v>
      </c>
      <c r="I1305" s="169"/>
      <c r="L1305" s="164"/>
      <c r="M1305" s="170"/>
      <c r="N1305" s="171"/>
      <c r="O1305" s="171"/>
      <c r="P1305" s="171"/>
      <c r="Q1305" s="171"/>
      <c r="R1305" s="171"/>
      <c r="S1305" s="171"/>
      <c r="T1305" s="172"/>
      <c r="AT1305" s="166" t="s">
        <v>194</v>
      </c>
      <c r="AU1305" s="166" t="s">
        <v>88</v>
      </c>
      <c r="AV1305" s="13" t="s">
        <v>88</v>
      </c>
      <c r="AW1305" s="13" t="s">
        <v>35</v>
      </c>
      <c r="AX1305" s="13" t="s">
        <v>80</v>
      </c>
      <c r="AY1305" s="166" t="s">
        <v>185</v>
      </c>
    </row>
    <row r="1306" spans="1:65" s="13" customFormat="1">
      <c r="B1306" s="164"/>
      <c r="D1306" s="165" t="s">
        <v>194</v>
      </c>
      <c r="E1306" s="166" t="s">
        <v>1</v>
      </c>
      <c r="F1306" s="167" t="s">
        <v>3185</v>
      </c>
      <c r="H1306" s="168">
        <v>6</v>
      </c>
      <c r="I1306" s="169"/>
      <c r="L1306" s="164"/>
      <c r="M1306" s="170"/>
      <c r="N1306" s="171"/>
      <c r="O1306" s="171"/>
      <c r="P1306" s="171"/>
      <c r="Q1306" s="171"/>
      <c r="R1306" s="171"/>
      <c r="S1306" s="171"/>
      <c r="T1306" s="172"/>
      <c r="AT1306" s="166" t="s">
        <v>194</v>
      </c>
      <c r="AU1306" s="166" t="s">
        <v>88</v>
      </c>
      <c r="AV1306" s="13" t="s">
        <v>88</v>
      </c>
      <c r="AW1306" s="13" t="s">
        <v>35</v>
      </c>
      <c r="AX1306" s="13" t="s">
        <v>80</v>
      </c>
      <c r="AY1306" s="166" t="s">
        <v>185</v>
      </c>
    </row>
    <row r="1307" spans="1:65" s="13" customFormat="1">
      <c r="B1307" s="164"/>
      <c r="D1307" s="165" t="s">
        <v>194</v>
      </c>
      <c r="E1307" s="166" t="s">
        <v>1</v>
      </c>
      <c r="F1307" s="167" t="s">
        <v>3186</v>
      </c>
      <c r="H1307" s="168">
        <v>6.6</v>
      </c>
      <c r="I1307" s="169"/>
      <c r="L1307" s="164"/>
      <c r="M1307" s="170"/>
      <c r="N1307" s="171"/>
      <c r="O1307" s="171"/>
      <c r="P1307" s="171"/>
      <c r="Q1307" s="171"/>
      <c r="R1307" s="171"/>
      <c r="S1307" s="171"/>
      <c r="T1307" s="172"/>
      <c r="AT1307" s="166" t="s">
        <v>194</v>
      </c>
      <c r="AU1307" s="166" t="s">
        <v>88</v>
      </c>
      <c r="AV1307" s="13" t="s">
        <v>88</v>
      </c>
      <c r="AW1307" s="13" t="s">
        <v>35</v>
      </c>
      <c r="AX1307" s="13" t="s">
        <v>80</v>
      </c>
      <c r="AY1307" s="166" t="s">
        <v>185</v>
      </c>
    </row>
    <row r="1308" spans="1:65" s="13" customFormat="1">
      <c r="B1308" s="164"/>
      <c r="D1308" s="165" t="s">
        <v>194</v>
      </c>
      <c r="E1308" s="166" t="s">
        <v>1</v>
      </c>
      <c r="F1308" s="167" t="s">
        <v>3187</v>
      </c>
      <c r="H1308" s="168">
        <v>12.1</v>
      </c>
      <c r="I1308" s="169"/>
      <c r="L1308" s="164"/>
      <c r="M1308" s="170"/>
      <c r="N1308" s="171"/>
      <c r="O1308" s="171"/>
      <c r="P1308" s="171"/>
      <c r="Q1308" s="171"/>
      <c r="R1308" s="171"/>
      <c r="S1308" s="171"/>
      <c r="T1308" s="172"/>
      <c r="AT1308" s="166" t="s">
        <v>194</v>
      </c>
      <c r="AU1308" s="166" t="s">
        <v>88</v>
      </c>
      <c r="AV1308" s="13" t="s">
        <v>88</v>
      </c>
      <c r="AW1308" s="13" t="s">
        <v>35</v>
      </c>
      <c r="AX1308" s="13" t="s">
        <v>80</v>
      </c>
      <c r="AY1308" s="166" t="s">
        <v>185</v>
      </c>
    </row>
    <row r="1309" spans="1:65" s="14" customFormat="1">
      <c r="B1309" s="173"/>
      <c r="D1309" s="165" t="s">
        <v>194</v>
      </c>
      <c r="E1309" s="174" t="s">
        <v>1</v>
      </c>
      <c r="F1309" s="175" t="s">
        <v>195</v>
      </c>
      <c r="H1309" s="176">
        <v>58.4</v>
      </c>
      <c r="I1309" s="177"/>
      <c r="L1309" s="173"/>
      <c r="M1309" s="178"/>
      <c r="N1309" s="179"/>
      <c r="O1309" s="179"/>
      <c r="P1309" s="179"/>
      <c r="Q1309" s="179"/>
      <c r="R1309" s="179"/>
      <c r="S1309" s="179"/>
      <c r="T1309" s="180"/>
      <c r="AT1309" s="174" t="s">
        <v>194</v>
      </c>
      <c r="AU1309" s="174" t="s">
        <v>88</v>
      </c>
      <c r="AV1309" s="14" t="s">
        <v>192</v>
      </c>
      <c r="AW1309" s="14" t="s">
        <v>35</v>
      </c>
      <c r="AX1309" s="14" t="s">
        <v>24</v>
      </c>
      <c r="AY1309" s="174" t="s">
        <v>185</v>
      </c>
    </row>
    <row r="1310" spans="1:65" s="2" customFormat="1" ht="16.5" customHeight="1">
      <c r="A1310" s="33"/>
      <c r="B1310" s="150"/>
      <c r="C1310" s="151" t="s">
        <v>3191</v>
      </c>
      <c r="D1310" s="151" t="s">
        <v>187</v>
      </c>
      <c r="E1310" s="152" t="s">
        <v>3192</v>
      </c>
      <c r="F1310" s="153" t="s">
        <v>3193</v>
      </c>
      <c r="G1310" s="154" t="s">
        <v>228</v>
      </c>
      <c r="H1310" s="155">
        <v>20.262</v>
      </c>
      <c r="I1310" s="156"/>
      <c r="J1310" s="157">
        <f>ROUND(I1310*H1310,2)</f>
        <v>0</v>
      </c>
      <c r="K1310" s="153" t="s">
        <v>224</v>
      </c>
      <c r="L1310" s="34"/>
      <c r="M1310" s="158" t="s">
        <v>1</v>
      </c>
      <c r="N1310" s="159" t="s">
        <v>45</v>
      </c>
      <c r="O1310" s="59"/>
      <c r="P1310" s="160">
        <f>O1310*H1310</f>
        <v>0</v>
      </c>
      <c r="Q1310" s="160">
        <v>2.4780000000000002</v>
      </c>
      <c r="R1310" s="160">
        <f>Q1310*H1310</f>
        <v>50.209236000000004</v>
      </c>
      <c r="S1310" s="160">
        <v>0</v>
      </c>
      <c r="T1310" s="161">
        <f>S1310*H1310</f>
        <v>0</v>
      </c>
      <c r="U1310" s="33"/>
      <c r="V1310" s="33"/>
      <c r="W1310" s="33"/>
      <c r="X1310" s="33"/>
      <c r="Y1310" s="33"/>
      <c r="Z1310" s="33"/>
      <c r="AA1310" s="33"/>
      <c r="AB1310" s="33"/>
      <c r="AC1310" s="33"/>
      <c r="AD1310" s="33"/>
      <c r="AE1310" s="33"/>
      <c r="AR1310" s="162" t="s">
        <v>192</v>
      </c>
      <c r="AT1310" s="162" t="s">
        <v>187</v>
      </c>
      <c r="AU1310" s="162" t="s">
        <v>88</v>
      </c>
      <c r="AY1310" s="18" t="s">
        <v>185</v>
      </c>
      <c r="BE1310" s="163">
        <f>IF(N1310="základní",J1310,0)</f>
        <v>0</v>
      </c>
      <c r="BF1310" s="163">
        <f>IF(N1310="snížená",J1310,0)</f>
        <v>0</v>
      </c>
      <c r="BG1310" s="163">
        <f>IF(N1310="zákl. přenesená",J1310,0)</f>
        <v>0</v>
      </c>
      <c r="BH1310" s="163">
        <f>IF(N1310="sníž. přenesená",J1310,0)</f>
        <v>0</v>
      </c>
      <c r="BI1310" s="163">
        <f>IF(N1310="nulová",J1310,0)</f>
        <v>0</v>
      </c>
      <c r="BJ1310" s="18" t="s">
        <v>24</v>
      </c>
      <c r="BK1310" s="163">
        <f>ROUND(I1310*H1310,2)</f>
        <v>0</v>
      </c>
      <c r="BL1310" s="18" t="s">
        <v>192</v>
      </c>
      <c r="BM1310" s="162" t="s">
        <v>3194</v>
      </c>
    </row>
    <row r="1311" spans="1:65" s="15" customFormat="1">
      <c r="B1311" s="194"/>
      <c r="D1311" s="165" t="s">
        <v>194</v>
      </c>
      <c r="E1311" s="195" t="s">
        <v>1</v>
      </c>
      <c r="F1311" s="196" t="s">
        <v>3195</v>
      </c>
      <c r="H1311" s="195" t="s">
        <v>1</v>
      </c>
      <c r="I1311" s="197"/>
      <c r="L1311" s="194"/>
      <c r="M1311" s="198"/>
      <c r="N1311" s="199"/>
      <c r="O1311" s="199"/>
      <c r="P1311" s="199"/>
      <c r="Q1311" s="199"/>
      <c r="R1311" s="199"/>
      <c r="S1311" s="199"/>
      <c r="T1311" s="200"/>
      <c r="AT1311" s="195" t="s">
        <v>194</v>
      </c>
      <c r="AU1311" s="195" t="s">
        <v>88</v>
      </c>
      <c r="AV1311" s="15" t="s">
        <v>24</v>
      </c>
      <c r="AW1311" s="15" t="s">
        <v>35</v>
      </c>
      <c r="AX1311" s="15" t="s">
        <v>80</v>
      </c>
      <c r="AY1311" s="195" t="s">
        <v>185</v>
      </c>
    </row>
    <row r="1312" spans="1:65" s="13" customFormat="1">
      <c r="B1312" s="164"/>
      <c r="D1312" s="165" t="s">
        <v>194</v>
      </c>
      <c r="E1312" s="166" t="s">
        <v>1</v>
      </c>
      <c r="F1312" s="167" t="s">
        <v>3196</v>
      </c>
      <c r="H1312" s="168">
        <v>11.2</v>
      </c>
      <c r="I1312" s="169"/>
      <c r="L1312" s="164"/>
      <c r="M1312" s="170"/>
      <c r="N1312" s="171"/>
      <c r="O1312" s="171"/>
      <c r="P1312" s="171"/>
      <c r="Q1312" s="171"/>
      <c r="R1312" s="171"/>
      <c r="S1312" s="171"/>
      <c r="T1312" s="172"/>
      <c r="AT1312" s="166" t="s">
        <v>194</v>
      </c>
      <c r="AU1312" s="166" t="s">
        <v>88</v>
      </c>
      <c r="AV1312" s="13" t="s">
        <v>88</v>
      </c>
      <c r="AW1312" s="13" t="s">
        <v>35</v>
      </c>
      <c r="AX1312" s="13" t="s">
        <v>80</v>
      </c>
      <c r="AY1312" s="166" t="s">
        <v>185</v>
      </c>
    </row>
    <row r="1313" spans="2:51" s="13" customFormat="1">
      <c r="B1313" s="164"/>
      <c r="D1313" s="165" t="s">
        <v>194</v>
      </c>
      <c r="E1313" s="166" t="s">
        <v>1</v>
      </c>
      <c r="F1313" s="167" t="s">
        <v>3197</v>
      </c>
      <c r="H1313" s="168">
        <v>-1.1879999999999999</v>
      </c>
      <c r="I1313" s="169"/>
      <c r="L1313" s="164"/>
      <c r="M1313" s="170"/>
      <c r="N1313" s="171"/>
      <c r="O1313" s="171"/>
      <c r="P1313" s="171"/>
      <c r="Q1313" s="171"/>
      <c r="R1313" s="171"/>
      <c r="S1313" s="171"/>
      <c r="T1313" s="172"/>
      <c r="AT1313" s="166" t="s">
        <v>194</v>
      </c>
      <c r="AU1313" s="166" t="s">
        <v>88</v>
      </c>
      <c r="AV1313" s="13" t="s">
        <v>88</v>
      </c>
      <c r="AW1313" s="13" t="s">
        <v>35</v>
      </c>
      <c r="AX1313" s="13" t="s">
        <v>80</v>
      </c>
      <c r="AY1313" s="166" t="s">
        <v>185</v>
      </c>
    </row>
    <row r="1314" spans="2:51" s="13" customFormat="1">
      <c r="B1314" s="164"/>
      <c r="D1314" s="165" t="s">
        <v>194</v>
      </c>
      <c r="E1314" s="166" t="s">
        <v>1</v>
      </c>
      <c r="F1314" s="167" t="s">
        <v>3198</v>
      </c>
      <c r="H1314" s="168">
        <v>-1.1639999999999999</v>
      </c>
      <c r="I1314" s="169"/>
      <c r="L1314" s="164"/>
      <c r="M1314" s="170"/>
      <c r="N1314" s="171"/>
      <c r="O1314" s="171"/>
      <c r="P1314" s="171"/>
      <c r="Q1314" s="171"/>
      <c r="R1314" s="171"/>
      <c r="S1314" s="171"/>
      <c r="T1314" s="172"/>
      <c r="AT1314" s="166" t="s">
        <v>194</v>
      </c>
      <c r="AU1314" s="166" t="s">
        <v>88</v>
      </c>
      <c r="AV1314" s="13" t="s">
        <v>88</v>
      </c>
      <c r="AW1314" s="13" t="s">
        <v>35</v>
      </c>
      <c r="AX1314" s="13" t="s">
        <v>80</v>
      </c>
      <c r="AY1314" s="166" t="s">
        <v>185</v>
      </c>
    </row>
    <row r="1315" spans="2:51" s="15" customFormat="1">
      <c r="B1315" s="194"/>
      <c r="D1315" s="165" t="s">
        <v>194</v>
      </c>
      <c r="E1315" s="195" t="s">
        <v>1</v>
      </c>
      <c r="F1315" s="196" t="s">
        <v>3199</v>
      </c>
      <c r="H1315" s="195" t="s">
        <v>1</v>
      </c>
      <c r="I1315" s="197"/>
      <c r="L1315" s="194"/>
      <c r="M1315" s="198"/>
      <c r="N1315" s="199"/>
      <c r="O1315" s="199"/>
      <c r="P1315" s="199"/>
      <c r="Q1315" s="199"/>
      <c r="R1315" s="199"/>
      <c r="S1315" s="199"/>
      <c r="T1315" s="200"/>
      <c r="AT1315" s="195" t="s">
        <v>194</v>
      </c>
      <c r="AU1315" s="195" t="s">
        <v>88</v>
      </c>
      <c r="AV1315" s="15" t="s">
        <v>24</v>
      </c>
      <c r="AW1315" s="15" t="s">
        <v>35</v>
      </c>
      <c r="AX1315" s="15" t="s">
        <v>80</v>
      </c>
      <c r="AY1315" s="195" t="s">
        <v>185</v>
      </c>
    </row>
    <row r="1316" spans="2:51" s="13" customFormat="1">
      <c r="B1316" s="164"/>
      <c r="D1316" s="165" t="s">
        <v>194</v>
      </c>
      <c r="E1316" s="166" t="s">
        <v>1</v>
      </c>
      <c r="F1316" s="167" t="s">
        <v>3200</v>
      </c>
      <c r="H1316" s="168">
        <v>2.653</v>
      </c>
      <c r="I1316" s="169"/>
      <c r="L1316" s="164"/>
      <c r="M1316" s="170"/>
      <c r="N1316" s="171"/>
      <c r="O1316" s="171"/>
      <c r="P1316" s="171"/>
      <c r="Q1316" s="171"/>
      <c r="R1316" s="171"/>
      <c r="S1316" s="171"/>
      <c r="T1316" s="172"/>
      <c r="AT1316" s="166" t="s">
        <v>194</v>
      </c>
      <c r="AU1316" s="166" t="s">
        <v>88</v>
      </c>
      <c r="AV1316" s="13" t="s">
        <v>88</v>
      </c>
      <c r="AW1316" s="13" t="s">
        <v>35</v>
      </c>
      <c r="AX1316" s="13" t="s">
        <v>80</v>
      </c>
      <c r="AY1316" s="166" t="s">
        <v>185</v>
      </c>
    </row>
    <row r="1317" spans="2:51" s="13" customFormat="1">
      <c r="B1317" s="164"/>
      <c r="D1317" s="165" t="s">
        <v>194</v>
      </c>
      <c r="E1317" s="166" t="s">
        <v>1</v>
      </c>
      <c r="F1317" s="167" t="s">
        <v>3201</v>
      </c>
      <c r="H1317" s="168">
        <v>-0.90300000000000002</v>
      </c>
      <c r="I1317" s="169"/>
      <c r="L1317" s="164"/>
      <c r="M1317" s="170"/>
      <c r="N1317" s="171"/>
      <c r="O1317" s="171"/>
      <c r="P1317" s="171"/>
      <c r="Q1317" s="171"/>
      <c r="R1317" s="171"/>
      <c r="S1317" s="171"/>
      <c r="T1317" s="172"/>
      <c r="AT1317" s="166" t="s">
        <v>194</v>
      </c>
      <c r="AU1317" s="166" t="s">
        <v>88</v>
      </c>
      <c r="AV1317" s="13" t="s">
        <v>88</v>
      </c>
      <c r="AW1317" s="13" t="s">
        <v>35</v>
      </c>
      <c r="AX1317" s="13" t="s">
        <v>80</v>
      </c>
      <c r="AY1317" s="166" t="s">
        <v>185</v>
      </c>
    </row>
    <row r="1318" spans="2:51" s="15" customFormat="1">
      <c r="B1318" s="194"/>
      <c r="D1318" s="165" t="s">
        <v>194</v>
      </c>
      <c r="E1318" s="195" t="s">
        <v>1</v>
      </c>
      <c r="F1318" s="196" t="s">
        <v>3202</v>
      </c>
      <c r="H1318" s="195" t="s">
        <v>1</v>
      </c>
      <c r="I1318" s="197"/>
      <c r="L1318" s="194"/>
      <c r="M1318" s="198"/>
      <c r="N1318" s="199"/>
      <c r="O1318" s="199"/>
      <c r="P1318" s="199"/>
      <c r="Q1318" s="199"/>
      <c r="R1318" s="199"/>
      <c r="S1318" s="199"/>
      <c r="T1318" s="200"/>
      <c r="AT1318" s="195" t="s">
        <v>194</v>
      </c>
      <c r="AU1318" s="195" t="s">
        <v>88</v>
      </c>
      <c r="AV1318" s="15" t="s">
        <v>24</v>
      </c>
      <c r="AW1318" s="15" t="s">
        <v>35</v>
      </c>
      <c r="AX1318" s="15" t="s">
        <v>80</v>
      </c>
      <c r="AY1318" s="195" t="s">
        <v>185</v>
      </c>
    </row>
    <row r="1319" spans="2:51" s="13" customFormat="1">
      <c r="B1319" s="164"/>
      <c r="D1319" s="165" t="s">
        <v>194</v>
      </c>
      <c r="E1319" s="166" t="s">
        <v>1</v>
      </c>
      <c r="F1319" s="167" t="s">
        <v>3203</v>
      </c>
      <c r="H1319" s="168">
        <v>1</v>
      </c>
      <c r="I1319" s="169"/>
      <c r="L1319" s="164"/>
      <c r="M1319" s="170"/>
      <c r="N1319" s="171"/>
      <c r="O1319" s="171"/>
      <c r="P1319" s="171"/>
      <c r="Q1319" s="171"/>
      <c r="R1319" s="171"/>
      <c r="S1319" s="171"/>
      <c r="T1319" s="172"/>
      <c r="AT1319" s="166" t="s">
        <v>194</v>
      </c>
      <c r="AU1319" s="166" t="s">
        <v>88</v>
      </c>
      <c r="AV1319" s="13" t="s">
        <v>88</v>
      </c>
      <c r="AW1319" s="13" t="s">
        <v>35</v>
      </c>
      <c r="AX1319" s="13" t="s">
        <v>80</v>
      </c>
      <c r="AY1319" s="166" t="s">
        <v>185</v>
      </c>
    </row>
    <row r="1320" spans="2:51" s="15" customFormat="1">
      <c r="B1320" s="194"/>
      <c r="D1320" s="165" t="s">
        <v>194</v>
      </c>
      <c r="E1320" s="195" t="s">
        <v>1</v>
      </c>
      <c r="F1320" s="196" t="s">
        <v>3204</v>
      </c>
      <c r="H1320" s="195" t="s">
        <v>1</v>
      </c>
      <c r="I1320" s="197"/>
      <c r="L1320" s="194"/>
      <c r="M1320" s="198"/>
      <c r="N1320" s="199"/>
      <c r="O1320" s="199"/>
      <c r="P1320" s="199"/>
      <c r="Q1320" s="199"/>
      <c r="R1320" s="199"/>
      <c r="S1320" s="199"/>
      <c r="T1320" s="200"/>
      <c r="AT1320" s="195" t="s">
        <v>194</v>
      </c>
      <c r="AU1320" s="195" t="s">
        <v>88</v>
      </c>
      <c r="AV1320" s="15" t="s">
        <v>24</v>
      </c>
      <c r="AW1320" s="15" t="s">
        <v>35</v>
      </c>
      <c r="AX1320" s="15" t="s">
        <v>80</v>
      </c>
      <c r="AY1320" s="195" t="s">
        <v>185</v>
      </c>
    </row>
    <row r="1321" spans="2:51" s="13" customFormat="1">
      <c r="B1321" s="164"/>
      <c r="D1321" s="165" t="s">
        <v>194</v>
      </c>
      <c r="E1321" s="166" t="s">
        <v>1</v>
      </c>
      <c r="F1321" s="167" t="s">
        <v>3205</v>
      </c>
      <c r="H1321" s="168">
        <v>0.74399999999999999</v>
      </c>
      <c r="I1321" s="169"/>
      <c r="L1321" s="164"/>
      <c r="M1321" s="170"/>
      <c r="N1321" s="171"/>
      <c r="O1321" s="171"/>
      <c r="P1321" s="171"/>
      <c r="Q1321" s="171"/>
      <c r="R1321" s="171"/>
      <c r="S1321" s="171"/>
      <c r="T1321" s="172"/>
      <c r="AT1321" s="166" t="s">
        <v>194</v>
      </c>
      <c r="AU1321" s="166" t="s">
        <v>88</v>
      </c>
      <c r="AV1321" s="13" t="s">
        <v>88</v>
      </c>
      <c r="AW1321" s="13" t="s">
        <v>35</v>
      </c>
      <c r="AX1321" s="13" t="s">
        <v>80</v>
      </c>
      <c r="AY1321" s="166" t="s">
        <v>185</v>
      </c>
    </row>
    <row r="1322" spans="2:51" s="15" customFormat="1">
      <c r="B1322" s="194"/>
      <c r="D1322" s="165" t="s">
        <v>194</v>
      </c>
      <c r="E1322" s="195" t="s">
        <v>1</v>
      </c>
      <c r="F1322" s="196" t="s">
        <v>3206</v>
      </c>
      <c r="H1322" s="195" t="s">
        <v>1</v>
      </c>
      <c r="I1322" s="197"/>
      <c r="L1322" s="194"/>
      <c r="M1322" s="198"/>
      <c r="N1322" s="199"/>
      <c r="O1322" s="199"/>
      <c r="P1322" s="199"/>
      <c r="Q1322" s="199"/>
      <c r="R1322" s="199"/>
      <c r="S1322" s="199"/>
      <c r="T1322" s="200"/>
      <c r="AT1322" s="195" t="s">
        <v>194</v>
      </c>
      <c r="AU1322" s="195" t="s">
        <v>88</v>
      </c>
      <c r="AV1322" s="15" t="s">
        <v>24</v>
      </c>
      <c r="AW1322" s="15" t="s">
        <v>35</v>
      </c>
      <c r="AX1322" s="15" t="s">
        <v>80</v>
      </c>
      <c r="AY1322" s="195" t="s">
        <v>185</v>
      </c>
    </row>
    <row r="1323" spans="2:51" s="13" customFormat="1">
      <c r="B1323" s="164"/>
      <c r="D1323" s="165" t="s">
        <v>194</v>
      </c>
      <c r="E1323" s="166" t="s">
        <v>1</v>
      </c>
      <c r="F1323" s="167" t="s">
        <v>3207</v>
      </c>
      <c r="H1323" s="168">
        <v>0.88800000000000001</v>
      </c>
      <c r="I1323" s="169"/>
      <c r="L1323" s="164"/>
      <c r="M1323" s="170"/>
      <c r="N1323" s="171"/>
      <c r="O1323" s="171"/>
      <c r="P1323" s="171"/>
      <c r="Q1323" s="171"/>
      <c r="R1323" s="171"/>
      <c r="S1323" s="171"/>
      <c r="T1323" s="172"/>
      <c r="AT1323" s="166" t="s">
        <v>194</v>
      </c>
      <c r="AU1323" s="166" t="s">
        <v>88</v>
      </c>
      <c r="AV1323" s="13" t="s">
        <v>88</v>
      </c>
      <c r="AW1323" s="13" t="s">
        <v>35</v>
      </c>
      <c r="AX1323" s="13" t="s">
        <v>80</v>
      </c>
      <c r="AY1323" s="166" t="s">
        <v>185</v>
      </c>
    </row>
    <row r="1324" spans="2:51" s="15" customFormat="1">
      <c r="B1324" s="194"/>
      <c r="D1324" s="165" t="s">
        <v>194</v>
      </c>
      <c r="E1324" s="195" t="s">
        <v>1</v>
      </c>
      <c r="F1324" s="196" t="s">
        <v>3208</v>
      </c>
      <c r="H1324" s="195" t="s">
        <v>1</v>
      </c>
      <c r="I1324" s="197"/>
      <c r="L1324" s="194"/>
      <c r="M1324" s="198"/>
      <c r="N1324" s="199"/>
      <c r="O1324" s="199"/>
      <c r="P1324" s="199"/>
      <c r="Q1324" s="199"/>
      <c r="R1324" s="199"/>
      <c r="S1324" s="199"/>
      <c r="T1324" s="200"/>
      <c r="AT1324" s="195" t="s">
        <v>194</v>
      </c>
      <c r="AU1324" s="195" t="s">
        <v>88</v>
      </c>
      <c r="AV1324" s="15" t="s">
        <v>24</v>
      </c>
      <c r="AW1324" s="15" t="s">
        <v>35</v>
      </c>
      <c r="AX1324" s="15" t="s">
        <v>80</v>
      </c>
      <c r="AY1324" s="195" t="s">
        <v>185</v>
      </c>
    </row>
    <row r="1325" spans="2:51" s="13" customFormat="1">
      <c r="B1325" s="164"/>
      <c r="D1325" s="165" t="s">
        <v>194</v>
      </c>
      <c r="E1325" s="166" t="s">
        <v>1</v>
      </c>
      <c r="F1325" s="167" t="s">
        <v>3209</v>
      </c>
      <c r="H1325" s="168">
        <v>1.1160000000000001</v>
      </c>
      <c r="I1325" s="169"/>
      <c r="L1325" s="164"/>
      <c r="M1325" s="170"/>
      <c r="N1325" s="171"/>
      <c r="O1325" s="171"/>
      <c r="P1325" s="171"/>
      <c r="Q1325" s="171"/>
      <c r="R1325" s="171"/>
      <c r="S1325" s="171"/>
      <c r="T1325" s="172"/>
      <c r="AT1325" s="166" t="s">
        <v>194</v>
      </c>
      <c r="AU1325" s="166" t="s">
        <v>88</v>
      </c>
      <c r="AV1325" s="13" t="s">
        <v>88</v>
      </c>
      <c r="AW1325" s="13" t="s">
        <v>35</v>
      </c>
      <c r="AX1325" s="13" t="s">
        <v>80</v>
      </c>
      <c r="AY1325" s="166" t="s">
        <v>185</v>
      </c>
    </row>
    <row r="1326" spans="2:51" s="13" customFormat="1">
      <c r="B1326" s="164"/>
      <c r="D1326" s="165" t="s">
        <v>194</v>
      </c>
      <c r="E1326" s="166" t="s">
        <v>1</v>
      </c>
      <c r="F1326" s="167" t="s">
        <v>3210</v>
      </c>
      <c r="H1326" s="168">
        <v>0.23100000000000001</v>
      </c>
      <c r="I1326" s="169"/>
      <c r="L1326" s="164"/>
      <c r="M1326" s="170"/>
      <c r="N1326" s="171"/>
      <c r="O1326" s="171"/>
      <c r="P1326" s="171"/>
      <c r="Q1326" s="171"/>
      <c r="R1326" s="171"/>
      <c r="S1326" s="171"/>
      <c r="T1326" s="172"/>
      <c r="AT1326" s="166" t="s">
        <v>194</v>
      </c>
      <c r="AU1326" s="166" t="s">
        <v>88</v>
      </c>
      <c r="AV1326" s="13" t="s">
        <v>88</v>
      </c>
      <c r="AW1326" s="13" t="s">
        <v>35</v>
      </c>
      <c r="AX1326" s="13" t="s">
        <v>80</v>
      </c>
      <c r="AY1326" s="166" t="s">
        <v>185</v>
      </c>
    </row>
    <row r="1327" spans="2:51" s="15" customFormat="1">
      <c r="B1327" s="194"/>
      <c r="D1327" s="165" t="s">
        <v>194</v>
      </c>
      <c r="E1327" s="195" t="s">
        <v>1</v>
      </c>
      <c r="F1327" s="196" t="s">
        <v>3211</v>
      </c>
      <c r="H1327" s="195" t="s">
        <v>1</v>
      </c>
      <c r="I1327" s="197"/>
      <c r="L1327" s="194"/>
      <c r="M1327" s="198"/>
      <c r="N1327" s="199"/>
      <c r="O1327" s="199"/>
      <c r="P1327" s="199"/>
      <c r="Q1327" s="199"/>
      <c r="R1327" s="199"/>
      <c r="S1327" s="199"/>
      <c r="T1327" s="200"/>
      <c r="AT1327" s="195" t="s">
        <v>194</v>
      </c>
      <c r="AU1327" s="195" t="s">
        <v>88</v>
      </c>
      <c r="AV1327" s="15" t="s">
        <v>24</v>
      </c>
      <c r="AW1327" s="15" t="s">
        <v>35</v>
      </c>
      <c r="AX1327" s="15" t="s">
        <v>80</v>
      </c>
      <c r="AY1327" s="195" t="s">
        <v>185</v>
      </c>
    </row>
    <row r="1328" spans="2:51" s="13" customFormat="1">
      <c r="B1328" s="164"/>
      <c r="D1328" s="165" t="s">
        <v>194</v>
      </c>
      <c r="E1328" s="166" t="s">
        <v>1</v>
      </c>
      <c r="F1328" s="167" t="s">
        <v>3212</v>
      </c>
      <c r="H1328" s="168">
        <v>6.4550000000000001</v>
      </c>
      <c r="I1328" s="169"/>
      <c r="L1328" s="164"/>
      <c r="M1328" s="170"/>
      <c r="N1328" s="171"/>
      <c r="O1328" s="171"/>
      <c r="P1328" s="171"/>
      <c r="Q1328" s="171"/>
      <c r="R1328" s="171"/>
      <c r="S1328" s="171"/>
      <c r="T1328" s="172"/>
      <c r="AT1328" s="166" t="s">
        <v>194</v>
      </c>
      <c r="AU1328" s="166" t="s">
        <v>88</v>
      </c>
      <c r="AV1328" s="13" t="s">
        <v>88</v>
      </c>
      <c r="AW1328" s="13" t="s">
        <v>35</v>
      </c>
      <c r="AX1328" s="13" t="s">
        <v>80</v>
      </c>
      <c r="AY1328" s="166" t="s">
        <v>185</v>
      </c>
    </row>
    <row r="1329" spans="1:65" s="13" customFormat="1">
      <c r="B1329" s="164"/>
      <c r="D1329" s="165" t="s">
        <v>194</v>
      </c>
      <c r="E1329" s="166" t="s">
        <v>1</v>
      </c>
      <c r="F1329" s="167" t="s">
        <v>3213</v>
      </c>
      <c r="H1329" s="168">
        <v>-0.77</v>
      </c>
      <c r="I1329" s="169"/>
      <c r="L1329" s="164"/>
      <c r="M1329" s="170"/>
      <c r="N1329" s="171"/>
      <c r="O1329" s="171"/>
      <c r="P1329" s="171"/>
      <c r="Q1329" s="171"/>
      <c r="R1329" s="171"/>
      <c r="S1329" s="171"/>
      <c r="T1329" s="172"/>
      <c r="AT1329" s="166" t="s">
        <v>194</v>
      </c>
      <c r="AU1329" s="166" t="s">
        <v>88</v>
      </c>
      <c r="AV1329" s="13" t="s">
        <v>88</v>
      </c>
      <c r="AW1329" s="13" t="s">
        <v>35</v>
      </c>
      <c r="AX1329" s="13" t="s">
        <v>80</v>
      </c>
      <c r="AY1329" s="166" t="s">
        <v>185</v>
      </c>
    </row>
    <row r="1330" spans="1:65" s="14" customFormat="1">
      <c r="B1330" s="173"/>
      <c r="D1330" s="165" t="s">
        <v>194</v>
      </c>
      <c r="E1330" s="174" t="s">
        <v>1</v>
      </c>
      <c r="F1330" s="175" t="s">
        <v>195</v>
      </c>
      <c r="H1330" s="176">
        <v>20.262</v>
      </c>
      <c r="I1330" s="177"/>
      <c r="L1330" s="173"/>
      <c r="M1330" s="178"/>
      <c r="N1330" s="179"/>
      <c r="O1330" s="179"/>
      <c r="P1330" s="179"/>
      <c r="Q1330" s="179"/>
      <c r="R1330" s="179"/>
      <c r="S1330" s="179"/>
      <c r="T1330" s="180"/>
      <c r="AT1330" s="174" t="s">
        <v>194</v>
      </c>
      <c r="AU1330" s="174" t="s">
        <v>88</v>
      </c>
      <c r="AV1330" s="14" t="s">
        <v>192</v>
      </c>
      <c r="AW1330" s="14" t="s">
        <v>35</v>
      </c>
      <c r="AX1330" s="14" t="s">
        <v>24</v>
      </c>
      <c r="AY1330" s="174" t="s">
        <v>185</v>
      </c>
    </row>
    <row r="1331" spans="1:65" s="2" customFormat="1" ht="16.5" customHeight="1">
      <c r="A1331" s="33"/>
      <c r="B1331" s="150"/>
      <c r="C1331" s="151" t="s">
        <v>3214</v>
      </c>
      <c r="D1331" s="151" t="s">
        <v>187</v>
      </c>
      <c r="E1331" s="152" t="s">
        <v>2687</v>
      </c>
      <c r="F1331" s="153" t="s">
        <v>2688</v>
      </c>
      <c r="G1331" s="154" t="s">
        <v>288</v>
      </c>
      <c r="H1331" s="155">
        <v>9.2720000000000002</v>
      </c>
      <c r="I1331" s="156"/>
      <c r="J1331" s="157">
        <f>ROUND(I1331*H1331,2)</f>
        <v>0</v>
      </c>
      <c r="K1331" s="153" t="s">
        <v>191</v>
      </c>
      <c r="L1331" s="34"/>
      <c r="M1331" s="158" t="s">
        <v>1</v>
      </c>
      <c r="N1331" s="159" t="s">
        <v>45</v>
      </c>
      <c r="O1331" s="59"/>
      <c r="P1331" s="160">
        <f>O1331*H1331</f>
        <v>0</v>
      </c>
      <c r="Q1331" s="160">
        <v>3.3700000000000002E-3</v>
      </c>
      <c r="R1331" s="160">
        <f>Q1331*H1331</f>
        <v>3.1246640000000003E-2</v>
      </c>
      <c r="S1331" s="160">
        <v>0</v>
      </c>
      <c r="T1331" s="161">
        <f>S1331*H1331</f>
        <v>0</v>
      </c>
      <c r="U1331" s="33"/>
      <c r="V1331" s="33"/>
      <c r="W1331" s="33"/>
      <c r="X1331" s="33"/>
      <c r="Y1331" s="33"/>
      <c r="Z1331" s="33"/>
      <c r="AA1331" s="33"/>
      <c r="AB1331" s="33"/>
      <c r="AC1331" s="33"/>
      <c r="AD1331" s="33"/>
      <c r="AE1331" s="33"/>
      <c r="AR1331" s="162" t="s">
        <v>192</v>
      </c>
      <c r="AT1331" s="162" t="s">
        <v>187</v>
      </c>
      <c r="AU1331" s="162" t="s">
        <v>88</v>
      </c>
      <c r="AY1331" s="18" t="s">
        <v>185</v>
      </c>
      <c r="BE1331" s="163">
        <f>IF(N1331="základní",J1331,0)</f>
        <v>0</v>
      </c>
      <c r="BF1331" s="163">
        <f>IF(N1331="snížená",J1331,0)</f>
        <v>0</v>
      </c>
      <c r="BG1331" s="163">
        <f>IF(N1331="zákl. přenesená",J1331,0)</f>
        <v>0</v>
      </c>
      <c r="BH1331" s="163">
        <f>IF(N1331="sníž. přenesená",J1331,0)</f>
        <v>0</v>
      </c>
      <c r="BI1331" s="163">
        <f>IF(N1331="nulová",J1331,0)</f>
        <v>0</v>
      </c>
      <c r="BJ1331" s="18" t="s">
        <v>24</v>
      </c>
      <c r="BK1331" s="163">
        <f>ROUND(I1331*H1331,2)</f>
        <v>0</v>
      </c>
      <c r="BL1331" s="18" t="s">
        <v>192</v>
      </c>
      <c r="BM1331" s="162" t="s">
        <v>3215</v>
      </c>
    </row>
    <row r="1332" spans="1:65" s="15" customFormat="1">
      <c r="B1332" s="194"/>
      <c r="D1332" s="165" t="s">
        <v>194</v>
      </c>
      <c r="E1332" s="195" t="s">
        <v>1</v>
      </c>
      <c r="F1332" s="196" t="s">
        <v>3195</v>
      </c>
      <c r="H1332" s="195" t="s">
        <v>1</v>
      </c>
      <c r="I1332" s="197"/>
      <c r="L1332" s="194"/>
      <c r="M1332" s="198"/>
      <c r="N1332" s="199"/>
      <c r="O1332" s="199"/>
      <c r="P1332" s="199"/>
      <c r="Q1332" s="199"/>
      <c r="R1332" s="199"/>
      <c r="S1332" s="199"/>
      <c r="T1332" s="200"/>
      <c r="AT1332" s="195" t="s">
        <v>194</v>
      </c>
      <c r="AU1332" s="195" t="s">
        <v>88</v>
      </c>
      <c r="AV1332" s="15" t="s">
        <v>24</v>
      </c>
      <c r="AW1332" s="15" t="s">
        <v>35</v>
      </c>
      <c r="AX1332" s="15" t="s">
        <v>80</v>
      </c>
      <c r="AY1332" s="195" t="s">
        <v>185</v>
      </c>
    </row>
    <row r="1333" spans="1:65" s="13" customFormat="1">
      <c r="B1333" s="164"/>
      <c r="D1333" s="165" t="s">
        <v>194</v>
      </c>
      <c r="E1333" s="166" t="s">
        <v>1</v>
      </c>
      <c r="F1333" s="167" t="s">
        <v>3216</v>
      </c>
      <c r="H1333" s="168">
        <v>1.8640000000000001</v>
      </c>
      <c r="I1333" s="169"/>
      <c r="L1333" s="164"/>
      <c r="M1333" s="170"/>
      <c r="N1333" s="171"/>
      <c r="O1333" s="171"/>
      <c r="P1333" s="171"/>
      <c r="Q1333" s="171"/>
      <c r="R1333" s="171"/>
      <c r="S1333" s="171"/>
      <c r="T1333" s="172"/>
      <c r="AT1333" s="166" t="s">
        <v>194</v>
      </c>
      <c r="AU1333" s="166" t="s">
        <v>88</v>
      </c>
      <c r="AV1333" s="13" t="s">
        <v>88</v>
      </c>
      <c r="AW1333" s="13" t="s">
        <v>35</v>
      </c>
      <c r="AX1333" s="13" t="s">
        <v>80</v>
      </c>
      <c r="AY1333" s="166" t="s">
        <v>185</v>
      </c>
    </row>
    <row r="1334" spans="1:65" s="15" customFormat="1">
      <c r="B1334" s="194"/>
      <c r="D1334" s="165" t="s">
        <v>194</v>
      </c>
      <c r="E1334" s="195" t="s">
        <v>1</v>
      </c>
      <c r="F1334" s="196" t="s">
        <v>3199</v>
      </c>
      <c r="H1334" s="195" t="s">
        <v>1</v>
      </c>
      <c r="I1334" s="197"/>
      <c r="L1334" s="194"/>
      <c r="M1334" s="198"/>
      <c r="N1334" s="199"/>
      <c r="O1334" s="199"/>
      <c r="P1334" s="199"/>
      <c r="Q1334" s="199"/>
      <c r="R1334" s="199"/>
      <c r="S1334" s="199"/>
      <c r="T1334" s="200"/>
      <c r="AT1334" s="195" t="s">
        <v>194</v>
      </c>
      <c r="AU1334" s="195" t="s">
        <v>88</v>
      </c>
      <c r="AV1334" s="15" t="s">
        <v>24</v>
      </c>
      <c r="AW1334" s="15" t="s">
        <v>35</v>
      </c>
      <c r="AX1334" s="15" t="s">
        <v>80</v>
      </c>
      <c r="AY1334" s="195" t="s">
        <v>185</v>
      </c>
    </row>
    <row r="1335" spans="1:65" s="13" customFormat="1">
      <c r="B1335" s="164"/>
      <c r="D1335" s="165" t="s">
        <v>194</v>
      </c>
      <c r="E1335" s="166" t="s">
        <v>1</v>
      </c>
      <c r="F1335" s="167" t="s">
        <v>3217</v>
      </c>
      <c r="H1335" s="168">
        <v>0.76</v>
      </c>
      <c r="I1335" s="169"/>
      <c r="L1335" s="164"/>
      <c r="M1335" s="170"/>
      <c r="N1335" s="171"/>
      <c r="O1335" s="171"/>
      <c r="P1335" s="171"/>
      <c r="Q1335" s="171"/>
      <c r="R1335" s="171"/>
      <c r="S1335" s="171"/>
      <c r="T1335" s="172"/>
      <c r="AT1335" s="166" t="s">
        <v>194</v>
      </c>
      <c r="AU1335" s="166" t="s">
        <v>88</v>
      </c>
      <c r="AV1335" s="13" t="s">
        <v>88</v>
      </c>
      <c r="AW1335" s="13" t="s">
        <v>35</v>
      </c>
      <c r="AX1335" s="13" t="s">
        <v>80</v>
      </c>
      <c r="AY1335" s="166" t="s">
        <v>185</v>
      </c>
    </row>
    <row r="1336" spans="1:65" s="15" customFormat="1">
      <c r="B1336" s="194"/>
      <c r="D1336" s="165" t="s">
        <v>194</v>
      </c>
      <c r="E1336" s="195" t="s">
        <v>1</v>
      </c>
      <c r="F1336" s="196" t="s">
        <v>3202</v>
      </c>
      <c r="H1336" s="195" t="s">
        <v>1</v>
      </c>
      <c r="I1336" s="197"/>
      <c r="L1336" s="194"/>
      <c r="M1336" s="198"/>
      <c r="N1336" s="199"/>
      <c r="O1336" s="199"/>
      <c r="P1336" s="199"/>
      <c r="Q1336" s="199"/>
      <c r="R1336" s="199"/>
      <c r="S1336" s="199"/>
      <c r="T1336" s="200"/>
      <c r="AT1336" s="195" t="s">
        <v>194</v>
      </c>
      <c r="AU1336" s="195" t="s">
        <v>88</v>
      </c>
      <c r="AV1336" s="15" t="s">
        <v>24</v>
      </c>
      <c r="AW1336" s="15" t="s">
        <v>35</v>
      </c>
      <c r="AX1336" s="15" t="s">
        <v>80</v>
      </c>
      <c r="AY1336" s="195" t="s">
        <v>185</v>
      </c>
    </row>
    <row r="1337" spans="1:65" s="13" customFormat="1">
      <c r="B1337" s="164"/>
      <c r="D1337" s="165" t="s">
        <v>194</v>
      </c>
      <c r="E1337" s="166" t="s">
        <v>1</v>
      </c>
      <c r="F1337" s="167" t="s">
        <v>3218</v>
      </c>
      <c r="H1337" s="168">
        <v>0.4</v>
      </c>
      <c r="I1337" s="169"/>
      <c r="L1337" s="164"/>
      <c r="M1337" s="170"/>
      <c r="N1337" s="171"/>
      <c r="O1337" s="171"/>
      <c r="P1337" s="171"/>
      <c r="Q1337" s="171"/>
      <c r="R1337" s="171"/>
      <c r="S1337" s="171"/>
      <c r="T1337" s="172"/>
      <c r="AT1337" s="166" t="s">
        <v>194</v>
      </c>
      <c r="AU1337" s="166" t="s">
        <v>88</v>
      </c>
      <c r="AV1337" s="13" t="s">
        <v>88</v>
      </c>
      <c r="AW1337" s="13" t="s">
        <v>35</v>
      </c>
      <c r="AX1337" s="13" t="s">
        <v>80</v>
      </c>
      <c r="AY1337" s="166" t="s">
        <v>185</v>
      </c>
    </row>
    <row r="1338" spans="1:65" s="15" customFormat="1">
      <c r="B1338" s="194"/>
      <c r="D1338" s="165" t="s">
        <v>194</v>
      </c>
      <c r="E1338" s="195" t="s">
        <v>1</v>
      </c>
      <c r="F1338" s="196" t="s">
        <v>3204</v>
      </c>
      <c r="H1338" s="195" t="s">
        <v>1</v>
      </c>
      <c r="I1338" s="197"/>
      <c r="L1338" s="194"/>
      <c r="M1338" s="198"/>
      <c r="N1338" s="199"/>
      <c r="O1338" s="199"/>
      <c r="P1338" s="199"/>
      <c r="Q1338" s="199"/>
      <c r="R1338" s="199"/>
      <c r="S1338" s="199"/>
      <c r="T1338" s="200"/>
      <c r="AT1338" s="195" t="s">
        <v>194</v>
      </c>
      <c r="AU1338" s="195" t="s">
        <v>88</v>
      </c>
      <c r="AV1338" s="15" t="s">
        <v>24</v>
      </c>
      <c r="AW1338" s="15" t="s">
        <v>35</v>
      </c>
      <c r="AX1338" s="15" t="s">
        <v>80</v>
      </c>
      <c r="AY1338" s="195" t="s">
        <v>185</v>
      </c>
    </row>
    <row r="1339" spans="1:65" s="13" customFormat="1">
      <c r="B1339" s="164"/>
      <c r="D1339" s="165" t="s">
        <v>194</v>
      </c>
      <c r="E1339" s="166" t="s">
        <v>1</v>
      </c>
      <c r="F1339" s="167" t="s">
        <v>3218</v>
      </c>
      <c r="H1339" s="168">
        <v>0.4</v>
      </c>
      <c r="I1339" s="169"/>
      <c r="L1339" s="164"/>
      <c r="M1339" s="170"/>
      <c r="N1339" s="171"/>
      <c r="O1339" s="171"/>
      <c r="P1339" s="171"/>
      <c r="Q1339" s="171"/>
      <c r="R1339" s="171"/>
      <c r="S1339" s="171"/>
      <c r="T1339" s="172"/>
      <c r="AT1339" s="166" t="s">
        <v>194</v>
      </c>
      <c r="AU1339" s="166" t="s">
        <v>88</v>
      </c>
      <c r="AV1339" s="13" t="s">
        <v>88</v>
      </c>
      <c r="AW1339" s="13" t="s">
        <v>35</v>
      </c>
      <c r="AX1339" s="13" t="s">
        <v>80</v>
      </c>
      <c r="AY1339" s="166" t="s">
        <v>185</v>
      </c>
    </row>
    <row r="1340" spans="1:65" s="15" customFormat="1">
      <c r="B1340" s="194"/>
      <c r="D1340" s="165" t="s">
        <v>194</v>
      </c>
      <c r="E1340" s="195" t="s">
        <v>1</v>
      </c>
      <c r="F1340" s="196" t="s">
        <v>3206</v>
      </c>
      <c r="H1340" s="195" t="s">
        <v>1</v>
      </c>
      <c r="I1340" s="197"/>
      <c r="L1340" s="194"/>
      <c r="M1340" s="198"/>
      <c r="N1340" s="199"/>
      <c r="O1340" s="199"/>
      <c r="P1340" s="199"/>
      <c r="Q1340" s="199"/>
      <c r="R1340" s="199"/>
      <c r="S1340" s="199"/>
      <c r="T1340" s="200"/>
      <c r="AT1340" s="195" t="s">
        <v>194</v>
      </c>
      <c r="AU1340" s="195" t="s">
        <v>88</v>
      </c>
      <c r="AV1340" s="15" t="s">
        <v>24</v>
      </c>
      <c r="AW1340" s="15" t="s">
        <v>35</v>
      </c>
      <c r="AX1340" s="15" t="s">
        <v>80</v>
      </c>
      <c r="AY1340" s="195" t="s">
        <v>185</v>
      </c>
    </row>
    <row r="1341" spans="1:65" s="13" customFormat="1">
      <c r="B1341" s="164"/>
      <c r="D1341" s="165" t="s">
        <v>194</v>
      </c>
      <c r="E1341" s="166" t="s">
        <v>1</v>
      </c>
      <c r="F1341" s="167" t="s">
        <v>3218</v>
      </c>
      <c r="H1341" s="168">
        <v>0.4</v>
      </c>
      <c r="I1341" s="169"/>
      <c r="L1341" s="164"/>
      <c r="M1341" s="170"/>
      <c r="N1341" s="171"/>
      <c r="O1341" s="171"/>
      <c r="P1341" s="171"/>
      <c r="Q1341" s="171"/>
      <c r="R1341" s="171"/>
      <c r="S1341" s="171"/>
      <c r="T1341" s="172"/>
      <c r="AT1341" s="166" t="s">
        <v>194</v>
      </c>
      <c r="AU1341" s="166" t="s">
        <v>88</v>
      </c>
      <c r="AV1341" s="13" t="s">
        <v>88</v>
      </c>
      <c r="AW1341" s="13" t="s">
        <v>35</v>
      </c>
      <c r="AX1341" s="13" t="s">
        <v>80</v>
      </c>
      <c r="AY1341" s="166" t="s">
        <v>185</v>
      </c>
    </row>
    <row r="1342" spans="1:65" s="15" customFormat="1">
      <c r="B1342" s="194"/>
      <c r="D1342" s="165" t="s">
        <v>194</v>
      </c>
      <c r="E1342" s="195" t="s">
        <v>1</v>
      </c>
      <c r="F1342" s="196" t="s">
        <v>3208</v>
      </c>
      <c r="H1342" s="195" t="s">
        <v>1</v>
      </c>
      <c r="I1342" s="197"/>
      <c r="L1342" s="194"/>
      <c r="M1342" s="198"/>
      <c r="N1342" s="199"/>
      <c r="O1342" s="199"/>
      <c r="P1342" s="199"/>
      <c r="Q1342" s="199"/>
      <c r="R1342" s="199"/>
      <c r="S1342" s="199"/>
      <c r="T1342" s="200"/>
      <c r="AT1342" s="195" t="s">
        <v>194</v>
      </c>
      <c r="AU1342" s="195" t="s">
        <v>88</v>
      </c>
      <c r="AV1342" s="15" t="s">
        <v>24</v>
      </c>
      <c r="AW1342" s="15" t="s">
        <v>35</v>
      </c>
      <c r="AX1342" s="15" t="s">
        <v>80</v>
      </c>
      <c r="AY1342" s="195" t="s">
        <v>185</v>
      </c>
    </row>
    <row r="1343" spans="1:65" s="13" customFormat="1">
      <c r="B1343" s="164"/>
      <c r="D1343" s="165" t="s">
        <v>194</v>
      </c>
      <c r="E1343" s="166" t="s">
        <v>1</v>
      </c>
      <c r="F1343" s="167" t="s">
        <v>3219</v>
      </c>
      <c r="H1343" s="168">
        <v>1.05</v>
      </c>
      <c r="I1343" s="169"/>
      <c r="L1343" s="164"/>
      <c r="M1343" s="170"/>
      <c r="N1343" s="171"/>
      <c r="O1343" s="171"/>
      <c r="P1343" s="171"/>
      <c r="Q1343" s="171"/>
      <c r="R1343" s="171"/>
      <c r="S1343" s="171"/>
      <c r="T1343" s="172"/>
      <c r="AT1343" s="166" t="s">
        <v>194</v>
      </c>
      <c r="AU1343" s="166" t="s">
        <v>88</v>
      </c>
      <c r="AV1343" s="13" t="s">
        <v>88</v>
      </c>
      <c r="AW1343" s="13" t="s">
        <v>35</v>
      </c>
      <c r="AX1343" s="13" t="s">
        <v>80</v>
      </c>
      <c r="AY1343" s="166" t="s">
        <v>185</v>
      </c>
    </row>
    <row r="1344" spans="1:65" s="15" customFormat="1">
      <c r="B1344" s="194"/>
      <c r="D1344" s="165" t="s">
        <v>194</v>
      </c>
      <c r="E1344" s="195" t="s">
        <v>1</v>
      </c>
      <c r="F1344" s="196" t="s">
        <v>3211</v>
      </c>
      <c r="H1344" s="195" t="s">
        <v>1</v>
      </c>
      <c r="I1344" s="197"/>
      <c r="L1344" s="194"/>
      <c r="M1344" s="198"/>
      <c r="N1344" s="199"/>
      <c r="O1344" s="199"/>
      <c r="P1344" s="199"/>
      <c r="Q1344" s="199"/>
      <c r="R1344" s="199"/>
      <c r="S1344" s="199"/>
      <c r="T1344" s="200"/>
      <c r="AT1344" s="195" t="s">
        <v>194</v>
      </c>
      <c r="AU1344" s="195" t="s">
        <v>88</v>
      </c>
      <c r="AV1344" s="15" t="s">
        <v>24</v>
      </c>
      <c r="AW1344" s="15" t="s">
        <v>35</v>
      </c>
      <c r="AX1344" s="15" t="s">
        <v>80</v>
      </c>
      <c r="AY1344" s="195" t="s">
        <v>185</v>
      </c>
    </row>
    <row r="1345" spans="1:65" s="13" customFormat="1">
      <c r="B1345" s="164"/>
      <c r="D1345" s="165" t="s">
        <v>194</v>
      </c>
      <c r="E1345" s="166" t="s">
        <v>1</v>
      </c>
      <c r="F1345" s="167" t="s">
        <v>3220</v>
      </c>
      <c r="H1345" s="168">
        <v>4.3979999999999997</v>
      </c>
      <c r="I1345" s="169"/>
      <c r="L1345" s="164"/>
      <c r="M1345" s="170"/>
      <c r="N1345" s="171"/>
      <c r="O1345" s="171"/>
      <c r="P1345" s="171"/>
      <c r="Q1345" s="171"/>
      <c r="R1345" s="171"/>
      <c r="S1345" s="171"/>
      <c r="T1345" s="172"/>
      <c r="AT1345" s="166" t="s">
        <v>194</v>
      </c>
      <c r="AU1345" s="166" t="s">
        <v>88</v>
      </c>
      <c r="AV1345" s="13" t="s">
        <v>88</v>
      </c>
      <c r="AW1345" s="13" t="s">
        <v>35</v>
      </c>
      <c r="AX1345" s="13" t="s">
        <v>80</v>
      </c>
      <c r="AY1345" s="166" t="s">
        <v>185</v>
      </c>
    </row>
    <row r="1346" spans="1:65" s="14" customFormat="1">
      <c r="B1346" s="173"/>
      <c r="D1346" s="165" t="s">
        <v>194</v>
      </c>
      <c r="E1346" s="174" t="s">
        <v>1</v>
      </c>
      <c r="F1346" s="175" t="s">
        <v>195</v>
      </c>
      <c r="H1346" s="176">
        <v>9.2720000000000002</v>
      </c>
      <c r="I1346" s="177"/>
      <c r="L1346" s="173"/>
      <c r="M1346" s="178"/>
      <c r="N1346" s="179"/>
      <c r="O1346" s="179"/>
      <c r="P1346" s="179"/>
      <c r="Q1346" s="179"/>
      <c r="R1346" s="179"/>
      <c r="S1346" s="179"/>
      <c r="T1346" s="180"/>
      <c r="AT1346" s="174" t="s">
        <v>194</v>
      </c>
      <c r="AU1346" s="174" t="s">
        <v>88</v>
      </c>
      <c r="AV1346" s="14" t="s">
        <v>192</v>
      </c>
      <c r="AW1346" s="14" t="s">
        <v>35</v>
      </c>
      <c r="AX1346" s="14" t="s">
        <v>24</v>
      </c>
      <c r="AY1346" s="174" t="s">
        <v>185</v>
      </c>
    </row>
    <row r="1347" spans="1:65" s="2" customFormat="1" ht="16.5" customHeight="1">
      <c r="A1347" s="33"/>
      <c r="B1347" s="150"/>
      <c r="C1347" s="151" t="s">
        <v>456</v>
      </c>
      <c r="D1347" s="151" t="s">
        <v>187</v>
      </c>
      <c r="E1347" s="152" t="s">
        <v>3221</v>
      </c>
      <c r="F1347" s="153" t="s">
        <v>3222</v>
      </c>
      <c r="G1347" s="154" t="s">
        <v>228</v>
      </c>
      <c r="H1347" s="155">
        <v>0.83699999999999997</v>
      </c>
      <c r="I1347" s="156"/>
      <c r="J1347" s="157">
        <f>ROUND(I1347*H1347,2)</f>
        <v>0</v>
      </c>
      <c r="K1347" s="153" t="s">
        <v>224</v>
      </c>
      <c r="L1347" s="34"/>
      <c r="M1347" s="158" t="s">
        <v>1</v>
      </c>
      <c r="N1347" s="159" t="s">
        <v>45</v>
      </c>
      <c r="O1347" s="59"/>
      <c r="P1347" s="160">
        <f>O1347*H1347</f>
        <v>0</v>
      </c>
      <c r="Q1347" s="160">
        <v>0.66200000000000003</v>
      </c>
      <c r="R1347" s="160">
        <f>Q1347*H1347</f>
        <v>0.55409399999999998</v>
      </c>
      <c r="S1347" s="160">
        <v>0</v>
      </c>
      <c r="T1347" s="161">
        <f>S1347*H1347</f>
        <v>0</v>
      </c>
      <c r="U1347" s="33"/>
      <c r="V1347" s="33"/>
      <c r="W1347" s="33"/>
      <c r="X1347" s="33"/>
      <c r="Y1347" s="33"/>
      <c r="Z1347" s="33"/>
      <c r="AA1347" s="33"/>
      <c r="AB1347" s="33"/>
      <c r="AC1347" s="33"/>
      <c r="AD1347" s="33"/>
      <c r="AE1347" s="33"/>
      <c r="AR1347" s="162" t="s">
        <v>192</v>
      </c>
      <c r="AT1347" s="162" t="s">
        <v>187</v>
      </c>
      <c r="AU1347" s="162" t="s">
        <v>88</v>
      </c>
      <c r="AY1347" s="18" t="s">
        <v>185</v>
      </c>
      <c r="BE1347" s="163">
        <f>IF(N1347="základní",J1347,0)</f>
        <v>0</v>
      </c>
      <c r="BF1347" s="163">
        <f>IF(N1347="snížená",J1347,0)</f>
        <v>0</v>
      </c>
      <c r="BG1347" s="163">
        <f>IF(N1347="zákl. přenesená",J1347,0)</f>
        <v>0</v>
      </c>
      <c r="BH1347" s="163">
        <f>IF(N1347="sníž. přenesená",J1347,0)</f>
        <v>0</v>
      </c>
      <c r="BI1347" s="163">
        <f>IF(N1347="nulová",J1347,0)</f>
        <v>0</v>
      </c>
      <c r="BJ1347" s="18" t="s">
        <v>24</v>
      </c>
      <c r="BK1347" s="163">
        <f>ROUND(I1347*H1347,2)</f>
        <v>0</v>
      </c>
      <c r="BL1347" s="18" t="s">
        <v>192</v>
      </c>
      <c r="BM1347" s="162" t="s">
        <v>3223</v>
      </c>
    </row>
    <row r="1348" spans="1:65" s="13" customFormat="1">
      <c r="B1348" s="164"/>
      <c r="D1348" s="165" t="s">
        <v>194</v>
      </c>
      <c r="E1348" s="166" t="s">
        <v>1</v>
      </c>
      <c r="F1348" s="167" t="s">
        <v>3224</v>
      </c>
      <c r="H1348" s="168">
        <v>0.83699999999999997</v>
      </c>
      <c r="I1348" s="169"/>
      <c r="L1348" s="164"/>
      <c r="M1348" s="170"/>
      <c r="N1348" s="171"/>
      <c r="O1348" s="171"/>
      <c r="P1348" s="171"/>
      <c r="Q1348" s="171"/>
      <c r="R1348" s="171"/>
      <c r="S1348" s="171"/>
      <c r="T1348" s="172"/>
      <c r="AT1348" s="166" t="s">
        <v>194</v>
      </c>
      <c r="AU1348" s="166" t="s">
        <v>88</v>
      </c>
      <c r="AV1348" s="13" t="s">
        <v>88</v>
      </c>
      <c r="AW1348" s="13" t="s">
        <v>35</v>
      </c>
      <c r="AX1348" s="13" t="s">
        <v>24</v>
      </c>
      <c r="AY1348" s="166" t="s">
        <v>185</v>
      </c>
    </row>
    <row r="1349" spans="1:65" s="2" customFormat="1" ht="16.5" customHeight="1">
      <c r="A1349" s="33"/>
      <c r="B1349" s="150"/>
      <c r="C1349" s="151" t="s">
        <v>3225</v>
      </c>
      <c r="D1349" s="151" t="s">
        <v>187</v>
      </c>
      <c r="E1349" s="152" t="s">
        <v>3226</v>
      </c>
      <c r="F1349" s="153" t="s">
        <v>3227</v>
      </c>
      <c r="G1349" s="154" t="s">
        <v>280</v>
      </c>
      <c r="H1349" s="155">
        <v>2.5499999999999998</v>
      </c>
      <c r="I1349" s="156"/>
      <c r="J1349" s="157">
        <f>ROUND(I1349*H1349,2)</f>
        <v>0</v>
      </c>
      <c r="K1349" s="153" t="s">
        <v>224</v>
      </c>
      <c r="L1349" s="34"/>
      <c r="M1349" s="158" t="s">
        <v>1</v>
      </c>
      <c r="N1349" s="159" t="s">
        <v>45</v>
      </c>
      <c r="O1349" s="59"/>
      <c r="P1349" s="160">
        <f>O1349*H1349</f>
        <v>0</v>
      </c>
      <c r="Q1349" s="160">
        <v>0.215</v>
      </c>
      <c r="R1349" s="160">
        <f>Q1349*H1349</f>
        <v>0.5482499999999999</v>
      </c>
      <c r="S1349" s="160">
        <v>0</v>
      </c>
      <c r="T1349" s="161">
        <f>S1349*H1349</f>
        <v>0</v>
      </c>
      <c r="U1349" s="33"/>
      <c r="V1349" s="33"/>
      <c r="W1349" s="33"/>
      <c r="X1349" s="33"/>
      <c r="Y1349" s="33"/>
      <c r="Z1349" s="33"/>
      <c r="AA1349" s="33"/>
      <c r="AB1349" s="33"/>
      <c r="AC1349" s="33"/>
      <c r="AD1349" s="33"/>
      <c r="AE1349" s="33"/>
      <c r="AR1349" s="162" t="s">
        <v>192</v>
      </c>
      <c r="AT1349" s="162" t="s">
        <v>187</v>
      </c>
      <c r="AU1349" s="162" t="s">
        <v>88</v>
      </c>
      <c r="AY1349" s="18" t="s">
        <v>185</v>
      </c>
      <c r="BE1349" s="163">
        <f>IF(N1349="základní",J1349,0)</f>
        <v>0</v>
      </c>
      <c r="BF1349" s="163">
        <f>IF(N1349="snížená",J1349,0)</f>
        <v>0</v>
      </c>
      <c r="BG1349" s="163">
        <f>IF(N1349="zákl. přenesená",J1349,0)</f>
        <v>0</v>
      </c>
      <c r="BH1349" s="163">
        <f>IF(N1349="sníž. přenesená",J1349,0)</f>
        <v>0</v>
      </c>
      <c r="BI1349" s="163">
        <f>IF(N1349="nulová",J1349,0)</f>
        <v>0</v>
      </c>
      <c r="BJ1349" s="18" t="s">
        <v>24</v>
      </c>
      <c r="BK1349" s="163">
        <f>ROUND(I1349*H1349,2)</f>
        <v>0</v>
      </c>
      <c r="BL1349" s="18" t="s">
        <v>192</v>
      </c>
      <c r="BM1349" s="162" t="s">
        <v>3228</v>
      </c>
    </row>
    <row r="1350" spans="1:65" s="13" customFormat="1">
      <c r="B1350" s="164"/>
      <c r="D1350" s="165" t="s">
        <v>194</v>
      </c>
      <c r="E1350" s="166" t="s">
        <v>1</v>
      </c>
      <c r="F1350" s="167" t="s">
        <v>3229</v>
      </c>
      <c r="H1350" s="168">
        <v>1</v>
      </c>
      <c r="I1350" s="169"/>
      <c r="L1350" s="164"/>
      <c r="M1350" s="170"/>
      <c r="N1350" s="171"/>
      <c r="O1350" s="171"/>
      <c r="P1350" s="171"/>
      <c r="Q1350" s="171"/>
      <c r="R1350" s="171"/>
      <c r="S1350" s="171"/>
      <c r="T1350" s="172"/>
      <c r="AT1350" s="166" t="s">
        <v>194</v>
      </c>
      <c r="AU1350" s="166" t="s">
        <v>88</v>
      </c>
      <c r="AV1350" s="13" t="s">
        <v>88</v>
      </c>
      <c r="AW1350" s="13" t="s">
        <v>35</v>
      </c>
      <c r="AX1350" s="13" t="s">
        <v>80</v>
      </c>
      <c r="AY1350" s="166" t="s">
        <v>185</v>
      </c>
    </row>
    <row r="1351" spans="1:65" s="13" customFormat="1">
      <c r="B1351" s="164"/>
      <c r="D1351" s="165" t="s">
        <v>194</v>
      </c>
      <c r="E1351" s="166" t="s">
        <v>1</v>
      </c>
      <c r="F1351" s="167" t="s">
        <v>3230</v>
      </c>
      <c r="H1351" s="168">
        <v>1.55</v>
      </c>
      <c r="I1351" s="169"/>
      <c r="L1351" s="164"/>
      <c r="M1351" s="170"/>
      <c r="N1351" s="171"/>
      <c r="O1351" s="171"/>
      <c r="P1351" s="171"/>
      <c r="Q1351" s="171"/>
      <c r="R1351" s="171"/>
      <c r="S1351" s="171"/>
      <c r="T1351" s="172"/>
      <c r="AT1351" s="166" t="s">
        <v>194</v>
      </c>
      <c r="AU1351" s="166" t="s">
        <v>88</v>
      </c>
      <c r="AV1351" s="13" t="s">
        <v>88</v>
      </c>
      <c r="AW1351" s="13" t="s">
        <v>35</v>
      </c>
      <c r="AX1351" s="13" t="s">
        <v>80</v>
      </c>
      <c r="AY1351" s="166" t="s">
        <v>185</v>
      </c>
    </row>
    <row r="1352" spans="1:65" s="14" customFormat="1">
      <c r="B1352" s="173"/>
      <c r="D1352" s="165" t="s">
        <v>194</v>
      </c>
      <c r="E1352" s="174" t="s">
        <v>1</v>
      </c>
      <c r="F1352" s="175" t="s">
        <v>195</v>
      </c>
      <c r="H1352" s="176">
        <v>2.5499999999999998</v>
      </c>
      <c r="I1352" s="177"/>
      <c r="L1352" s="173"/>
      <c r="M1352" s="178"/>
      <c r="N1352" s="179"/>
      <c r="O1352" s="179"/>
      <c r="P1352" s="179"/>
      <c r="Q1352" s="179"/>
      <c r="R1352" s="179"/>
      <c r="S1352" s="179"/>
      <c r="T1352" s="180"/>
      <c r="AT1352" s="174" t="s">
        <v>194</v>
      </c>
      <c r="AU1352" s="174" t="s">
        <v>88</v>
      </c>
      <c r="AV1352" s="14" t="s">
        <v>192</v>
      </c>
      <c r="AW1352" s="14" t="s">
        <v>35</v>
      </c>
      <c r="AX1352" s="14" t="s">
        <v>24</v>
      </c>
      <c r="AY1352" s="174" t="s">
        <v>185</v>
      </c>
    </row>
    <row r="1353" spans="1:65" s="2" customFormat="1" ht="16.5" customHeight="1">
      <c r="A1353" s="33"/>
      <c r="B1353" s="150"/>
      <c r="C1353" s="151" t="s">
        <v>3231</v>
      </c>
      <c r="D1353" s="151" t="s">
        <v>187</v>
      </c>
      <c r="E1353" s="152" t="s">
        <v>2697</v>
      </c>
      <c r="F1353" s="153" t="s">
        <v>2698</v>
      </c>
      <c r="G1353" s="154" t="s">
        <v>280</v>
      </c>
      <c r="H1353" s="155">
        <v>2</v>
      </c>
      <c r="I1353" s="156"/>
      <c r="J1353" s="157">
        <f>ROUND(I1353*H1353,2)</f>
        <v>0</v>
      </c>
      <c r="K1353" s="153" t="s">
        <v>224</v>
      </c>
      <c r="L1353" s="34"/>
      <c r="M1353" s="158" t="s">
        <v>1</v>
      </c>
      <c r="N1353" s="159" t="s">
        <v>45</v>
      </c>
      <c r="O1353" s="59"/>
      <c r="P1353" s="160">
        <f>O1353*H1353</f>
        <v>0</v>
      </c>
      <c r="Q1353" s="160">
        <v>0.255</v>
      </c>
      <c r="R1353" s="160">
        <f>Q1353*H1353</f>
        <v>0.51</v>
      </c>
      <c r="S1353" s="160">
        <v>0</v>
      </c>
      <c r="T1353" s="161">
        <f>S1353*H1353</f>
        <v>0</v>
      </c>
      <c r="U1353" s="33"/>
      <c r="V1353" s="33"/>
      <c r="W1353" s="33"/>
      <c r="X1353" s="33"/>
      <c r="Y1353" s="33"/>
      <c r="Z1353" s="33"/>
      <c r="AA1353" s="33"/>
      <c r="AB1353" s="33"/>
      <c r="AC1353" s="33"/>
      <c r="AD1353" s="33"/>
      <c r="AE1353" s="33"/>
      <c r="AR1353" s="162" t="s">
        <v>192</v>
      </c>
      <c r="AT1353" s="162" t="s">
        <v>187</v>
      </c>
      <c r="AU1353" s="162" t="s">
        <v>88</v>
      </c>
      <c r="AY1353" s="18" t="s">
        <v>185</v>
      </c>
      <c r="BE1353" s="163">
        <f>IF(N1353="základní",J1353,0)</f>
        <v>0</v>
      </c>
      <c r="BF1353" s="163">
        <f>IF(N1353="snížená",J1353,0)</f>
        <v>0</v>
      </c>
      <c r="BG1353" s="163">
        <f>IF(N1353="zákl. přenesená",J1353,0)</f>
        <v>0</v>
      </c>
      <c r="BH1353" s="163">
        <f>IF(N1353="sníž. přenesená",J1353,0)</f>
        <v>0</v>
      </c>
      <c r="BI1353" s="163">
        <f>IF(N1353="nulová",J1353,0)</f>
        <v>0</v>
      </c>
      <c r="BJ1353" s="18" t="s">
        <v>24</v>
      </c>
      <c r="BK1353" s="163">
        <f>ROUND(I1353*H1353,2)</f>
        <v>0</v>
      </c>
      <c r="BL1353" s="18" t="s">
        <v>192</v>
      </c>
      <c r="BM1353" s="162" t="s">
        <v>3232</v>
      </c>
    </row>
    <row r="1354" spans="1:65" s="13" customFormat="1">
      <c r="B1354" s="164"/>
      <c r="D1354" s="165" t="s">
        <v>194</v>
      </c>
      <c r="E1354" s="166" t="s">
        <v>1</v>
      </c>
      <c r="F1354" s="167" t="s">
        <v>3233</v>
      </c>
      <c r="H1354" s="168">
        <v>1</v>
      </c>
      <c r="I1354" s="169"/>
      <c r="L1354" s="164"/>
      <c r="M1354" s="170"/>
      <c r="N1354" s="171"/>
      <c r="O1354" s="171"/>
      <c r="P1354" s="171"/>
      <c r="Q1354" s="171"/>
      <c r="R1354" s="171"/>
      <c r="S1354" s="171"/>
      <c r="T1354" s="172"/>
      <c r="AT1354" s="166" t="s">
        <v>194</v>
      </c>
      <c r="AU1354" s="166" t="s">
        <v>88</v>
      </c>
      <c r="AV1354" s="13" t="s">
        <v>88</v>
      </c>
      <c r="AW1354" s="13" t="s">
        <v>35</v>
      </c>
      <c r="AX1354" s="13" t="s">
        <v>80</v>
      </c>
      <c r="AY1354" s="166" t="s">
        <v>185</v>
      </c>
    </row>
    <row r="1355" spans="1:65" s="13" customFormat="1">
      <c r="B1355" s="164"/>
      <c r="D1355" s="165" t="s">
        <v>194</v>
      </c>
      <c r="E1355" s="166" t="s">
        <v>1</v>
      </c>
      <c r="F1355" s="167" t="s">
        <v>3234</v>
      </c>
      <c r="H1355" s="168">
        <v>1</v>
      </c>
      <c r="I1355" s="169"/>
      <c r="L1355" s="164"/>
      <c r="M1355" s="170"/>
      <c r="N1355" s="171"/>
      <c r="O1355" s="171"/>
      <c r="P1355" s="171"/>
      <c r="Q1355" s="171"/>
      <c r="R1355" s="171"/>
      <c r="S1355" s="171"/>
      <c r="T1355" s="172"/>
      <c r="AT1355" s="166" t="s">
        <v>194</v>
      </c>
      <c r="AU1355" s="166" t="s">
        <v>88</v>
      </c>
      <c r="AV1355" s="13" t="s">
        <v>88</v>
      </c>
      <c r="AW1355" s="13" t="s">
        <v>35</v>
      </c>
      <c r="AX1355" s="13" t="s">
        <v>80</v>
      </c>
      <c r="AY1355" s="166" t="s">
        <v>185</v>
      </c>
    </row>
    <row r="1356" spans="1:65" s="14" customFormat="1">
      <c r="B1356" s="173"/>
      <c r="D1356" s="165" t="s">
        <v>194</v>
      </c>
      <c r="E1356" s="174" t="s">
        <v>1</v>
      </c>
      <c r="F1356" s="175" t="s">
        <v>195</v>
      </c>
      <c r="H1356" s="176">
        <v>2</v>
      </c>
      <c r="I1356" s="177"/>
      <c r="L1356" s="173"/>
      <c r="M1356" s="178"/>
      <c r="N1356" s="179"/>
      <c r="O1356" s="179"/>
      <c r="P1356" s="179"/>
      <c r="Q1356" s="179"/>
      <c r="R1356" s="179"/>
      <c r="S1356" s="179"/>
      <c r="T1356" s="180"/>
      <c r="AT1356" s="174" t="s">
        <v>194</v>
      </c>
      <c r="AU1356" s="174" t="s">
        <v>88</v>
      </c>
      <c r="AV1356" s="14" t="s">
        <v>192</v>
      </c>
      <c r="AW1356" s="14" t="s">
        <v>35</v>
      </c>
      <c r="AX1356" s="14" t="s">
        <v>24</v>
      </c>
      <c r="AY1356" s="174" t="s">
        <v>185</v>
      </c>
    </row>
    <row r="1357" spans="1:65" s="2" customFormat="1" ht="16.5" customHeight="1">
      <c r="A1357" s="33"/>
      <c r="B1357" s="150"/>
      <c r="C1357" s="151" t="s">
        <v>3235</v>
      </c>
      <c r="D1357" s="151" t="s">
        <v>187</v>
      </c>
      <c r="E1357" s="152" t="s">
        <v>3236</v>
      </c>
      <c r="F1357" s="153" t="s">
        <v>3237</v>
      </c>
      <c r="G1357" s="154" t="s">
        <v>280</v>
      </c>
      <c r="H1357" s="155">
        <v>0.4</v>
      </c>
      <c r="I1357" s="156"/>
      <c r="J1357" s="157">
        <f>ROUND(I1357*H1357,2)</f>
        <v>0</v>
      </c>
      <c r="K1357" s="153" t="s">
        <v>224</v>
      </c>
      <c r="L1357" s="34"/>
      <c r="M1357" s="158" t="s">
        <v>1</v>
      </c>
      <c r="N1357" s="159" t="s">
        <v>45</v>
      </c>
      <c r="O1357" s="59"/>
      <c r="P1357" s="160">
        <f>O1357*H1357</f>
        <v>0</v>
      </c>
      <c r="Q1357" s="160">
        <v>0.10525</v>
      </c>
      <c r="R1357" s="160">
        <f>Q1357*H1357</f>
        <v>4.2099999999999999E-2</v>
      </c>
      <c r="S1357" s="160">
        <v>0</v>
      </c>
      <c r="T1357" s="161">
        <f>S1357*H1357</f>
        <v>0</v>
      </c>
      <c r="U1357" s="33"/>
      <c r="V1357" s="33"/>
      <c r="W1357" s="33"/>
      <c r="X1357" s="33"/>
      <c r="Y1357" s="33"/>
      <c r="Z1357" s="33"/>
      <c r="AA1357" s="33"/>
      <c r="AB1357" s="33"/>
      <c r="AC1357" s="33"/>
      <c r="AD1357" s="33"/>
      <c r="AE1357" s="33"/>
      <c r="AR1357" s="162" t="s">
        <v>192</v>
      </c>
      <c r="AT1357" s="162" t="s">
        <v>187</v>
      </c>
      <c r="AU1357" s="162" t="s">
        <v>88</v>
      </c>
      <c r="AY1357" s="18" t="s">
        <v>185</v>
      </c>
      <c r="BE1357" s="163">
        <f>IF(N1357="základní",J1357,0)</f>
        <v>0</v>
      </c>
      <c r="BF1357" s="163">
        <f>IF(N1357="snížená",J1357,0)</f>
        <v>0</v>
      </c>
      <c r="BG1357" s="163">
        <f>IF(N1357="zákl. přenesená",J1357,0)</f>
        <v>0</v>
      </c>
      <c r="BH1357" s="163">
        <f>IF(N1357="sníž. přenesená",J1357,0)</f>
        <v>0</v>
      </c>
      <c r="BI1357" s="163">
        <f>IF(N1357="nulová",J1357,0)</f>
        <v>0</v>
      </c>
      <c r="BJ1357" s="18" t="s">
        <v>24</v>
      </c>
      <c r="BK1357" s="163">
        <f>ROUND(I1357*H1357,2)</f>
        <v>0</v>
      </c>
      <c r="BL1357" s="18" t="s">
        <v>192</v>
      </c>
      <c r="BM1357" s="162" t="s">
        <v>3238</v>
      </c>
    </row>
    <row r="1358" spans="1:65" s="13" customFormat="1">
      <c r="B1358" s="164"/>
      <c r="D1358" s="165" t="s">
        <v>194</v>
      </c>
      <c r="E1358" s="166" t="s">
        <v>1</v>
      </c>
      <c r="F1358" s="167" t="s">
        <v>3239</v>
      </c>
      <c r="H1358" s="168">
        <v>0.4</v>
      </c>
      <c r="I1358" s="169"/>
      <c r="L1358" s="164"/>
      <c r="M1358" s="170"/>
      <c r="N1358" s="171"/>
      <c r="O1358" s="171"/>
      <c r="P1358" s="171"/>
      <c r="Q1358" s="171"/>
      <c r="R1358" s="171"/>
      <c r="S1358" s="171"/>
      <c r="T1358" s="172"/>
      <c r="AT1358" s="166" t="s">
        <v>194</v>
      </c>
      <c r="AU1358" s="166" t="s">
        <v>88</v>
      </c>
      <c r="AV1358" s="13" t="s">
        <v>88</v>
      </c>
      <c r="AW1358" s="13" t="s">
        <v>35</v>
      </c>
      <c r="AX1358" s="13" t="s">
        <v>24</v>
      </c>
      <c r="AY1358" s="166" t="s">
        <v>185</v>
      </c>
    </row>
    <row r="1359" spans="1:65" s="2" customFormat="1" ht="21.75" customHeight="1">
      <c r="A1359" s="33"/>
      <c r="B1359" s="150"/>
      <c r="C1359" s="151" t="s">
        <v>3240</v>
      </c>
      <c r="D1359" s="151" t="s">
        <v>187</v>
      </c>
      <c r="E1359" s="152" t="s">
        <v>3241</v>
      </c>
      <c r="F1359" s="153" t="s">
        <v>3242</v>
      </c>
      <c r="G1359" s="154" t="s">
        <v>280</v>
      </c>
      <c r="H1359" s="155">
        <v>9.3000000000000007</v>
      </c>
      <c r="I1359" s="156"/>
      <c r="J1359" s="157">
        <f>ROUND(I1359*H1359,2)</f>
        <v>0</v>
      </c>
      <c r="K1359" s="153" t="s">
        <v>224</v>
      </c>
      <c r="L1359" s="34"/>
      <c r="M1359" s="158" t="s">
        <v>1</v>
      </c>
      <c r="N1359" s="159" t="s">
        <v>45</v>
      </c>
      <c r="O1359" s="59"/>
      <c r="P1359" s="160">
        <f>O1359*H1359</f>
        <v>0</v>
      </c>
      <c r="Q1359" s="160">
        <v>0.49</v>
      </c>
      <c r="R1359" s="160">
        <f>Q1359*H1359</f>
        <v>4.5570000000000004</v>
      </c>
      <c r="S1359" s="160">
        <v>0</v>
      </c>
      <c r="T1359" s="161">
        <f>S1359*H1359</f>
        <v>0</v>
      </c>
      <c r="U1359" s="33"/>
      <c r="V1359" s="33"/>
      <c r="W1359" s="33"/>
      <c r="X1359" s="33"/>
      <c r="Y1359" s="33"/>
      <c r="Z1359" s="33"/>
      <c r="AA1359" s="33"/>
      <c r="AB1359" s="33"/>
      <c r="AC1359" s="33"/>
      <c r="AD1359" s="33"/>
      <c r="AE1359" s="33"/>
      <c r="AR1359" s="162" t="s">
        <v>192</v>
      </c>
      <c r="AT1359" s="162" t="s">
        <v>187</v>
      </c>
      <c r="AU1359" s="162" t="s">
        <v>88</v>
      </c>
      <c r="AY1359" s="18" t="s">
        <v>185</v>
      </c>
      <c r="BE1359" s="163">
        <f>IF(N1359="základní",J1359,0)</f>
        <v>0</v>
      </c>
      <c r="BF1359" s="163">
        <f>IF(N1359="snížená",J1359,0)</f>
        <v>0</v>
      </c>
      <c r="BG1359" s="163">
        <f>IF(N1359="zákl. přenesená",J1359,0)</f>
        <v>0</v>
      </c>
      <c r="BH1359" s="163">
        <f>IF(N1359="sníž. přenesená",J1359,0)</f>
        <v>0</v>
      </c>
      <c r="BI1359" s="163">
        <f>IF(N1359="nulová",J1359,0)</f>
        <v>0</v>
      </c>
      <c r="BJ1359" s="18" t="s">
        <v>24</v>
      </c>
      <c r="BK1359" s="163">
        <f>ROUND(I1359*H1359,2)</f>
        <v>0</v>
      </c>
      <c r="BL1359" s="18" t="s">
        <v>192</v>
      </c>
      <c r="BM1359" s="162" t="s">
        <v>3243</v>
      </c>
    </row>
    <row r="1360" spans="1:65" s="13" customFormat="1">
      <c r="B1360" s="164"/>
      <c r="D1360" s="165" t="s">
        <v>194</v>
      </c>
      <c r="E1360" s="166" t="s">
        <v>1</v>
      </c>
      <c r="F1360" s="167" t="s">
        <v>3244</v>
      </c>
      <c r="H1360" s="168">
        <v>7.4</v>
      </c>
      <c r="I1360" s="169"/>
      <c r="L1360" s="164"/>
      <c r="M1360" s="170"/>
      <c r="N1360" s="171"/>
      <c r="O1360" s="171"/>
      <c r="P1360" s="171"/>
      <c r="Q1360" s="171"/>
      <c r="R1360" s="171"/>
      <c r="S1360" s="171"/>
      <c r="T1360" s="172"/>
      <c r="AT1360" s="166" t="s">
        <v>194</v>
      </c>
      <c r="AU1360" s="166" t="s">
        <v>88</v>
      </c>
      <c r="AV1360" s="13" t="s">
        <v>88</v>
      </c>
      <c r="AW1360" s="13" t="s">
        <v>35</v>
      </c>
      <c r="AX1360" s="13" t="s">
        <v>80</v>
      </c>
      <c r="AY1360" s="166" t="s">
        <v>185</v>
      </c>
    </row>
    <row r="1361" spans="1:65" s="13" customFormat="1">
      <c r="B1361" s="164"/>
      <c r="D1361" s="165" t="s">
        <v>194</v>
      </c>
      <c r="E1361" s="166" t="s">
        <v>1</v>
      </c>
      <c r="F1361" s="167" t="s">
        <v>3245</v>
      </c>
      <c r="H1361" s="168">
        <v>1.9</v>
      </c>
      <c r="I1361" s="169"/>
      <c r="L1361" s="164"/>
      <c r="M1361" s="170"/>
      <c r="N1361" s="171"/>
      <c r="O1361" s="171"/>
      <c r="P1361" s="171"/>
      <c r="Q1361" s="171"/>
      <c r="R1361" s="171"/>
      <c r="S1361" s="171"/>
      <c r="T1361" s="172"/>
      <c r="AT1361" s="166" t="s">
        <v>194</v>
      </c>
      <c r="AU1361" s="166" t="s">
        <v>88</v>
      </c>
      <c r="AV1361" s="13" t="s">
        <v>88</v>
      </c>
      <c r="AW1361" s="13" t="s">
        <v>35</v>
      </c>
      <c r="AX1361" s="13" t="s">
        <v>80</v>
      </c>
      <c r="AY1361" s="166" t="s">
        <v>185</v>
      </c>
    </row>
    <row r="1362" spans="1:65" s="14" customFormat="1">
      <c r="B1362" s="173"/>
      <c r="D1362" s="165" t="s">
        <v>194</v>
      </c>
      <c r="E1362" s="174" t="s">
        <v>1</v>
      </c>
      <c r="F1362" s="175" t="s">
        <v>195</v>
      </c>
      <c r="H1362" s="176">
        <v>9.3000000000000007</v>
      </c>
      <c r="I1362" s="177"/>
      <c r="L1362" s="173"/>
      <c r="M1362" s="178"/>
      <c r="N1362" s="179"/>
      <c r="O1362" s="179"/>
      <c r="P1362" s="179"/>
      <c r="Q1362" s="179"/>
      <c r="R1362" s="179"/>
      <c r="S1362" s="179"/>
      <c r="T1362" s="180"/>
      <c r="AT1362" s="174" t="s">
        <v>194</v>
      </c>
      <c r="AU1362" s="174" t="s">
        <v>88</v>
      </c>
      <c r="AV1362" s="14" t="s">
        <v>192</v>
      </c>
      <c r="AW1362" s="14" t="s">
        <v>35</v>
      </c>
      <c r="AX1362" s="14" t="s">
        <v>24</v>
      </c>
      <c r="AY1362" s="174" t="s">
        <v>185</v>
      </c>
    </row>
    <row r="1363" spans="1:65" s="2" customFormat="1" ht="24.2" customHeight="1">
      <c r="A1363" s="33"/>
      <c r="B1363" s="150"/>
      <c r="C1363" s="151" t="s">
        <v>3246</v>
      </c>
      <c r="D1363" s="151" t="s">
        <v>187</v>
      </c>
      <c r="E1363" s="152" t="s">
        <v>3247</v>
      </c>
      <c r="F1363" s="153" t="s">
        <v>3248</v>
      </c>
      <c r="G1363" s="154" t="s">
        <v>190</v>
      </c>
      <c r="H1363" s="155">
        <v>8</v>
      </c>
      <c r="I1363" s="156"/>
      <c r="J1363" s="157">
        <f t="shared" ref="J1363:J1383" si="20">ROUND(I1363*H1363,2)</f>
        <v>0</v>
      </c>
      <c r="K1363" s="153" t="s">
        <v>224</v>
      </c>
      <c r="L1363" s="34"/>
      <c r="M1363" s="158" t="s">
        <v>1</v>
      </c>
      <c r="N1363" s="159" t="s">
        <v>45</v>
      </c>
      <c r="O1363" s="59"/>
      <c r="P1363" s="160">
        <f t="shared" ref="P1363:P1383" si="21">O1363*H1363</f>
        <v>0</v>
      </c>
      <c r="Q1363" s="160">
        <v>9.8899999999999995E-3</v>
      </c>
      <c r="R1363" s="160">
        <f t="shared" ref="R1363:R1383" si="22">Q1363*H1363</f>
        <v>7.9119999999999996E-2</v>
      </c>
      <c r="S1363" s="160">
        <v>0</v>
      </c>
      <c r="T1363" s="161">
        <f t="shared" ref="T1363:T1383" si="23">S1363*H1363</f>
        <v>0</v>
      </c>
      <c r="U1363" s="33"/>
      <c r="V1363" s="33"/>
      <c r="W1363" s="33"/>
      <c r="X1363" s="33"/>
      <c r="Y1363" s="33"/>
      <c r="Z1363" s="33"/>
      <c r="AA1363" s="33"/>
      <c r="AB1363" s="33"/>
      <c r="AC1363" s="33"/>
      <c r="AD1363" s="33"/>
      <c r="AE1363" s="33"/>
      <c r="AR1363" s="162" t="s">
        <v>192</v>
      </c>
      <c r="AT1363" s="162" t="s">
        <v>187</v>
      </c>
      <c r="AU1363" s="162" t="s">
        <v>88</v>
      </c>
      <c r="AY1363" s="18" t="s">
        <v>185</v>
      </c>
      <c r="BE1363" s="163">
        <f t="shared" ref="BE1363:BE1383" si="24">IF(N1363="základní",J1363,0)</f>
        <v>0</v>
      </c>
      <c r="BF1363" s="163">
        <f t="shared" ref="BF1363:BF1383" si="25">IF(N1363="snížená",J1363,0)</f>
        <v>0</v>
      </c>
      <c r="BG1363" s="163">
        <f t="shared" ref="BG1363:BG1383" si="26">IF(N1363="zákl. přenesená",J1363,0)</f>
        <v>0</v>
      </c>
      <c r="BH1363" s="163">
        <f t="shared" ref="BH1363:BH1383" si="27">IF(N1363="sníž. přenesená",J1363,0)</f>
        <v>0</v>
      </c>
      <c r="BI1363" s="163">
        <f t="shared" ref="BI1363:BI1383" si="28">IF(N1363="nulová",J1363,0)</f>
        <v>0</v>
      </c>
      <c r="BJ1363" s="18" t="s">
        <v>24</v>
      </c>
      <c r="BK1363" s="163">
        <f t="shared" ref="BK1363:BK1383" si="29">ROUND(I1363*H1363,2)</f>
        <v>0</v>
      </c>
      <c r="BL1363" s="18" t="s">
        <v>192</v>
      </c>
      <c r="BM1363" s="162" t="s">
        <v>3249</v>
      </c>
    </row>
    <row r="1364" spans="1:65" s="2" customFormat="1" ht="16.5" customHeight="1">
      <c r="A1364" s="33"/>
      <c r="B1364" s="150"/>
      <c r="C1364" s="181" t="s">
        <v>3250</v>
      </c>
      <c r="D1364" s="181" t="s">
        <v>231</v>
      </c>
      <c r="E1364" s="182" t="s">
        <v>3251</v>
      </c>
      <c r="F1364" s="183" t="s">
        <v>3252</v>
      </c>
      <c r="G1364" s="184" t="s">
        <v>190</v>
      </c>
      <c r="H1364" s="185">
        <v>8.08</v>
      </c>
      <c r="I1364" s="186"/>
      <c r="J1364" s="187">
        <f t="shared" si="20"/>
        <v>0</v>
      </c>
      <c r="K1364" s="183" t="s">
        <v>224</v>
      </c>
      <c r="L1364" s="188"/>
      <c r="M1364" s="189" t="s">
        <v>1</v>
      </c>
      <c r="N1364" s="190" t="s">
        <v>45</v>
      </c>
      <c r="O1364" s="59"/>
      <c r="P1364" s="160">
        <f t="shared" si="21"/>
        <v>0</v>
      </c>
      <c r="Q1364" s="160">
        <v>0.26200000000000001</v>
      </c>
      <c r="R1364" s="160">
        <f t="shared" si="22"/>
        <v>2.1169600000000002</v>
      </c>
      <c r="S1364" s="160">
        <v>0</v>
      </c>
      <c r="T1364" s="161">
        <f t="shared" si="23"/>
        <v>0</v>
      </c>
      <c r="U1364" s="33"/>
      <c r="V1364" s="33"/>
      <c r="W1364" s="33"/>
      <c r="X1364" s="33"/>
      <c r="Y1364" s="33"/>
      <c r="Z1364" s="33"/>
      <c r="AA1364" s="33"/>
      <c r="AB1364" s="33"/>
      <c r="AC1364" s="33"/>
      <c r="AD1364" s="33"/>
      <c r="AE1364" s="33"/>
      <c r="AR1364" s="162" t="s">
        <v>217</v>
      </c>
      <c r="AT1364" s="162" t="s">
        <v>231</v>
      </c>
      <c r="AU1364" s="162" t="s">
        <v>88</v>
      </c>
      <c r="AY1364" s="18" t="s">
        <v>185</v>
      </c>
      <c r="BE1364" s="163">
        <f t="shared" si="24"/>
        <v>0</v>
      </c>
      <c r="BF1364" s="163">
        <f t="shared" si="25"/>
        <v>0</v>
      </c>
      <c r="BG1364" s="163">
        <f t="shared" si="26"/>
        <v>0</v>
      </c>
      <c r="BH1364" s="163">
        <f t="shared" si="27"/>
        <v>0</v>
      </c>
      <c r="BI1364" s="163">
        <f t="shared" si="28"/>
        <v>0</v>
      </c>
      <c r="BJ1364" s="18" t="s">
        <v>24</v>
      </c>
      <c r="BK1364" s="163">
        <f t="shared" si="29"/>
        <v>0</v>
      </c>
      <c r="BL1364" s="18" t="s">
        <v>192</v>
      </c>
      <c r="BM1364" s="162" t="s">
        <v>3253</v>
      </c>
    </row>
    <row r="1365" spans="1:65" s="2" customFormat="1" ht="16.5" customHeight="1">
      <c r="A1365" s="33"/>
      <c r="B1365" s="150"/>
      <c r="C1365" s="181" t="s">
        <v>3254</v>
      </c>
      <c r="D1365" s="181" t="s">
        <v>231</v>
      </c>
      <c r="E1365" s="182" t="s">
        <v>3255</v>
      </c>
      <c r="F1365" s="183" t="s">
        <v>3256</v>
      </c>
      <c r="G1365" s="184" t="s">
        <v>190</v>
      </c>
      <c r="H1365" s="185">
        <v>8.16</v>
      </c>
      <c r="I1365" s="186"/>
      <c r="J1365" s="187">
        <f t="shared" si="20"/>
        <v>0</v>
      </c>
      <c r="K1365" s="183" t="s">
        <v>191</v>
      </c>
      <c r="L1365" s="188"/>
      <c r="M1365" s="189" t="s">
        <v>1</v>
      </c>
      <c r="N1365" s="190" t="s">
        <v>45</v>
      </c>
      <c r="O1365" s="59"/>
      <c r="P1365" s="160">
        <f t="shared" si="21"/>
        <v>0</v>
      </c>
      <c r="Q1365" s="160">
        <v>2E-3</v>
      </c>
      <c r="R1365" s="160">
        <f t="shared" si="22"/>
        <v>1.6320000000000001E-2</v>
      </c>
      <c r="S1365" s="160">
        <v>0</v>
      </c>
      <c r="T1365" s="161">
        <f t="shared" si="23"/>
        <v>0</v>
      </c>
      <c r="U1365" s="33"/>
      <c r="V1365" s="33"/>
      <c r="W1365" s="33"/>
      <c r="X1365" s="33"/>
      <c r="Y1365" s="33"/>
      <c r="Z1365" s="33"/>
      <c r="AA1365" s="33"/>
      <c r="AB1365" s="33"/>
      <c r="AC1365" s="33"/>
      <c r="AD1365" s="33"/>
      <c r="AE1365" s="33"/>
      <c r="AR1365" s="162" t="s">
        <v>217</v>
      </c>
      <c r="AT1365" s="162" t="s">
        <v>231</v>
      </c>
      <c r="AU1365" s="162" t="s">
        <v>88</v>
      </c>
      <c r="AY1365" s="18" t="s">
        <v>185</v>
      </c>
      <c r="BE1365" s="163">
        <f t="shared" si="24"/>
        <v>0</v>
      </c>
      <c r="BF1365" s="163">
        <f t="shared" si="25"/>
        <v>0</v>
      </c>
      <c r="BG1365" s="163">
        <f t="shared" si="26"/>
        <v>0</v>
      </c>
      <c r="BH1365" s="163">
        <f t="shared" si="27"/>
        <v>0</v>
      </c>
      <c r="BI1365" s="163">
        <f t="shared" si="28"/>
        <v>0</v>
      </c>
      <c r="BJ1365" s="18" t="s">
        <v>24</v>
      </c>
      <c r="BK1365" s="163">
        <f t="shared" si="29"/>
        <v>0</v>
      </c>
      <c r="BL1365" s="18" t="s">
        <v>192</v>
      </c>
      <c r="BM1365" s="162" t="s">
        <v>3257</v>
      </c>
    </row>
    <row r="1366" spans="1:65" s="2" customFormat="1" ht="24.2" customHeight="1">
      <c r="A1366" s="33"/>
      <c r="B1366" s="150"/>
      <c r="C1366" s="151" t="s">
        <v>3258</v>
      </c>
      <c r="D1366" s="151" t="s">
        <v>187</v>
      </c>
      <c r="E1366" s="152" t="s">
        <v>3259</v>
      </c>
      <c r="F1366" s="153" t="s">
        <v>3260</v>
      </c>
      <c r="G1366" s="154" t="s">
        <v>190</v>
      </c>
      <c r="H1366" s="155">
        <v>1</v>
      </c>
      <c r="I1366" s="156"/>
      <c r="J1366" s="157">
        <f t="shared" si="20"/>
        <v>0</v>
      </c>
      <c r="K1366" s="153" t="s">
        <v>224</v>
      </c>
      <c r="L1366" s="34"/>
      <c r="M1366" s="158" t="s">
        <v>1</v>
      </c>
      <c r="N1366" s="159" t="s">
        <v>45</v>
      </c>
      <c r="O1366" s="59"/>
      <c r="P1366" s="160">
        <f t="shared" si="21"/>
        <v>0</v>
      </c>
      <c r="Q1366" s="160">
        <v>9.8899999999999995E-3</v>
      </c>
      <c r="R1366" s="160">
        <f t="shared" si="22"/>
        <v>9.8899999999999995E-3</v>
      </c>
      <c r="S1366" s="160">
        <v>0</v>
      </c>
      <c r="T1366" s="161">
        <f t="shared" si="23"/>
        <v>0</v>
      </c>
      <c r="U1366" s="33"/>
      <c r="V1366" s="33"/>
      <c r="W1366" s="33"/>
      <c r="X1366" s="33"/>
      <c r="Y1366" s="33"/>
      <c r="Z1366" s="33"/>
      <c r="AA1366" s="33"/>
      <c r="AB1366" s="33"/>
      <c r="AC1366" s="33"/>
      <c r="AD1366" s="33"/>
      <c r="AE1366" s="33"/>
      <c r="AR1366" s="162" t="s">
        <v>192</v>
      </c>
      <c r="AT1366" s="162" t="s">
        <v>187</v>
      </c>
      <c r="AU1366" s="162" t="s">
        <v>88</v>
      </c>
      <c r="AY1366" s="18" t="s">
        <v>185</v>
      </c>
      <c r="BE1366" s="163">
        <f t="shared" si="24"/>
        <v>0</v>
      </c>
      <c r="BF1366" s="163">
        <f t="shared" si="25"/>
        <v>0</v>
      </c>
      <c r="BG1366" s="163">
        <f t="shared" si="26"/>
        <v>0</v>
      </c>
      <c r="BH1366" s="163">
        <f t="shared" si="27"/>
        <v>0</v>
      </c>
      <c r="BI1366" s="163">
        <f t="shared" si="28"/>
        <v>0</v>
      </c>
      <c r="BJ1366" s="18" t="s">
        <v>24</v>
      </c>
      <c r="BK1366" s="163">
        <f t="shared" si="29"/>
        <v>0</v>
      </c>
      <c r="BL1366" s="18" t="s">
        <v>192</v>
      </c>
      <c r="BM1366" s="162" t="s">
        <v>3261</v>
      </c>
    </row>
    <row r="1367" spans="1:65" s="2" customFormat="1" ht="16.5" customHeight="1">
      <c r="A1367" s="33"/>
      <c r="B1367" s="150"/>
      <c r="C1367" s="181" t="s">
        <v>3262</v>
      </c>
      <c r="D1367" s="181" t="s">
        <v>231</v>
      </c>
      <c r="E1367" s="182" t="s">
        <v>3263</v>
      </c>
      <c r="F1367" s="183" t="s">
        <v>3264</v>
      </c>
      <c r="G1367" s="184" t="s">
        <v>190</v>
      </c>
      <c r="H1367" s="185">
        <v>1.01</v>
      </c>
      <c r="I1367" s="186"/>
      <c r="J1367" s="187">
        <f t="shared" si="20"/>
        <v>0</v>
      </c>
      <c r="K1367" s="183" t="s">
        <v>224</v>
      </c>
      <c r="L1367" s="188"/>
      <c r="M1367" s="189" t="s">
        <v>1</v>
      </c>
      <c r="N1367" s="190" t="s">
        <v>45</v>
      </c>
      <c r="O1367" s="59"/>
      <c r="P1367" s="160">
        <f t="shared" si="21"/>
        <v>0</v>
      </c>
      <c r="Q1367" s="160">
        <v>0.52600000000000002</v>
      </c>
      <c r="R1367" s="160">
        <f t="shared" si="22"/>
        <v>0.53126000000000007</v>
      </c>
      <c r="S1367" s="160">
        <v>0</v>
      </c>
      <c r="T1367" s="161">
        <f t="shared" si="23"/>
        <v>0</v>
      </c>
      <c r="U1367" s="33"/>
      <c r="V1367" s="33"/>
      <c r="W1367" s="33"/>
      <c r="X1367" s="33"/>
      <c r="Y1367" s="33"/>
      <c r="Z1367" s="33"/>
      <c r="AA1367" s="33"/>
      <c r="AB1367" s="33"/>
      <c r="AC1367" s="33"/>
      <c r="AD1367" s="33"/>
      <c r="AE1367" s="33"/>
      <c r="AR1367" s="162" t="s">
        <v>217</v>
      </c>
      <c r="AT1367" s="162" t="s">
        <v>231</v>
      </c>
      <c r="AU1367" s="162" t="s">
        <v>88</v>
      </c>
      <c r="AY1367" s="18" t="s">
        <v>185</v>
      </c>
      <c r="BE1367" s="163">
        <f t="shared" si="24"/>
        <v>0</v>
      </c>
      <c r="BF1367" s="163">
        <f t="shared" si="25"/>
        <v>0</v>
      </c>
      <c r="BG1367" s="163">
        <f t="shared" si="26"/>
        <v>0</v>
      </c>
      <c r="BH1367" s="163">
        <f t="shared" si="27"/>
        <v>0</v>
      </c>
      <c r="BI1367" s="163">
        <f t="shared" si="28"/>
        <v>0</v>
      </c>
      <c r="BJ1367" s="18" t="s">
        <v>24</v>
      </c>
      <c r="BK1367" s="163">
        <f t="shared" si="29"/>
        <v>0</v>
      </c>
      <c r="BL1367" s="18" t="s">
        <v>192</v>
      </c>
      <c r="BM1367" s="162" t="s">
        <v>3265</v>
      </c>
    </row>
    <row r="1368" spans="1:65" s="2" customFormat="1" ht="16.5" customHeight="1">
      <c r="A1368" s="33"/>
      <c r="B1368" s="150"/>
      <c r="C1368" s="181" t="s">
        <v>3266</v>
      </c>
      <c r="D1368" s="181" t="s">
        <v>231</v>
      </c>
      <c r="E1368" s="182" t="s">
        <v>3255</v>
      </c>
      <c r="F1368" s="183" t="s">
        <v>3256</v>
      </c>
      <c r="G1368" s="184" t="s">
        <v>190</v>
      </c>
      <c r="H1368" s="185">
        <v>1.02</v>
      </c>
      <c r="I1368" s="186"/>
      <c r="J1368" s="187">
        <f t="shared" si="20"/>
        <v>0</v>
      </c>
      <c r="K1368" s="183" t="s">
        <v>191</v>
      </c>
      <c r="L1368" s="188"/>
      <c r="M1368" s="189" t="s">
        <v>1</v>
      </c>
      <c r="N1368" s="190" t="s">
        <v>45</v>
      </c>
      <c r="O1368" s="59"/>
      <c r="P1368" s="160">
        <f t="shared" si="21"/>
        <v>0</v>
      </c>
      <c r="Q1368" s="160">
        <v>2E-3</v>
      </c>
      <c r="R1368" s="160">
        <f t="shared" si="22"/>
        <v>2.0400000000000001E-3</v>
      </c>
      <c r="S1368" s="160">
        <v>0</v>
      </c>
      <c r="T1368" s="161">
        <f t="shared" si="23"/>
        <v>0</v>
      </c>
      <c r="U1368" s="33"/>
      <c r="V1368" s="33"/>
      <c r="W1368" s="33"/>
      <c r="X1368" s="33"/>
      <c r="Y1368" s="33"/>
      <c r="Z1368" s="33"/>
      <c r="AA1368" s="33"/>
      <c r="AB1368" s="33"/>
      <c r="AC1368" s="33"/>
      <c r="AD1368" s="33"/>
      <c r="AE1368" s="33"/>
      <c r="AR1368" s="162" t="s">
        <v>217</v>
      </c>
      <c r="AT1368" s="162" t="s">
        <v>231</v>
      </c>
      <c r="AU1368" s="162" t="s">
        <v>88</v>
      </c>
      <c r="AY1368" s="18" t="s">
        <v>185</v>
      </c>
      <c r="BE1368" s="163">
        <f t="shared" si="24"/>
        <v>0</v>
      </c>
      <c r="BF1368" s="163">
        <f t="shared" si="25"/>
        <v>0</v>
      </c>
      <c r="BG1368" s="163">
        <f t="shared" si="26"/>
        <v>0</v>
      </c>
      <c r="BH1368" s="163">
        <f t="shared" si="27"/>
        <v>0</v>
      </c>
      <c r="BI1368" s="163">
        <f t="shared" si="28"/>
        <v>0</v>
      </c>
      <c r="BJ1368" s="18" t="s">
        <v>24</v>
      </c>
      <c r="BK1368" s="163">
        <f t="shared" si="29"/>
        <v>0</v>
      </c>
      <c r="BL1368" s="18" t="s">
        <v>192</v>
      </c>
      <c r="BM1368" s="162" t="s">
        <v>3267</v>
      </c>
    </row>
    <row r="1369" spans="1:65" s="2" customFormat="1" ht="24.2" customHeight="1">
      <c r="A1369" s="33"/>
      <c r="B1369" s="150"/>
      <c r="C1369" s="151" t="s">
        <v>3268</v>
      </c>
      <c r="D1369" s="151" t="s">
        <v>187</v>
      </c>
      <c r="E1369" s="152" t="s">
        <v>3269</v>
      </c>
      <c r="F1369" s="153" t="s">
        <v>3270</v>
      </c>
      <c r="G1369" s="154" t="s">
        <v>190</v>
      </c>
      <c r="H1369" s="155">
        <v>14</v>
      </c>
      <c r="I1369" s="156"/>
      <c r="J1369" s="157">
        <f t="shared" si="20"/>
        <v>0</v>
      </c>
      <c r="K1369" s="153" t="s">
        <v>224</v>
      </c>
      <c r="L1369" s="34"/>
      <c r="M1369" s="158" t="s">
        <v>1</v>
      </c>
      <c r="N1369" s="159" t="s">
        <v>45</v>
      </c>
      <c r="O1369" s="59"/>
      <c r="P1369" s="160">
        <f t="shared" si="21"/>
        <v>0</v>
      </c>
      <c r="Q1369" s="160">
        <v>9.8899999999999995E-3</v>
      </c>
      <c r="R1369" s="160">
        <f t="shared" si="22"/>
        <v>0.13846</v>
      </c>
      <c r="S1369" s="160">
        <v>0</v>
      </c>
      <c r="T1369" s="161">
        <f t="shared" si="23"/>
        <v>0</v>
      </c>
      <c r="U1369" s="33"/>
      <c r="V1369" s="33"/>
      <c r="W1369" s="33"/>
      <c r="X1369" s="33"/>
      <c r="Y1369" s="33"/>
      <c r="Z1369" s="33"/>
      <c r="AA1369" s="33"/>
      <c r="AB1369" s="33"/>
      <c r="AC1369" s="33"/>
      <c r="AD1369" s="33"/>
      <c r="AE1369" s="33"/>
      <c r="AR1369" s="162" t="s">
        <v>192</v>
      </c>
      <c r="AT1369" s="162" t="s">
        <v>187</v>
      </c>
      <c r="AU1369" s="162" t="s">
        <v>88</v>
      </c>
      <c r="AY1369" s="18" t="s">
        <v>185</v>
      </c>
      <c r="BE1369" s="163">
        <f t="shared" si="24"/>
        <v>0</v>
      </c>
      <c r="BF1369" s="163">
        <f t="shared" si="25"/>
        <v>0</v>
      </c>
      <c r="BG1369" s="163">
        <f t="shared" si="26"/>
        <v>0</v>
      </c>
      <c r="BH1369" s="163">
        <f t="shared" si="27"/>
        <v>0</v>
      </c>
      <c r="BI1369" s="163">
        <f t="shared" si="28"/>
        <v>0</v>
      </c>
      <c r="BJ1369" s="18" t="s">
        <v>24</v>
      </c>
      <c r="BK1369" s="163">
        <f t="shared" si="29"/>
        <v>0</v>
      </c>
      <c r="BL1369" s="18" t="s">
        <v>192</v>
      </c>
      <c r="BM1369" s="162" t="s">
        <v>3271</v>
      </c>
    </row>
    <row r="1370" spans="1:65" s="2" customFormat="1" ht="16.5" customHeight="1">
      <c r="A1370" s="33"/>
      <c r="B1370" s="150"/>
      <c r="C1370" s="181" t="s">
        <v>3272</v>
      </c>
      <c r="D1370" s="181" t="s">
        <v>231</v>
      </c>
      <c r="E1370" s="182" t="s">
        <v>3273</v>
      </c>
      <c r="F1370" s="183" t="s">
        <v>3274</v>
      </c>
      <c r="G1370" s="184" t="s">
        <v>190</v>
      </c>
      <c r="H1370" s="185">
        <v>14.14</v>
      </c>
      <c r="I1370" s="186"/>
      <c r="J1370" s="187">
        <f t="shared" si="20"/>
        <v>0</v>
      </c>
      <c r="K1370" s="183" t="s">
        <v>224</v>
      </c>
      <c r="L1370" s="188"/>
      <c r="M1370" s="189" t="s">
        <v>1</v>
      </c>
      <c r="N1370" s="190" t="s">
        <v>45</v>
      </c>
      <c r="O1370" s="59"/>
      <c r="P1370" s="160">
        <f t="shared" si="21"/>
        <v>0</v>
      </c>
      <c r="Q1370" s="160">
        <v>1.054</v>
      </c>
      <c r="R1370" s="160">
        <f t="shared" si="22"/>
        <v>14.903560000000001</v>
      </c>
      <c r="S1370" s="160">
        <v>0</v>
      </c>
      <c r="T1370" s="161">
        <f t="shared" si="23"/>
        <v>0</v>
      </c>
      <c r="U1370" s="33"/>
      <c r="V1370" s="33"/>
      <c r="W1370" s="33"/>
      <c r="X1370" s="33"/>
      <c r="Y1370" s="33"/>
      <c r="Z1370" s="33"/>
      <c r="AA1370" s="33"/>
      <c r="AB1370" s="33"/>
      <c r="AC1370" s="33"/>
      <c r="AD1370" s="33"/>
      <c r="AE1370" s="33"/>
      <c r="AR1370" s="162" t="s">
        <v>217</v>
      </c>
      <c r="AT1370" s="162" t="s">
        <v>231</v>
      </c>
      <c r="AU1370" s="162" t="s">
        <v>88</v>
      </c>
      <c r="AY1370" s="18" t="s">
        <v>185</v>
      </c>
      <c r="BE1370" s="163">
        <f t="shared" si="24"/>
        <v>0</v>
      </c>
      <c r="BF1370" s="163">
        <f t="shared" si="25"/>
        <v>0</v>
      </c>
      <c r="BG1370" s="163">
        <f t="shared" si="26"/>
        <v>0</v>
      </c>
      <c r="BH1370" s="163">
        <f t="shared" si="27"/>
        <v>0</v>
      </c>
      <c r="BI1370" s="163">
        <f t="shared" si="28"/>
        <v>0</v>
      </c>
      <c r="BJ1370" s="18" t="s">
        <v>24</v>
      </c>
      <c r="BK1370" s="163">
        <f t="shared" si="29"/>
        <v>0</v>
      </c>
      <c r="BL1370" s="18" t="s">
        <v>192</v>
      </c>
      <c r="BM1370" s="162" t="s">
        <v>3275</v>
      </c>
    </row>
    <row r="1371" spans="1:65" s="2" customFormat="1" ht="16.5" customHeight="1">
      <c r="A1371" s="33"/>
      <c r="B1371" s="150"/>
      <c r="C1371" s="181" t="s">
        <v>3276</v>
      </c>
      <c r="D1371" s="181" t="s">
        <v>231</v>
      </c>
      <c r="E1371" s="182" t="s">
        <v>3255</v>
      </c>
      <c r="F1371" s="183" t="s">
        <v>3256</v>
      </c>
      <c r="G1371" s="184" t="s">
        <v>190</v>
      </c>
      <c r="H1371" s="185">
        <v>14.28</v>
      </c>
      <c r="I1371" s="186"/>
      <c r="J1371" s="187">
        <f t="shared" si="20"/>
        <v>0</v>
      </c>
      <c r="K1371" s="183" t="s">
        <v>191</v>
      </c>
      <c r="L1371" s="188"/>
      <c r="M1371" s="189" t="s">
        <v>1</v>
      </c>
      <c r="N1371" s="190" t="s">
        <v>45</v>
      </c>
      <c r="O1371" s="59"/>
      <c r="P1371" s="160">
        <f t="shared" si="21"/>
        <v>0</v>
      </c>
      <c r="Q1371" s="160">
        <v>2E-3</v>
      </c>
      <c r="R1371" s="160">
        <f t="shared" si="22"/>
        <v>2.8559999999999999E-2</v>
      </c>
      <c r="S1371" s="160">
        <v>0</v>
      </c>
      <c r="T1371" s="161">
        <f t="shared" si="23"/>
        <v>0</v>
      </c>
      <c r="U1371" s="33"/>
      <c r="V1371" s="33"/>
      <c r="W1371" s="33"/>
      <c r="X1371" s="33"/>
      <c r="Y1371" s="33"/>
      <c r="Z1371" s="33"/>
      <c r="AA1371" s="33"/>
      <c r="AB1371" s="33"/>
      <c r="AC1371" s="33"/>
      <c r="AD1371" s="33"/>
      <c r="AE1371" s="33"/>
      <c r="AR1371" s="162" t="s">
        <v>217</v>
      </c>
      <c r="AT1371" s="162" t="s">
        <v>231</v>
      </c>
      <c r="AU1371" s="162" t="s">
        <v>88</v>
      </c>
      <c r="AY1371" s="18" t="s">
        <v>185</v>
      </c>
      <c r="BE1371" s="163">
        <f t="shared" si="24"/>
        <v>0</v>
      </c>
      <c r="BF1371" s="163">
        <f t="shared" si="25"/>
        <v>0</v>
      </c>
      <c r="BG1371" s="163">
        <f t="shared" si="26"/>
        <v>0</v>
      </c>
      <c r="BH1371" s="163">
        <f t="shared" si="27"/>
        <v>0</v>
      </c>
      <c r="BI1371" s="163">
        <f t="shared" si="28"/>
        <v>0</v>
      </c>
      <c r="BJ1371" s="18" t="s">
        <v>24</v>
      </c>
      <c r="BK1371" s="163">
        <f t="shared" si="29"/>
        <v>0</v>
      </c>
      <c r="BL1371" s="18" t="s">
        <v>192</v>
      </c>
      <c r="BM1371" s="162" t="s">
        <v>3277</v>
      </c>
    </row>
    <row r="1372" spans="1:65" s="2" customFormat="1" ht="24.2" customHeight="1">
      <c r="A1372" s="33"/>
      <c r="B1372" s="150"/>
      <c r="C1372" s="151" t="s">
        <v>3278</v>
      </c>
      <c r="D1372" s="151" t="s">
        <v>187</v>
      </c>
      <c r="E1372" s="152" t="s">
        <v>3279</v>
      </c>
      <c r="F1372" s="153" t="s">
        <v>3280</v>
      </c>
      <c r="G1372" s="154" t="s">
        <v>190</v>
      </c>
      <c r="H1372" s="155">
        <v>11</v>
      </c>
      <c r="I1372" s="156"/>
      <c r="J1372" s="157">
        <f t="shared" si="20"/>
        <v>0</v>
      </c>
      <c r="K1372" s="153" t="s">
        <v>224</v>
      </c>
      <c r="L1372" s="34"/>
      <c r="M1372" s="158" t="s">
        <v>1</v>
      </c>
      <c r="N1372" s="159" t="s">
        <v>45</v>
      </c>
      <c r="O1372" s="59"/>
      <c r="P1372" s="160">
        <f t="shared" si="21"/>
        <v>0</v>
      </c>
      <c r="Q1372" s="160">
        <v>7.9200000000000007E-2</v>
      </c>
      <c r="R1372" s="160">
        <f t="shared" si="22"/>
        <v>0.87120000000000009</v>
      </c>
      <c r="S1372" s="160">
        <v>0</v>
      </c>
      <c r="T1372" s="161">
        <f t="shared" si="23"/>
        <v>0</v>
      </c>
      <c r="U1372" s="33"/>
      <c r="V1372" s="33"/>
      <c r="W1372" s="33"/>
      <c r="X1372" s="33"/>
      <c r="Y1372" s="33"/>
      <c r="Z1372" s="33"/>
      <c r="AA1372" s="33"/>
      <c r="AB1372" s="33"/>
      <c r="AC1372" s="33"/>
      <c r="AD1372" s="33"/>
      <c r="AE1372" s="33"/>
      <c r="AR1372" s="162" t="s">
        <v>192</v>
      </c>
      <c r="AT1372" s="162" t="s">
        <v>187</v>
      </c>
      <c r="AU1372" s="162" t="s">
        <v>88</v>
      </c>
      <c r="AY1372" s="18" t="s">
        <v>185</v>
      </c>
      <c r="BE1372" s="163">
        <f t="shared" si="24"/>
        <v>0</v>
      </c>
      <c r="BF1372" s="163">
        <f t="shared" si="25"/>
        <v>0</v>
      </c>
      <c r="BG1372" s="163">
        <f t="shared" si="26"/>
        <v>0</v>
      </c>
      <c r="BH1372" s="163">
        <f t="shared" si="27"/>
        <v>0</v>
      </c>
      <c r="BI1372" s="163">
        <f t="shared" si="28"/>
        <v>0</v>
      </c>
      <c r="BJ1372" s="18" t="s">
        <v>24</v>
      </c>
      <c r="BK1372" s="163">
        <f t="shared" si="29"/>
        <v>0</v>
      </c>
      <c r="BL1372" s="18" t="s">
        <v>192</v>
      </c>
      <c r="BM1372" s="162" t="s">
        <v>3281</v>
      </c>
    </row>
    <row r="1373" spans="1:65" s="2" customFormat="1" ht="24.2" customHeight="1">
      <c r="A1373" s="33"/>
      <c r="B1373" s="150"/>
      <c r="C1373" s="151" t="s">
        <v>3282</v>
      </c>
      <c r="D1373" s="151" t="s">
        <v>187</v>
      </c>
      <c r="E1373" s="152" t="s">
        <v>3283</v>
      </c>
      <c r="F1373" s="153" t="s">
        <v>3284</v>
      </c>
      <c r="G1373" s="154" t="s">
        <v>190</v>
      </c>
      <c r="H1373" s="155">
        <v>11</v>
      </c>
      <c r="I1373" s="156"/>
      <c r="J1373" s="157">
        <f t="shared" si="20"/>
        <v>0</v>
      </c>
      <c r="K1373" s="153" t="s">
        <v>224</v>
      </c>
      <c r="L1373" s="34"/>
      <c r="M1373" s="158" t="s">
        <v>1</v>
      </c>
      <c r="N1373" s="159" t="s">
        <v>45</v>
      </c>
      <c r="O1373" s="59"/>
      <c r="P1373" s="160">
        <f t="shared" si="21"/>
        <v>0</v>
      </c>
      <c r="Q1373" s="160">
        <v>2.4400000000000002E-2</v>
      </c>
      <c r="R1373" s="160">
        <f t="shared" si="22"/>
        <v>0.26840000000000003</v>
      </c>
      <c r="S1373" s="160">
        <v>0</v>
      </c>
      <c r="T1373" s="161">
        <f t="shared" si="23"/>
        <v>0</v>
      </c>
      <c r="U1373" s="33"/>
      <c r="V1373" s="33"/>
      <c r="W1373" s="33"/>
      <c r="X1373" s="33"/>
      <c r="Y1373" s="33"/>
      <c r="Z1373" s="33"/>
      <c r="AA1373" s="33"/>
      <c r="AB1373" s="33"/>
      <c r="AC1373" s="33"/>
      <c r="AD1373" s="33"/>
      <c r="AE1373" s="33"/>
      <c r="AR1373" s="162" t="s">
        <v>192</v>
      </c>
      <c r="AT1373" s="162" t="s">
        <v>187</v>
      </c>
      <c r="AU1373" s="162" t="s">
        <v>88</v>
      </c>
      <c r="AY1373" s="18" t="s">
        <v>185</v>
      </c>
      <c r="BE1373" s="163">
        <f t="shared" si="24"/>
        <v>0</v>
      </c>
      <c r="BF1373" s="163">
        <f t="shared" si="25"/>
        <v>0</v>
      </c>
      <c r="BG1373" s="163">
        <f t="shared" si="26"/>
        <v>0</v>
      </c>
      <c r="BH1373" s="163">
        <f t="shared" si="27"/>
        <v>0</v>
      </c>
      <c r="BI1373" s="163">
        <f t="shared" si="28"/>
        <v>0</v>
      </c>
      <c r="BJ1373" s="18" t="s">
        <v>24</v>
      </c>
      <c r="BK1373" s="163">
        <f t="shared" si="29"/>
        <v>0</v>
      </c>
      <c r="BL1373" s="18" t="s">
        <v>192</v>
      </c>
      <c r="BM1373" s="162" t="s">
        <v>3285</v>
      </c>
    </row>
    <row r="1374" spans="1:65" s="2" customFormat="1" ht="16.5" customHeight="1">
      <c r="A1374" s="33"/>
      <c r="B1374" s="150"/>
      <c r="C1374" s="181" t="s">
        <v>3286</v>
      </c>
      <c r="D1374" s="181" t="s">
        <v>231</v>
      </c>
      <c r="E1374" s="182" t="s">
        <v>3287</v>
      </c>
      <c r="F1374" s="183" t="s">
        <v>3288</v>
      </c>
      <c r="G1374" s="184" t="s">
        <v>190</v>
      </c>
      <c r="H1374" s="185">
        <v>11.11</v>
      </c>
      <c r="I1374" s="186"/>
      <c r="J1374" s="187">
        <f t="shared" si="20"/>
        <v>0</v>
      </c>
      <c r="K1374" s="183" t="s">
        <v>224</v>
      </c>
      <c r="L1374" s="188"/>
      <c r="M1374" s="189" t="s">
        <v>1</v>
      </c>
      <c r="N1374" s="190" t="s">
        <v>45</v>
      </c>
      <c r="O1374" s="59"/>
      <c r="P1374" s="160">
        <f t="shared" si="21"/>
        <v>0</v>
      </c>
      <c r="Q1374" s="160">
        <v>0.58499999999999996</v>
      </c>
      <c r="R1374" s="160">
        <f t="shared" si="22"/>
        <v>6.4993499999999989</v>
      </c>
      <c r="S1374" s="160">
        <v>0</v>
      </c>
      <c r="T1374" s="161">
        <f t="shared" si="23"/>
        <v>0</v>
      </c>
      <c r="U1374" s="33"/>
      <c r="V1374" s="33"/>
      <c r="W1374" s="33"/>
      <c r="X1374" s="33"/>
      <c r="Y1374" s="33"/>
      <c r="Z1374" s="33"/>
      <c r="AA1374" s="33"/>
      <c r="AB1374" s="33"/>
      <c r="AC1374" s="33"/>
      <c r="AD1374" s="33"/>
      <c r="AE1374" s="33"/>
      <c r="AR1374" s="162" t="s">
        <v>217</v>
      </c>
      <c r="AT1374" s="162" t="s">
        <v>231</v>
      </c>
      <c r="AU1374" s="162" t="s">
        <v>88</v>
      </c>
      <c r="AY1374" s="18" t="s">
        <v>185</v>
      </c>
      <c r="BE1374" s="163">
        <f t="shared" si="24"/>
        <v>0</v>
      </c>
      <c r="BF1374" s="163">
        <f t="shared" si="25"/>
        <v>0</v>
      </c>
      <c r="BG1374" s="163">
        <f t="shared" si="26"/>
        <v>0</v>
      </c>
      <c r="BH1374" s="163">
        <f t="shared" si="27"/>
        <v>0</v>
      </c>
      <c r="BI1374" s="163">
        <f t="shared" si="28"/>
        <v>0</v>
      </c>
      <c r="BJ1374" s="18" t="s">
        <v>24</v>
      </c>
      <c r="BK1374" s="163">
        <f t="shared" si="29"/>
        <v>0</v>
      </c>
      <c r="BL1374" s="18" t="s">
        <v>192</v>
      </c>
      <c r="BM1374" s="162" t="s">
        <v>3289</v>
      </c>
    </row>
    <row r="1375" spans="1:65" s="2" customFormat="1" ht="16.5" customHeight="1">
      <c r="A1375" s="33"/>
      <c r="B1375" s="150"/>
      <c r="C1375" s="181" t="s">
        <v>3290</v>
      </c>
      <c r="D1375" s="181" t="s">
        <v>231</v>
      </c>
      <c r="E1375" s="182" t="s">
        <v>3255</v>
      </c>
      <c r="F1375" s="183" t="s">
        <v>3256</v>
      </c>
      <c r="G1375" s="184" t="s">
        <v>190</v>
      </c>
      <c r="H1375" s="185">
        <v>11.22</v>
      </c>
      <c r="I1375" s="186"/>
      <c r="J1375" s="187">
        <f t="shared" si="20"/>
        <v>0</v>
      </c>
      <c r="K1375" s="183" t="s">
        <v>191</v>
      </c>
      <c r="L1375" s="188"/>
      <c r="M1375" s="189" t="s">
        <v>1</v>
      </c>
      <c r="N1375" s="190" t="s">
        <v>45</v>
      </c>
      <c r="O1375" s="59"/>
      <c r="P1375" s="160">
        <f t="shared" si="21"/>
        <v>0</v>
      </c>
      <c r="Q1375" s="160">
        <v>2E-3</v>
      </c>
      <c r="R1375" s="160">
        <f t="shared" si="22"/>
        <v>2.2440000000000002E-2</v>
      </c>
      <c r="S1375" s="160">
        <v>0</v>
      </c>
      <c r="T1375" s="161">
        <f t="shared" si="23"/>
        <v>0</v>
      </c>
      <c r="U1375" s="33"/>
      <c r="V1375" s="33"/>
      <c r="W1375" s="33"/>
      <c r="X1375" s="33"/>
      <c r="Y1375" s="33"/>
      <c r="Z1375" s="33"/>
      <c r="AA1375" s="33"/>
      <c r="AB1375" s="33"/>
      <c r="AC1375" s="33"/>
      <c r="AD1375" s="33"/>
      <c r="AE1375" s="33"/>
      <c r="AR1375" s="162" t="s">
        <v>217</v>
      </c>
      <c r="AT1375" s="162" t="s">
        <v>231</v>
      </c>
      <c r="AU1375" s="162" t="s">
        <v>88</v>
      </c>
      <c r="AY1375" s="18" t="s">
        <v>185</v>
      </c>
      <c r="BE1375" s="163">
        <f t="shared" si="24"/>
        <v>0</v>
      </c>
      <c r="BF1375" s="163">
        <f t="shared" si="25"/>
        <v>0</v>
      </c>
      <c r="BG1375" s="163">
        <f t="shared" si="26"/>
        <v>0</v>
      </c>
      <c r="BH1375" s="163">
        <f t="shared" si="27"/>
        <v>0</v>
      </c>
      <c r="BI1375" s="163">
        <f t="shared" si="28"/>
        <v>0</v>
      </c>
      <c r="BJ1375" s="18" t="s">
        <v>24</v>
      </c>
      <c r="BK1375" s="163">
        <f t="shared" si="29"/>
        <v>0</v>
      </c>
      <c r="BL1375" s="18" t="s">
        <v>192</v>
      </c>
      <c r="BM1375" s="162" t="s">
        <v>3291</v>
      </c>
    </row>
    <row r="1376" spans="1:65" s="2" customFormat="1" ht="21.75" customHeight="1">
      <c r="A1376" s="33"/>
      <c r="B1376" s="150"/>
      <c r="C1376" s="151" t="s">
        <v>3292</v>
      </c>
      <c r="D1376" s="151" t="s">
        <v>187</v>
      </c>
      <c r="E1376" s="152" t="s">
        <v>3293</v>
      </c>
      <c r="F1376" s="153" t="s">
        <v>3294</v>
      </c>
      <c r="G1376" s="154" t="s">
        <v>190</v>
      </c>
      <c r="H1376" s="155">
        <v>1</v>
      </c>
      <c r="I1376" s="156"/>
      <c r="J1376" s="157">
        <f t="shared" si="20"/>
        <v>0</v>
      </c>
      <c r="K1376" s="153" t="s">
        <v>224</v>
      </c>
      <c r="L1376" s="34"/>
      <c r="M1376" s="158" t="s">
        <v>1</v>
      </c>
      <c r="N1376" s="159" t="s">
        <v>45</v>
      </c>
      <c r="O1376" s="59"/>
      <c r="P1376" s="160">
        <f t="shared" si="21"/>
        <v>0</v>
      </c>
      <c r="Q1376" s="160">
        <v>9.7375000000000007</v>
      </c>
      <c r="R1376" s="160">
        <f t="shared" si="22"/>
        <v>9.7375000000000007</v>
      </c>
      <c r="S1376" s="160">
        <v>0</v>
      </c>
      <c r="T1376" s="161">
        <f t="shared" si="23"/>
        <v>0</v>
      </c>
      <c r="U1376" s="33"/>
      <c r="V1376" s="33"/>
      <c r="W1376" s="33"/>
      <c r="X1376" s="33"/>
      <c r="Y1376" s="33"/>
      <c r="Z1376" s="33"/>
      <c r="AA1376" s="33"/>
      <c r="AB1376" s="33"/>
      <c r="AC1376" s="33"/>
      <c r="AD1376" s="33"/>
      <c r="AE1376" s="33"/>
      <c r="AR1376" s="162" t="s">
        <v>192</v>
      </c>
      <c r="AT1376" s="162" t="s">
        <v>187</v>
      </c>
      <c r="AU1376" s="162" t="s">
        <v>88</v>
      </c>
      <c r="AY1376" s="18" t="s">
        <v>185</v>
      </c>
      <c r="BE1376" s="163">
        <f t="shared" si="24"/>
        <v>0</v>
      </c>
      <c r="BF1376" s="163">
        <f t="shared" si="25"/>
        <v>0</v>
      </c>
      <c r="BG1376" s="163">
        <f t="shared" si="26"/>
        <v>0</v>
      </c>
      <c r="BH1376" s="163">
        <f t="shared" si="27"/>
        <v>0</v>
      </c>
      <c r="BI1376" s="163">
        <f t="shared" si="28"/>
        <v>0</v>
      </c>
      <c r="BJ1376" s="18" t="s">
        <v>24</v>
      </c>
      <c r="BK1376" s="163">
        <f t="shared" si="29"/>
        <v>0</v>
      </c>
      <c r="BL1376" s="18" t="s">
        <v>192</v>
      </c>
      <c r="BM1376" s="162" t="s">
        <v>3295</v>
      </c>
    </row>
    <row r="1377" spans="1:65" s="2" customFormat="1" ht="21.75" customHeight="1">
      <c r="A1377" s="33"/>
      <c r="B1377" s="150"/>
      <c r="C1377" s="151" t="s">
        <v>3296</v>
      </c>
      <c r="D1377" s="151" t="s">
        <v>187</v>
      </c>
      <c r="E1377" s="152" t="s">
        <v>3297</v>
      </c>
      <c r="F1377" s="153" t="s">
        <v>3298</v>
      </c>
      <c r="G1377" s="154" t="s">
        <v>190</v>
      </c>
      <c r="H1377" s="155">
        <v>1</v>
      </c>
      <c r="I1377" s="156"/>
      <c r="J1377" s="157">
        <f t="shared" si="20"/>
        <v>0</v>
      </c>
      <c r="K1377" s="153" t="s">
        <v>224</v>
      </c>
      <c r="L1377" s="34"/>
      <c r="M1377" s="158" t="s">
        <v>1</v>
      </c>
      <c r="N1377" s="159" t="s">
        <v>45</v>
      </c>
      <c r="O1377" s="59"/>
      <c r="P1377" s="160">
        <f t="shared" si="21"/>
        <v>0</v>
      </c>
      <c r="Q1377" s="160">
        <v>3.0625</v>
      </c>
      <c r="R1377" s="160">
        <f t="shared" si="22"/>
        <v>3.0625</v>
      </c>
      <c r="S1377" s="160">
        <v>0</v>
      </c>
      <c r="T1377" s="161">
        <f t="shared" si="23"/>
        <v>0</v>
      </c>
      <c r="U1377" s="33"/>
      <c r="V1377" s="33"/>
      <c r="W1377" s="33"/>
      <c r="X1377" s="33"/>
      <c r="Y1377" s="33"/>
      <c r="Z1377" s="33"/>
      <c r="AA1377" s="33"/>
      <c r="AB1377" s="33"/>
      <c r="AC1377" s="33"/>
      <c r="AD1377" s="33"/>
      <c r="AE1377" s="33"/>
      <c r="AR1377" s="162" t="s">
        <v>192</v>
      </c>
      <c r="AT1377" s="162" t="s">
        <v>187</v>
      </c>
      <c r="AU1377" s="162" t="s">
        <v>88</v>
      </c>
      <c r="AY1377" s="18" t="s">
        <v>185</v>
      </c>
      <c r="BE1377" s="163">
        <f t="shared" si="24"/>
        <v>0</v>
      </c>
      <c r="BF1377" s="163">
        <f t="shared" si="25"/>
        <v>0</v>
      </c>
      <c r="BG1377" s="163">
        <f t="shared" si="26"/>
        <v>0</v>
      </c>
      <c r="BH1377" s="163">
        <f t="shared" si="27"/>
        <v>0</v>
      </c>
      <c r="BI1377" s="163">
        <f t="shared" si="28"/>
        <v>0</v>
      </c>
      <c r="BJ1377" s="18" t="s">
        <v>24</v>
      </c>
      <c r="BK1377" s="163">
        <f t="shared" si="29"/>
        <v>0</v>
      </c>
      <c r="BL1377" s="18" t="s">
        <v>192</v>
      </c>
      <c r="BM1377" s="162" t="s">
        <v>3299</v>
      </c>
    </row>
    <row r="1378" spans="1:65" s="2" customFormat="1" ht="21.75" customHeight="1">
      <c r="A1378" s="33"/>
      <c r="B1378" s="150"/>
      <c r="C1378" s="151" t="s">
        <v>3300</v>
      </c>
      <c r="D1378" s="151" t="s">
        <v>187</v>
      </c>
      <c r="E1378" s="152" t="s">
        <v>3301</v>
      </c>
      <c r="F1378" s="153" t="s">
        <v>3302</v>
      </c>
      <c r="G1378" s="154" t="s">
        <v>190</v>
      </c>
      <c r="H1378" s="155">
        <v>1</v>
      </c>
      <c r="I1378" s="156"/>
      <c r="J1378" s="157">
        <f t="shared" si="20"/>
        <v>0</v>
      </c>
      <c r="K1378" s="153" t="s">
        <v>224</v>
      </c>
      <c r="L1378" s="34"/>
      <c r="M1378" s="158" t="s">
        <v>1</v>
      </c>
      <c r="N1378" s="159" t="s">
        <v>45</v>
      </c>
      <c r="O1378" s="59"/>
      <c r="P1378" s="160">
        <f t="shared" si="21"/>
        <v>0</v>
      </c>
      <c r="Q1378" s="160">
        <v>2</v>
      </c>
      <c r="R1378" s="160">
        <f t="shared" si="22"/>
        <v>2</v>
      </c>
      <c r="S1378" s="160">
        <v>0</v>
      </c>
      <c r="T1378" s="161">
        <f t="shared" si="23"/>
        <v>0</v>
      </c>
      <c r="U1378" s="33"/>
      <c r="V1378" s="33"/>
      <c r="W1378" s="33"/>
      <c r="X1378" s="33"/>
      <c r="Y1378" s="33"/>
      <c r="Z1378" s="33"/>
      <c r="AA1378" s="33"/>
      <c r="AB1378" s="33"/>
      <c r="AC1378" s="33"/>
      <c r="AD1378" s="33"/>
      <c r="AE1378" s="33"/>
      <c r="AR1378" s="162" t="s">
        <v>192</v>
      </c>
      <c r="AT1378" s="162" t="s">
        <v>187</v>
      </c>
      <c r="AU1378" s="162" t="s">
        <v>88</v>
      </c>
      <c r="AY1378" s="18" t="s">
        <v>185</v>
      </c>
      <c r="BE1378" s="163">
        <f t="shared" si="24"/>
        <v>0</v>
      </c>
      <c r="BF1378" s="163">
        <f t="shared" si="25"/>
        <v>0</v>
      </c>
      <c r="BG1378" s="163">
        <f t="shared" si="26"/>
        <v>0</v>
      </c>
      <c r="BH1378" s="163">
        <f t="shared" si="27"/>
        <v>0</v>
      </c>
      <c r="BI1378" s="163">
        <f t="shared" si="28"/>
        <v>0</v>
      </c>
      <c r="BJ1378" s="18" t="s">
        <v>24</v>
      </c>
      <c r="BK1378" s="163">
        <f t="shared" si="29"/>
        <v>0</v>
      </c>
      <c r="BL1378" s="18" t="s">
        <v>192</v>
      </c>
      <c r="BM1378" s="162" t="s">
        <v>3303</v>
      </c>
    </row>
    <row r="1379" spans="1:65" s="2" customFormat="1" ht="21.75" customHeight="1">
      <c r="A1379" s="33"/>
      <c r="B1379" s="150"/>
      <c r="C1379" s="151" t="s">
        <v>3304</v>
      </c>
      <c r="D1379" s="151" t="s">
        <v>187</v>
      </c>
      <c r="E1379" s="152" t="s">
        <v>3305</v>
      </c>
      <c r="F1379" s="153" t="s">
        <v>3306</v>
      </c>
      <c r="G1379" s="154" t="s">
        <v>190</v>
      </c>
      <c r="H1379" s="155">
        <v>1</v>
      </c>
      <c r="I1379" s="156"/>
      <c r="J1379" s="157">
        <f t="shared" si="20"/>
        <v>0</v>
      </c>
      <c r="K1379" s="153" t="s">
        <v>224</v>
      </c>
      <c r="L1379" s="34"/>
      <c r="M1379" s="158" t="s">
        <v>1</v>
      </c>
      <c r="N1379" s="159" t="s">
        <v>45</v>
      </c>
      <c r="O1379" s="59"/>
      <c r="P1379" s="160">
        <f t="shared" si="21"/>
        <v>0</v>
      </c>
      <c r="Q1379" s="160">
        <v>1.8</v>
      </c>
      <c r="R1379" s="160">
        <f t="shared" si="22"/>
        <v>1.8</v>
      </c>
      <c r="S1379" s="160">
        <v>0</v>
      </c>
      <c r="T1379" s="161">
        <f t="shared" si="23"/>
        <v>0</v>
      </c>
      <c r="U1379" s="33"/>
      <c r="V1379" s="33"/>
      <c r="W1379" s="33"/>
      <c r="X1379" s="33"/>
      <c r="Y1379" s="33"/>
      <c r="Z1379" s="33"/>
      <c r="AA1379" s="33"/>
      <c r="AB1379" s="33"/>
      <c r="AC1379" s="33"/>
      <c r="AD1379" s="33"/>
      <c r="AE1379" s="33"/>
      <c r="AR1379" s="162" t="s">
        <v>192</v>
      </c>
      <c r="AT1379" s="162" t="s">
        <v>187</v>
      </c>
      <c r="AU1379" s="162" t="s">
        <v>88</v>
      </c>
      <c r="AY1379" s="18" t="s">
        <v>185</v>
      </c>
      <c r="BE1379" s="163">
        <f t="shared" si="24"/>
        <v>0</v>
      </c>
      <c r="BF1379" s="163">
        <f t="shared" si="25"/>
        <v>0</v>
      </c>
      <c r="BG1379" s="163">
        <f t="shared" si="26"/>
        <v>0</v>
      </c>
      <c r="BH1379" s="163">
        <f t="shared" si="27"/>
        <v>0</v>
      </c>
      <c r="BI1379" s="163">
        <f t="shared" si="28"/>
        <v>0</v>
      </c>
      <c r="BJ1379" s="18" t="s">
        <v>24</v>
      </c>
      <c r="BK1379" s="163">
        <f t="shared" si="29"/>
        <v>0</v>
      </c>
      <c r="BL1379" s="18" t="s">
        <v>192</v>
      </c>
      <c r="BM1379" s="162" t="s">
        <v>3307</v>
      </c>
    </row>
    <row r="1380" spans="1:65" s="2" customFormat="1" ht="21.75" customHeight="1">
      <c r="A1380" s="33"/>
      <c r="B1380" s="150"/>
      <c r="C1380" s="151" t="s">
        <v>3308</v>
      </c>
      <c r="D1380" s="151" t="s">
        <v>187</v>
      </c>
      <c r="E1380" s="152" t="s">
        <v>3309</v>
      </c>
      <c r="F1380" s="153" t="s">
        <v>3310</v>
      </c>
      <c r="G1380" s="154" t="s">
        <v>190</v>
      </c>
      <c r="H1380" s="155">
        <v>1</v>
      </c>
      <c r="I1380" s="156"/>
      <c r="J1380" s="157">
        <f t="shared" si="20"/>
        <v>0</v>
      </c>
      <c r="K1380" s="153" t="s">
        <v>224</v>
      </c>
      <c r="L1380" s="34"/>
      <c r="M1380" s="158" t="s">
        <v>1</v>
      </c>
      <c r="N1380" s="159" t="s">
        <v>45</v>
      </c>
      <c r="O1380" s="59"/>
      <c r="P1380" s="160">
        <f t="shared" si="21"/>
        <v>0</v>
      </c>
      <c r="Q1380" s="160">
        <v>2</v>
      </c>
      <c r="R1380" s="160">
        <f t="shared" si="22"/>
        <v>2</v>
      </c>
      <c r="S1380" s="160">
        <v>0</v>
      </c>
      <c r="T1380" s="161">
        <f t="shared" si="23"/>
        <v>0</v>
      </c>
      <c r="U1380" s="33"/>
      <c r="V1380" s="33"/>
      <c r="W1380" s="33"/>
      <c r="X1380" s="33"/>
      <c r="Y1380" s="33"/>
      <c r="Z1380" s="33"/>
      <c r="AA1380" s="33"/>
      <c r="AB1380" s="33"/>
      <c r="AC1380" s="33"/>
      <c r="AD1380" s="33"/>
      <c r="AE1380" s="33"/>
      <c r="AR1380" s="162" t="s">
        <v>192</v>
      </c>
      <c r="AT1380" s="162" t="s">
        <v>187</v>
      </c>
      <c r="AU1380" s="162" t="s">
        <v>88</v>
      </c>
      <c r="AY1380" s="18" t="s">
        <v>185</v>
      </c>
      <c r="BE1380" s="163">
        <f t="shared" si="24"/>
        <v>0</v>
      </c>
      <c r="BF1380" s="163">
        <f t="shared" si="25"/>
        <v>0</v>
      </c>
      <c r="BG1380" s="163">
        <f t="shared" si="26"/>
        <v>0</v>
      </c>
      <c r="BH1380" s="163">
        <f t="shared" si="27"/>
        <v>0</v>
      </c>
      <c r="BI1380" s="163">
        <f t="shared" si="28"/>
        <v>0</v>
      </c>
      <c r="BJ1380" s="18" t="s">
        <v>24</v>
      </c>
      <c r="BK1380" s="163">
        <f t="shared" si="29"/>
        <v>0</v>
      </c>
      <c r="BL1380" s="18" t="s">
        <v>192</v>
      </c>
      <c r="BM1380" s="162" t="s">
        <v>3311</v>
      </c>
    </row>
    <row r="1381" spans="1:65" s="2" customFormat="1" ht="21.75" customHeight="1">
      <c r="A1381" s="33"/>
      <c r="B1381" s="150"/>
      <c r="C1381" s="151" t="s">
        <v>3312</v>
      </c>
      <c r="D1381" s="151" t="s">
        <v>187</v>
      </c>
      <c r="E1381" s="152" t="s">
        <v>3313</v>
      </c>
      <c r="F1381" s="153" t="s">
        <v>3314</v>
      </c>
      <c r="G1381" s="154" t="s">
        <v>190</v>
      </c>
      <c r="H1381" s="155">
        <v>1</v>
      </c>
      <c r="I1381" s="156"/>
      <c r="J1381" s="157">
        <f t="shared" si="20"/>
        <v>0</v>
      </c>
      <c r="K1381" s="153" t="s">
        <v>224</v>
      </c>
      <c r="L1381" s="34"/>
      <c r="M1381" s="158" t="s">
        <v>1</v>
      </c>
      <c r="N1381" s="159" t="s">
        <v>45</v>
      </c>
      <c r="O1381" s="59"/>
      <c r="P1381" s="160">
        <f t="shared" si="21"/>
        <v>0</v>
      </c>
      <c r="Q1381" s="160">
        <v>2.3624999999999998</v>
      </c>
      <c r="R1381" s="160">
        <f t="shared" si="22"/>
        <v>2.3624999999999998</v>
      </c>
      <c r="S1381" s="160">
        <v>0</v>
      </c>
      <c r="T1381" s="161">
        <f t="shared" si="23"/>
        <v>0</v>
      </c>
      <c r="U1381" s="33"/>
      <c r="V1381" s="33"/>
      <c r="W1381" s="33"/>
      <c r="X1381" s="33"/>
      <c r="Y1381" s="33"/>
      <c r="Z1381" s="33"/>
      <c r="AA1381" s="33"/>
      <c r="AB1381" s="33"/>
      <c r="AC1381" s="33"/>
      <c r="AD1381" s="33"/>
      <c r="AE1381" s="33"/>
      <c r="AR1381" s="162" t="s">
        <v>192</v>
      </c>
      <c r="AT1381" s="162" t="s">
        <v>187</v>
      </c>
      <c r="AU1381" s="162" t="s">
        <v>88</v>
      </c>
      <c r="AY1381" s="18" t="s">
        <v>185</v>
      </c>
      <c r="BE1381" s="163">
        <f t="shared" si="24"/>
        <v>0</v>
      </c>
      <c r="BF1381" s="163">
        <f t="shared" si="25"/>
        <v>0</v>
      </c>
      <c r="BG1381" s="163">
        <f t="shared" si="26"/>
        <v>0</v>
      </c>
      <c r="BH1381" s="163">
        <f t="shared" si="27"/>
        <v>0</v>
      </c>
      <c r="BI1381" s="163">
        <f t="shared" si="28"/>
        <v>0</v>
      </c>
      <c r="BJ1381" s="18" t="s">
        <v>24</v>
      </c>
      <c r="BK1381" s="163">
        <f t="shared" si="29"/>
        <v>0</v>
      </c>
      <c r="BL1381" s="18" t="s">
        <v>192</v>
      </c>
      <c r="BM1381" s="162" t="s">
        <v>3315</v>
      </c>
    </row>
    <row r="1382" spans="1:65" s="2" customFormat="1" ht="21.75" customHeight="1">
      <c r="A1382" s="33"/>
      <c r="B1382" s="150"/>
      <c r="C1382" s="151" t="s">
        <v>3316</v>
      </c>
      <c r="D1382" s="151" t="s">
        <v>187</v>
      </c>
      <c r="E1382" s="152" t="s">
        <v>3317</v>
      </c>
      <c r="F1382" s="153" t="s">
        <v>3318</v>
      </c>
      <c r="G1382" s="154" t="s">
        <v>190</v>
      </c>
      <c r="H1382" s="155">
        <v>1</v>
      </c>
      <c r="I1382" s="156"/>
      <c r="J1382" s="157">
        <f t="shared" si="20"/>
        <v>0</v>
      </c>
      <c r="K1382" s="153" t="s">
        <v>224</v>
      </c>
      <c r="L1382" s="34"/>
      <c r="M1382" s="158" t="s">
        <v>1</v>
      </c>
      <c r="N1382" s="159" t="s">
        <v>45</v>
      </c>
      <c r="O1382" s="59"/>
      <c r="P1382" s="160">
        <f t="shared" si="21"/>
        <v>0</v>
      </c>
      <c r="Q1382" s="160">
        <v>6.9059999999999997</v>
      </c>
      <c r="R1382" s="160">
        <f t="shared" si="22"/>
        <v>6.9059999999999997</v>
      </c>
      <c r="S1382" s="160">
        <v>0</v>
      </c>
      <c r="T1382" s="161">
        <f t="shared" si="23"/>
        <v>0</v>
      </c>
      <c r="U1382" s="33"/>
      <c r="V1382" s="33"/>
      <c r="W1382" s="33"/>
      <c r="X1382" s="33"/>
      <c r="Y1382" s="33"/>
      <c r="Z1382" s="33"/>
      <c r="AA1382" s="33"/>
      <c r="AB1382" s="33"/>
      <c r="AC1382" s="33"/>
      <c r="AD1382" s="33"/>
      <c r="AE1382" s="33"/>
      <c r="AR1382" s="162" t="s">
        <v>192</v>
      </c>
      <c r="AT1382" s="162" t="s">
        <v>187</v>
      </c>
      <c r="AU1382" s="162" t="s">
        <v>88</v>
      </c>
      <c r="AY1382" s="18" t="s">
        <v>185</v>
      </c>
      <c r="BE1382" s="163">
        <f t="shared" si="24"/>
        <v>0</v>
      </c>
      <c r="BF1382" s="163">
        <f t="shared" si="25"/>
        <v>0</v>
      </c>
      <c r="BG1382" s="163">
        <f t="shared" si="26"/>
        <v>0</v>
      </c>
      <c r="BH1382" s="163">
        <f t="shared" si="27"/>
        <v>0</v>
      </c>
      <c r="BI1382" s="163">
        <f t="shared" si="28"/>
        <v>0</v>
      </c>
      <c r="BJ1382" s="18" t="s">
        <v>24</v>
      </c>
      <c r="BK1382" s="163">
        <f t="shared" si="29"/>
        <v>0</v>
      </c>
      <c r="BL1382" s="18" t="s">
        <v>192</v>
      </c>
      <c r="BM1382" s="162" t="s">
        <v>3319</v>
      </c>
    </row>
    <row r="1383" spans="1:65" s="2" customFormat="1" ht="16.5" customHeight="1">
      <c r="A1383" s="33"/>
      <c r="B1383" s="150"/>
      <c r="C1383" s="151" t="s">
        <v>3320</v>
      </c>
      <c r="D1383" s="151" t="s">
        <v>187</v>
      </c>
      <c r="E1383" s="152" t="s">
        <v>3321</v>
      </c>
      <c r="F1383" s="153" t="s">
        <v>3322</v>
      </c>
      <c r="G1383" s="154" t="s">
        <v>190</v>
      </c>
      <c r="H1383" s="155">
        <v>57</v>
      </c>
      <c r="I1383" s="156"/>
      <c r="J1383" s="157">
        <f t="shared" si="20"/>
        <v>0</v>
      </c>
      <c r="K1383" s="153" t="s">
        <v>1</v>
      </c>
      <c r="L1383" s="34"/>
      <c r="M1383" s="158" t="s">
        <v>1</v>
      </c>
      <c r="N1383" s="159" t="s">
        <v>45</v>
      </c>
      <c r="O1383" s="59"/>
      <c r="P1383" s="160">
        <f t="shared" si="21"/>
        <v>0</v>
      </c>
      <c r="Q1383" s="160">
        <v>1.298E-2</v>
      </c>
      <c r="R1383" s="160">
        <f t="shared" si="22"/>
        <v>0.73985999999999996</v>
      </c>
      <c r="S1383" s="160">
        <v>4.0000000000000001E-3</v>
      </c>
      <c r="T1383" s="161">
        <f t="shared" si="23"/>
        <v>0.22800000000000001</v>
      </c>
      <c r="U1383" s="33"/>
      <c r="V1383" s="33"/>
      <c r="W1383" s="33"/>
      <c r="X1383" s="33"/>
      <c r="Y1383" s="33"/>
      <c r="Z1383" s="33"/>
      <c r="AA1383" s="33"/>
      <c r="AB1383" s="33"/>
      <c r="AC1383" s="33"/>
      <c r="AD1383" s="33"/>
      <c r="AE1383" s="33"/>
      <c r="AR1383" s="162" t="s">
        <v>192</v>
      </c>
      <c r="AT1383" s="162" t="s">
        <v>187</v>
      </c>
      <c r="AU1383" s="162" t="s">
        <v>88</v>
      </c>
      <c r="AY1383" s="18" t="s">
        <v>185</v>
      </c>
      <c r="BE1383" s="163">
        <f t="shared" si="24"/>
        <v>0</v>
      </c>
      <c r="BF1383" s="163">
        <f t="shared" si="25"/>
        <v>0</v>
      </c>
      <c r="BG1383" s="163">
        <f t="shared" si="26"/>
        <v>0</v>
      </c>
      <c r="BH1383" s="163">
        <f t="shared" si="27"/>
        <v>0</v>
      </c>
      <c r="BI1383" s="163">
        <f t="shared" si="28"/>
        <v>0</v>
      </c>
      <c r="BJ1383" s="18" t="s">
        <v>24</v>
      </c>
      <c r="BK1383" s="163">
        <f t="shared" si="29"/>
        <v>0</v>
      </c>
      <c r="BL1383" s="18" t="s">
        <v>192</v>
      </c>
      <c r="BM1383" s="162" t="s">
        <v>3323</v>
      </c>
    </row>
    <row r="1384" spans="1:65" s="13" customFormat="1">
      <c r="B1384" s="164"/>
      <c r="D1384" s="165" t="s">
        <v>194</v>
      </c>
      <c r="E1384" s="166" t="s">
        <v>1</v>
      </c>
      <c r="F1384" s="167" t="s">
        <v>3324</v>
      </c>
      <c r="H1384" s="168">
        <v>57</v>
      </c>
      <c r="I1384" s="169"/>
      <c r="L1384" s="164"/>
      <c r="M1384" s="170"/>
      <c r="N1384" s="171"/>
      <c r="O1384" s="171"/>
      <c r="P1384" s="171"/>
      <c r="Q1384" s="171"/>
      <c r="R1384" s="171"/>
      <c r="S1384" s="171"/>
      <c r="T1384" s="172"/>
      <c r="AT1384" s="166" t="s">
        <v>194</v>
      </c>
      <c r="AU1384" s="166" t="s">
        <v>88</v>
      </c>
      <c r="AV1384" s="13" t="s">
        <v>88</v>
      </c>
      <c r="AW1384" s="13" t="s">
        <v>35</v>
      </c>
      <c r="AX1384" s="13" t="s">
        <v>80</v>
      </c>
      <c r="AY1384" s="166" t="s">
        <v>185</v>
      </c>
    </row>
    <row r="1385" spans="1:65" s="2" customFormat="1" ht="16.5" customHeight="1">
      <c r="A1385" s="33"/>
      <c r="B1385" s="150"/>
      <c r="C1385" s="151" t="s">
        <v>3325</v>
      </c>
      <c r="D1385" s="151" t="s">
        <v>187</v>
      </c>
      <c r="E1385" s="152" t="s">
        <v>3326</v>
      </c>
      <c r="F1385" s="153" t="s">
        <v>3327</v>
      </c>
      <c r="G1385" s="154" t="s">
        <v>190</v>
      </c>
      <c r="H1385" s="155">
        <v>5</v>
      </c>
      <c r="I1385" s="156"/>
      <c r="J1385" s="157">
        <f>ROUND(I1385*H1385,2)</f>
        <v>0</v>
      </c>
      <c r="K1385" s="153" t="s">
        <v>191</v>
      </c>
      <c r="L1385" s="34"/>
      <c r="M1385" s="158" t="s">
        <v>1</v>
      </c>
      <c r="N1385" s="159" t="s">
        <v>45</v>
      </c>
      <c r="O1385" s="59"/>
      <c r="P1385" s="160">
        <f>O1385*H1385</f>
        <v>0</v>
      </c>
      <c r="Q1385" s="160">
        <v>1.2460000000000001E-2</v>
      </c>
      <c r="R1385" s="160">
        <f>Q1385*H1385</f>
        <v>6.2300000000000001E-2</v>
      </c>
      <c r="S1385" s="160">
        <v>8.0000000000000002E-3</v>
      </c>
      <c r="T1385" s="161">
        <f>S1385*H1385</f>
        <v>0.04</v>
      </c>
      <c r="U1385" s="33"/>
      <c r="V1385" s="33"/>
      <c r="W1385" s="33"/>
      <c r="X1385" s="33"/>
      <c r="Y1385" s="33"/>
      <c r="Z1385" s="33"/>
      <c r="AA1385" s="33"/>
      <c r="AB1385" s="33"/>
      <c r="AC1385" s="33"/>
      <c r="AD1385" s="33"/>
      <c r="AE1385" s="33"/>
      <c r="AR1385" s="162" t="s">
        <v>192</v>
      </c>
      <c r="AT1385" s="162" t="s">
        <v>187</v>
      </c>
      <c r="AU1385" s="162" t="s">
        <v>88</v>
      </c>
      <c r="AY1385" s="18" t="s">
        <v>185</v>
      </c>
      <c r="BE1385" s="163">
        <f>IF(N1385="základní",J1385,0)</f>
        <v>0</v>
      </c>
      <c r="BF1385" s="163">
        <f>IF(N1385="snížená",J1385,0)</f>
        <v>0</v>
      </c>
      <c r="BG1385" s="163">
        <f>IF(N1385="zákl. přenesená",J1385,0)</f>
        <v>0</v>
      </c>
      <c r="BH1385" s="163">
        <f>IF(N1385="sníž. přenesená",J1385,0)</f>
        <v>0</v>
      </c>
      <c r="BI1385" s="163">
        <f>IF(N1385="nulová",J1385,0)</f>
        <v>0</v>
      </c>
      <c r="BJ1385" s="18" t="s">
        <v>24</v>
      </c>
      <c r="BK1385" s="163">
        <f>ROUND(I1385*H1385,2)</f>
        <v>0</v>
      </c>
      <c r="BL1385" s="18" t="s">
        <v>192</v>
      </c>
      <c r="BM1385" s="162" t="s">
        <v>3328</v>
      </c>
    </row>
    <row r="1386" spans="1:65" s="13" customFormat="1">
      <c r="B1386" s="164"/>
      <c r="D1386" s="165" t="s">
        <v>194</v>
      </c>
      <c r="E1386" s="166" t="s">
        <v>1</v>
      </c>
      <c r="F1386" s="167" t="s">
        <v>157</v>
      </c>
      <c r="H1386" s="168">
        <v>5</v>
      </c>
      <c r="I1386" s="169"/>
      <c r="L1386" s="164"/>
      <c r="M1386" s="170"/>
      <c r="N1386" s="171"/>
      <c r="O1386" s="171"/>
      <c r="P1386" s="171"/>
      <c r="Q1386" s="171"/>
      <c r="R1386" s="171"/>
      <c r="S1386" s="171"/>
      <c r="T1386" s="172"/>
      <c r="AT1386" s="166" t="s">
        <v>194</v>
      </c>
      <c r="AU1386" s="166" t="s">
        <v>88</v>
      </c>
      <c r="AV1386" s="13" t="s">
        <v>88</v>
      </c>
      <c r="AW1386" s="13" t="s">
        <v>35</v>
      </c>
      <c r="AX1386" s="13" t="s">
        <v>80</v>
      </c>
      <c r="AY1386" s="166" t="s">
        <v>185</v>
      </c>
    </row>
    <row r="1387" spans="1:65" s="2" customFormat="1" ht="16.5" customHeight="1">
      <c r="A1387" s="33"/>
      <c r="B1387" s="150"/>
      <c r="C1387" s="151" t="s">
        <v>3329</v>
      </c>
      <c r="D1387" s="151" t="s">
        <v>187</v>
      </c>
      <c r="E1387" s="152" t="s">
        <v>3330</v>
      </c>
      <c r="F1387" s="153" t="s">
        <v>3331</v>
      </c>
      <c r="G1387" s="154" t="s">
        <v>190</v>
      </c>
      <c r="H1387" s="155">
        <v>11</v>
      </c>
      <c r="I1387" s="156"/>
      <c r="J1387" s="157">
        <f>ROUND(I1387*H1387,2)</f>
        <v>0</v>
      </c>
      <c r="K1387" s="153" t="s">
        <v>191</v>
      </c>
      <c r="L1387" s="34"/>
      <c r="M1387" s="158" t="s">
        <v>1</v>
      </c>
      <c r="N1387" s="159" t="s">
        <v>45</v>
      </c>
      <c r="O1387" s="59"/>
      <c r="P1387" s="160">
        <f>O1387*H1387</f>
        <v>0</v>
      </c>
      <c r="Q1387" s="160">
        <v>0.21734000000000001</v>
      </c>
      <c r="R1387" s="160">
        <f>Q1387*H1387</f>
        <v>2.3907400000000001</v>
      </c>
      <c r="S1387" s="160">
        <v>0</v>
      </c>
      <c r="T1387" s="161">
        <f>S1387*H1387</f>
        <v>0</v>
      </c>
      <c r="U1387" s="33"/>
      <c r="V1387" s="33"/>
      <c r="W1387" s="33"/>
      <c r="X1387" s="33"/>
      <c r="Y1387" s="33"/>
      <c r="Z1387" s="33"/>
      <c r="AA1387" s="33"/>
      <c r="AB1387" s="33"/>
      <c r="AC1387" s="33"/>
      <c r="AD1387" s="33"/>
      <c r="AE1387" s="33"/>
      <c r="AR1387" s="162" t="s">
        <v>192</v>
      </c>
      <c r="AT1387" s="162" t="s">
        <v>187</v>
      </c>
      <c r="AU1387" s="162" t="s">
        <v>88</v>
      </c>
      <c r="AY1387" s="18" t="s">
        <v>185</v>
      </c>
      <c r="BE1387" s="163">
        <f>IF(N1387="základní",J1387,0)</f>
        <v>0</v>
      </c>
      <c r="BF1387" s="163">
        <f>IF(N1387="snížená",J1387,0)</f>
        <v>0</v>
      </c>
      <c r="BG1387" s="163">
        <f>IF(N1387="zákl. přenesená",J1387,0)</f>
        <v>0</v>
      </c>
      <c r="BH1387" s="163">
        <f>IF(N1387="sníž. přenesená",J1387,0)</f>
        <v>0</v>
      </c>
      <c r="BI1387" s="163">
        <f>IF(N1387="nulová",J1387,0)</f>
        <v>0</v>
      </c>
      <c r="BJ1387" s="18" t="s">
        <v>24</v>
      </c>
      <c r="BK1387" s="163">
        <f>ROUND(I1387*H1387,2)</f>
        <v>0</v>
      </c>
      <c r="BL1387" s="18" t="s">
        <v>192</v>
      </c>
      <c r="BM1387" s="162" t="s">
        <v>3332</v>
      </c>
    </row>
    <row r="1388" spans="1:65" s="2" customFormat="1" ht="16.5" customHeight="1">
      <c r="A1388" s="33"/>
      <c r="B1388" s="150"/>
      <c r="C1388" s="181" t="s">
        <v>3333</v>
      </c>
      <c r="D1388" s="181" t="s">
        <v>231</v>
      </c>
      <c r="E1388" s="182" t="s">
        <v>3334</v>
      </c>
      <c r="F1388" s="183" t="s">
        <v>3335</v>
      </c>
      <c r="G1388" s="184" t="s">
        <v>190</v>
      </c>
      <c r="H1388" s="185">
        <v>11</v>
      </c>
      <c r="I1388" s="186"/>
      <c r="J1388" s="187">
        <f>ROUND(I1388*H1388,2)</f>
        <v>0</v>
      </c>
      <c r="K1388" s="183" t="s">
        <v>224</v>
      </c>
      <c r="L1388" s="188"/>
      <c r="M1388" s="189" t="s">
        <v>1</v>
      </c>
      <c r="N1388" s="190" t="s">
        <v>45</v>
      </c>
      <c r="O1388" s="59"/>
      <c r="P1388" s="160">
        <f>O1388*H1388</f>
        <v>0</v>
      </c>
      <c r="Q1388" s="160">
        <v>9.1999999999999998E-2</v>
      </c>
      <c r="R1388" s="160">
        <f>Q1388*H1388</f>
        <v>1.012</v>
      </c>
      <c r="S1388" s="160">
        <v>0</v>
      </c>
      <c r="T1388" s="161">
        <f>S1388*H1388</f>
        <v>0</v>
      </c>
      <c r="U1388" s="33"/>
      <c r="V1388" s="33"/>
      <c r="W1388" s="33"/>
      <c r="X1388" s="33"/>
      <c r="Y1388" s="33"/>
      <c r="Z1388" s="33"/>
      <c r="AA1388" s="33"/>
      <c r="AB1388" s="33"/>
      <c r="AC1388" s="33"/>
      <c r="AD1388" s="33"/>
      <c r="AE1388" s="33"/>
      <c r="AR1388" s="162" t="s">
        <v>217</v>
      </c>
      <c r="AT1388" s="162" t="s">
        <v>231</v>
      </c>
      <c r="AU1388" s="162" t="s">
        <v>88</v>
      </c>
      <c r="AY1388" s="18" t="s">
        <v>185</v>
      </c>
      <c r="BE1388" s="163">
        <f>IF(N1388="základní",J1388,0)</f>
        <v>0</v>
      </c>
      <c r="BF1388" s="163">
        <f>IF(N1388="snížená",J1388,0)</f>
        <v>0</v>
      </c>
      <c r="BG1388" s="163">
        <f>IF(N1388="zákl. přenesená",J1388,0)</f>
        <v>0</v>
      </c>
      <c r="BH1388" s="163">
        <f>IF(N1388="sníž. přenesená",J1388,0)</f>
        <v>0</v>
      </c>
      <c r="BI1388" s="163">
        <f>IF(N1388="nulová",J1388,0)</f>
        <v>0</v>
      </c>
      <c r="BJ1388" s="18" t="s">
        <v>24</v>
      </c>
      <c r="BK1388" s="163">
        <f>ROUND(I1388*H1388,2)</f>
        <v>0</v>
      </c>
      <c r="BL1388" s="18" t="s">
        <v>192</v>
      </c>
      <c r="BM1388" s="162" t="s">
        <v>3336</v>
      </c>
    </row>
    <row r="1389" spans="1:65" s="2" customFormat="1" ht="16.5" customHeight="1">
      <c r="A1389" s="33"/>
      <c r="B1389" s="150"/>
      <c r="C1389" s="151" t="s">
        <v>3337</v>
      </c>
      <c r="D1389" s="151" t="s">
        <v>187</v>
      </c>
      <c r="E1389" s="152" t="s">
        <v>1733</v>
      </c>
      <c r="F1389" s="153" t="s">
        <v>1734</v>
      </c>
      <c r="G1389" s="154" t="s">
        <v>228</v>
      </c>
      <c r="H1389" s="155">
        <v>0.96199999999999997</v>
      </c>
      <c r="I1389" s="156"/>
      <c r="J1389" s="157">
        <f>ROUND(I1389*H1389,2)</f>
        <v>0</v>
      </c>
      <c r="K1389" s="153" t="s">
        <v>191</v>
      </c>
      <c r="L1389" s="34"/>
      <c r="M1389" s="158" t="s">
        <v>1</v>
      </c>
      <c r="N1389" s="159" t="s">
        <v>45</v>
      </c>
      <c r="O1389" s="59"/>
      <c r="P1389" s="160">
        <f>O1389*H1389</f>
        <v>0</v>
      </c>
      <c r="Q1389" s="160">
        <v>2.3010199999999998</v>
      </c>
      <c r="R1389" s="160">
        <f>Q1389*H1389</f>
        <v>2.2135812399999999</v>
      </c>
      <c r="S1389" s="160">
        <v>0</v>
      </c>
      <c r="T1389" s="161">
        <f>S1389*H1389</f>
        <v>0</v>
      </c>
      <c r="U1389" s="33"/>
      <c r="V1389" s="33"/>
      <c r="W1389" s="33"/>
      <c r="X1389" s="33"/>
      <c r="Y1389" s="33"/>
      <c r="Z1389" s="33"/>
      <c r="AA1389" s="33"/>
      <c r="AB1389" s="33"/>
      <c r="AC1389" s="33"/>
      <c r="AD1389" s="33"/>
      <c r="AE1389" s="33"/>
      <c r="AR1389" s="162" t="s">
        <v>192</v>
      </c>
      <c r="AT1389" s="162" t="s">
        <v>187</v>
      </c>
      <c r="AU1389" s="162" t="s">
        <v>88</v>
      </c>
      <c r="AY1389" s="18" t="s">
        <v>185</v>
      </c>
      <c r="BE1389" s="163">
        <f>IF(N1389="základní",J1389,0)</f>
        <v>0</v>
      </c>
      <c r="BF1389" s="163">
        <f>IF(N1389="snížená",J1389,0)</f>
        <v>0</v>
      </c>
      <c r="BG1389" s="163">
        <f>IF(N1389="zákl. přenesená",J1389,0)</f>
        <v>0</v>
      </c>
      <c r="BH1389" s="163">
        <f>IF(N1389="sníž. přenesená",J1389,0)</f>
        <v>0</v>
      </c>
      <c r="BI1389" s="163">
        <f>IF(N1389="nulová",J1389,0)</f>
        <v>0</v>
      </c>
      <c r="BJ1389" s="18" t="s">
        <v>24</v>
      </c>
      <c r="BK1389" s="163">
        <f>ROUND(I1389*H1389,2)</f>
        <v>0</v>
      </c>
      <c r="BL1389" s="18" t="s">
        <v>192</v>
      </c>
      <c r="BM1389" s="162" t="s">
        <v>3338</v>
      </c>
    </row>
    <row r="1390" spans="1:65" s="13" customFormat="1">
      <c r="B1390" s="164"/>
      <c r="D1390" s="165" t="s">
        <v>194</v>
      </c>
      <c r="E1390" s="166" t="s">
        <v>1</v>
      </c>
      <c r="F1390" s="167" t="s">
        <v>3339</v>
      </c>
      <c r="H1390" s="168">
        <v>0.96199999999999997</v>
      </c>
      <c r="I1390" s="169"/>
      <c r="L1390" s="164"/>
      <c r="M1390" s="170"/>
      <c r="N1390" s="171"/>
      <c r="O1390" s="171"/>
      <c r="P1390" s="171"/>
      <c r="Q1390" s="171"/>
      <c r="R1390" s="171"/>
      <c r="S1390" s="171"/>
      <c r="T1390" s="172"/>
      <c r="AT1390" s="166" t="s">
        <v>194</v>
      </c>
      <c r="AU1390" s="166" t="s">
        <v>88</v>
      </c>
      <c r="AV1390" s="13" t="s">
        <v>88</v>
      </c>
      <c r="AW1390" s="13" t="s">
        <v>35</v>
      </c>
      <c r="AX1390" s="13" t="s">
        <v>24</v>
      </c>
      <c r="AY1390" s="166" t="s">
        <v>185</v>
      </c>
    </row>
    <row r="1391" spans="1:65" s="2" customFormat="1" ht="16.5" customHeight="1">
      <c r="A1391" s="33"/>
      <c r="B1391" s="150"/>
      <c r="C1391" s="151" t="s">
        <v>3340</v>
      </c>
      <c r="D1391" s="151" t="s">
        <v>187</v>
      </c>
      <c r="E1391" s="152" t="s">
        <v>1738</v>
      </c>
      <c r="F1391" s="153" t="s">
        <v>1739</v>
      </c>
      <c r="G1391" s="154" t="s">
        <v>228</v>
      </c>
      <c r="H1391" s="155">
        <v>10.57</v>
      </c>
      <c r="I1391" s="156"/>
      <c r="J1391" s="157">
        <f>ROUND(I1391*H1391,2)</f>
        <v>0</v>
      </c>
      <c r="K1391" s="153" t="s">
        <v>191</v>
      </c>
      <c r="L1391" s="34"/>
      <c r="M1391" s="158" t="s">
        <v>1</v>
      </c>
      <c r="N1391" s="159" t="s">
        <v>45</v>
      </c>
      <c r="O1391" s="59"/>
      <c r="P1391" s="160">
        <f>O1391*H1391</f>
        <v>0</v>
      </c>
      <c r="Q1391" s="160">
        <v>2.3010199999999998</v>
      </c>
      <c r="R1391" s="160">
        <f>Q1391*H1391</f>
        <v>24.321781399999999</v>
      </c>
      <c r="S1391" s="160">
        <v>0</v>
      </c>
      <c r="T1391" s="161">
        <f>S1391*H1391</f>
        <v>0</v>
      </c>
      <c r="U1391" s="33"/>
      <c r="V1391" s="33"/>
      <c r="W1391" s="33"/>
      <c r="X1391" s="33"/>
      <c r="Y1391" s="33"/>
      <c r="Z1391" s="33"/>
      <c r="AA1391" s="33"/>
      <c r="AB1391" s="33"/>
      <c r="AC1391" s="33"/>
      <c r="AD1391" s="33"/>
      <c r="AE1391" s="33"/>
      <c r="AR1391" s="162" t="s">
        <v>192</v>
      </c>
      <c r="AT1391" s="162" t="s">
        <v>187</v>
      </c>
      <c r="AU1391" s="162" t="s">
        <v>88</v>
      </c>
      <c r="AY1391" s="18" t="s">
        <v>185</v>
      </c>
      <c r="BE1391" s="163">
        <f>IF(N1391="základní",J1391,0)</f>
        <v>0</v>
      </c>
      <c r="BF1391" s="163">
        <f>IF(N1391="snížená",J1391,0)</f>
        <v>0</v>
      </c>
      <c r="BG1391" s="163">
        <f>IF(N1391="zákl. přenesená",J1391,0)</f>
        <v>0</v>
      </c>
      <c r="BH1391" s="163">
        <f>IF(N1391="sníž. přenesená",J1391,0)</f>
        <v>0</v>
      </c>
      <c r="BI1391" s="163">
        <f>IF(N1391="nulová",J1391,0)</f>
        <v>0</v>
      </c>
      <c r="BJ1391" s="18" t="s">
        <v>24</v>
      </c>
      <c r="BK1391" s="163">
        <f>ROUND(I1391*H1391,2)</f>
        <v>0</v>
      </c>
      <c r="BL1391" s="18" t="s">
        <v>192</v>
      </c>
      <c r="BM1391" s="162" t="s">
        <v>3341</v>
      </c>
    </row>
    <row r="1392" spans="1:65" s="15" customFormat="1">
      <c r="B1392" s="194"/>
      <c r="D1392" s="165" t="s">
        <v>194</v>
      </c>
      <c r="E1392" s="195" t="s">
        <v>1</v>
      </c>
      <c r="F1392" s="196" t="s">
        <v>3342</v>
      </c>
      <c r="H1392" s="195" t="s">
        <v>1</v>
      </c>
      <c r="I1392" s="197"/>
      <c r="L1392" s="194"/>
      <c r="M1392" s="198"/>
      <c r="N1392" s="199"/>
      <c r="O1392" s="199"/>
      <c r="P1392" s="199"/>
      <c r="Q1392" s="199"/>
      <c r="R1392" s="199"/>
      <c r="S1392" s="199"/>
      <c r="T1392" s="200"/>
      <c r="AT1392" s="195" t="s">
        <v>194</v>
      </c>
      <c r="AU1392" s="195" t="s">
        <v>88</v>
      </c>
      <c r="AV1392" s="15" t="s">
        <v>24</v>
      </c>
      <c r="AW1392" s="15" t="s">
        <v>35</v>
      </c>
      <c r="AX1392" s="15" t="s">
        <v>80</v>
      </c>
      <c r="AY1392" s="195" t="s">
        <v>185</v>
      </c>
    </row>
    <row r="1393" spans="1:65" s="13" customFormat="1">
      <c r="B1393" s="164"/>
      <c r="D1393" s="165" t="s">
        <v>194</v>
      </c>
      <c r="E1393" s="166" t="s">
        <v>1</v>
      </c>
      <c r="F1393" s="167" t="s">
        <v>3343</v>
      </c>
      <c r="H1393" s="168">
        <v>5.9450000000000003</v>
      </c>
      <c r="I1393" s="169"/>
      <c r="L1393" s="164"/>
      <c r="M1393" s="170"/>
      <c r="N1393" s="171"/>
      <c r="O1393" s="171"/>
      <c r="P1393" s="171"/>
      <c r="Q1393" s="171"/>
      <c r="R1393" s="171"/>
      <c r="S1393" s="171"/>
      <c r="T1393" s="172"/>
      <c r="AT1393" s="166" t="s">
        <v>194</v>
      </c>
      <c r="AU1393" s="166" t="s">
        <v>88</v>
      </c>
      <c r="AV1393" s="13" t="s">
        <v>88</v>
      </c>
      <c r="AW1393" s="13" t="s">
        <v>35</v>
      </c>
      <c r="AX1393" s="13" t="s">
        <v>80</v>
      </c>
      <c r="AY1393" s="166" t="s">
        <v>185</v>
      </c>
    </row>
    <row r="1394" spans="1:65" s="13" customFormat="1">
      <c r="B1394" s="164"/>
      <c r="D1394" s="165" t="s">
        <v>194</v>
      </c>
      <c r="E1394" s="166" t="s">
        <v>1</v>
      </c>
      <c r="F1394" s="167" t="s">
        <v>3344</v>
      </c>
      <c r="H1394" s="168">
        <v>-2.153</v>
      </c>
      <c r="I1394" s="169"/>
      <c r="L1394" s="164"/>
      <c r="M1394" s="170"/>
      <c r="N1394" s="171"/>
      <c r="O1394" s="171"/>
      <c r="P1394" s="171"/>
      <c r="Q1394" s="171"/>
      <c r="R1394" s="171"/>
      <c r="S1394" s="171"/>
      <c r="T1394" s="172"/>
      <c r="AT1394" s="166" t="s">
        <v>194</v>
      </c>
      <c r="AU1394" s="166" t="s">
        <v>88</v>
      </c>
      <c r="AV1394" s="13" t="s">
        <v>88</v>
      </c>
      <c r="AW1394" s="13" t="s">
        <v>35</v>
      </c>
      <c r="AX1394" s="13" t="s">
        <v>80</v>
      </c>
      <c r="AY1394" s="166" t="s">
        <v>185</v>
      </c>
    </row>
    <row r="1395" spans="1:65" s="15" customFormat="1">
      <c r="B1395" s="194"/>
      <c r="D1395" s="165" t="s">
        <v>194</v>
      </c>
      <c r="E1395" s="195" t="s">
        <v>1</v>
      </c>
      <c r="F1395" s="196" t="s">
        <v>2292</v>
      </c>
      <c r="H1395" s="195" t="s">
        <v>1</v>
      </c>
      <c r="I1395" s="197"/>
      <c r="L1395" s="194"/>
      <c r="M1395" s="198"/>
      <c r="N1395" s="199"/>
      <c r="O1395" s="199"/>
      <c r="P1395" s="199"/>
      <c r="Q1395" s="199"/>
      <c r="R1395" s="199"/>
      <c r="S1395" s="199"/>
      <c r="T1395" s="200"/>
      <c r="AT1395" s="195" t="s">
        <v>194</v>
      </c>
      <c r="AU1395" s="195" t="s">
        <v>88</v>
      </c>
      <c r="AV1395" s="15" t="s">
        <v>24</v>
      </c>
      <c r="AW1395" s="15" t="s">
        <v>35</v>
      </c>
      <c r="AX1395" s="15" t="s">
        <v>80</v>
      </c>
      <c r="AY1395" s="195" t="s">
        <v>185</v>
      </c>
    </row>
    <row r="1396" spans="1:65" s="15" customFormat="1">
      <c r="B1396" s="194"/>
      <c r="D1396" s="165" t="s">
        <v>194</v>
      </c>
      <c r="E1396" s="195" t="s">
        <v>1</v>
      </c>
      <c r="F1396" s="196" t="s">
        <v>2293</v>
      </c>
      <c r="H1396" s="195" t="s">
        <v>1</v>
      </c>
      <c r="I1396" s="197"/>
      <c r="L1396" s="194"/>
      <c r="M1396" s="198"/>
      <c r="N1396" s="199"/>
      <c r="O1396" s="199"/>
      <c r="P1396" s="199"/>
      <c r="Q1396" s="199"/>
      <c r="R1396" s="199"/>
      <c r="S1396" s="199"/>
      <c r="T1396" s="200"/>
      <c r="AT1396" s="195" t="s">
        <v>194</v>
      </c>
      <c r="AU1396" s="195" t="s">
        <v>88</v>
      </c>
      <c r="AV1396" s="15" t="s">
        <v>24</v>
      </c>
      <c r="AW1396" s="15" t="s">
        <v>35</v>
      </c>
      <c r="AX1396" s="15" t="s">
        <v>80</v>
      </c>
      <c r="AY1396" s="195" t="s">
        <v>185</v>
      </c>
    </row>
    <row r="1397" spans="1:65" s="13" customFormat="1">
      <c r="B1397" s="164"/>
      <c r="D1397" s="165" t="s">
        <v>194</v>
      </c>
      <c r="E1397" s="166" t="s">
        <v>1</v>
      </c>
      <c r="F1397" s="167" t="s">
        <v>3345</v>
      </c>
      <c r="H1397" s="168">
        <v>3.1539999999999999</v>
      </c>
      <c r="I1397" s="169"/>
      <c r="L1397" s="164"/>
      <c r="M1397" s="170"/>
      <c r="N1397" s="171"/>
      <c r="O1397" s="171"/>
      <c r="P1397" s="171"/>
      <c r="Q1397" s="171"/>
      <c r="R1397" s="171"/>
      <c r="S1397" s="171"/>
      <c r="T1397" s="172"/>
      <c r="AT1397" s="166" t="s">
        <v>194</v>
      </c>
      <c r="AU1397" s="166" t="s">
        <v>88</v>
      </c>
      <c r="AV1397" s="13" t="s">
        <v>88</v>
      </c>
      <c r="AW1397" s="13" t="s">
        <v>35</v>
      </c>
      <c r="AX1397" s="13" t="s">
        <v>80</v>
      </c>
      <c r="AY1397" s="166" t="s">
        <v>185</v>
      </c>
    </row>
    <row r="1398" spans="1:65" s="13" customFormat="1">
      <c r="B1398" s="164"/>
      <c r="D1398" s="165" t="s">
        <v>194</v>
      </c>
      <c r="E1398" s="166" t="s">
        <v>1</v>
      </c>
      <c r="F1398" s="167" t="s">
        <v>3346</v>
      </c>
      <c r="H1398" s="168">
        <v>3.6240000000000001</v>
      </c>
      <c r="I1398" s="169"/>
      <c r="L1398" s="164"/>
      <c r="M1398" s="170"/>
      <c r="N1398" s="171"/>
      <c r="O1398" s="171"/>
      <c r="P1398" s="171"/>
      <c r="Q1398" s="171"/>
      <c r="R1398" s="171"/>
      <c r="S1398" s="171"/>
      <c r="T1398" s="172"/>
      <c r="AT1398" s="166" t="s">
        <v>194</v>
      </c>
      <c r="AU1398" s="166" t="s">
        <v>88</v>
      </c>
      <c r="AV1398" s="13" t="s">
        <v>88</v>
      </c>
      <c r="AW1398" s="13" t="s">
        <v>35</v>
      </c>
      <c r="AX1398" s="13" t="s">
        <v>80</v>
      </c>
      <c r="AY1398" s="166" t="s">
        <v>185</v>
      </c>
    </row>
    <row r="1399" spans="1:65" s="14" customFormat="1">
      <c r="B1399" s="173"/>
      <c r="D1399" s="165" t="s">
        <v>194</v>
      </c>
      <c r="E1399" s="174" t="s">
        <v>1</v>
      </c>
      <c r="F1399" s="175" t="s">
        <v>195</v>
      </c>
      <c r="H1399" s="176">
        <v>10.57</v>
      </c>
      <c r="I1399" s="177"/>
      <c r="L1399" s="173"/>
      <c r="M1399" s="178"/>
      <c r="N1399" s="179"/>
      <c r="O1399" s="179"/>
      <c r="P1399" s="179"/>
      <c r="Q1399" s="179"/>
      <c r="R1399" s="179"/>
      <c r="S1399" s="179"/>
      <c r="T1399" s="180"/>
      <c r="AT1399" s="174" t="s">
        <v>194</v>
      </c>
      <c r="AU1399" s="174" t="s">
        <v>88</v>
      </c>
      <c r="AV1399" s="14" t="s">
        <v>192</v>
      </c>
      <c r="AW1399" s="14" t="s">
        <v>35</v>
      </c>
      <c r="AX1399" s="14" t="s">
        <v>24</v>
      </c>
      <c r="AY1399" s="174" t="s">
        <v>185</v>
      </c>
    </row>
    <row r="1400" spans="1:65" s="2" customFormat="1" ht="16.5" customHeight="1">
      <c r="A1400" s="33"/>
      <c r="B1400" s="150"/>
      <c r="C1400" s="151" t="s">
        <v>3347</v>
      </c>
      <c r="D1400" s="151" t="s">
        <v>187</v>
      </c>
      <c r="E1400" s="152" t="s">
        <v>1742</v>
      </c>
      <c r="F1400" s="153" t="s">
        <v>1743</v>
      </c>
      <c r="G1400" s="154" t="s">
        <v>288</v>
      </c>
      <c r="H1400" s="155">
        <v>3.54</v>
      </c>
      <c r="I1400" s="156"/>
      <c r="J1400" s="157">
        <f>ROUND(I1400*H1400,2)</f>
        <v>0</v>
      </c>
      <c r="K1400" s="153" t="s">
        <v>191</v>
      </c>
      <c r="L1400" s="34"/>
      <c r="M1400" s="158" t="s">
        <v>1</v>
      </c>
      <c r="N1400" s="159" t="s">
        <v>45</v>
      </c>
      <c r="O1400" s="59"/>
      <c r="P1400" s="160">
        <f>O1400*H1400</f>
        <v>0</v>
      </c>
      <c r="Q1400" s="160">
        <v>4.0200000000000001E-3</v>
      </c>
      <c r="R1400" s="160">
        <f>Q1400*H1400</f>
        <v>1.42308E-2</v>
      </c>
      <c r="S1400" s="160">
        <v>0</v>
      </c>
      <c r="T1400" s="161">
        <f>S1400*H1400</f>
        <v>0</v>
      </c>
      <c r="U1400" s="33"/>
      <c r="V1400" s="33"/>
      <c r="W1400" s="33"/>
      <c r="X1400" s="33"/>
      <c r="Y1400" s="33"/>
      <c r="Z1400" s="33"/>
      <c r="AA1400" s="33"/>
      <c r="AB1400" s="33"/>
      <c r="AC1400" s="33"/>
      <c r="AD1400" s="33"/>
      <c r="AE1400" s="33"/>
      <c r="AR1400" s="162" t="s">
        <v>192</v>
      </c>
      <c r="AT1400" s="162" t="s">
        <v>187</v>
      </c>
      <c r="AU1400" s="162" t="s">
        <v>88</v>
      </c>
      <c r="AY1400" s="18" t="s">
        <v>185</v>
      </c>
      <c r="BE1400" s="163">
        <f>IF(N1400="základní",J1400,0)</f>
        <v>0</v>
      </c>
      <c r="BF1400" s="163">
        <f>IF(N1400="snížená",J1400,0)</f>
        <v>0</v>
      </c>
      <c r="BG1400" s="163">
        <f>IF(N1400="zákl. přenesená",J1400,0)</f>
        <v>0</v>
      </c>
      <c r="BH1400" s="163">
        <f>IF(N1400="sníž. přenesená",J1400,0)</f>
        <v>0</v>
      </c>
      <c r="BI1400" s="163">
        <f>IF(N1400="nulová",J1400,0)</f>
        <v>0</v>
      </c>
      <c r="BJ1400" s="18" t="s">
        <v>24</v>
      </c>
      <c r="BK1400" s="163">
        <f>ROUND(I1400*H1400,2)</f>
        <v>0</v>
      </c>
      <c r="BL1400" s="18" t="s">
        <v>192</v>
      </c>
      <c r="BM1400" s="162" t="s">
        <v>3348</v>
      </c>
    </row>
    <row r="1401" spans="1:65" s="15" customFormat="1">
      <c r="B1401" s="194"/>
      <c r="D1401" s="165" t="s">
        <v>194</v>
      </c>
      <c r="E1401" s="195" t="s">
        <v>1</v>
      </c>
      <c r="F1401" s="196" t="s">
        <v>3342</v>
      </c>
      <c r="H1401" s="195" t="s">
        <v>1</v>
      </c>
      <c r="I1401" s="197"/>
      <c r="L1401" s="194"/>
      <c r="M1401" s="198"/>
      <c r="N1401" s="199"/>
      <c r="O1401" s="199"/>
      <c r="P1401" s="199"/>
      <c r="Q1401" s="199"/>
      <c r="R1401" s="199"/>
      <c r="S1401" s="199"/>
      <c r="T1401" s="200"/>
      <c r="AT1401" s="195" t="s">
        <v>194</v>
      </c>
      <c r="AU1401" s="195" t="s">
        <v>88</v>
      </c>
      <c r="AV1401" s="15" t="s">
        <v>24</v>
      </c>
      <c r="AW1401" s="15" t="s">
        <v>35</v>
      </c>
      <c r="AX1401" s="15" t="s">
        <v>80</v>
      </c>
      <c r="AY1401" s="195" t="s">
        <v>185</v>
      </c>
    </row>
    <row r="1402" spans="1:65" s="13" customFormat="1">
      <c r="B1402" s="164"/>
      <c r="D1402" s="165" t="s">
        <v>194</v>
      </c>
      <c r="E1402" s="166" t="s">
        <v>1</v>
      </c>
      <c r="F1402" s="167" t="s">
        <v>3349</v>
      </c>
      <c r="H1402" s="168">
        <v>3.54</v>
      </c>
      <c r="I1402" s="169"/>
      <c r="L1402" s="164"/>
      <c r="M1402" s="170"/>
      <c r="N1402" s="171"/>
      <c r="O1402" s="171"/>
      <c r="P1402" s="171"/>
      <c r="Q1402" s="171"/>
      <c r="R1402" s="171"/>
      <c r="S1402" s="171"/>
      <c r="T1402" s="172"/>
      <c r="AT1402" s="166" t="s">
        <v>194</v>
      </c>
      <c r="AU1402" s="166" t="s">
        <v>88</v>
      </c>
      <c r="AV1402" s="13" t="s">
        <v>88</v>
      </c>
      <c r="AW1402" s="13" t="s">
        <v>35</v>
      </c>
      <c r="AX1402" s="13" t="s">
        <v>24</v>
      </c>
      <c r="AY1402" s="166" t="s">
        <v>185</v>
      </c>
    </row>
    <row r="1403" spans="1:65" s="2" customFormat="1" ht="16.5" customHeight="1">
      <c r="A1403" s="33"/>
      <c r="B1403" s="150"/>
      <c r="C1403" s="151" t="s">
        <v>3350</v>
      </c>
      <c r="D1403" s="151" t="s">
        <v>187</v>
      </c>
      <c r="E1403" s="152" t="s">
        <v>3351</v>
      </c>
      <c r="F1403" s="153" t="s">
        <v>3352</v>
      </c>
      <c r="G1403" s="154" t="s">
        <v>190</v>
      </c>
      <c r="H1403" s="155">
        <v>23</v>
      </c>
      <c r="I1403" s="156"/>
      <c r="J1403" s="157">
        <f>ROUND(I1403*H1403,2)</f>
        <v>0</v>
      </c>
      <c r="K1403" s="153" t="s">
        <v>191</v>
      </c>
      <c r="L1403" s="34"/>
      <c r="M1403" s="158" t="s">
        <v>1</v>
      </c>
      <c r="N1403" s="159" t="s">
        <v>45</v>
      </c>
      <c r="O1403" s="59"/>
      <c r="P1403" s="160">
        <f>O1403*H1403</f>
        <v>0</v>
      </c>
      <c r="Q1403" s="160">
        <v>0</v>
      </c>
      <c r="R1403" s="160">
        <f>Q1403*H1403</f>
        <v>0</v>
      </c>
      <c r="S1403" s="160">
        <v>0.15</v>
      </c>
      <c r="T1403" s="161">
        <f>S1403*H1403</f>
        <v>3.4499999999999997</v>
      </c>
      <c r="U1403" s="33"/>
      <c r="V1403" s="33"/>
      <c r="W1403" s="33"/>
      <c r="X1403" s="33"/>
      <c r="Y1403" s="33"/>
      <c r="Z1403" s="33"/>
      <c r="AA1403" s="33"/>
      <c r="AB1403" s="33"/>
      <c r="AC1403" s="33"/>
      <c r="AD1403" s="33"/>
      <c r="AE1403" s="33"/>
      <c r="AR1403" s="162" t="s">
        <v>192</v>
      </c>
      <c r="AT1403" s="162" t="s">
        <v>187</v>
      </c>
      <c r="AU1403" s="162" t="s">
        <v>88</v>
      </c>
      <c r="AY1403" s="18" t="s">
        <v>185</v>
      </c>
      <c r="BE1403" s="163">
        <f>IF(N1403="základní",J1403,0)</f>
        <v>0</v>
      </c>
      <c r="BF1403" s="163">
        <f>IF(N1403="snížená",J1403,0)</f>
        <v>0</v>
      </c>
      <c r="BG1403" s="163">
        <f>IF(N1403="zákl. přenesená",J1403,0)</f>
        <v>0</v>
      </c>
      <c r="BH1403" s="163">
        <f>IF(N1403="sníž. přenesená",J1403,0)</f>
        <v>0</v>
      </c>
      <c r="BI1403" s="163">
        <f>IF(N1403="nulová",J1403,0)</f>
        <v>0</v>
      </c>
      <c r="BJ1403" s="18" t="s">
        <v>24</v>
      </c>
      <c r="BK1403" s="163">
        <f>ROUND(I1403*H1403,2)</f>
        <v>0</v>
      </c>
      <c r="BL1403" s="18" t="s">
        <v>192</v>
      </c>
      <c r="BM1403" s="162" t="s">
        <v>3353</v>
      </c>
    </row>
    <row r="1404" spans="1:65" s="13" customFormat="1">
      <c r="B1404" s="164"/>
      <c r="D1404" s="165" t="s">
        <v>194</v>
      </c>
      <c r="E1404" s="166" t="s">
        <v>1</v>
      </c>
      <c r="F1404" s="167" t="s">
        <v>3354</v>
      </c>
      <c r="H1404" s="168">
        <v>23</v>
      </c>
      <c r="I1404" s="169"/>
      <c r="L1404" s="164"/>
      <c r="M1404" s="170"/>
      <c r="N1404" s="171"/>
      <c r="O1404" s="171"/>
      <c r="P1404" s="171"/>
      <c r="Q1404" s="171"/>
      <c r="R1404" s="171"/>
      <c r="S1404" s="171"/>
      <c r="T1404" s="172"/>
      <c r="AT1404" s="166" t="s">
        <v>194</v>
      </c>
      <c r="AU1404" s="166" t="s">
        <v>88</v>
      </c>
      <c r="AV1404" s="13" t="s">
        <v>88</v>
      </c>
      <c r="AW1404" s="13" t="s">
        <v>35</v>
      </c>
      <c r="AX1404" s="13" t="s">
        <v>24</v>
      </c>
      <c r="AY1404" s="166" t="s">
        <v>185</v>
      </c>
    </row>
    <row r="1405" spans="1:65" s="2" customFormat="1" ht="16.5" customHeight="1">
      <c r="A1405" s="33"/>
      <c r="B1405" s="150"/>
      <c r="C1405" s="151" t="s">
        <v>3355</v>
      </c>
      <c r="D1405" s="151" t="s">
        <v>187</v>
      </c>
      <c r="E1405" s="152" t="s">
        <v>1600</v>
      </c>
      <c r="F1405" s="153" t="s">
        <v>1601</v>
      </c>
      <c r="G1405" s="154" t="s">
        <v>234</v>
      </c>
      <c r="H1405" s="155">
        <v>3.45</v>
      </c>
      <c r="I1405" s="156"/>
      <c r="J1405" s="157">
        <f>ROUND(I1405*H1405,2)</f>
        <v>0</v>
      </c>
      <c r="K1405" s="153" t="s">
        <v>191</v>
      </c>
      <c r="L1405" s="34"/>
      <c r="M1405" s="158" t="s">
        <v>1</v>
      </c>
      <c r="N1405" s="159" t="s">
        <v>45</v>
      </c>
      <c r="O1405" s="59"/>
      <c r="P1405" s="160">
        <f>O1405*H1405</f>
        <v>0</v>
      </c>
      <c r="Q1405" s="160">
        <v>0</v>
      </c>
      <c r="R1405" s="160">
        <f>Q1405*H1405</f>
        <v>0</v>
      </c>
      <c r="S1405" s="160">
        <v>0</v>
      </c>
      <c r="T1405" s="161">
        <f>S1405*H1405</f>
        <v>0</v>
      </c>
      <c r="U1405" s="33"/>
      <c r="V1405" s="33"/>
      <c r="W1405" s="33"/>
      <c r="X1405" s="33"/>
      <c r="Y1405" s="33"/>
      <c r="Z1405" s="33"/>
      <c r="AA1405" s="33"/>
      <c r="AB1405" s="33"/>
      <c r="AC1405" s="33"/>
      <c r="AD1405" s="33"/>
      <c r="AE1405" s="33"/>
      <c r="AR1405" s="162" t="s">
        <v>192</v>
      </c>
      <c r="AT1405" s="162" t="s">
        <v>187</v>
      </c>
      <c r="AU1405" s="162" t="s">
        <v>88</v>
      </c>
      <c r="AY1405" s="18" t="s">
        <v>185</v>
      </c>
      <c r="BE1405" s="163">
        <f>IF(N1405="základní",J1405,0)</f>
        <v>0</v>
      </c>
      <c r="BF1405" s="163">
        <f>IF(N1405="snížená",J1405,0)</f>
        <v>0</v>
      </c>
      <c r="BG1405" s="163">
        <f>IF(N1405="zákl. přenesená",J1405,0)</f>
        <v>0</v>
      </c>
      <c r="BH1405" s="163">
        <f>IF(N1405="sníž. přenesená",J1405,0)</f>
        <v>0</v>
      </c>
      <c r="BI1405" s="163">
        <f>IF(N1405="nulová",J1405,0)</f>
        <v>0</v>
      </c>
      <c r="BJ1405" s="18" t="s">
        <v>24</v>
      </c>
      <c r="BK1405" s="163">
        <f>ROUND(I1405*H1405,2)</f>
        <v>0</v>
      </c>
      <c r="BL1405" s="18" t="s">
        <v>192</v>
      </c>
      <c r="BM1405" s="162" t="s">
        <v>3356</v>
      </c>
    </row>
    <row r="1406" spans="1:65" s="2" customFormat="1" ht="16.5" customHeight="1">
      <c r="A1406" s="33"/>
      <c r="B1406" s="150"/>
      <c r="C1406" s="151" t="s">
        <v>3357</v>
      </c>
      <c r="D1406" s="151" t="s">
        <v>187</v>
      </c>
      <c r="E1406" s="152" t="s">
        <v>1751</v>
      </c>
      <c r="F1406" s="153" t="s">
        <v>1752</v>
      </c>
      <c r="G1406" s="154" t="s">
        <v>234</v>
      </c>
      <c r="H1406" s="155">
        <v>13.8</v>
      </c>
      <c r="I1406" s="156"/>
      <c r="J1406" s="157">
        <f>ROUND(I1406*H1406,2)</f>
        <v>0</v>
      </c>
      <c r="K1406" s="153" t="s">
        <v>224</v>
      </c>
      <c r="L1406" s="34"/>
      <c r="M1406" s="158" t="s">
        <v>1</v>
      </c>
      <c r="N1406" s="159" t="s">
        <v>45</v>
      </c>
      <c r="O1406" s="59"/>
      <c r="P1406" s="160">
        <f>O1406*H1406</f>
        <v>0</v>
      </c>
      <c r="Q1406" s="160">
        <v>0</v>
      </c>
      <c r="R1406" s="160">
        <f>Q1406*H1406</f>
        <v>0</v>
      </c>
      <c r="S1406" s="160">
        <v>0</v>
      </c>
      <c r="T1406" s="161">
        <f>S1406*H1406</f>
        <v>0</v>
      </c>
      <c r="U1406" s="33"/>
      <c r="V1406" s="33"/>
      <c r="W1406" s="33"/>
      <c r="X1406" s="33"/>
      <c r="Y1406" s="33"/>
      <c r="Z1406" s="33"/>
      <c r="AA1406" s="33"/>
      <c r="AB1406" s="33"/>
      <c r="AC1406" s="33"/>
      <c r="AD1406" s="33"/>
      <c r="AE1406" s="33"/>
      <c r="AR1406" s="162" t="s">
        <v>192</v>
      </c>
      <c r="AT1406" s="162" t="s">
        <v>187</v>
      </c>
      <c r="AU1406" s="162" t="s">
        <v>88</v>
      </c>
      <c r="AY1406" s="18" t="s">
        <v>185</v>
      </c>
      <c r="BE1406" s="163">
        <f>IF(N1406="základní",J1406,0)</f>
        <v>0</v>
      </c>
      <c r="BF1406" s="163">
        <f>IF(N1406="snížená",J1406,0)</f>
        <v>0</v>
      </c>
      <c r="BG1406" s="163">
        <f>IF(N1406="zákl. přenesená",J1406,0)</f>
        <v>0</v>
      </c>
      <c r="BH1406" s="163">
        <f>IF(N1406="sníž. přenesená",J1406,0)</f>
        <v>0</v>
      </c>
      <c r="BI1406" s="163">
        <f>IF(N1406="nulová",J1406,0)</f>
        <v>0</v>
      </c>
      <c r="BJ1406" s="18" t="s">
        <v>24</v>
      </c>
      <c r="BK1406" s="163">
        <f>ROUND(I1406*H1406,2)</f>
        <v>0</v>
      </c>
      <c r="BL1406" s="18" t="s">
        <v>192</v>
      </c>
      <c r="BM1406" s="162" t="s">
        <v>3358</v>
      </c>
    </row>
    <row r="1407" spans="1:65" s="13" customFormat="1">
      <c r="B1407" s="164"/>
      <c r="D1407" s="165" t="s">
        <v>194</v>
      </c>
      <c r="E1407" s="166" t="s">
        <v>1</v>
      </c>
      <c r="F1407" s="167" t="s">
        <v>3359</v>
      </c>
      <c r="H1407" s="168">
        <v>13.8</v>
      </c>
      <c r="I1407" s="169"/>
      <c r="L1407" s="164"/>
      <c r="M1407" s="170"/>
      <c r="N1407" s="171"/>
      <c r="O1407" s="171"/>
      <c r="P1407" s="171"/>
      <c r="Q1407" s="171"/>
      <c r="R1407" s="171"/>
      <c r="S1407" s="171"/>
      <c r="T1407" s="172"/>
      <c r="AT1407" s="166" t="s">
        <v>194</v>
      </c>
      <c r="AU1407" s="166" t="s">
        <v>88</v>
      </c>
      <c r="AV1407" s="13" t="s">
        <v>88</v>
      </c>
      <c r="AW1407" s="13" t="s">
        <v>35</v>
      </c>
      <c r="AX1407" s="13" t="s">
        <v>24</v>
      </c>
      <c r="AY1407" s="166" t="s">
        <v>185</v>
      </c>
    </row>
    <row r="1408" spans="1:65" s="2" customFormat="1" ht="24.2" customHeight="1">
      <c r="A1408" s="33"/>
      <c r="B1408" s="150"/>
      <c r="C1408" s="151" t="s">
        <v>3360</v>
      </c>
      <c r="D1408" s="151" t="s">
        <v>187</v>
      </c>
      <c r="E1408" s="152" t="s">
        <v>3361</v>
      </c>
      <c r="F1408" s="153" t="s">
        <v>3362</v>
      </c>
      <c r="G1408" s="154" t="s">
        <v>280</v>
      </c>
      <c r="H1408" s="155">
        <v>6</v>
      </c>
      <c r="I1408" s="156"/>
      <c r="J1408" s="157">
        <f>ROUND(I1408*H1408,2)</f>
        <v>0</v>
      </c>
      <c r="K1408" s="153" t="s">
        <v>224</v>
      </c>
      <c r="L1408" s="34"/>
      <c r="M1408" s="158" t="s">
        <v>1</v>
      </c>
      <c r="N1408" s="159" t="s">
        <v>45</v>
      </c>
      <c r="O1408" s="59"/>
      <c r="P1408" s="160">
        <f>O1408*H1408</f>
        <v>0</v>
      </c>
      <c r="Q1408" s="160">
        <v>0</v>
      </c>
      <c r="R1408" s="160">
        <f>Q1408*H1408</f>
        <v>0</v>
      </c>
      <c r="S1408" s="160">
        <v>0</v>
      </c>
      <c r="T1408" s="161">
        <f>S1408*H1408</f>
        <v>0</v>
      </c>
      <c r="U1408" s="33"/>
      <c r="V1408" s="33"/>
      <c r="W1408" s="33"/>
      <c r="X1408" s="33"/>
      <c r="Y1408" s="33"/>
      <c r="Z1408" s="33"/>
      <c r="AA1408" s="33"/>
      <c r="AB1408" s="33"/>
      <c r="AC1408" s="33"/>
      <c r="AD1408" s="33"/>
      <c r="AE1408" s="33"/>
      <c r="AR1408" s="162" t="s">
        <v>192</v>
      </c>
      <c r="AT1408" s="162" t="s">
        <v>187</v>
      </c>
      <c r="AU1408" s="162" t="s">
        <v>88</v>
      </c>
      <c r="AY1408" s="18" t="s">
        <v>185</v>
      </c>
      <c r="BE1408" s="163">
        <f>IF(N1408="základní",J1408,0)</f>
        <v>0</v>
      </c>
      <c r="BF1408" s="163">
        <f>IF(N1408="snížená",J1408,0)</f>
        <v>0</v>
      </c>
      <c r="BG1408" s="163">
        <f>IF(N1408="zákl. přenesená",J1408,0)</f>
        <v>0</v>
      </c>
      <c r="BH1408" s="163">
        <f>IF(N1408="sníž. přenesená",J1408,0)</f>
        <v>0</v>
      </c>
      <c r="BI1408" s="163">
        <f>IF(N1408="nulová",J1408,0)</f>
        <v>0</v>
      </c>
      <c r="BJ1408" s="18" t="s">
        <v>24</v>
      </c>
      <c r="BK1408" s="163">
        <f>ROUND(I1408*H1408,2)</f>
        <v>0</v>
      </c>
      <c r="BL1408" s="18" t="s">
        <v>192</v>
      </c>
      <c r="BM1408" s="162" t="s">
        <v>3363</v>
      </c>
    </row>
    <row r="1409" spans="1:65" s="13" customFormat="1">
      <c r="B1409" s="164"/>
      <c r="D1409" s="165" t="s">
        <v>194</v>
      </c>
      <c r="E1409" s="166" t="s">
        <v>1</v>
      </c>
      <c r="F1409" s="167" t="s">
        <v>3364</v>
      </c>
      <c r="H1409" s="168">
        <v>6</v>
      </c>
      <c r="I1409" s="169"/>
      <c r="L1409" s="164"/>
      <c r="M1409" s="170"/>
      <c r="N1409" s="171"/>
      <c r="O1409" s="171"/>
      <c r="P1409" s="171"/>
      <c r="Q1409" s="171"/>
      <c r="R1409" s="171"/>
      <c r="S1409" s="171"/>
      <c r="T1409" s="172"/>
      <c r="AT1409" s="166" t="s">
        <v>194</v>
      </c>
      <c r="AU1409" s="166" t="s">
        <v>88</v>
      </c>
      <c r="AV1409" s="13" t="s">
        <v>88</v>
      </c>
      <c r="AW1409" s="13" t="s">
        <v>35</v>
      </c>
      <c r="AX1409" s="13" t="s">
        <v>24</v>
      </c>
      <c r="AY1409" s="166" t="s">
        <v>185</v>
      </c>
    </row>
    <row r="1410" spans="1:65" s="2" customFormat="1" ht="16.5" customHeight="1">
      <c r="A1410" s="33"/>
      <c r="B1410" s="150"/>
      <c r="C1410" s="151" t="s">
        <v>3365</v>
      </c>
      <c r="D1410" s="151" t="s">
        <v>187</v>
      </c>
      <c r="E1410" s="152" t="s">
        <v>3366</v>
      </c>
      <c r="F1410" s="153" t="s">
        <v>3367</v>
      </c>
      <c r="G1410" s="154" t="s">
        <v>190</v>
      </c>
      <c r="H1410" s="155">
        <v>1</v>
      </c>
      <c r="I1410" s="156"/>
      <c r="J1410" s="157">
        <f>ROUND(I1410*H1410,2)</f>
        <v>0</v>
      </c>
      <c r="K1410" s="153" t="s">
        <v>224</v>
      </c>
      <c r="L1410" s="34"/>
      <c r="M1410" s="158" t="s">
        <v>1</v>
      </c>
      <c r="N1410" s="159" t="s">
        <v>45</v>
      </c>
      <c r="O1410" s="59"/>
      <c r="P1410" s="160">
        <f>O1410*H1410</f>
        <v>0</v>
      </c>
      <c r="Q1410" s="160">
        <v>0</v>
      </c>
      <c r="R1410" s="160">
        <f>Q1410*H1410</f>
        <v>0</v>
      </c>
      <c r="S1410" s="160">
        <v>0</v>
      </c>
      <c r="T1410" s="161">
        <f>S1410*H1410</f>
        <v>0</v>
      </c>
      <c r="U1410" s="33"/>
      <c r="V1410" s="33"/>
      <c r="W1410" s="33"/>
      <c r="X1410" s="33"/>
      <c r="Y1410" s="33"/>
      <c r="Z1410" s="33"/>
      <c r="AA1410" s="33"/>
      <c r="AB1410" s="33"/>
      <c r="AC1410" s="33"/>
      <c r="AD1410" s="33"/>
      <c r="AE1410" s="33"/>
      <c r="AR1410" s="162" t="s">
        <v>192</v>
      </c>
      <c r="AT1410" s="162" t="s">
        <v>187</v>
      </c>
      <c r="AU1410" s="162" t="s">
        <v>88</v>
      </c>
      <c r="AY1410" s="18" t="s">
        <v>185</v>
      </c>
      <c r="BE1410" s="163">
        <f>IF(N1410="základní",J1410,0)</f>
        <v>0</v>
      </c>
      <c r="BF1410" s="163">
        <f>IF(N1410="snížená",J1410,0)</f>
        <v>0</v>
      </c>
      <c r="BG1410" s="163">
        <f>IF(N1410="zákl. přenesená",J1410,0)</f>
        <v>0</v>
      </c>
      <c r="BH1410" s="163">
        <f>IF(N1410="sníž. přenesená",J1410,0)</f>
        <v>0</v>
      </c>
      <c r="BI1410" s="163">
        <f>IF(N1410="nulová",J1410,0)</f>
        <v>0</v>
      </c>
      <c r="BJ1410" s="18" t="s">
        <v>24</v>
      </c>
      <c r="BK1410" s="163">
        <f>ROUND(I1410*H1410,2)</f>
        <v>0</v>
      </c>
      <c r="BL1410" s="18" t="s">
        <v>192</v>
      </c>
      <c r="BM1410" s="162" t="s">
        <v>3368</v>
      </c>
    </row>
    <row r="1411" spans="1:65" s="2" customFormat="1" ht="24.2" customHeight="1">
      <c r="A1411" s="33"/>
      <c r="B1411" s="150"/>
      <c r="C1411" s="151" t="s">
        <v>3369</v>
      </c>
      <c r="D1411" s="151" t="s">
        <v>187</v>
      </c>
      <c r="E1411" s="152" t="s">
        <v>3370</v>
      </c>
      <c r="F1411" s="153" t="s">
        <v>3371</v>
      </c>
      <c r="G1411" s="154" t="s">
        <v>190</v>
      </c>
      <c r="H1411" s="155">
        <v>1</v>
      </c>
      <c r="I1411" s="156"/>
      <c r="J1411" s="157">
        <f>ROUND(I1411*H1411,2)</f>
        <v>0</v>
      </c>
      <c r="K1411" s="153" t="s">
        <v>224</v>
      </c>
      <c r="L1411" s="34"/>
      <c r="M1411" s="158" t="s">
        <v>1</v>
      </c>
      <c r="N1411" s="159" t="s">
        <v>45</v>
      </c>
      <c r="O1411" s="59"/>
      <c r="P1411" s="160">
        <f>O1411*H1411</f>
        <v>0</v>
      </c>
      <c r="Q1411" s="160">
        <v>0</v>
      </c>
      <c r="R1411" s="160">
        <f>Q1411*H1411</f>
        <v>0</v>
      </c>
      <c r="S1411" s="160">
        <v>0</v>
      </c>
      <c r="T1411" s="161">
        <f>S1411*H1411</f>
        <v>0</v>
      </c>
      <c r="U1411" s="33"/>
      <c r="V1411" s="33"/>
      <c r="W1411" s="33"/>
      <c r="X1411" s="33"/>
      <c r="Y1411" s="33"/>
      <c r="Z1411" s="33"/>
      <c r="AA1411" s="33"/>
      <c r="AB1411" s="33"/>
      <c r="AC1411" s="33"/>
      <c r="AD1411" s="33"/>
      <c r="AE1411" s="33"/>
      <c r="AR1411" s="162" t="s">
        <v>192</v>
      </c>
      <c r="AT1411" s="162" t="s">
        <v>187</v>
      </c>
      <c r="AU1411" s="162" t="s">
        <v>88</v>
      </c>
      <c r="AY1411" s="18" t="s">
        <v>185</v>
      </c>
      <c r="BE1411" s="163">
        <f>IF(N1411="základní",J1411,0)</f>
        <v>0</v>
      </c>
      <c r="BF1411" s="163">
        <f>IF(N1411="snížená",J1411,0)</f>
        <v>0</v>
      </c>
      <c r="BG1411" s="163">
        <f>IF(N1411="zákl. přenesená",J1411,0)</f>
        <v>0</v>
      </c>
      <c r="BH1411" s="163">
        <f>IF(N1411="sníž. přenesená",J1411,0)</f>
        <v>0</v>
      </c>
      <c r="BI1411" s="163">
        <f>IF(N1411="nulová",J1411,0)</f>
        <v>0</v>
      </c>
      <c r="BJ1411" s="18" t="s">
        <v>24</v>
      </c>
      <c r="BK1411" s="163">
        <f>ROUND(I1411*H1411,2)</f>
        <v>0</v>
      </c>
      <c r="BL1411" s="18" t="s">
        <v>192</v>
      </c>
      <c r="BM1411" s="162" t="s">
        <v>3372</v>
      </c>
    </row>
    <row r="1412" spans="1:65" s="2" customFormat="1" ht="24.2" customHeight="1">
      <c r="A1412" s="33"/>
      <c r="B1412" s="150"/>
      <c r="C1412" s="151" t="s">
        <v>3373</v>
      </c>
      <c r="D1412" s="151" t="s">
        <v>187</v>
      </c>
      <c r="E1412" s="152" t="s">
        <v>3374</v>
      </c>
      <c r="F1412" s="153" t="s">
        <v>3375</v>
      </c>
      <c r="G1412" s="154" t="s">
        <v>280</v>
      </c>
      <c r="H1412" s="155">
        <v>152</v>
      </c>
      <c r="I1412" s="156"/>
      <c r="J1412" s="157">
        <f>ROUND(I1412*H1412,2)</f>
        <v>0</v>
      </c>
      <c r="K1412" s="153" t="s">
        <v>224</v>
      </c>
      <c r="L1412" s="34"/>
      <c r="M1412" s="158" t="s">
        <v>1</v>
      </c>
      <c r="N1412" s="159" t="s">
        <v>45</v>
      </c>
      <c r="O1412" s="59"/>
      <c r="P1412" s="160">
        <f>O1412*H1412</f>
        <v>0</v>
      </c>
      <c r="Q1412" s="160">
        <v>1E-3</v>
      </c>
      <c r="R1412" s="160">
        <f>Q1412*H1412</f>
        <v>0.152</v>
      </c>
      <c r="S1412" s="160">
        <v>0</v>
      </c>
      <c r="T1412" s="161">
        <f>S1412*H1412</f>
        <v>0</v>
      </c>
      <c r="U1412" s="33"/>
      <c r="V1412" s="33"/>
      <c r="W1412" s="33"/>
      <c r="X1412" s="33"/>
      <c r="Y1412" s="33"/>
      <c r="Z1412" s="33"/>
      <c r="AA1412" s="33"/>
      <c r="AB1412" s="33"/>
      <c r="AC1412" s="33"/>
      <c r="AD1412" s="33"/>
      <c r="AE1412" s="33"/>
      <c r="AR1412" s="162" t="s">
        <v>192</v>
      </c>
      <c r="AT1412" s="162" t="s">
        <v>187</v>
      </c>
      <c r="AU1412" s="162" t="s">
        <v>88</v>
      </c>
      <c r="AY1412" s="18" t="s">
        <v>185</v>
      </c>
      <c r="BE1412" s="163">
        <f>IF(N1412="základní",J1412,0)</f>
        <v>0</v>
      </c>
      <c r="BF1412" s="163">
        <f>IF(N1412="snížená",J1412,0)</f>
        <v>0</v>
      </c>
      <c r="BG1412" s="163">
        <f>IF(N1412="zákl. přenesená",J1412,0)</f>
        <v>0</v>
      </c>
      <c r="BH1412" s="163">
        <f>IF(N1412="sníž. přenesená",J1412,0)</f>
        <v>0</v>
      </c>
      <c r="BI1412" s="163">
        <f>IF(N1412="nulová",J1412,0)</f>
        <v>0</v>
      </c>
      <c r="BJ1412" s="18" t="s">
        <v>24</v>
      </c>
      <c r="BK1412" s="163">
        <f>ROUND(I1412*H1412,2)</f>
        <v>0</v>
      </c>
      <c r="BL1412" s="18" t="s">
        <v>192</v>
      </c>
      <c r="BM1412" s="162" t="s">
        <v>3376</v>
      </c>
    </row>
    <row r="1413" spans="1:65" s="13" customFormat="1">
      <c r="B1413" s="164"/>
      <c r="D1413" s="165" t="s">
        <v>194</v>
      </c>
      <c r="E1413" s="166" t="s">
        <v>1</v>
      </c>
      <c r="F1413" s="167" t="s">
        <v>3377</v>
      </c>
      <c r="H1413" s="168">
        <v>50</v>
      </c>
      <c r="I1413" s="169"/>
      <c r="L1413" s="164"/>
      <c r="M1413" s="170"/>
      <c r="N1413" s="171"/>
      <c r="O1413" s="171"/>
      <c r="P1413" s="171"/>
      <c r="Q1413" s="171"/>
      <c r="R1413" s="171"/>
      <c r="S1413" s="171"/>
      <c r="T1413" s="172"/>
      <c r="AT1413" s="166" t="s">
        <v>194</v>
      </c>
      <c r="AU1413" s="166" t="s">
        <v>88</v>
      </c>
      <c r="AV1413" s="13" t="s">
        <v>88</v>
      </c>
      <c r="AW1413" s="13" t="s">
        <v>35</v>
      </c>
      <c r="AX1413" s="13" t="s">
        <v>80</v>
      </c>
      <c r="AY1413" s="166" t="s">
        <v>185</v>
      </c>
    </row>
    <row r="1414" spans="1:65" s="13" customFormat="1">
      <c r="B1414" s="164"/>
      <c r="D1414" s="165" t="s">
        <v>194</v>
      </c>
      <c r="E1414" s="166" t="s">
        <v>1</v>
      </c>
      <c r="F1414" s="167" t="s">
        <v>3378</v>
      </c>
      <c r="H1414" s="168">
        <v>42</v>
      </c>
      <c r="I1414" s="169"/>
      <c r="L1414" s="164"/>
      <c r="M1414" s="170"/>
      <c r="N1414" s="171"/>
      <c r="O1414" s="171"/>
      <c r="P1414" s="171"/>
      <c r="Q1414" s="171"/>
      <c r="R1414" s="171"/>
      <c r="S1414" s="171"/>
      <c r="T1414" s="172"/>
      <c r="AT1414" s="166" t="s">
        <v>194</v>
      </c>
      <c r="AU1414" s="166" t="s">
        <v>88</v>
      </c>
      <c r="AV1414" s="13" t="s">
        <v>88</v>
      </c>
      <c r="AW1414" s="13" t="s">
        <v>35</v>
      </c>
      <c r="AX1414" s="13" t="s">
        <v>80</v>
      </c>
      <c r="AY1414" s="166" t="s">
        <v>185</v>
      </c>
    </row>
    <row r="1415" spans="1:65" s="13" customFormat="1">
      <c r="B1415" s="164"/>
      <c r="D1415" s="165" t="s">
        <v>194</v>
      </c>
      <c r="E1415" s="166" t="s">
        <v>1</v>
      </c>
      <c r="F1415" s="167" t="s">
        <v>3379</v>
      </c>
      <c r="H1415" s="168">
        <v>12</v>
      </c>
      <c r="I1415" s="169"/>
      <c r="L1415" s="164"/>
      <c r="M1415" s="170"/>
      <c r="N1415" s="171"/>
      <c r="O1415" s="171"/>
      <c r="P1415" s="171"/>
      <c r="Q1415" s="171"/>
      <c r="R1415" s="171"/>
      <c r="S1415" s="171"/>
      <c r="T1415" s="172"/>
      <c r="AT1415" s="166" t="s">
        <v>194</v>
      </c>
      <c r="AU1415" s="166" t="s">
        <v>88</v>
      </c>
      <c r="AV1415" s="13" t="s">
        <v>88</v>
      </c>
      <c r="AW1415" s="13" t="s">
        <v>35</v>
      </c>
      <c r="AX1415" s="13" t="s">
        <v>80</v>
      </c>
      <c r="AY1415" s="166" t="s">
        <v>185</v>
      </c>
    </row>
    <row r="1416" spans="1:65" s="13" customFormat="1">
      <c r="B1416" s="164"/>
      <c r="D1416" s="165" t="s">
        <v>194</v>
      </c>
      <c r="E1416" s="166" t="s">
        <v>1</v>
      </c>
      <c r="F1416" s="167" t="s">
        <v>3380</v>
      </c>
      <c r="H1416" s="168">
        <v>48</v>
      </c>
      <c r="I1416" s="169"/>
      <c r="L1416" s="164"/>
      <c r="M1416" s="170"/>
      <c r="N1416" s="171"/>
      <c r="O1416" s="171"/>
      <c r="P1416" s="171"/>
      <c r="Q1416" s="171"/>
      <c r="R1416" s="171"/>
      <c r="S1416" s="171"/>
      <c r="T1416" s="172"/>
      <c r="AT1416" s="166" t="s">
        <v>194</v>
      </c>
      <c r="AU1416" s="166" t="s">
        <v>88</v>
      </c>
      <c r="AV1416" s="13" t="s">
        <v>88</v>
      </c>
      <c r="AW1416" s="13" t="s">
        <v>35</v>
      </c>
      <c r="AX1416" s="13" t="s">
        <v>80</v>
      </c>
      <c r="AY1416" s="166" t="s">
        <v>185</v>
      </c>
    </row>
    <row r="1417" spans="1:65" s="14" customFormat="1">
      <c r="B1417" s="173"/>
      <c r="D1417" s="165" t="s">
        <v>194</v>
      </c>
      <c r="E1417" s="174" t="s">
        <v>1</v>
      </c>
      <c r="F1417" s="175" t="s">
        <v>195</v>
      </c>
      <c r="H1417" s="176">
        <v>152</v>
      </c>
      <c r="I1417" s="177"/>
      <c r="L1417" s="173"/>
      <c r="M1417" s="178"/>
      <c r="N1417" s="179"/>
      <c r="O1417" s="179"/>
      <c r="P1417" s="179"/>
      <c r="Q1417" s="179"/>
      <c r="R1417" s="179"/>
      <c r="S1417" s="179"/>
      <c r="T1417" s="180"/>
      <c r="AT1417" s="174" t="s">
        <v>194</v>
      </c>
      <c r="AU1417" s="174" t="s">
        <v>88</v>
      </c>
      <c r="AV1417" s="14" t="s">
        <v>192</v>
      </c>
      <c r="AW1417" s="14" t="s">
        <v>35</v>
      </c>
      <c r="AX1417" s="14" t="s">
        <v>24</v>
      </c>
      <c r="AY1417" s="174" t="s">
        <v>185</v>
      </c>
    </row>
    <row r="1418" spans="1:65" s="2" customFormat="1" ht="33" customHeight="1">
      <c r="A1418" s="33"/>
      <c r="B1418" s="150"/>
      <c r="C1418" s="151" t="s">
        <v>3381</v>
      </c>
      <c r="D1418" s="151" t="s">
        <v>187</v>
      </c>
      <c r="E1418" s="152" t="s">
        <v>3382</v>
      </c>
      <c r="F1418" s="153" t="s">
        <v>3383</v>
      </c>
      <c r="G1418" s="154" t="s">
        <v>280</v>
      </c>
      <c r="H1418" s="155">
        <v>30</v>
      </c>
      <c r="I1418" s="156"/>
      <c r="J1418" s="157">
        <f>ROUND(I1418*H1418,2)</f>
        <v>0</v>
      </c>
      <c r="K1418" s="153" t="s">
        <v>224</v>
      </c>
      <c r="L1418" s="34"/>
      <c r="M1418" s="158" t="s">
        <v>1</v>
      </c>
      <c r="N1418" s="159" t="s">
        <v>45</v>
      </c>
      <c r="O1418" s="59"/>
      <c r="P1418" s="160">
        <f>O1418*H1418</f>
        <v>0</v>
      </c>
      <c r="Q1418" s="160">
        <v>0</v>
      </c>
      <c r="R1418" s="160">
        <f>Q1418*H1418</f>
        <v>0</v>
      </c>
      <c r="S1418" s="160">
        <v>0</v>
      </c>
      <c r="T1418" s="161">
        <f>S1418*H1418</f>
        <v>0</v>
      </c>
      <c r="U1418" s="33"/>
      <c r="V1418" s="33"/>
      <c r="W1418" s="33"/>
      <c r="X1418" s="33"/>
      <c r="Y1418" s="33"/>
      <c r="Z1418" s="33"/>
      <c r="AA1418" s="33"/>
      <c r="AB1418" s="33"/>
      <c r="AC1418" s="33"/>
      <c r="AD1418" s="33"/>
      <c r="AE1418" s="33"/>
      <c r="AR1418" s="162" t="s">
        <v>192</v>
      </c>
      <c r="AT1418" s="162" t="s">
        <v>187</v>
      </c>
      <c r="AU1418" s="162" t="s">
        <v>88</v>
      </c>
      <c r="AY1418" s="18" t="s">
        <v>185</v>
      </c>
      <c r="BE1418" s="163">
        <f>IF(N1418="základní",J1418,0)</f>
        <v>0</v>
      </c>
      <c r="BF1418" s="163">
        <f>IF(N1418="snížená",J1418,0)</f>
        <v>0</v>
      </c>
      <c r="BG1418" s="163">
        <f>IF(N1418="zákl. přenesená",J1418,0)</f>
        <v>0</v>
      </c>
      <c r="BH1418" s="163">
        <f>IF(N1418="sníž. přenesená",J1418,0)</f>
        <v>0</v>
      </c>
      <c r="BI1418" s="163">
        <f>IF(N1418="nulová",J1418,0)</f>
        <v>0</v>
      </c>
      <c r="BJ1418" s="18" t="s">
        <v>24</v>
      </c>
      <c r="BK1418" s="163">
        <f>ROUND(I1418*H1418,2)</f>
        <v>0</v>
      </c>
      <c r="BL1418" s="18" t="s">
        <v>192</v>
      </c>
      <c r="BM1418" s="162" t="s">
        <v>3384</v>
      </c>
    </row>
    <row r="1419" spans="1:65" s="13" customFormat="1">
      <c r="B1419" s="164"/>
      <c r="D1419" s="165" t="s">
        <v>194</v>
      </c>
      <c r="E1419" s="166" t="s">
        <v>1</v>
      </c>
      <c r="F1419" s="167" t="s">
        <v>3385</v>
      </c>
      <c r="H1419" s="168">
        <v>30</v>
      </c>
      <c r="I1419" s="169"/>
      <c r="L1419" s="164"/>
      <c r="M1419" s="170"/>
      <c r="N1419" s="171"/>
      <c r="O1419" s="171"/>
      <c r="P1419" s="171"/>
      <c r="Q1419" s="171"/>
      <c r="R1419" s="171"/>
      <c r="S1419" s="171"/>
      <c r="T1419" s="172"/>
      <c r="AT1419" s="166" t="s">
        <v>194</v>
      </c>
      <c r="AU1419" s="166" t="s">
        <v>88</v>
      </c>
      <c r="AV1419" s="13" t="s">
        <v>88</v>
      </c>
      <c r="AW1419" s="13" t="s">
        <v>35</v>
      </c>
      <c r="AX1419" s="13" t="s">
        <v>24</v>
      </c>
      <c r="AY1419" s="166" t="s">
        <v>185</v>
      </c>
    </row>
    <row r="1420" spans="1:65" s="2" customFormat="1" ht="24.2" customHeight="1">
      <c r="A1420" s="33"/>
      <c r="B1420" s="150"/>
      <c r="C1420" s="151" t="s">
        <v>3386</v>
      </c>
      <c r="D1420" s="151" t="s">
        <v>187</v>
      </c>
      <c r="E1420" s="152" t="s">
        <v>3387</v>
      </c>
      <c r="F1420" s="153" t="s">
        <v>3388</v>
      </c>
      <c r="G1420" s="154" t="s">
        <v>280</v>
      </c>
      <c r="H1420" s="155">
        <v>36</v>
      </c>
      <c r="I1420" s="156"/>
      <c r="J1420" s="157">
        <f>ROUND(I1420*H1420,2)</f>
        <v>0</v>
      </c>
      <c r="K1420" s="153" t="s">
        <v>224</v>
      </c>
      <c r="L1420" s="34"/>
      <c r="M1420" s="158" t="s">
        <v>1</v>
      </c>
      <c r="N1420" s="159" t="s">
        <v>45</v>
      </c>
      <c r="O1420" s="59"/>
      <c r="P1420" s="160">
        <f>O1420*H1420</f>
        <v>0</v>
      </c>
      <c r="Q1420" s="160">
        <v>0</v>
      </c>
      <c r="R1420" s="160">
        <f>Q1420*H1420</f>
        <v>0</v>
      </c>
      <c r="S1420" s="160">
        <v>0</v>
      </c>
      <c r="T1420" s="161">
        <f>S1420*H1420</f>
        <v>0</v>
      </c>
      <c r="U1420" s="33"/>
      <c r="V1420" s="33"/>
      <c r="W1420" s="33"/>
      <c r="X1420" s="33"/>
      <c r="Y1420" s="33"/>
      <c r="Z1420" s="33"/>
      <c r="AA1420" s="33"/>
      <c r="AB1420" s="33"/>
      <c r="AC1420" s="33"/>
      <c r="AD1420" s="33"/>
      <c r="AE1420" s="33"/>
      <c r="AR1420" s="162" t="s">
        <v>192</v>
      </c>
      <c r="AT1420" s="162" t="s">
        <v>187</v>
      </c>
      <c r="AU1420" s="162" t="s">
        <v>88</v>
      </c>
      <c r="AY1420" s="18" t="s">
        <v>185</v>
      </c>
      <c r="BE1420" s="163">
        <f>IF(N1420="základní",J1420,0)</f>
        <v>0</v>
      </c>
      <c r="BF1420" s="163">
        <f>IF(N1420="snížená",J1420,0)</f>
        <v>0</v>
      </c>
      <c r="BG1420" s="163">
        <f>IF(N1420="zákl. přenesená",J1420,0)</f>
        <v>0</v>
      </c>
      <c r="BH1420" s="163">
        <f>IF(N1420="sníž. přenesená",J1420,0)</f>
        <v>0</v>
      </c>
      <c r="BI1420" s="163">
        <f>IF(N1420="nulová",J1420,0)</f>
        <v>0</v>
      </c>
      <c r="BJ1420" s="18" t="s">
        <v>24</v>
      </c>
      <c r="BK1420" s="163">
        <f>ROUND(I1420*H1420,2)</f>
        <v>0</v>
      </c>
      <c r="BL1420" s="18" t="s">
        <v>192</v>
      </c>
      <c r="BM1420" s="162" t="s">
        <v>3389</v>
      </c>
    </row>
    <row r="1421" spans="1:65" s="13" customFormat="1">
      <c r="B1421" s="164"/>
      <c r="D1421" s="165" t="s">
        <v>194</v>
      </c>
      <c r="E1421" s="166" t="s">
        <v>1</v>
      </c>
      <c r="F1421" s="167" t="s">
        <v>3390</v>
      </c>
      <c r="H1421" s="168">
        <v>3</v>
      </c>
      <c r="I1421" s="169"/>
      <c r="L1421" s="164"/>
      <c r="M1421" s="170"/>
      <c r="N1421" s="171"/>
      <c r="O1421" s="171"/>
      <c r="P1421" s="171"/>
      <c r="Q1421" s="171"/>
      <c r="R1421" s="171"/>
      <c r="S1421" s="171"/>
      <c r="T1421" s="172"/>
      <c r="AT1421" s="166" t="s">
        <v>194</v>
      </c>
      <c r="AU1421" s="166" t="s">
        <v>88</v>
      </c>
      <c r="AV1421" s="13" t="s">
        <v>88</v>
      </c>
      <c r="AW1421" s="13" t="s">
        <v>35</v>
      </c>
      <c r="AX1421" s="13" t="s">
        <v>80</v>
      </c>
      <c r="AY1421" s="166" t="s">
        <v>185</v>
      </c>
    </row>
    <row r="1422" spans="1:65" s="13" customFormat="1">
      <c r="B1422" s="164"/>
      <c r="D1422" s="165" t="s">
        <v>194</v>
      </c>
      <c r="E1422" s="166" t="s">
        <v>1</v>
      </c>
      <c r="F1422" s="167" t="s">
        <v>3391</v>
      </c>
      <c r="H1422" s="168">
        <v>33</v>
      </c>
      <c r="I1422" s="169"/>
      <c r="L1422" s="164"/>
      <c r="M1422" s="170"/>
      <c r="N1422" s="171"/>
      <c r="O1422" s="171"/>
      <c r="P1422" s="171"/>
      <c r="Q1422" s="171"/>
      <c r="R1422" s="171"/>
      <c r="S1422" s="171"/>
      <c r="T1422" s="172"/>
      <c r="AT1422" s="166" t="s">
        <v>194</v>
      </c>
      <c r="AU1422" s="166" t="s">
        <v>88</v>
      </c>
      <c r="AV1422" s="13" t="s">
        <v>88</v>
      </c>
      <c r="AW1422" s="13" t="s">
        <v>35</v>
      </c>
      <c r="AX1422" s="13" t="s">
        <v>80</v>
      </c>
      <c r="AY1422" s="166" t="s">
        <v>185</v>
      </c>
    </row>
    <row r="1423" spans="1:65" s="14" customFormat="1">
      <c r="B1423" s="173"/>
      <c r="D1423" s="165" t="s">
        <v>194</v>
      </c>
      <c r="E1423" s="174" t="s">
        <v>1</v>
      </c>
      <c r="F1423" s="175" t="s">
        <v>195</v>
      </c>
      <c r="H1423" s="176">
        <v>36</v>
      </c>
      <c r="I1423" s="177"/>
      <c r="L1423" s="173"/>
      <c r="M1423" s="178"/>
      <c r="N1423" s="179"/>
      <c r="O1423" s="179"/>
      <c r="P1423" s="179"/>
      <c r="Q1423" s="179"/>
      <c r="R1423" s="179"/>
      <c r="S1423" s="179"/>
      <c r="T1423" s="180"/>
      <c r="AT1423" s="174" t="s">
        <v>194</v>
      </c>
      <c r="AU1423" s="174" t="s">
        <v>88</v>
      </c>
      <c r="AV1423" s="14" t="s">
        <v>192</v>
      </c>
      <c r="AW1423" s="14" t="s">
        <v>35</v>
      </c>
      <c r="AX1423" s="14" t="s">
        <v>24</v>
      </c>
      <c r="AY1423" s="174" t="s">
        <v>185</v>
      </c>
    </row>
    <row r="1424" spans="1:65" s="2" customFormat="1" ht="24.2" customHeight="1">
      <c r="A1424" s="33"/>
      <c r="B1424" s="150"/>
      <c r="C1424" s="151" t="s">
        <v>3392</v>
      </c>
      <c r="D1424" s="151" t="s">
        <v>187</v>
      </c>
      <c r="E1424" s="152" t="s">
        <v>3393</v>
      </c>
      <c r="F1424" s="153" t="s">
        <v>3394</v>
      </c>
      <c r="G1424" s="154" t="s">
        <v>190</v>
      </c>
      <c r="H1424" s="155">
        <v>4</v>
      </c>
      <c r="I1424" s="156"/>
      <c r="J1424" s="157">
        <f>ROUND(I1424*H1424,2)</f>
        <v>0</v>
      </c>
      <c r="K1424" s="153" t="s">
        <v>224</v>
      </c>
      <c r="L1424" s="34"/>
      <c r="M1424" s="158" t="s">
        <v>1</v>
      </c>
      <c r="N1424" s="159" t="s">
        <v>45</v>
      </c>
      <c r="O1424" s="59"/>
      <c r="P1424" s="160">
        <f>O1424*H1424</f>
        <v>0</v>
      </c>
      <c r="Q1424" s="160">
        <v>0</v>
      </c>
      <c r="R1424" s="160">
        <f>Q1424*H1424</f>
        <v>0</v>
      </c>
      <c r="S1424" s="160">
        <v>0</v>
      </c>
      <c r="T1424" s="161">
        <f>S1424*H1424</f>
        <v>0</v>
      </c>
      <c r="U1424" s="33"/>
      <c r="V1424" s="33"/>
      <c r="W1424" s="33"/>
      <c r="X1424" s="33"/>
      <c r="Y1424" s="33"/>
      <c r="Z1424" s="33"/>
      <c r="AA1424" s="33"/>
      <c r="AB1424" s="33"/>
      <c r="AC1424" s="33"/>
      <c r="AD1424" s="33"/>
      <c r="AE1424" s="33"/>
      <c r="AR1424" s="162" t="s">
        <v>192</v>
      </c>
      <c r="AT1424" s="162" t="s">
        <v>187</v>
      </c>
      <c r="AU1424" s="162" t="s">
        <v>88</v>
      </c>
      <c r="AY1424" s="18" t="s">
        <v>185</v>
      </c>
      <c r="BE1424" s="163">
        <f>IF(N1424="základní",J1424,0)</f>
        <v>0</v>
      </c>
      <c r="BF1424" s="163">
        <f>IF(N1424="snížená",J1424,0)</f>
        <v>0</v>
      </c>
      <c r="BG1424" s="163">
        <f>IF(N1424="zákl. přenesená",J1424,0)</f>
        <v>0</v>
      </c>
      <c r="BH1424" s="163">
        <f>IF(N1424="sníž. přenesená",J1424,0)</f>
        <v>0</v>
      </c>
      <c r="BI1424" s="163">
        <f>IF(N1424="nulová",J1424,0)</f>
        <v>0</v>
      </c>
      <c r="BJ1424" s="18" t="s">
        <v>24</v>
      </c>
      <c r="BK1424" s="163">
        <f>ROUND(I1424*H1424,2)</f>
        <v>0</v>
      </c>
      <c r="BL1424" s="18" t="s">
        <v>192</v>
      </c>
      <c r="BM1424" s="162" t="s">
        <v>3395</v>
      </c>
    </row>
    <row r="1425" spans="1:65" s="12" customFormat="1" ht="22.9" customHeight="1">
      <c r="B1425" s="137"/>
      <c r="D1425" s="138" t="s">
        <v>79</v>
      </c>
      <c r="E1425" s="148" t="s">
        <v>221</v>
      </c>
      <c r="F1425" s="148" t="s">
        <v>3396</v>
      </c>
      <c r="I1425" s="140"/>
      <c r="J1425" s="149">
        <f>BK1425</f>
        <v>0</v>
      </c>
      <c r="L1425" s="137"/>
      <c r="M1425" s="142"/>
      <c r="N1425" s="143"/>
      <c r="O1425" s="143"/>
      <c r="P1425" s="144">
        <f>SUM(P1426:P1432)</f>
        <v>0</v>
      </c>
      <c r="Q1425" s="143"/>
      <c r="R1425" s="144">
        <f>SUM(R1426:R1432)</f>
        <v>1.3458957000000003</v>
      </c>
      <c r="S1425" s="143"/>
      <c r="T1425" s="145">
        <f>SUM(T1426:T1432)</f>
        <v>0</v>
      </c>
      <c r="AR1425" s="138" t="s">
        <v>24</v>
      </c>
      <c r="AT1425" s="146" t="s">
        <v>79</v>
      </c>
      <c r="AU1425" s="146" t="s">
        <v>24</v>
      </c>
      <c r="AY1425" s="138" t="s">
        <v>185</v>
      </c>
      <c r="BK1425" s="147">
        <f>SUM(BK1426:BK1432)</f>
        <v>0</v>
      </c>
    </row>
    <row r="1426" spans="1:65" s="2" customFormat="1" ht="16.5" customHeight="1">
      <c r="A1426" s="33"/>
      <c r="B1426" s="150"/>
      <c r="C1426" s="151" t="s">
        <v>3397</v>
      </c>
      <c r="D1426" s="151" t="s">
        <v>187</v>
      </c>
      <c r="E1426" s="152" t="s">
        <v>1165</v>
      </c>
      <c r="F1426" s="153" t="s">
        <v>1166</v>
      </c>
      <c r="G1426" s="154" t="s">
        <v>280</v>
      </c>
      <c r="H1426" s="155">
        <v>13.823</v>
      </c>
      <c r="I1426" s="156"/>
      <c r="J1426" s="157">
        <f>ROUND(I1426*H1426,2)</f>
        <v>0</v>
      </c>
      <c r="K1426" s="153" t="s">
        <v>191</v>
      </c>
      <c r="L1426" s="34"/>
      <c r="M1426" s="158" t="s">
        <v>1</v>
      </c>
      <c r="N1426" s="159" t="s">
        <v>45</v>
      </c>
      <c r="O1426" s="59"/>
      <c r="P1426" s="160">
        <f>O1426*H1426</f>
        <v>0</v>
      </c>
      <c r="Q1426" s="160">
        <v>7.1900000000000006E-2</v>
      </c>
      <c r="R1426" s="160">
        <f>Q1426*H1426</f>
        <v>0.99387370000000008</v>
      </c>
      <c r="S1426" s="160">
        <v>0</v>
      </c>
      <c r="T1426" s="161">
        <f>S1426*H1426</f>
        <v>0</v>
      </c>
      <c r="U1426" s="33"/>
      <c r="V1426" s="33"/>
      <c r="W1426" s="33"/>
      <c r="X1426" s="33"/>
      <c r="Y1426" s="33"/>
      <c r="Z1426" s="33"/>
      <c r="AA1426" s="33"/>
      <c r="AB1426" s="33"/>
      <c r="AC1426" s="33"/>
      <c r="AD1426" s="33"/>
      <c r="AE1426" s="33"/>
      <c r="AR1426" s="162" t="s">
        <v>192</v>
      </c>
      <c r="AT1426" s="162" t="s">
        <v>187</v>
      </c>
      <c r="AU1426" s="162" t="s">
        <v>88</v>
      </c>
      <c r="AY1426" s="18" t="s">
        <v>185</v>
      </c>
      <c r="BE1426" s="163">
        <f>IF(N1426="základní",J1426,0)</f>
        <v>0</v>
      </c>
      <c r="BF1426" s="163">
        <f>IF(N1426="snížená",J1426,0)</f>
        <v>0</v>
      </c>
      <c r="BG1426" s="163">
        <f>IF(N1426="zákl. přenesená",J1426,0)</f>
        <v>0</v>
      </c>
      <c r="BH1426" s="163">
        <f>IF(N1426="sníž. přenesená",J1426,0)</f>
        <v>0</v>
      </c>
      <c r="BI1426" s="163">
        <f>IF(N1426="nulová",J1426,0)</f>
        <v>0</v>
      </c>
      <c r="BJ1426" s="18" t="s">
        <v>24</v>
      </c>
      <c r="BK1426" s="163">
        <f>ROUND(I1426*H1426,2)</f>
        <v>0</v>
      </c>
      <c r="BL1426" s="18" t="s">
        <v>192</v>
      </c>
      <c r="BM1426" s="162" t="s">
        <v>3398</v>
      </c>
    </row>
    <row r="1427" spans="1:65" s="15" customFormat="1">
      <c r="B1427" s="194"/>
      <c r="D1427" s="165" t="s">
        <v>194</v>
      </c>
      <c r="E1427" s="195" t="s">
        <v>1</v>
      </c>
      <c r="F1427" s="196" t="s">
        <v>2926</v>
      </c>
      <c r="H1427" s="195" t="s">
        <v>1</v>
      </c>
      <c r="I1427" s="197"/>
      <c r="L1427" s="194"/>
      <c r="M1427" s="198"/>
      <c r="N1427" s="199"/>
      <c r="O1427" s="199"/>
      <c r="P1427" s="199"/>
      <c r="Q1427" s="199"/>
      <c r="R1427" s="199"/>
      <c r="S1427" s="199"/>
      <c r="T1427" s="200"/>
      <c r="AT1427" s="195" t="s">
        <v>194</v>
      </c>
      <c r="AU1427" s="195" t="s">
        <v>88</v>
      </c>
      <c r="AV1427" s="15" t="s">
        <v>24</v>
      </c>
      <c r="AW1427" s="15" t="s">
        <v>35</v>
      </c>
      <c r="AX1427" s="15" t="s">
        <v>80</v>
      </c>
      <c r="AY1427" s="195" t="s">
        <v>185</v>
      </c>
    </row>
    <row r="1428" spans="1:65" s="13" customFormat="1">
      <c r="B1428" s="164"/>
      <c r="D1428" s="165" t="s">
        <v>194</v>
      </c>
      <c r="E1428" s="166" t="s">
        <v>1</v>
      </c>
      <c r="F1428" s="167" t="s">
        <v>3399</v>
      </c>
      <c r="H1428" s="168">
        <v>13.823</v>
      </c>
      <c r="I1428" s="169"/>
      <c r="L1428" s="164"/>
      <c r="M1428" s="170"/>
      <c r="N1428" s="171"/>
      <c r="O1428" s="171"/>
      <c r="P1428" s="171"/>
      <c r="Q1428" s="171"/>
      <c r="R1428" s="171"/>
      <c r="S1428" s="171"/>
      <c r="T1428" s="172"/>
      <c r="AT1428" s="166" t="s">
        <v>194</v>
      </c>
      <c r="AU1428" s="166" t="s">
        <v>88</v>
      </c>
      <c r="AV1428" s="13" t="s">
        <v>88</v>
      </c>
      <c r="AW1428" s="13" t="s">
        <v>35</v>
      </c>
      <c r="AX1428" s="13" t="s">
        <v>24</v>
      </c>
      <c r="AY1428" s="166" t="s">
        <v>185</v>
      </c>
    </row>
    <row r="1429" spans="1:65" s="2" customFormat="1" ht="16.5" customHeight="1">
      <c r="A1429" s="33"/>
      <c r="B1429" s="150"/>
      <c r="C1429" s="181" t="s">
        <v>3400</v>
      </c>
      <c r="D1429" s="181" t="s">
        <v>231</v>
      </c>
      <c r="E1429" s="182" t="s">
        <v>3401</v>
      </c>
      <c r="F1429" s="183" t="s">
        <v>3402</v>
      </c>
      <c r="G1429" s="184" t="s">
        <v>288</v>
      </c>
      <c r="H1429" s="185">
        <v>1.536</v>
      </c>
      <c r="I1429" s="186"/>
      <c r="J1429" s="187">
        <f>ROUND(I1429*H1429,2)</f>
        <v>0</v>
      </c>
      <c r="K1429" s="183" t="s">
        <v>191</v>
      </c>
      <c r="L1429" s="188"/>
      <c r="M1429" s="189" t="s">
        <v>1</v>
      </c>
      <c r="N1429" s="190" t="s">
        <v>45</v>
      </c>
      <c r="O1429" s="59"/>
      <c r="P1429" s="160">
        <f>O1429*H1429</f>
        <v>0</v>
      </c>
      <c r="Q1429" s="160">
        <v>0.222</v>
      </c>
      <c r="R1429" s="160">
        <f>Q1429*H1429</f>
        <v>0.34099200000000002</v>
      </c>
      <c r="S1429" s="160">
        <v>0</v>
      </c>
      <c r="T1429" s="161">
        <f>S1429*H1429</f>
        <v>0</v>
      </c>
      <c r="U1429" s="33"/>
      <c r="V1429" s="33"/>
      <c r="W1429" s="33"/>
      <c r="X1429" s="33"/>
      <c r="Y1429" s="33"/>
      <c r="Z1429" s="33"/>
      <c r="AA1429" s="33"/>
      <c r="AB1429" s="33"/>
      <c r="AC1429" s="33"/>
      <c r="AD1429" s="33"/>
      <c r="AE1429" s="33"/>
      <c r="AR1429" s="162" t="s">
        <v>217</v>
      </c>
      <c r="AT1429" s="162" t="s">
        <v>231</v>
      </c>
      <c r="AU1429" s="162" t="s">
        <v>88</v>
      </c>
      <c r="AY1429" s="18" t="s">
        <v>185</v>
      </c>
      <c r="BE1429" s="163">
        <f>IF(N1429="základní",J1429,0)</f>
        <v>0</v>
      </c>
      <c r="BF1429" s="163">
        <f>IF(N1429="snížená",J1429,0)</f>
        <v>0</v>
      </c>
      <c r="BG1429" s="163">
        <f>IF(N1429="zákl. přenesená",J1429,0)</f>
        <v>0</v>
      </c>
      <c r="BH1429" s="163">
        <f>IF(N1429="sníž. přenesená",J1429,0)</f>
        <v>0</v>
      </c>
      <c r="BI1429" s="163">
        <f>IF(N1429="nulová",J1429,0)</f>
        <v>0</v>
      </c>
      <c r="BJ1429" s="18" t="s">
        <v>24</v>
      </c>
      <c r="BK1429" s="163">
        <f>ROUND(I1429*H1429,2)</f>
        <v>0</v>
      </c>
      <c r="BL1429" s="18" t="s">
        <v>192</v>
      </c>
      <c r="BM1429" s="162" t="s">
        <v>3403</v>
      </c>
    </row>
    <row r="1430" spans="1:65" s="13" customFormat="1">
      <c r="B1430" s="164"/>
      <c r="D1430" s="165" t="s">
        <v>194</v>
      </c>
      <c r="E1430" s="166" t="s">
        <v>1</v>
      </c>
      <c r="F1430" s="167" t="s">
        <v>3404</v>
      </c>
      <c r="H1430" s="168">
        <v>1.536</v>
      </c>
      <c r="I1430" s="169"/>
      <c r="L1430" s="164"/>
      <c r="M1430" s="170"/>
      <c r="N1430" s="171"/>
      <c r="O1430" s="171"/>
      <c r="P1430" s="171"/>
      <c r="Q1430" s="171"/>
      <c r="R1430" s="171"/>
      <c r="S1430" s="171"/>
      <c r="T1430" s="172"/>
      <c r="AT1430" s="166" t="s">
        <v>194</v>
      </c>
      <c r="AU1430" s="166" t="s">
        <v>88</v>
      </c>
      <c r="AV1430" s="13" t="s">
        <v>88</v>
      </c>
      <c r="AW1430" s="13" t="s">
        <v>35</v>
      </c>
      <c r="AX1430" s="13" t="s">
        <v>24</v>
      </c>
      <c r="AY1430" s="166" t="s">
        <v>185</v>
      </c>
    </row>
    <row r="1431" spans="1:65" s="2" customFormat="1" ht="24.2" customHeight="1">
      <c r="A1431" s="33"/>
      <c r="B1431" s="150"/>
      <c r="C1431" s="151" t="s">
        <v>3405</v>
      </c>
      <c r="D1431" s="151" t="s">
        <v>187</v>
      </c>
      <c r="E1431" s="152" t="s">
        <v>3406</v>
      </c>
      <c r="F1431" s="153" t="s">
        <v>3407</v>
      </c>
      <c r="G1431" s="154" t="s">
        <v>190</v>
      </c>
      <c r="H1431" s="155">
        <v>1</v>
      </c>
      <c r="I1431" s="156"/>
      <c r="J1431" s="157">
        <f>ROUND(I1431*H1431,2)</f>
        <v>0</v>
      </c>
      <c r="K1431" s="153" t="s">
        <v>224</v>
      </c>
      <c r="L1431" s="34"/>
      <c r="M1431" s="158" t="s">
        <v>1</v>
      </c>
      <c r="N1431" s="159" t="s">
        <v>45</v>
      </c>
      <c r="O1431" s="59"/>
      <c r="P1431" s="160">
        <f>O1431*H1431</f>
        <v>0</v>
      </c>
      <c r="Q1431" s="160">
        <v>1.103E-2</v>
      </c>
      <c r="R1431" s="160">
        <f>Q1431*H1431</f>
        <v>1.103E-2</v>
      </c>
      <c r="S1431" s="160">
        <v>0</v>
      </c>
      <c r="T1431" s="161">
        <f>S1431*H1431</f>
        <v>0</v>
      </c>
      <c r="U1431" s="33"/>
      <c r="V1431" s="33"/>
      <c r="W1431" s="33"/>
      <c r="X1431" s="33"/>
      <c r="Y1431" s="33"/>
      <c r="Z1431" s="33"/>
      <c r="AA1431" s="33"/>
      <c r="AB1431" s="33"/>
      <c r="AC1431" s="33"/>
      <c r="AD1431" s="33"/>
      <c r="AE1431" s="33"/>
      <c r="AR1431" s="162" t="s">
        <v>192</v>
      </c>
      <c r="AT1431" s="162" t="s">
        <v>187</v>
      </c>
      <c r="AU1431" s="162" t="s">
        <v>88</v>
      </c>
      <c r="AY1431" s="18" t="s">
        <v>185</v>
      </c>
      <c r="BE1431" s="163">
        <f>IF(N1431="základní",J1431,0)</f>
        <v>0</v>
      </c>
      <c r="BF1431" s="163">
        <f>IF(N1431="snížená",J1431,0)</f>
        <v>0</v>
      </c>
      <c r="BG1431" s="163">
        <f>IF(N1431="zákl. přenesená",J1431,0)</f>
        <v>0</v>
      </c>
      <c r="BH1431" s="163">
        <f>IF(N1431="sníž. přenesená",J1431,0)</f>
        <v>0</v>
      </c>
      <c r="BI1431" s="163">
        <f>IF(N1431="nulová",J1431,0)</f>
        <v>0</v>
      </c>
      <c r="BJ1431" s="18" t="s">
        <v>24</v>
      </c>
      <c r="BK1431" s="163">
        <f>ROUND(I1431*H1431,2)</f>
        <v>0</v>
      </c>
      <c r="BL1431" s="18" t="s">
        <v>192</v>
      </c>
      <c r="BM1431" s="162" t="s">
        <v>3408</v>
      </c>
    </row>
    <row r="1432" spans="1:65" s="13" customFormat="1">
      <c r="B1432" s="164"/>
      <c r="D1432" s="165" t="s">
        <v>194</v>
      </c>
      <c r="E1432" s="166" t="s">
        <v>1</v>
      </c>
      <c r="F1432" s="167" t="s">
        <v>3409</v>
      </c>
      <c r="H1432" s="168">
        <v>1</v>
      </c>
      <c r="I1432" s="169"/>
      <c r="L1432" s="164"/>
      <c r="M1432" s="170"/>
      <c r="N1432" s="171"/>
      <c r="O1432" s="171"/>
      <c r="P1432" s="171"/>
      <c r="Q1432" s="171"/>
      <c r="R1432" s="171"/>
      <c r="S1432" s="171"/>
      <c r="T1432" s="172"/>
      <c r="AT1432" s="166" t="s">
        <v>194</v>
      </c>
      <c r="AU1432" s="166" t="s">
        <v>88</v>
      </c>
      <c r="AV1432" s="13" t="s">
        <v>88</v>
      </c>
      <c r="AW1432" s="13" t="s">
        <v>35</v>
      </c>
      <c r="AX1432" s="13" t="s">
        <v>24</v>
      </c>
      <c r="AY1432" s="166" t="s">
        <v>185</v>
      </c>
    </row>
    <row r="1433" spans="1:65" s="12" customFormat="1" ht="22.9" customHeight="1">
      <c r="B1433" s="137"/>
      <c r="D1433" s="138" t="s">
        <v>79</v>
      </c>
      <c r="E1433" s="148" t="s">
        <v>418</v>
      </c>
      <c r="F1433" s="148" t="s">
        <v>419</v>
      </c>
      <c r="I1433" s="140"/>
      <c r="J1433" s="149">
        <f>BK1433</f>
        <v>0</v>
      </c>
      <c r="L1433" s="137"/>
      <c r="M1433" s="142"/>
      <c r="N1433" s="143"/>
      <c r="O1433" s="143"/>
      <c r="P1433" s="144">
        <f>P1434</f>
        <v>0</v>
      </c>
      <c r="Q1433" s="143"/>
      <c r="R1433" s="144">
        <f>R1434</f>
        <v>0</v>
      </c>
      <c r="S1433" s="143"/>
      <c r="T1433" s="145">
        <f>T1434</f>
        <v>0</v>
      </c>
      <c r="AR1433" s="138" t="s">
        <v>24</v>
      </c>
      <c r="AT1433" s="146" t="s">
        <v>79</v>
      </c>
      <c r="AU1433" s="146" t="s">
        <v>24</v>
      </c>
      <c r="AY1433" s="138" t="s">
        <v>185</v>
      </c>
      <c r="BK1433" s="147">
        <f>BK1434</f>
        <v>0</v>
      </c>
    </row>
    <row r="1434" spans="1:65" s="2" customFormat="1" ht="16.5" customHeight="1">
      <c r="A1434" s="33"/>
      <c r="B1434" s="150"/>
      <c r="C1434" s="151" t="s">
        <v>3410</v>
      </c>
      <c r="D1434" s="151" t="s">
        <v>187</v>
      </c>
      <c r="E1434" s="152" t="s">
        <v>3411</v>
      </c>
      <c r="F1434" s="153" t="s">
        <v>3412</v>
      </c>
      <c r="G1434" s="154" t="s">
        <v>234</v>
      </c>
      <c r="H1434" s="155">
        <v>1258.8920000000001</v>
      </c>
      <c r="I1434" s="156"/>
      <c r="J1434" s="157">
        <f>ROUND(I1434*H1434,2)</f>
        <v>0</v>
      </c>
      <c r="K1434" s="153" t="s">
        <v>224</v>
      </c>
      <c r="L1434" s="34"/>
      <c r="M1434" s="158" t="s">
        <v>1</v>
      </c>
      <c r="N1434" s="159" t="s">
        <v>45</v>
      </c>
      <c r="O1434" s="59"/>
      <c r="P1434" s="160">
        <f>O1434*H1434</f>
        <v>0</v>
      </c>
      <c r="Q1434" s="160">
        <v>0</v>
      </c>
      <c r="R1434" s="160">
        <f>Q1434*H1434</f>
        <v>0</v>
      </c>
      <c r="S1434" s="160">
        <v>0</v>
      </c>
      <c r="T1434" s="161">
        <f>S1434*H1434</f>
        <v>0</v>
      </c>
      <c r="U1434" s="33"/>
      <c r="V1434" s="33"/>
      <c r="W1434" s="33"/>
      <c r="X1434" s="33"/>
      <c r="Y1434" s="33"/>
      <c r="Z1434" s="33"/>
      <c r="AA1434" s="33"/>
      <c r="AB1434" s="33"/>
      <c r="AC1434" s="33"/>
      <c r="AD1434" s="33"/>
      <c r="AE1434" s="33"/>
      <c r="AR1434" s="162" t="s">
        <v>192</v>
      </c>
      <c r="AT1434" s="162" t="s">
        <v>187</v>
      </c>
      <c r="AU1434" s="162" t="s">
        <v>88</v>
      </c>
      <c r="AY1434" s="18" t="s">
        <v>185</v>
      </c>
      <c r="BE1434" s="163">
        <f>IF(N1434="základní",J1434,0)</f>
        <v>0</v>
      </c>
      <c r="BF1434" s="163">
        <f>IF(N1434="snížená",J1434,0)</f>
        <v>0</v>
      </c>
      <c r="BG1434" s="163">
        <f>IF(N1434="zákl. přenesená",J1434,0)</f>
        <v>0</v>
      </c>
      <c r="BH1434" s="163">
        <f>IF(N1434="sníž. přenesená",J1434,0)</f>
        <v>0</v>
      </c>
      <c r="BI1434" s="163">
        <f>IF(N1434="nulová",J1434,0)</f>
        <v>0</v>
      </c>
      <c r="BJ1434" s="18" t="s">
        <v>24</v>
      </c>
      <c r="BK1434" s="163">
        <f>ROUND(I1434*H1434,2)</f>
        <v>0</v>
      </c>
      <c r="BL1434" s="18" t="s">
        <v>192</v>
      </c>
      <c r="BM1434" s="162" t="s">
        <v>3413</v>
      </c>
    </row>
    <row r="1435" spans="1:65" s="12" customFormat="1" ht="25.9" customHeight="1">
      <c r="B1435" s="137"/>
      <c r="D1435" s="138" t="s">
        <v>79</v>
      </c>
      <c r="E1435" s="139" t="s">
        <v>231</v>
      </c>
      <c r="F1435" s="139" t="s">
        <v>253</v>
      </c>
      <c r="I1435" s="140"/>
      <c r="J1435" s="141">
        <f>BK1435</f>
        <v>0</v>
      </c>
      <c r="L1435" s="137"/>
      <c r="M1435" s="142"/>
      <c r="N1435" s="143"/>
      <c r="O1435" s="143"/>
      <c r="P1435" s="144">
        <f>P1436+P1438</f>
        <v>0</v>
      </c>
      <c r="Q1435" s="143"/>
      <c r="R1435" s="144">
        <f>R1436+R1438</f>
        <v>2.1528830000000001</v>
      </c>
      <c r="S1435" s="143"/>
      <c r="T1435" s="145">
        <f>T1436+T1438</f>
        <v>0</v>
      </c>
      <c r="AR1435" s="138" t="s">
        <v>117</v>
      </c>
      <c r="AT1435" s="146" t="s">
        <v>79</v>
      </c>
      <c r="AU1435" s="146" t="s">
        <v>80</v>
      </c>
      <c r="AY1435" s="138" t="s">
        <v>185</v>
      </c>
      <c r="BK1435" s="147">
        <f>BK1436+BK1438</f>
        <v>0</v>
      </c>
    </row>
    <row r="1436" spans="1:65" s="12" customFormat="1" ht="22.9" customHeight="1">
      <c r="B1436" s="137"/>
      <c r="D1436" s="138" t="s">
        <v>79</v>
      </c>
      <c r="E1436" s="148" t="s">
        <v>3414</v>
      </c>
      <c r="F1436" s="148" t="s">
        <v>3415</v>
      </c>
      <c r="I1436" s="140"/>
      <c r="J1436" s="149">
        <f>BK1436</f>
        <v>0</v>
      </c>
      <c r="L1436" s="137"/>
      <c r="M1436" s="142"/>
      <c r="N1436" s="143"/>
      <c r="O1436" s="143"/>
      <c r="P1436" s="144">
        <f>P1437</f>
        <v>0</v>
      </c>
      <c r="Q1436" s="143"/>
      <c r="R1436" s="144">
        <f>R1437</f>
        <v>9.3699999999999999E-3</v>
      </c>
      <c r="S1436" s="143"/>
      <c r="T1436" s="145">
        <f>T1437</f>
        <v>0</v>
      </c>
      <c r="AR1436" s="138" t="s">
        <v>117</v>
      </c>
      <c r="AT1436" s="146" t="s">
        <v>79</v>
      </c>
      <c r="AU1436" s="146" t="s">
        <v>24</v>
      </c>
      <c r="AY1436" s="138" t="s">
        <v>185</v>
      </c>
      <c r="BK1436" s="147">
        <f>BK1437</f>
        <v>0</v>
      </c>
    </row>
    <row r="1437" spans="1:65" s="2" customFormat="1" ht="24.2" customHeight="1">
      <c r="A1437" s="33"/>
      <c r="B1437" s="150"/>
      <c r="C1437" s="151" t="s">
        <v>3416</v>
      </c>
      <c r="D1437" s="151" t="s">
        <v>187</v>
      </c>
      <c r="E1437" s="152" t="s">
        <v>3417</v>
      </c>
      <c r="F1437" s="153" t="s">
        <v>3418</v>
      </c>
      <c r="G1437" s="154" t="s">
        <v>190</v>
      </c>
      <c r="H1437" s="155">
        <v>1</v>
      </c>
      <c r="I1437" s="156"/>
      <c r="J1437" s="157">
        <f>ROUND(I1437*H1437,2)</f>
        <v>0</v>
      </c>
      <c r="K1437" s="153" t="s">
        <v>224</v>
      </c>
      <c r="L1437" s="34"/>
      <c r="M1437" s="158" t="s">
        <v>1</v>
      </c>
      <c r="N1437" s="159" t="s">
        <v>45</v>
      </c>
      <c r="O1437" s="59"/>
      <c r="P1437" s="160">
        <f>O1437*H1437</f>
        <v>0</v>
      </c>
      <c r="Q1437" s="160">
        <v>9.3699999999999999E-3</v>
      </c>
      <c r="R1437" s="160">
        <f>Q1437*H1437</f>
        <v>9.3699999999999999E-3</v>
      </c>
      <c r="S1437" s="160">
        <v>0</v>
      </c>
      <c r="T1437" s="161">
        <f>S1437*H1437</f>
        <v>0</v>
      </c>
      <c r="U1437" s="33"/>
      <c r="V1437" s="33"/>
      <c r="W1437" s="33"/>
      <c r="X1437" s="33"/>
      <c r="Y1437" s="33"/>
      <c r="Z1437" s="33"/>
      <c r="AA1437" s="33"/>
      <c r="AB1437" s="33"/>
      <c r="AC1437" s="33"/>
      <c r="AD1437" s="33"/>
      <c r="AE1437" s="33"/>
      <c r="AR1437" s="162" t="s">
        <v>258</v>
      </c>
      <c r="AT1437" s="162" t="s">
        <v>187</v>
      </c>
      <c r="AU1437" s="162" t="s">
        <v>88</v>
      </c>
      <c r="AY1437" s="18" t="s">
        <v>185</v>
      </c>
      <c r="BE1437" s="163">
        <f>IF(N1437="základní",J1437,0)</f>
        <v>0</v>
      </c>
      <c r="BF1437" s="163">
        <f>IF(N1437="snížená",J1437,0)</f>
        <v>0</v>
      </c>
      <c r="BG1437" s="163">
        <f>IF(N1437="zákl. přenesená",J1437,0)</f>
        <v>0</v>
      </c>
      <c r="BH1437" s="163">
        <f>IF(N1437="sníž. přenesená",J1437,0)</f>
        <v>0</v>
      </c>
      <c r="BI1437" s="163">
        <f>IF(N1437="nulová",J1437,0)</f>
        <v>0</v>
      </c>
      <c r="BJ1437" s="18" t="s">
        <v>24</v>
      </c>
      <c r="BK1437" s="163">
        <f>ROUND(I1437*H1437,2)</f>
        <v>0</v>
      </c>
      <c r="BL1437" s="18" t="s">
        <v>258</v>
      </c>
      <c r="BM1437" s="162" t="s">
        <v>3419</v>
      </c>
    </row>
    <row r="1438" spans="1:65" s="12" customFormat="1" ht="22.9" customHeight="1">
      <c r="B1438" s="137"/>
      <c r="D1438" s="138" t="s">
        <v>79</v>
      </c>
      <c r="E1438" s="148" t="s">
        <v>3420</v>
      </c>
      <c r="F1438" s="148" t="s">
        <v>3421</v>
      </c>
      <c r="I1438" s="140"/>
      <c r="J1438" s="149">
        <f>BK1438</f>
        <v>0</v>
      </c>
      <c r="L1438" s="137"/>
      <c r="M1438" s="142"/>
      <c r="N1438" s="143"/>
      <c r="O1438" s="143"/>
      <c r="P1438" s="144">
        <f>SUM(P1439:P1442)</f>
        <v>0</v>
      </c>
      <c r="Q1438" s="143"/>
      <c r="R1438" s="144">
        <f>SUM(R1439:R1442)</f>
        <v>2.143513</v>
      </c>
      <c r="S1438" s="143"/>
      <c r="T1438" s="145">
        <f>SUM(T1439:T1442)</f>
        <v>0</v>
      </c>
      <c r="AR1438" s="138" t="s">
        <v>117</v>
      </c>
      <c r="AT1438" s="146" t="s">
        <v>79</v>
      </c>
      <c r="AU1438" s="146" t="s">
        <v>24</v>
      </c>
      <c r="AY1438" s="138" t="s">
        <v>185</v>
      </c>
      <c r="BK1438" s="147">
        <f>SUM(BK1439:BK1442)</f>
        <v>0</v>
      </c>
    </row>
    <row r="1439" spans="1:65" s="2" customFormat="1" ht="16.5" customHeight="1">
      <c r="A1439" s="33"/>
      <c r="B1439" s="150"/>
      <c r="C1439" s="151" t="s">
        <v>3422</v>
      </c>
      <c r="D1439" s="151" t="s">
        <v>187</v>
      </c>
      <c r="E1439" s="152" t="s">
        <v>3423</v>
      </c>
      <c r="F1439" s="153" t="s">
        <v>3424</v>
      </c>
      <c r="G1439" s="154" t="s">
        <v>280</v>
      </c>
      <c r="H1439" s="155">
        <v>105.7</v>
      </c>
      <c r="I1439" s="156"/>
      <c r="J1439" s="157">
        <f>ROUND(I1439*H1439,2)</f>
        <v>0</v>
      </c>
      <c r="K1439" s="153" t="s">
        <v>191</v>
      </c>
      <c r="L1439" s="34"/>
      <c r="M1439" s="158" t="s">
        <v>1</v>
      </c>
      <c r="N1439" s="159" t="s">
        <v>45</v>
      </c>
      <c r="O1439" s="59"/>
      <c r="P1439" s="160">
        <f>O1439*H1439</f>
        <v>0</v>
      </c>
      <c r="Q1439" s="160">
        <v>9.0000000000000006E-5</v>
      </c>
      <c r="R1439" s="160">
        <f>Q1439*H1439</f>
        <v>9.5130000000000006E-3</v>
      </c>
      <c r="S1439" s="160">
        <v>0</v>
      </c>
      <c r="T1439" s="161">
        <f>S1439*H1439</f>
        <v>0</v>
      </c>
      <c r="U1439" s="33"/>
      <c r="V1439" s="33"/>
      <c r="W1439" s="33"/>
      <c r="X1439" s="33"/>
      <c r="Y1439" s="33"/>
      <c r="Z1439" s="33"/>
      <c r="AA1439" s="33"/>
      <c r="AB1439" s="33"/>
      <c r="AC1439" s="33"/>
      <c r="AD1439" s="33"/>
      <c r="AE1439" s="33"/>
      <c r="AR1439" s="162" t="s">
        <v>258</v>
      </c>
      <c r="AT1439" s="162" t="s">
        <v>187</v>
      </c>
      <c r="AU1439" s="162" t="s">
        <v>88</v>
      </c>
      <c r="AY1439" s="18" t="s">
        <v>185</v>
      </c>
      <c r="BE1439" s="163">
        <f>IF(N1439="základní",J1439,0)</f>
        <v>0</v>
      </c>
      <c r="BF1439" s="163">
        <f>IF(N1439="snížená",J1439,0)</f>
        <v>0</v>
      </c>
      <c r="BG1439" s="163">
        <f>IF(N1439="zákl. přenesená",J1439,0)</f>
        <v>0</v>
      </c>
      <c r="BH1439" s="163">
        <f>IF(N1439="sníž. přenesená",J1439,0)</f>
        <v>0</v>
      </c>
      <c r="BI1439" s="163">
        <f>IF(N1439="nulová",J1439,0)</f>
        <v>0</v>
      </c>
      <c r="BJ1439" s="18" t="s">
        <v>24</v>
      </c>
      <c r="BK1439" s="163">
        <f>ROUND(I1439*H1439,2)</f>
        <v>0</v>
      </c>
      <c r="BL1439" s="18" t="s">
        <v>258</v>
      </c>
      <c r="BM1439" s="162" t="s">
        <v>3425</v>
      </c>
    </row>
    <row r="1440" spans="1:65" s="15" customFormat="1">
      <c r="B1440" s="194"/>
      <c r="D1440" s="165" t="s">
        <v>194</v>
      </c>
      <c r="E1440" s="195" t="s">
        <v>1</v>
      </c>
      <c r="F1440" s="196" t="s">
        <v>2099</v>
      </c>
      <c r="H1440" s="195" t="s">
        <v>1</v>
      </c>
      <c r="I1440" s="197"/>
      <c r="L1440" s="194"/>
      <c r="M1440" s="198"/>
      <c r="N1440" s="199"/>
      <c r="O1440" s="199"/>
      <c r="P1440" s="199"/>
      <c r="Q1440" s="199"/>
      <c r="R1440" s="199"/>
      <c r="S1440" s="199"/>
      <c r="T1440" s="200"/>
      <c r="AT1440" s="195" t="s">
        <v>194</v>
      </c>
      <c r="AU1440" s="195" t="s">
        <v>88</v>
      </c>
      <c r="AV1440" s="15" t="s">
        <v>24</v>
      </c>
      <c r="AW1440" s="15" t="s">
        <v>35</v>
      </c>
      <c r="AX1440" s="15" t="s">
        <v>80</v>
      </c>
      <c r="AY1440" s="195" t="s">
        <v>185</v>
      </c>
    </row>
    <row r="1441" spans="1:65" s="13" customFormat="1">
      <c r="B1441" s="164"/>
      <c r="D1441" s="165" t="s">
        <v>194</v>
      </c>
      <c r="E1441" s="166" t="s">
        <v>1</v>
      </c>
      <c r="F1441" s="167" t="s">
        <v>3426</v>
      </c>
      <c r="H1441" s="168">
        <v>105.7</v>
      </c>
      <c r="I1441" s="169"/>
      <c r="L1441" s="164"/>
      <c r="M1441" s="170"/>
      <c r="N1441" s="171"/>
      <c r="O1441" s="171"/>
      <c r="P1441" s="171"/>
      <c r="Q1441" s="171"/>
      <c r="R1441" s="171"/>
      <c r="S1441" s="171"/>
      <c r="T1441" s="172"/>
      <c r="AT1441" s="166" t="s">
        <v>194</v>
      </c>
      <c r="AU1441" s="166" t="s">
        <v>88</v>
      </c>
      <c r="AV1441" s="13" t="s">
        <v>88</v>
      </c>
      <c r="AW1441" s="13" t="s">
        <v>35</v>
      </c>
      <c r="AX1441" s="13" t="s">
        <v>24</v>
      </c>
      <c r="AY1441" s="166" t="s">
        <v>185</v>
      </c>
    </row>
    <row r="1442" spans="1:65" s="2" customFormat="1" ht="16.5" customHeight="1">
      <c r="A1442" s="33"/>
      <c r="B1442" s="150"/>
      <c r="C1442" s="151" t="s">
        <v>3427</v>
      </c>
      <c r="D1442" s="151" t="s">
        <v>187</v>
      </c>
      <c r="E1442" s="152" t="s">
        <v>3428</v>
      </c>
      <c r="F1442" s="153" t="s">
        <v>3429</v>
      </c>
      <c r="G1442" s="154" t="s">
        <v>190</v>
      </c>
      <c r="H1442" s="155">
        <v>11</v>
      </c>
      <c r="I1442" s="156"/>
      <c r="J1442" s="157">
        <f>ROUND(I1442*H1442,2)</f>
        <v>0</v>
      </c>
      <c r="K1442" s="153" t="s">
        <v>191</v>
      </c>
      <c r="L1442" s="34"/>
      <c r="M1442" s="201" t="s">
        <v>1</v>
      </c>
      <c r="N1442" s="202" t="s">
        <v>45</v>
      </c>
      <c r="O1442" s="203"/>
      <c r="P1442" s="204">
        <f>O1442*H1442</f>
        <v>0</v>
      </c>
      <c r="Q1442" s="204">
        <v>0.19400000000000001</v>
      </c>
      <c r="R1442" s="204">
        <f>Q1442*H1442</f>
        <v>2.1339999999999999</v>
      </c>
      <c r="S1442" s="204">
        <v>0</v>
      </c>
      <c r="T1442" s="205">
        <f>S1442*H1442</f>
        <v>0</v>
      </c>
      <c r="U1442" s="33"/>
      <c r="V1442" s="33"/>
      <c r="W1442" s="33"/>
      <c r="X1442" s="33"/>
      <c r="Y1442" s="33"/>
      <c r="Z1442" s="33"/>
      <c r="AA1442" s="33"/>
      <c r="AB1442" s="33"/>
      <c r="AC1442" s="33"/>
      <c r="AD1442" s="33"/>
      <c r="AE1442" s="33"/>
      <c r="AR1442" s="162" t="s">
        <v>258</v>
      </c>
      <c r="AT1442" s="162" t="s">
        <v>187</v>
      </c>
      <c r="AU1442" s="162" t="s">
        <v>88</v>
      </c>
      <c r="AY1442" s="18" t="s">
        <v>185</v>
      </c>
      <c r="BE1442" s="163">
        <f>IF(N1442="základní",J1442,0)</f>
        <v>0</v>
      </c>
      <c r="BF1442" s="163">
        <f>IF(N1442="snížená",J1442,0)</f>
        <v>0</v>
      </c>
      <c r="BG1442" s="163">
        <f>IF(N1442="zákl. přenesená",J1442,0)</f>
        <v>0</v>
      </c>
      <c r="BH1442" s="163">
        <f>IF(N1442="sníž. přenesená",J1442,0)</f>
        <v>0</v>
      </c>
      <c r="BI1442" s="163">
        <f>IF(N1442="nulová",J1442,0)</f>
        <v>0</v>
      </c>
      <c r="BJ1442" s="18" t="s">
        <v>24</v>
      </c>
      <c r="BK1442" s="163">
        <f>ROUND(I1442*H1442,2)</f>
        <v>0</v>
      </c>
      <c r="BL1442" s="18" t="s">
        <v>258</v>
      </c>
      <c r="BM1442" s="162" t="s">
        <v>3430</v>
      </c>
    </row>
    <row r="1443" spans="1:65" s="2" customFormat="1" ht="6.95" customHeight="1">
      <c r="A1443" s="33"/>
      <c r="B1443" s="48"/>
      <c r="C1443" s="49"/>
      <c r="D1443" s="49"/>
      <c r="E1443" s="49"/>
      <c r="F1443" s="49"/>
      <c r="G1443" s="49"/>
      <c r="H1443" s="49"/>
      <c r="I1443" s="49"/>
      <c r="J1443" s="49"/>
      <c r="K1443" s="49"/>
      <c r="L1443" s="34"/>
      <c r="M1443" s="33"/>
      <c r="O1443" s="33"/>
      <c r="P1443" s="33"/>
      <c r="Q1443" s="33"/>
      <c r="R1443" s="33"/>
      <c r="S1443" s="33"/>
      <c r="T1443" s="33"/>
      <c r="U1443" s="33"/>
      <c r="V1443" s="33"/>
      <c r="W1443" s="33"/>
      <c r="X1443" s="33"/>
      <c r="Y1443" s="33"/>
      <c r="Z1443" s="33"/>
      <c r="AA1443" s="33"/>
      <c r="AB1443" s="33"/>
      <c r="AC1443" s="33"/>
      <c r="AD1443" s="33"/>
      <c r="AE1443" s="33"/>
    </row>
  </sheetData>
  <autoFilter ref="C134:K1442"/>
  <mergeCells count="12">
    <mergeCell ref="E127:H127"/>
    <mergeCell ref="L2:V2"/>
    <mergeCell ref="E85:H85"/>
    <mergeCell ref="E87:H87"/>
    <mergeCell ref="E89:H89"/>
    <mergeCell ref="E123:H123"/>
    <mergeCell ref="E125:H12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932"/>
  <sheetViews>
    <sheetView showGridLines="0" topLeftCell="A10" workbookViewId="0">
      <selection activeCell="J14" sqref="J14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52" t="s">
        <v>5</v>
      </c>
      <c r="M2" s="237"/>
      <c r="N2" s="237"/>
      <c r="O2" s="237"/>
      <c r="P2" s="237"/>
      <c r="Q2" s="237"/>
      <c r="R2" s="237"/>
      <c r="S2" s="237"/>
      <c r="T2" s="237"/>
      <c r="U2" s="237"/>
      <c r="V2" s="237"/>
      <c r="AT2" s="18" t="s">
        <v>135</v>
      </c>
      <c r="AZ2" s="99" t="s">
        <v>3431</v>
      </c>
      <c r="BA2" s="99" t="s">
        <v>1</v>
      </c>
      <c r="BB2" s="99" t="s">
        <v>1</v>
      </c>
      <c r="BC2" s="99" t="s">
        <v>140</v>
      </c>
      <c r="BD2" s="99" t="s">
        <v>88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88</v>
      </c>
      <c r="AZ3" s="99" t="s">
        <v>3432</v>
      </c>
      <c r="BA3" s="99" t="s">
        <v>1</v>
      </c>
      <c r="BB3" s="99" t="s">
        <v>1</v>
      </c>
      <c r="BC3" s="99" t="s">
        <v>3433</v>
      </c>
      <c r="BD3" s="99" t="s">
        <v>88</v>
      </c>
    </row>
    <row r="4" spans="1:56" s="1" customFormat="1" ht="24.95" customHeight="1">
      <c r="B4" s="21"/>
      <c r="D4" s="22" t="s">
        <v>158</v>
      </c>
      <c r="L4" s="21"/>
      <c r="M4" s="100" t="s">
        <v>10</v>
      </c>
      <c r="AT4" s="18" t="s">
        <v>3</v>
      </c>
      <c r="AZ4" s="99" t="s">
        <v>1487</v>
      </c>
      <c r="BA4" s="99" t="s">
        <v>1</v>
      </c>
      <c r="BB4" s="99" t="s">
        <v>1</v>
      </c>
      <c r="BC4" s="99" t="s">
        <v>3434</v>
      </c>
      <c r="BD4" s="99" t="s">
        <v>88</v>
      </c>
    </row>
    <row r="5" spans="1:56" s="1" customFormat="1" ht="6.95" customHeight="1">
      <c r="B5" s="21"/>
      <c r="L5" s="21"/>
      <c r="AZ5" s="99" t="s">
        <v>3435</v>
      </c>
      <c r="BA5" s="99" t="s">
        <v>1</v>
      </c>
      <c r="BB5" s="99" t="s">
        <v>1</v>
      </c>
      <c r="BC5" s="99" t="s">
        <v>3436</v>
      </c>
      <c r="BD5" s="99" t="s">
        <v>88</v>
      </c>
    </row>
    <row r="6" spans="1:56" s="1" customFormat="1" ht="12" customHeight="1">
      <c r="B6" s="21"/>
      <c r="D6" s="28" t="s">
        <v>16</v>
      </c>
      <c r="L6" s="21"/>
      <c r="AZ6" s="99" t="s">
        <v>3437</v>
      </c>
      <c r="BA6" s="99" t="s">
        <v>1</v>
      </c>
      <c r="BB6" s="99" t="s">
        <v>1</v>
      </c>
      <c r="BC6" s="99" t="s">
        <v>3438</v>
      </c>
      <c r="BD6" s="99" t="s">
        <v>88</v>
      </c>
    </row>
    <row r="7" spans="1:56" s="1" customFormat="1" ht="16.5" customHeight="1">
      <c r="B7" s="21"/>
      <c r="E7" s="268" t="str">
        <f>'Rekapitulace stavby'!K6</f>
        <v>BRNO, GAJDOŠOVA II - REKONSTRUKCE KANALIZACE A VODOVODU (Bubeníčkova– Mikšíčkova)</v>
      </c>
      <c r="F7" s="269"/>
      <c r="G7" s="269"/>
      <c r="H7" s="269"/>
      <c r="L7" s="21"/>
      <c r="AZ7" s="99" t="s">
        <v>3439</v>
      </c>
      <c r="BA7" s="99" t="s">
        <v>1</v>
      </c>
      <c r="BB7" s="99" t="s">
        <v>1</v>
      </c>
      <c r="BC7" s="99" t="s">
        <v>3440</v>
      </c>
      <c r="BD7" s="99" t="s">
        <v>88</v>
      </c>
    </row>
    <row r="8" spans="1:56" s="1" customFormat="1" ht="12" customHeight="1">
      <c r="B8" s="21"/>
      <c r="D8" s="28" t="s">
        <v>159</v>
      </c>
      <c r="L8" s="21"/>
      <c r="AZ8" s="99" t="s">
        <v>3441</v>
      </c>
      <c r="BA8" s="99" t="s">
        <v>1</v>
      </c>
      <c r="BB8" s="99" t="s">
        <v>1</v>
      </c>
      <c r="BC8" s="99" t="s">
        <v>3442</v>
      </c>
      <c r="BD8" s="99" t="s">
        <v>88</v>
      </c>
    </row>
    <row r="9" spans="1:56" s="2" customFormat="1" ht="16.5" customHeight="1">
      <c r="A9" s="33"/>
      <c r="B9" s="34"/>
      <c r="C9" s="33"/>
      <c r="D9" s="33"/>
      <c r="E9" s="268" t="s">
        <v>1767</v>
      </c>
      <c r="F9" s="267"/>
      <c r="G9" s="267"/>
      <c r="H9" s="267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Z9" s="99" t="s">
        <v>638</v>
      </c>
      <c r="BA9" s="99" t="s">
        <v>1</v>
      </c>
      <c r="BB9" s="99" t="s">
        <v>1</v>
      </c>
      <c r="BC9" s="99" t="s">
        <v>3443</v>
      </c>
      <c r="BD9" s="99" t="s">
        <v>88</v>
      </c>
    </row>
    <row r="10" spans="1:56" s="2" customFormat="1" ht="12" customHeight="1">
      <c r="A10" s="33"/>
      <c r="B10" s="34"/>
      <c r="C10" s="33"/>
      <c r="D10" s="28" t="s">
        <v>161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Z10" s="99" t="s">
        <v>640</v>
      </c>
      <c r="BA10" s="99" t="s">
        <v>1</v>
      </c>
      <c r="BB10" s="99" t="s">
        <v>1</v>
      </c>
      <c r="BC10" s="99" t="s">
        <v>3444</v>
      </c>
      <c r="BD10" s="99" t="s">
        <v>88</v>
      </c>
    </row>
    <row r="11" spans="1:56" s="2" customFormat="1" ht="16.5" customHeight="1">
      <c r="A11" s="33"/>
      <c r="B11" s="34"/>
      <c r="C11" s="33"/>
      <c r="D11" s="33"/>
      <c r="E11" s="261" t="s">
        <v>3445</v>
      </c>
      <c r="F11" s="267"/>
      <c r="G11" s="267"/>
      <c r="H11" s="267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Z11" s="99" t="s">
        <v>642</v>
      </c>
      <c r="BA11" s="99" t="s">
        <v>1</v>
      </c>
      <c r="BB11" s="99" t="s">
        <v>1</v>
      </c>
      <c r="BC11" s="99" t="s">
        <v>3446</v>
      </c>
      <c r="BD11" s="99" t="s">
        <v>88</v>
      </c>
    </row>
    <row r="12" spans="1:5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Z12" s="99" t="s">
        <v>644</v>
      </c>
      <c r="BA12" s="99" t="s">
        <v>1</v>
      </c>
      <c r="BB12" s="99" t="s">
        <v>1</v>
      </c>
      <c r="BC12" s="99" t="s">
        <v>3447</v>
      </c>
      <c r="BD12" s="99" t="s">
        <v>88</v>
      </c>
    </row>
    <row r="13" spans="1:56" s="2" customFormat="1" ht="12" customHeight="1">
      <c r="A13" s="33"/>
      <c r="B13" s="34"/>
      <c r="C13" s="33"/>
      <c r="D13" s="28" t="s">
        <v>19</v>
      </c>
      <c r="E13" s="33"/>
      <c r="F13" s="26" t="s">
        <v>126</v>
      </c>
      <c r="G13" s="33"/>
      <c r="H13" s="33"/>
      <c r="I13" s="28" t="s">
        <v>20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Z13" s="99" t="s">
        <v>646</v>
      </c>
      <c r="BA13" s="99" t="s">
        <v>1</v>
      </c>
      <c r="BB13" s="99" t="s">
        <v>1</v>
      </c>
      <c r="BC13" s="99" t="s">
        <v>3448</v>
      </c>
      <c r="BD13" s="99" t="s">
        <v>88</v>
      </c>
    </row>
    <row r="14" spans="1:56" s="2" customFormat="1" ht="12" customHeight="1">
      <c r="A14" s="33"/>
      <c r="B14" s="34"/>
      <c r="C14" s="33"/>
      <c r="D14" s="28" t="s">
        <v>21</v>
      </c>
      <c r="E14" s="33"/>
      <c r="F14" s="26" t="s">
        <v>22</v>
      </c>
      <c r="G14" s="33"/>
      <c r="H14" s="33"/>
      <c r="I14" s="28" t="s">
        <v>23</v>
      </c>
      <c r="J14" s="56"/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Z14" s="99" t="s">
        <v>648</v>
      </c>
      <c r="BA14" s="99" t="s">
        <v>1</v>
      </c>
      <c r="BB14" s="99" t="s">
        <v>1</v>
      </c>
      <c r="BC14" s="99" t="s">
        <v>3449</v>
      </c>
      <c r="BD14" s="99" t="s">
        <v>88</v>
      </c>
    </row>
    <row r="15" spans="1:5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Z15" s="99" t="s">
        <v>650</v>
      </c>
      <c r="BA15" s="99" t="s">
        <v>1</v>
      </c>
      <c r="BB15" s="99" t="s">
        <v>1</v>
      </c>
      <c r="BC15" s="99" t="s">
        <v>3450</v>
      </c>
      <c r="BD15" s="99" t="s">
        <v>88</v>
      </c>
    </row>
    <row r="16" spans="1:56" s="2" customFormat="1" ht="12" customHeight="1">
      <c r="A16" s="33"/>
      <c r="B16" s="34"/>
      <c r="C16" s="33"/>
      <c r="D16" s="28" t="s">
        <v>25</v>
      </c>
      <c r="E16" s="33"/>
      <c r="F16" s="33"/>
      <c r="G16" s="33"/>
      <c r="H16" s="33"/>
      <c r="I16" s="28" t="s">
        <v>26</v>
      </c>
      <c r="J16" s="26" t="s">
        <v>27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Z16" s="99" t="s">
        <v>653</v>
      </c>
      <c r="BA16" s="99" t="s">
        <v>1</v>
      </c>
      <c r="BB16" s="99" t="s">
        <v>1</v>
      </c>
      <c r="BC16" s="99" t="s">
        <v>3451</v>
      </c>
      <c r="BD16" s="99" t="s">
        <v>88</v>
      </c>
    </row>
    <row r="17" spans="1:56" s="2" customFormat="1" ht="18" customHeight="1">
      <c r="A17" s="33"/>
      <c r="B17" s="34"/>
      <c r="C17" s="33"/>
      <c r="D17" s="33"/>
      <c r="E17" s="26" t="s">
        <v>28</v>
      </c>
      <c r="F17" s="33"/>
      <c r="G17" s="33"/>
      <c r="H17" s="33"/>
      <c r="I17" s="28" t="s">
        <v>29</v>
      </c>
      <c r="J17" s="26" t="s">
        <v>30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Z17" s="99" t="s">
        <v>655</v>
      </c>
      <c r="BA17" s="99" t="s">
        <v>1</v>
      </c>
      <c r="BB17" s="99" t="s">
        <v>1</v>
      </c>
      <c r="BC17" s="99" t="s">
        <v>3452</v>
      </c>
      <c r="BD17" s="99" t="s">
        <v>88</v>
      </c>
    </row>
    <row r="18" spans="1:56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Z18" s="99" t="s">
        <v>3453</v>
      </c>
      <c r="BA18" s="99" t="s">
        <v>1</v>
      </c>
      <c r="BB18" s="99" t="s">
        <v>1</v>
      </c>
      <c r="BC18" s="99" t="s">
        <v>3454</v>
      </c>
      <c r="BD18" s="99" t="s">
        <v>88</v>
      </c>
    </row>
    <row r="19" spans="1:56" s="2" customFormat="1" ht="12" customHeight="1">
      <c r="A19" s="33"/>
      <c r="B19" s="34"/>
      <c r="C19" s="33"/>
      <c r="D19" s="28" t="s">
        <v>31</v>
      </c>
      <c r="E19" s="33"/>
      <c r="F19" s="33"/>
      <c r="G19" s="33"/>
      <c r="H19" s="33"/>
      <c r="I19" s="28" t="s">
        <v>26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Z19" s="99" t="s">
        <v>3455</v>
      </c>
      <c r="BA19" s="99" t="s">
        <v>1</v>
      </c>
      <c r="BB19" s="99" t="s">
        <v>1</v>
      </c>
      <c r="BC19" s="99" t="s">
        <v>3456</v>
      </c>
      <c r="BD19" s="99" t="s">
        <v>88</v>
      </c>
    </row>
    <row r="20" spans="1:56" s="2" customFormat="1" ht="18" customHeight="1">
      <c r="A20" s="33"/>
      <c r="B20" s="34"/>
      <c r="C20" s="33"/>
      <c r="D20" s="33"/>
      <c r="E20" s="270" t="str">
        <f>'Rekapitulace stavby'!E14</f>
        <v>Vyplň údaj</v>
      </c>
      <c r="F20" s="236"/>
      <c r="G20" s="236"/>
      <c r="H20" s="236"/>
      <c r="I20" s="28" t="s">
        <v>29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Z20" s="99" t="s">
        <v>3457</v>
      </c>
      <c r="BA20" s="99" t="s">
        <v>1</v>
      </c>
      <c r="BB20" s="99" t="s">
        <v>1</v>
      </c>
      <c r="BC20" s="99" t="s">
        <v>3458</v>
      </c>
      <c r="BD20" s="99" t="s">
        <v>88</v>
      </c>
    </row>
    <row r="21" spans="1:56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Z21" s="99" t="s">
        <v>3459</v>
      </c>
      <c r="BA21" s="99" t="s">
        <v>1</v>
      </c>
      <c r="BB21" s="99" t="s">
        <v>1</v>
      </c>
      <c r="BC21" s="99" t="s">
        <v>3460</v>
      </c>
      <c r="BD21" s="99" t="s">
        <v>88</v>
      </c>
    </row>
    <row r="22" spans="1:56" s="2" customFormat="1" ht="12" customHeight="1">
      <c r="A22" s="33"/>
      <c r="B22" s="34"/>
      <c r="C22" s="33"/>
      <c r="D22" s="28" t="s">
        <v>33</v>
      </c>
      <c r="E22" s="33"/>
      <c r="F22" s="33"/>
      <c r="G22" s="33"/>
      <c r="H22" s="33"/>
      <c r="I22" s="28" t="s">
        <v>26</v>
      </c>
      <c r="J22" s="26" t="s">
        <v>1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Z22" s="99" t="s">
        <v>3461</v>
      </c>
      <c r="BA22" s="99" t="s">
        <v>1</v>
      </c>
      <c r="BB22" s="99" t="s">
        <v>1</v>
      </c>
      <c r="BC22" s="99" t="s">
        <v>3462</v>
      </c>
      <c r="BD22" s="99" t="s">
        <v>88</v>
      </c>
    </row>
    <row r="23" spans="1:56" s="2" customFormat="1" ht="18" customHeight="1">
      <c r="A23" s="33"/>
      <c r="B23" s="34"/>
      <c r="C23" s="33"/>
      <c r="D23" s="33"/>
      <c r="E23" s="26" t="s">
        <v>34</v>
      </c>
      <c r="F23" s="33"/>
      <c r="G23" s="33"/>
      <c r="H23" s="33"/>
      <c r="I23" s="28" t="s">
        <v>29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Z23" s="99" t="s">
        <v>1498</v>
      </c>
      <c r="BA23" s="99" t="s">
        <v>1</v>
      </c>
      <c r="BB23" s="99" t="s">
        <v>1</v>
      </c>
      <c r="BC23" s="99" t="s">
        <v>3463</v>
      </c>
      <c r="BD23" s="99" t="s">
        <v>88</v>
      </c>
    </row>
    <row r="24" spans="1:56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Z24" s="99" t="s">
        <v>3464</v>
      </c>
      <c r="BA24" s="99" t="s">
        <v>1</v>
      </c>
      <c r="BB24" s="99" t="s">
        <v>1</v>
      </c>
      <c r="BC24" s="99" t="s">
        <v>3465</v>
      </c>
      <c r="BD24" s="99" t="s">
        <v>88</v>
      </c>
    </row>
    <row r="25" spans="1:56" s="2" customFormat="1" ht="12" customHeight="1">
      <c r="A25" s="33"/>
      <c r="B25" s="34"/>
      <c r="C25" s="33"/>
      <c r="D25" s="28" t="s">
        <v>36</v>
      </c>
      <c r="E25" s="33"/>
      <c r="F25" s="33"/>
      <c r="G25" s="33"/>
      <c r="H25" s="33"/>
      <c r="I25" s="28" t="s">
        <v>26</v>
      </c>
      <c r="J25" s="26" t="str">
        <f>IF('Rekapitulace stavby'!AN19="","",'Rekapitulace stavby'!AN19)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Z25" s="99" t="s">
        <v>3466</v>
      </c>
      <c r="BA25" s="99" t="s">
        <v>1</v>
      </c>
      <c r="BB25" s="99" t="s">
        <v>1</v>
      </c>
      <c r="BC25" s="99" t="s">
        <v>3467</v>
      </c>
      <c r="BD25" s="99" t="s">
        <v>88</v>
      </c>
    </row>
    <row r="26" spans="1:56" s="2" customFormat="1" ht="18" customHeight="1">
      <c r="A26" s="33"/>
      <c r="B26" s="34"/>
      <c r="C26" s="33"/>
      <c r="D26" s="33"/>
      <c r="E26" s="26" t="str">
        <f>IF('Rekapitulace stavby'!E20="","",'Rekapitulace stavby'!E20)</f>
        <v xml:space="preserve"> </v>
      </c>
      <c r="F26" s="33"/>
      <c r="G26" s="33"/>
      <c r="H26" s="33"/>
      <c r="I26" s="28" t="s">
        <v>29</v>
      </c>
      <c r="J26" s="26" t="str">
        <f>IF('Rekapitulace stavby'!AN20="","",'Rekapitulace stavby'!AN20)</f>
        <v/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Z26" s="99" t="s">
        <v>1812</v>
      </c>
      <c r="BA26" s="99" t="s">
        <v>1</v>
      </c>
      <c r="BB26" s="99" t="s">
        <v>1</v>
      </c>
      <c r="BC26" s="99" t="s">
        <v>3468</v>
      </c>
      <c r="BD26" s="99" t="s">
        <v>88</v>
      </c>
    </row>
    <row r="27" spans="1:56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Z27" s="99" t="s">
        <v>3469</v>
      </c>
      <c r="BA27" s="99" t="s">
        <v>1</v>
      </c>
      <c r="BB27" s="99" t="s">
        <v>1</v>
      </c>
      <c r="BC27" s="99" t="s">
        <v>3470</v>
      </c>
      <c r="BD27" s="99" t="s">
        <v>88</v>
      </c>
    </row>
    <row r="28" spans="1:56" s="2" customFormat="1" ht="12" customHeight="1">
      <c r="A28" s="33"/>
      <c r="B28" s="34"/>
      <c r="C28" s="33"/>
      <c r="D28" s="28" t="s">
        <v>38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Z28" s="99" t="s">
        <v>1814</v>
      </c>
      <c r="BA28" s="99" t="s">
        <v>1</v>
      </c>
      <c r="BB28" s="99" t="s">
        <v>1</v>
      </c>
      <c r="BC28" s="99" t="s">
        <v>3471</v>
      </c>
      <c r="BD28" s="99" t="s">
        <v>88</v>
      </c>
    </row>
    <row r="29" spans="1:56" s="8" customFormat="1" ht="16.5" customHeight="1">
      <c r="A29" s="101"/>
      <c r="B29" s="102"/>
      <c r="C29" s="101"/>
      <c r="D29" s="101"/>
      <c r="E29" s="241" t="s">
        <v>1</v>
      </c>
      <c r="F29" s="241"/>
      <c r="G29" s="241"/>
      <c r="H29" s="241"/>
      <c r="I29" s="101"/>
      <c r="J29" s="101"/>
      <c r="K29" s="101"/>
      <c r="L29" s="103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Z29" s="214" t="s">
        <v>1502</v>
      </c>
      <c r="BA29" s="214" t="s">
        <v>1</v>
      </c>
      <c r="BB29" s="214" t="s">
        <v>1</v>
      </c>
      <c r="BC29" s="214" t="s">
        <v>3472</v>
      </c>
      <c r="BD29" s="214" t="s">
        <v>88</v>
      </c>
    </row>
    <row r="30" spans="1:56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Z30" s="99" t="s">
        <v>267</v>
      </c>
      <c r="BA30" s="99" t="s">
        <v>1</v>
      </c>
      <c r="BB30" s="99" t="s">
        <v>1</v>
      </c>
      <c r="BC30" s="99" t="s">
        <v>3473</v>
      </c>
      <c r="BD30" s="99" t="s">
        <v>88</v>
      </c>
    </row>
    <row r="31" spans="1:56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Z31" s="99" t="s">
        <v>1818</v>
      </c>
      <c r="BA31" s="99" t="s">
        <v>1</v>
      </c>
      <c r="BB31" s="99" t="s">
        <v>1</v>
      </c>
      <c r="BC31" s="99" t="s">
        <v>3474</v>
      </c>
      <c r="BD31" s="99" t="s">
        <v>88</v>
      </c>
    </row>
    <row r="32" spans="1:56" s="2" customFormat="1" ht="25.35" customHeight="1">
      <c r="A32" s="33"/>
      <c r="B32" s="34"/>
      <c r="C32" s="33"/>
      <c r="D32" s="104" t="s">
        <v>40</v>
      </c>
      <c r="E32" s="33"/>
      <c r="F32" s="33"/>
      <c r="G32" s="33"/>
      <c r="H32" s="33"/>
      <c r="I32" s="33"/>
      <c r="J32" s="72">
        <f>ROUND(J132, 0)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Z32" s="99" t="s">
        <v>3475</v>
      </c>
      <c r="BA32" s="99" t="s">
        <v>1</v>
      </c>
      <c r="BB32" s="99" t="s">
        <v>1</v>
      </c>
      <c r="BC32" s="99" t="s">
        <v>3476</v>
      </c>
      <c r="BD32" s="99" t="s">
        <v>88</v>
      </c>
    </row>
    <row r="33" spans="1:56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Z33" s="99" t="s">
        <v>3477</v>
      </c>
      <c r="BA33" s="99" t="s">
        <v>1</v>
      </c>
      <c r="BB33" s="99" t="s">
        <v>1</v>
      </c>
      <c r="BC33" s="99" t="s">
        <v>3478</v>
      </c>
      <c r="BD33" s="99" t="s">
        <v>88</v>
      </c>
    </row>
    <row r="34" spans="1:56" s="2" customFormat="1" ht="14.45" customHeight="1">
      <c r="A34" s="33"/>
      <c r="B34" s="34"/>
      <c r="C34" s="33"/>
      <c r="D34" s="33"/>
      <c r="E34" s="33"/>
      <c r="F34" s="37" t="s">
        <v>42</v>
      </c>
      <c r="G34" s="33"/>
      <c r="H34" s="33"/>
      <c r="I34" s="37" t="s">
        <v>41</v>
      </c>
      <c r="J34" s="37" t="s">
        <v>43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Z34" s="99" t="s">
        <v>1838</v>
      </c>
      <c r="BA34" s="99" t="s">
        <v>1</v>
      </c>
      <c r="BB34" s="99" t="s">
        <v>1</v>
      </c>
      <c r="BC34" s="99" t="s">
        <v>3479</v>
      </c>
      <c r="BD34" s="99" t="s">
        <v>88</v>
      </c>
    </row>
    <row r="35" spans="1:56" s="2" customFormat="1" ht="14.45" customHeight="1">
      <c r="A35" s="33"/>
      <c r="B35" s="34"/>
      <c r="C35" s="33"/>
      <c r="D35" s="105" t="s">
        <v>44</v>
      </c>
      <c r="E35" s="28" t="s">
        <v>45</v>
      </c>
      <c r="F35" s="106">
        <f>ROUND((SUM(BE132:BE931)),  0)</f>
        <v>0</v>
      </c>
      <c r="G35" s="33"/>
      <c r="H35" s="33"/>
      <c r="I35" s="107">
        <v>0.21</v>
      </c>
      <c r="J35" s="106">
        <f>ROUND(((SUM(BE132:BE931))*I35),  0)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Z35" s="99" t="s">
        <v>1840</v>
      </c>
      <c r="BA35" s="99" t="s">
        <v>1</v>
      </c>
      <c r="BB35" s="99" t="s">
        <v>1</v>
      </c>
      <c r="BC35" s="99" t="s">
        <v>3479</v>
      </c>
      <c r="BD35" s="99" t="s">
        <v>88</v>
      </c>
    </row>
    <row r="36" spans="1:56" s="2" customFormat="1" ht="14.45" customHeight="1">
      <c r="A36" s="33"/>
      <c r="B36" s="34"/>
      <c r="C36" s="33"/>
      <c r="D36" s="33"/>
      <c r="E36" s="28" t="s">
        <v>46</v>
      </c>
      <c r="F36" s="106">
        <f>ROUND((SUM(BF132:BF931)),  0)</f>
        <v>0</v>
      </c>
      <c r="G36" s="33"/>
      <c r="H36" s="33"/>
      <c r="I36" s="107">
        <v>0.15</v>
      </c>
      <c r="J36" s="106">
        <f>ROUND(((SUM(BF132:BF931))*I36),  0)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Z36" s="99" t="s">
        <v>3480</v>
      </c>
      <c r="BA36" s="99" t="s">
        <v>1</v>
      </c>
      <c r="BB36" s="99" t="s">
        <v>1</v>
      </c>
      <c r="BC36" s="99" t="s">
        <v>3438</v>
      </c>
      <c r="BD36" s="99" t="s">
        <v>88</v>
      </c>
    </row>
    <row r="37" spans="1:56" s="2" customFormat="1" ht="14.45" hidden="1" customHeight="1">
      <c r="A37" s="33"/>
      <c r="B37" s="34"/>
      <c r="C37" s="33"/>
      <c r="D37" s="33"/>
      <c r="E37" s="28" t="s">
        <v>47</v>
      </c>
      <c r="F37" s="106">
        <f>ROUND((SUM(BG132:BG931)),  0)</f>
        <v>0</v>
      </c>
      <c r="G37" s="33"/>
      <c r="H37" s="33"/>
      <c r="I37" s="107">
        <v>0.21</v>
      </c>
      <c r="J37" s="106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Z37" s="99" t="s">
        <v>269</v>
      </c>
      <c r="BA37" s="99" t="s">
        <v>1</v>
      </c>
      <c r="BB37" s="99" t="s">
        <v>1</v>
      </c>
      <c r="BC37" s="99" t="s">
        <v>3481</v>
      </c>
      <c r="BD37" s="99" t="s">
        <v>88</v>
      </c>
    </row>
    <row r="38" spans="1:56" s="2" customFormat="1" ht="14.45" hidden="1" customHeight="1">
      <c r="A38" s="33"/>
      <c r="B38" s="34"/>
      <c r="C38" s="33"/>
      <c r="D38" s="33"/>
      <c r="E38" s="28" t="s">
        <v>48</v>
      </c>
      <c r="F38" s="106">
        <f>ROUND((SUM(BH132:BH931)),  0)</f>
        <v>0</v>
      </c>
      <c r="G38" s="33"/>
      <c r="H38" s="33"/>
      <c r="I38" s="107">
        <v>0.15</v>
      </c>
      <c r="J38" s="106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Z38" s="99" t="s">
        <v>458</v>
      </c>
      <c r="BA38" s="99" t="s">
        <v>1</v>
      </c>
      <c r="BB38" s="99" t="s">
        <v>1</v>
      </c>
      <c r="BC38" s="99" t="s">
        <v>3482</v>
      </c>
      <c r="BD38" s="99" t="s">
        <v>88</v>
      </c>
    </row>
    <row r="39" spans="1:56" s="2" customFormat="1" ht="14.45" hidden="1" customHeight="1">
      <c r="A39" s="33"/>
      <c r="B39" s="34"/>
      <c r="C39" s="33"/>
      <c r="D39" s="33"/>
      <c r="E39" s="28" t="s">
        <v>49</v>
      </c>
      <c r="F39" s="106">
        <f>ROUND((SUM(BI132:BI931)),  0)</f>
        <v>0</v>
      </c>
      <c r="G39" s="33"/>
      <c r="H39" s="33"/>
      <c r="I39" s="107">
        <v>0</v>
      </c>
      <c r="J39" s="106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Z39" s="99" t="s">
        <v>1856</v>
      </c>
      <c r="BA39" s="99" t="s">
        <v>1</v>
      </c>
      <c r="BB39" s="99" t="s">
        <v>1</v>
      </c>
      <c r="BC39" s="99" t="s">
        <v>3483</v>
      </c>
      <c r="BD39" s="99" t="s">
        <v>88</v>
      </c>
    </row>
    <row r="40" spans="1:56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Z40" s="99" t="s">
        <v>1858</v>
      </c>
      <c r="BA40" s="99" t="s">
        <v>1</v>
      </c>
      <c r="BB40" s="99" t="s">
        <v>1</v>
      </c>
      <c r="BC40" s="99" t="s">
        <v>3484</v>
      </c>
      <c r="BD40" s="99" t="s">
        <v>88</v>
      </c>
    </row>
    <row r="41" spans="1:56" s="2" customFormat="1" ht="25.35" customHeight="1">
      <c r="A41" s="33"/>
      <c r="B41" s="34"/>
      <c r="C41" s="108"/>
      <c r="D41" s="109" t="s">
        <v>50</v>
      </c>
      <c r="E41" s="61"/>
      <c r="F41" s="61"/>
      <c r="G41" s="110" t="s">
        <v>51</v>
      </c>
      <c r="H41" s="111" t="s">
        <v>52</v>
      </c>
      <c r="I41" s="61"/>
      <c r="J41" s="112">
        <f>SUM(J32:J39)</f>
        <v>0</v>
      </c>
      <c r="K41" s="113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Z41" s="99" t="s">
        <v>1860</v>
      </c>
      <c r="BA41" s="99" t="s">
        <v>1</v>
      </c>
      <c r="BB41" s="99" t="s">
        <v>1</v>
      </c>
      <c r="BC41" s="99" t="s">
        <v>3481</v>
      </c>
      <c r="BD41" s="99" t="s">
        <v>88</v>
      </c>
    </row>
    <row r="42" spans="1:56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Z42" s="99" t="s">
        <v>1866</v>
      </c>
      <c r="BA42" s="99" t="s">
        <v>1</v>
      </c>
      <c r="BB42" s="99" t="s">
        <v>1</v>
      </c>
      <c r="BC42" s="99" t="s">
        <v>3485</v>
      </c>
      <c r="BD42" s="99" t="s">
        <v>88</v>
      </c>
    </row>
    <row r="43" spans="1:56" s="1" customFormat="1" ht="14.45" customHeight="1">
      <c r="B43" s="21"/>
      <c r="L43" s="21"/>
    </row>
    <row r="44" spans="1:56" s="1" customFormat="1" ht="14.45" customHeight="1">
      <c r="B44" s="21"/>
      <c r="L44" s="21"/>
    </row>
    <row r="45" spans="1:56" s="1" customFormat="1" ht="14.45" customHeight="1">
      <c r="B45" s="21"/>
      <c r="L45" s="21"/>
    </row>
    <row r="46" spans="1:56" s="1" customFormat="1" ht="14.45" customHeight="1">
      <c r="B46" s="21"/>
      <c r="L46" s="21"/>
    </row>
    <row r="47" spans="1:56" s="1" customFormat="1" ht="14.45" customHeight="1">
      <c r="B47" s="21"/>
      <c r="L47" s="21"/>
    </row>
    <row r="48" spans="1:56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53</v>
      </c>
      <c r="E50" s="45"/>
      <c r="F50" s="45"/>
      <c r="G50" s="44" t="s">
        <v>54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55</v>
      </c>
      <c r="E61" s="36"/>
      <c r="F61" s="114" t="s">
        <v>56</v>
      </c>
      <c r="G61" s="46" t="s">
        <v>55</v>
      </c>
      <c r="H61" s="36"/>
      <c r="I61" s="36"/>
      <c r="J61" s="115" t="s">
        <v>56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57</v>
      </c>
      <c r="E65" s="47"/>
      <c r="F65" s="47"/>
      <c r="G65" s="44" t="s">
        <v>58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55</v>
      </c>
      <c r="E76" s="36"/>
      <c r="F76" s="114" t="s">
        <v>56</v>
      </c>
      <c r="G76" s="46" t="s">
        <v>55</v>
      </c>
      <c r="H76" s="36"/>
      <c r="I76" s="36"/>
      <c r="J76" s="115" t="s">
        <v>56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163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68" t="str">
        <f>E7</f>
        <v>BRNO, GAJDOŠOVA II - REKONSTRUKCE KANALIZACE A VODOVODU (Bubeníčkova– Mikšíčkova)</v>
      </c>
      <c r="F85" s="269"/>
      <c r="G85" s="269"/>
      <c r="H85" s="269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159</v>
      </c>
      <c r="L86" s="21"/>
    </row>
    <row r="87" spans="1:31" s="2" customFormat="1" ht="16.5" customHeight="1">
      <c r="A87" s="33"/>
      <c r="B87" s="34"/>
      <c r="C87" s="33"/>
      <c r="D87" s="33"/>
      <c r="E87" s="268" t="s">
        <v>1767</v>
      </c>
      <c r="F87" s="267"/>
      <c r="G87" s="267"/>
      <c r="H87" s="267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161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61" t="str">
        <f>E11</f>
        <v>32 - SO 320 - KANALIZAČNÍ PŘÍPOJKY</v>
      </c>
      <c r="F89" s="267"/>
      <c r="G89" s="267"/>
      <c r="H89" s="267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21</v>
      </c>
      <c r="D91" s="33"/>
      <c r="E91" s="33"/>
      <c r="F91" s="26" t="str">
        <f>F14</f>
        <v>BRNO</v>
      </c>
      <c r="G91" s="33"/>
      <c r="H91" s="33"/>
      <c r="I91" s="28" t="s">
        <v>23</v>
      </c>
      <c r="J91" s="56" t="str">
        <f>IF(J14="","",J14)</f>
        <v/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25.7" customHeight="1">
      <c r="A93" s="33"/>
      <c r="B93" s="34"/>
      <c r="C93" s="28" t="s">
        <v>25</v>
      </c>
      <c r="D93" s="33"/>
      <c r="E93" s="33"/>
      <c r="F93" s="26" t="str">
        <f>E17</f>
        <v>Statutární město Brno</v>
      </c>
      <c r="G93" s="33"/>
      <c r="H93" s="33"/>
      <c r="I93" s="28" t="s">
        <v>33</v>
      </c>
      <c r="J93" s="31" t="str">
        <f>E23</f>
        <v>JV PROJEKT V.H. s.r.o.   Brno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31</v>
      </c>
      <c r="D94" s="33"/>
      <c r="E94" s="33"/>
      <c r="F94" s="26" t="str">
        <f>IF(E20="","",E20)</f>
        <v>Vyplň údaj</v>
      </c>
      <c r="G94" s="33"/>
      <c r="H94" s="33"/>
      <c r="I94" s="28" t="s">
        <v>36</v>
      </c>
      <c r="J94" s="31" t="str">
        <f>E26</f>
        <v xml:space="preserve"> 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6" t="s">
        <v>164</v>
      </c>
      <c r="D96" s="108"/>
      <c r="E96" s="108"/>
      <c r="F96" s="108"/>
      <c r="G96" s="108"/>
      <c r="H96" s="108"/>
      <c r="I96" s="108"/>
      <c r="J96" s="117" t="s">
        <v>165</v>
      </c>
      <c r="K96" s="108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18" t="s">
        <v>166</v>
      </c>
      <c r="D98" s="33"/>
      <c r="E98" s="33"/>
      <c r="F98" s="33"/>
      <c r="G98" s="33"/>
      <c r="H98" s="33"/>
      <c r="I98" s="33"/>
      <c r="J98" s="72">
        <f>J132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167</v>
      </c>
    </row>
    <row r="99" spans="1:47" s="9" customFormat="1" ht="24.95" customHeight="1">
      <c r="B99" s="119"/>
      <c r="D99" s="120" t="s">
        <v>168</v>
      </c>
      <c r="E99" s="121"/>
      <c r="F99" s="121"/>
      <c r="G99" s="121"/>
      <c r="H99" s="121"/>
      <c r="I99" s="121"/>
      <c r="J99" s="122">
        <f>J133</f>
        <v>0</v>
      </c>
      <c r="L99" s="119"/>
    </row>
    <row r="100" spans="1:47" s="10" customFormat="1" ht="19.899999999999999" customHeight="1">
      <c r="B100" s="123"/>
      <c r="D100" s="124" t="s">
        <v>169</v>
      </c>
      <c r="E100" s="125"/>
      <c r="F100" s="125"/>
      <c r="G100" s="125"/>
      <c r="H100" s="125"/>
      <c r="I100" s="125"/>
      <c r="J100" s="126">
        <f>J134</f>
        <v>0</v>
      </c>
      <c r="L100" s="123"/>
    </row>
    <row r="101" spans="1:47" s="10" customFormat="1" ht="19.899999999999999" customHeight="1">
      <c r="B101" s="123"/>
      <c r="D101" s="124" t="s">
        <v>426</v>
      </c>
      <c r="E101" s="125"/>
      <c r="F101" s="125"/>
      <c r="G101" s="125"/>
      <c r="H101" s="125"/>
      <c r="I101" s="125"/>
      <c r="J101" s="126">
        <f>J733</f>
        <v>0</v>
      </c>
      <c r="L101" s="123"/>
    </row>
    <row r="102" spans="1:47" s="10" customFormat="1" ht="19.899999999999999" customHeight="1">
      <c r="B102" s="123"/>
      <c r="D102" s="124" t="s">
        <v>1506</v>
      </c>
      <c r="E102" s="125"/>
      <c r="F102" s="125"/>
      <c r="G102" s="125"/>
      <c r="H102" s="125"/>
      <c r="I102" s="125"/>
      <c r="J102" s="126">
        <f>J751</f>
        <v>0</v>
      </c>
      <c r="L102" s="123"/>
    </row>
    <row r="103" spans="1:47" s="10" customFormat="1" ht="19.899999999999999" customHeight="1">
      <c r="B103" s="123"/>
      <c r="D103" s="124" t="s">
        <v>275</v>
      </c>
      <c r="E103" s="125"/>
      <c r="F103" s="125"/>
      <c r="G103" s="125"/>
      <c r="H103" s="125"/>
      <c r="I103" s="125"/>
      <c r="J103" s="126">
        <f>J778</f>
        <v>0</v>
      </c>
      <c r="L103" s="123"/>
    </row>
    <row r="104" spans="1:47" s="10" customFormat="1" ht="19.899999999999999" customHeight="1">
      <c r="B104" s="123"/>
      <c r="D104" s="124" t="s">
        <v>1507</v>
      </c>
      <c r="E104" s="125"/>
      <c r="F104" s="125"/>
      <c r="G104" s="125"/>
      <c r="H104" s="125"/>
      <c r="I104" s="125"/>
      <c r="J104" s="126">
        <f>J800</f>
        <v>0</v>
      </c>
      <c r="L104" s="123"/>
    </row>
    <row r="105" spans="1:47" s="10" customFormat="1" ht="19.899999999999999" customHeight="1">
      <c r="B105" s="123"/>
      <c r="D105" s="124" t="s">
        <v>276</v>
      </c>
      <c r="E105" s="125"/>
      <c r="F105" s="125"/>
      <c r="G105" s="125"/>
      <c r="H105" s="125"/>
      <c r="I105" s="125"/>
      <c r="J105" s="126">
        <f>J916</f>
        <v>0</v>
      </c>
      <c r="L105" s="123"/>
    </row>
    <row r="106" spans="1:47" s="10" customFormat="1" ht="19.899999999999999" customHeight="1">
      <c r="B106" s="123"/>
      <c r="D106" s="124" t="s">
        <v>277</v>
      </c>
      <c r="E106" s="125"/>
      <c r="F106" s="125"/>
      <c r="G106" s="125"/>
      <c r="H106" s="125"/>
      <c r="I106" s="125"/>
      <c r="J106" s="126">
        <f>J919</f>
        <v>0</v>
      </c>
      <c r="L106" s="123"/>
    </row>
    <row r="107" spans="1:47" s="9" customFormat="1" ht="24.95" customHeight="1">
      <c r="B107" s="119"/>
      <c r="D107" s="120" t="s">
        <v>3486</v>
      </c>
      <c r="E107" s="121"/>
      <c r="F107" s="121"/>
      <c r="G107" s="121"/>
      <c r="H107" s="121"/>
      <c r="I107" s="121"/>
      <c r="J107" s="122">
        <f>J921</f>
        <v>0</v>
      </c>
      <c r="L107" s="119"/>
    </row>
    <row r="108" spans="1:47" s="10" customFormat="1" ht="19.899999999999999" customHeight="1">
      <c r="B108" s="123"/>
      <c r="D108" s="124" t="s">
        <v>3487</v>
      </c>
      <c r="E108" s="125"/>
      <c r="F108" s="125"/>
      <c r="G108" s="125"/>
      <c r="H108" s="125"/>
      <c r="I108" s="125"/>
      <c r="J108" s="126">
        <f>J922</f>
        <v>0</v>
      </c>
      <c r="L108" s="123"/>
    </row>
    <row r="109" spans="1:47" s="9" customFormat="1" ht="24.95" customHeight="1">
      <c r="B109" s="119"/>
      <c r="D109" s="120" t="s">
        <v>251</v>
      </c>
      <c r="E109" s="121"/>
      <c r="F109" s="121"/>
      <c r="G109" s="121"/>
      <c r="H109" s="121"/>
      <c r="I109" s="121"/>
      <c r="J109" s="122">
        <f>J926</f>
        <v>0</v>
      </c>
      <c r="L109" s="119"/>
    </row>
    <row r="110" spans="1:47" s="10" customFormat="1" ht="19.899999999999999" customHeight="1">
      <c r="B110" s="123"/>
      <c r="D110" s="124" t="s">
        <v>1883</v>
      </c>
      <c r="E110" s="125"/>
      <c r="F110" s="125"/>
      <c r="G110" s="125"/>
      <c r="H110" s="125"/>
      <c r="I110" s="125"/>
      <c r="J110" s="126">
        <f>J927</f>
        <v>0</v>
      </c>
      <c r="L110" s="123"/>
    </row>
    <row r="111" spans="1:47" s="2" customFormat="1" ht="21.75" customHeight="1">
      <c r="A111" s="33"/>
      <c r="B111" s="34"/>
      <c r="C111" s="33"/>
      <c r="D111" s="33"/>
      <c r="E111" s="33"/>
      <c r="F111" s="33"/>
      <c r="G111" s="33"/>
      <c r="H111" s="33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2" customFormat="1" ht="6.95" customHeight="1">
      <c r="A112" s="33"/>
      <c r="B112" s="48"/>
      <c r="C112" s="49"/>
      <c r="D112" s="49"/>
      <c r="E112" s="49"/>
      <c r="F112" s="49"/>
      <c r="G112" s="49"/>
      <c r="H112" s="49"/>
      <c r="I112" s="49"/>
      <c r="J112" s="49"/>
      <c r="K112" s="49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6" spans="1:31" s="2" customFormat="1" ht="6.95" customHeight="1">
      <c r="A116" s="33"/>
      <c r="B116" s="50"/>
      <c r="C116" s="51"/>
      <c r="D116" s="51"/>
      <c r="E116" s="51"/>
      <c r="F116" s="51"/>
      <c r="G116" s="51"/>
      <c r="H116" s="51"/>
      <c r="I116" s="51"/>
      <c r="J116" s="51"/>
      <c r="K116" s="51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31" s="2" customFormat="1" ht="24.95" customHeight="1">
      <c r="A117" s="33"/>
      <c r="B117" s="34"/>
      <c r="C117" s="22" t="s">
        <v>170</v>
      </c>
      <c r="D117" s="33"/>
      <c r="E117" s="33"/>
      <c r="F117" s="33"/>
      <c r="G117" s="33"/>
      <c r="H117" s="33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2" customFormat="1" ht="6.95" customHeight="1">
      <c r="A118" s="33"/>
      <c r="B118" s="34"/>
      <c r="C118" s="33"/>
      <c r="D118" s="33"/>
      <c r="E118" s="33"/>
      <c r="F118" s="33"/>
      <c r="G118" s="33"/>
      <c r="H118" s="33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2" customFormat="1" ht="12" customHeight="1">
      <c r="A119" s="33"/>
      <c r="B119" s="34"/>
      <c r="C119" s="28" t="s">
        <v>16</v>
      </c>
      <c r="D119" s="33"/>
      <c r="E119" s="33"/>
      <c r="F119" s="33"/>
      <c r="G119" s="33"/>
      <c r="H119" s="33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16.5" customHeight="1">
      <c r="A120" s="33"/>
      <c r="B120" s="34"/>
      <c r="C120" s="33"/>
      <c r="D120" s="33"/>
      <c r="E120" s="268" t="str">
        <f>E7</f>
        <v>BRNO, GAJDOŠOVA II - REKONSTRUKCE KANALIZACE A VODOVODU (Bubeníčkova– Mikšíčkova)</v>
      </c>
      <c r="F120" s="269"/>
      <c r="G120" s="269"/>
      <c r="H120" s="269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1" customFormat="1" ht="12" customHeight="1">
      <c r="B121" s="21"/>
      <c r="C121" s="28" t="s">
        <v>159</v>
      </c>
      <c r="L121" s="21"/>
    </row>
    <row r="122" spans="1:31" s="2" customFormat="1" ht="16.5" customHeight="1">
      <c r="A122" s="33"/>
      <c r="B122" s="34"/>
      <c r="C122" s="33"/>
      <c r="D122" s="33"/>
      <c r="E122" s="268" t="s">
        <v>1767</v>
      </c>
      <c r="F122" s="267"/>
      <c r="G122" s="267"/>
      <c r="H122" s="267"/>
      <c r="I122" s="3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2" customHeight="1">
      <c r="A123" s="33"/>
      <c r="B123" s="34"/>
      <c r="C123" s="28" t="s">
        <v>161</v>
      </c>
      <c r="D123" s="33"/>
      <c r="E123" s="33"/>
      <c r="F123" s="33"/>
      <c r="G123" s="33"/>
      <c r="H123" s="33"/>
      <c r="I123" s="33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16.5" customHeight="1">
      <c r="A124" s="33"/>
      <c r="B124" s="34"/>
      <c r="C124" s="33"/>
      <c r="D124" s="33"/>
      <c r="E124" s="261" t="str">
        <f>E11</f>
        <v>32 - SO 320 - KANALIZAČNÍ PŘÍPOJKY</v>
      </c>
      <c r="F124" s="267"/>
      <c r="G124" s="267"/>
      <c r="H124" s="267"/>
      <c r="I124" s="33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6.95" customHeight="1">
      <c r="A125" s="33"/>
      <c r="B125" s="34"/>
      <c r="C125" s="33"/>
      <c r="D125" s="33"/>
      <c r="E125" s="33"/>
      <c r="F125" s="33"/>
      <c r="G125" s="33"/>
      <c r="H125" s="33"/>
      <c r="I125" s="33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2" customHeight="1">
      <c r="A126" s="33"/>
      <c r="B126" s="34"/>
      <c r="C126" s="28" t="s">
        <v>21</v>
      </c>
      <c r="D126" s="33"/>
      <c r="E126" s="33"/>
      <c r="F126" s="26" t="str">
        <f>F14</f>
        <v>BRNO</v>
      </c>
      <c r="G126" s="33"/>
      <c r="H126" s="33"/>
      <c r="I126" s="28" t="s">
        <v>23</v>
      </c>
      <c r="J126" s="56" t="str">
        <f>IF(J14="","",J14)</f>
        <v/>
      </c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6.95" customHeight="1">
      <c r="A127" s="33"/>
      <c r="B127" s="34"/>
      <c r="C127" s="33"/>
      <c r="D127" s="33"/>
      <c r="E127" s="33"/>
      <c r="F127" s="33"/>
      <c r="G127" s="33"/>
      <c r="H127" s="33"/>
      <c r="I127" s="33"/>
      <c r="J127" s="33"/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25.7" customHeight="1">
      <c r="A128" s="33"/>
      <c r="B128" s="34"/>
      <c r="C128" s="28" t="s">
        <v>25</v>
      </c>
      <c r="D128" s="33"/>
      <c r="E128" s="33"/>
      <c r="F128" s="26" t="str">
        <f>E17</f>
        <v>Statutární město Brno</v>
      </c>
      <c r="G128" s="33"/>
      <c r="H128" s="33"/>
      <c r="I128" s="28" t="s">
        <v>33</v>
      </c>
      <c r="J128" s="31" t="str">
        <f>E23</f>
        <v>JV PROJEKT V.H. s.r.o.   Brno</v>
      </c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15.2" customHeight="1">
      <c r="A129" s="33"/>
      <c r="B129" s="34"/>
      <c r="C129" s="28" t="s">
        <v>31</v>
      </c>
      <c r="D129" s="33"/>
      <c r="E129" s="33"/>
      <c r="F129" s="26" t="str">
        <f>IF(E20="","",E20)</f>
        <v>Vyplň údaj</v>
      </c>
      <c r="G129" s="33"/>
      <c r="H129" s="33"/>
      <c r="I129" s="28" t="s">
        <v>36</v>
      </c>
      <c r="J129" s="31" t="str">
        <f>E26</f>
        <v xml:space="preserve"> </v>
      </c>
      <c r="K129" s="33"/>
      <c r="L129" s="4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0.35" customHeight="1">
      <c r="A130" s="33"/>
      <c r="B130" s="34"/>
      <c r="C130" s="33"/>
      <c r="D130" s="33"/>
      <c r="E130" s="33"/>
      <c r="F130" s="33"/>
      <c r="G130" s="33"/>
      <c r="H130" s="33"/>
      <c r="I130" s="33"/>
      <c r="J130" s="33"/>
      <c r="K130" s="33"/>
      <c r="L130" s="4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11" customFormat="1" ht="29.25" customHeight="1">
      <c r="A131" s="127"/>
      <c r="B131" s="128"/>
      <c r="C131" s="129" t="s">
        <v>171</v>
      </c>
      <c r="D131" s="130" t="s">
        <v>65</v>
      </c>
      <c r="E131" s="130" t="s">
        <v>61</v>
      </c>
      <c r="F131" s="130" t="s">
        <v>62</v>
      </c>
      <c r="G131" s="130" t="s">
        <v>172</v>
      </c>
      <c r="H131" s="130" t="s">
        <v>173</v>
      </c>
      <c r="I131" s="130" t="s">
        <v>174</v>
      </c>
      <c r="J131" s="130" t="s">
        <v>165</v>
      </c>
      <c r="K131" s="131" t="s">
        <v>175</v>
      </c>
      <c r="L131" s="132"/>
      <c r="M131" s="63" t="s">
        <v>1</v>
      </c>
      <c r="N131" s="64" t="s">
        <v>44</v>
      </c>
      <c r="O131" s="64" t="s">
        <v>176</v>
      </c>
      <c r="P131" s="64" t="s">
        <v>177</v>
      </c>
      <c r="Q131" s="64" t="s">
        <v>178</v>
      </c>
      <c r="R131" s="64" t="s">
        <v>179</v>
      </c>
      <c r="S131" s="64" t="s">
        <v>180</v>
      </c>
      <c r="T131" s="65" t="s">
        <v>181</v>
      </c>
      <c r="U131" s="127"/>
      <c r="V131" s="127"/>
      <c r="W131" s="127"/>
      <c r="X131" s="127"/>
      <c r="Y131" s="127"/>
      <c r="Z131" s="127"/>
      <c r="AA131" s="127"/>
      <c r="AB131" s="127"/>
      <c r="AC131" s="127"/>
      <c r="AD131" s="127"/>
      <c r="AE131" s="127"/>
    </row>
    <row r="132" spans="1:65" s="2" customFormat="1" ht="22.9" customHeight="1">
      <c r="A132" s="33"/>
      <c r="B132" s="34"/>
      <c r="C132" s="70" t="s">
        <v>182</v>
      </c>
      <c r="D132" s="33"/>
      <c r="E132" s="33"/>
      <c r="F132" s="33"/>
      <c r="G132" s="33"/>
      <c r="H132" s="33"/>
      <c r="I132" s="33"/>
      <c r="J132" s="133">
        <f>BK132</f>
        <v>0</v>
      </c>
      <c r="K132" s="33"/>
      <c r="L132" s="34"/>
      <c r="M132" s="66"/>
      <c r="N132" s="57"/>
      <c r="O132" s="67"/>
      <c r="P132" s="134">
        <f>P133+P921+P926</f>
        <v>0</v>
      </c>
      <c r="Q132" s="67"/>
      <c r="R132" s="134">
        <f>R133+R921+R926</f>
        <v>329.08741349000002</v>
      </c>
      <c r="S132" s="67"/>
      <c r="T132" s="135">
        <f>T133+T921+T926</f>
        <v>343.87340499999993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T132" s="18" t="s">
        <v>79</v>
      </c>
      <c r="AU132" s="18" t="s">
        <v>167</v>
      </c>
      <c r="BK132" s="136">
        <f>BK133+BK921+BK926</f>
        <v>0</v>
      </c>
    </row>
    <row r="133" spans="1:65" s="12" customFormat="1" ht="25.9" customHeight="1">
      <c r="B133" s="137"/>
      <c r="D133" s="138" t="s">
        <v>79</v>
      </c>
      <c r="E133" s="139" t="s">
        <v>183</v>
      </c>
      <c r="F133" s="139" t="s">
        <v>184</v>
      </c>
      <c r="I133" s="140"/>
      <c r="J133" s="141">
        <f>BK133</f>
        <v>0</v>
      </c>
      <c r="L133" s="137"/>
      <c r="M133" s="142"/>
      <c r="N133" s="143"/>
      <c r="O133" s="143"/>
      <c r="P133" s="144">
        <f>P134+P733+P751+P778+P800+P916+P919</f>
        <v>0</v>
      </c>
      <c r="Q133" s="143"/>
      <c r="R133" s="144">
        <f>R134+R733+R751+R778+R800+R916+R919</f>
        <v>322.21000449000002</v>
      </c>
      <c r="S133" s="143"/>
      <c r="T133" s="145">
        <f>T134+T733+T751+T778+T800+T916+T919</f>
        <v>343.87340499999993</v>
      </c>
      <c r="AR133" s="138" t="s">
        <v>24</v>
      </c>
      <c r="AT133" s="146" t="s">
        <v>79</v>
      </c>
      <c r="AU133" s="146" t="s">
        <v>80</v>
      </c>
      <c r="AY133" s="138" t="s">
        <v>185</v>
      </c>
      <c r="BK133" s="147">
        <f>BK134+BK733+BK751+BK778+BK800+BK916+BK919</f>
        <v>0</v>
      </c>
    </row>
    <row r="134" spans="1:65" s="12" customFormat="1" ht="22.9" customHeight="1">
      <c r="B134" s="137"/>
      <c r="D134" s="138" t="s">
        <v>79</v>
      </c>
      <c r="E134" s="148" t="s">
        <v>24</v>
      </c>
      <c r="F134" s="148" t="s">
        <v>186</v>
      </c>
      <c r="I134" s="140"/>
      <c r="J134" s="149">
        <f>BK134</f>
        <v>0</v>
      </c>
      <c r="L134" s="137"/>
      <c r="M134" s="142"/>
      <c r="N134" s="143"/>
      <c r="O134" s="143"/>
      <c r="P134" s="144">
        <f>SUM(P135:P732)</f>
        <v>0</v>
      </c>
      <c r="Q134" s="143"/>
      <c r="R134" s="144">
        <f>SUM(R135:R732)</f>
        <v>5.1453992000000008</v>
      </c>
      <c r="S134" s="143"/>
      <c r="T134" s="145">
        <f>SUM(T135:T732)</f>
        <v>328.49980499999992</v>
      </c>
      <c r="AR134" s="138" t="s">
        <v>24</v>
      </c>
      <c r="AT134" s="146" t="s">
        <v>79</v>
      </c>
      <c r="AU134" s="146" t="s">
        <v>24</v>
      </c>
      <c r="AY134" s="138" t="s">
        <v>185</v>
      </c>
      <c r="BK134" s="147">
        <f>SUM(BK135:BK732)</f>
        <v>0</v>
      </c>
    </row>
    <row r="135" spans="1:65" s="2" customFormat="1" ht="16.5" customHeight="1">
      <c r="A135" s="33"/>
      <c r="B135" s="150"/>
      <c r="C135" s="151" t="s">
        <v>24</v>
      </c>
      <c r="D135" s="151" t="s">
        <v>187</v>
      </c>
      <c r="E135" s="152" t="s">
        <v>1884</v>
      </c>
      <c r="F135" s="153" t="s">
        <v>1885</v>
      </c>
      <c r="G135" s="154" t="s">
        <v>288</v>
      </c>
      <c r="H135" s="155">
        <v>272.75599999999997</v>
      </c>
      <c r="I135" s="156"/>
      <c r="J135" s="157">
        <f>ROUND(I135*H135,2)</f>
        <v>0</v>
      </c>
      <c r="K135" s="153" t="s">
        <v>191</v>
      </c>
      <c r="L135" s="34"/>
      <c r="M135" s="158" t="s">
        <v>1</v>
      </c>
      <c r="N135" s="159" t="s">
        <v>45</v>
      </c>
      <c r="O135" s="59"/>
      <c r="P135" s="160">
        <f>O135*H135</f>
        <v>0</v>
      </c>
      <c r="Q135" s="160">
        <v>0</v>
      </c>
      <c r="R135" s="160">
        <f>Q135*H135</f>
        <v>0</v>
      </c>
      <c r="S135" s="160">
        <v>0.18</v>
      </c>
      <c r="T135" s="161">
        <f>S135*H135</f>
        <v>49.096079999999994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2" t="s">
        <v>192</v>
      </c>
      <c r="AT135" s="162" t="s">
        <v>187</v>
      </c>
      <c r="AU135" s="162" t="s">
        <v>88</v>
      </c>
      <c r="AY135" s="18" t="s">
        <v>185</v>
      </c>
      <c r="BE135" s="163">
        <f>IF(N135="základní",J135,0)</f>
        <v>0</v>
      </c>
      <c r="BF135" s="163">
        <f>IF(N135="snížená",J135,0)</f>
        <v>0</v>
      </c>
      <c r="BG135" s="163">
        <f>IF(N135="zákl. přenesená",J135,0)</f>
        <v>0</v>
      </c>
      <c r="BH135" s="163">
        <f>IF(N135="sníž. přenesená",J135,0)</f>
        <v>0</v>
      </c>
      <c r="BI135" s="163">
        <f>IF(N135="nulová",J135,0)</f>
        <v>0</v>
      </c>
      <c r="BJ135" s="18" t="s">
        <v>24</v>
      </c>
      <c r="BK135" s="163">
        <f>ROUND(I135*H135,2)</f>
        <v>0</v>
      </c>
      <c r="BL135" s="18" t="s">
        <v>192</v>
      </c>
      <c r="BM135" s="162" t="s">
        <v>3488</v>
      </c>
    </row>
    <row r="136" spans="1:65" s="13" customFormat="1">
      <c r="B136" s="164"/>
      <c r="D136" s="165" t="s">
        <v>194</v>
      </c>
      <c r="E136" s="166" t="s">
        <v>1</v>
      </c>
      <c r="F136" s="167" t="s">
        <v>3489</v>
      </c>
      <c r="H136" s="168">
        <v>241.02099999999999</v>
      </c>
      <c r="I136" s="169"/>
      <c r="L136" s="164"/>
      <c r="M136" s="170"/>
      <c r="N136" s="171"/>
      <c r="O136" s="171"/>
      <c r="P136" s="171"/>
      <c r="Q136" s="171"/>
      <c r="R136" s="171"/>
      <c r="S136" s="171"/>
      <c r="T136" s="172"/>
      <c r="AT136" s="166" t="s">
        <v>194</v>
      </c>
      <c r="AU136" s="166" t="s">
        <v>88</v>
      </c>
      <c r="AV136" s="13" t="s">
        <v>88</v>
      </c>
      <c r="AW136" s="13" t="s">
        <v>35</v>
      </c>
      <c r="AX136" s="13" t="s">
        <v>80</v>
      </c>
      <c r="AY136" s="166" t="s">
        <v>185</v>
      </c>
    </row>
    <row r="137" spans="1:65" s="13" customFormat="1">
      <c r="B137" s="164"/>
      <c r="D137" s="165" t="s">
        <v>194</v>
      </c>
      <c r="E137" s="166" t="s">
        <v>1</v>
      </c>
      <c r="F137" s="167" t="s">
        <v>714</v>
      </c>
      <c r="H137" s="168">
        <v>12.144</v>
      </c>
      <c r="I137" s="169"/>
      <c r="L137" s="164"/>
      <c r="M137" s="170"/>
      <c r="N137" s="171"/>
      <c r="O137" s="171"/>
      <c r="P137" s="171"/>
      <c r="Q137" s="171"/>
      <c r="R137" s="171"/>
      <c r="S137" s="171"/>
      <c r="T137" s="172"/>
      <c r="AT137" s="166" t="s">
        <v>194</v>
      </c>
      <c r="AU137" s="166" t="s">
        <v>88</v>
      </c>
      <c r="AV137" s="13" t="s">
        <v>88</v>
      </c>
      <c r="AW137" s="13" t="s">
        <v>35</v>
      </c>
      <c r="AX137" s="13" t="s">
        <v>80</v>
      </c>
      <c r="AY137" s="166" t="s">
        <v>185</v>
      </c>
    </row>
    <row r="138" spans="1:65" s="13" customFormat="1">
      <c r="B138" s="164"/>
      <c r="D138" s="165" t="s">
        <v>194</v>
      </c>
      <c r="E138" s="166" t="s">
        <v>1</v>
      </c>
      <c r="F138" s="167" t="s">
        <v>715</v>
      </c>
      <c r="H138" s="168">
        <v>15.95</v>
      </c>
      <c r="I138" s="169"/>
      <c r="L138" s="164"/>
      <c r="M138" s="170"/>
      <c r="N138" s="171"/>
      <c r="O138" s="171"/>
      <c r="P138" s="171"/>
      <c r="Q138" s="171"/>
      <c r="R138" s="171"/>
      <c r="S138" s="171"/>
      <c r="T138" s="172"/>
      <c r="AT138" s="166" t="s">
        <v>194</v>
      </c>
      <c r="AU138" s="166" t="s">
        <v>88</v>
      </c>
      <c r="AV138" s="13" t="s">
        <v>88</v>
      </c>
      <c r="AW138" s="13" t="s">
        <v>35</v>
      </c>
      <c r="AX138" s="13" t="s">
        <v>80</v>
      </c>
      <c r="AY138" s="166" t="s">
        <v>185</v>
      </c>
    </row>
    <row r="139" spans="1:65" s="13" customFormat="1">
      <c r="B139" s="164"/>
      <c r="D139" s="165" t="s">
        <v>194</v>
      </c>
      <c r="E139" s="166" t="s">
        <v>1</v>
      </c>
      <c r="F139" s="167" t="s">
        <v>3490</v>
      </c>
      <c r="H139" s="168">
        <v>3.641</v>
      </c>
      <c r="I139" s="169"/>
      <c r="L139" s="164"/>
      <c r="M139" s="170"/>
      <c r="N139" s="171"/>
      <c r="O139" s="171"/>
      <c r="P139" s="171"/>
      <c r="Q139" s="171"/>
      <c r="R139" s="171"/>
      <c r="S139" s="171"/>
      <c r="T139" s="172"/>
      <c r="AT139" s="166" t="s">
        <v>194</v>
      </c>
      <c r="AU139" s="166" t="s">
        <v>88</v>
      </c>
      <c r="AV139" s="13" t="s">
        <v>88</v>
      </c>
      <c r="AW139" s="13" t="s">
        <v>35</v>
      </c>
      <c r="AX139" s="13" t="s">
        <v>80</v>
      </c>
      <c r="AY139" s="166" t="s">
        <v>185</v>
      </c>
    </row>
    <row r="140" spans="1:65" s="14" customFormat="1">
      <c r="B140" s="173"/>
      <c r="D140" s="165" t="s">
        <v>194</v>
      </c>
      <c r="E140" s="174" t="s">
        <v>1</v>
      </c>
      <c r="F140" s="175" t="s">
        <v>195</v>
      </c>
      <c r="H140" s="176">
        <v>272.75599999999997</v>
      </c>
      <c r="I140" s="177"/>
      <c r="L140" s="173"/>
      <c r="M140" s="178"/>
      <c r="N140" s="179"/>
      <c r="O140" s="179"/>
      <c r="P140" s="179"/>
      <c r="Q140" s="179"/>
      <c r="R140" s="179"/>
      <c r="S140" s="179"/>
      <c r="T140" s="180"/>
      <c r="AT140" s="174" t="s">
        <v>194</v>
      </c>
      <c r="AU140" s="174" t="s">
        <v>88</v>
      </c>
      <c r="AV140" s="14" t="s">
        <v>192</v>
      </c>
      <c r="AW140" s="14" t="s">
        <v>35</v>
      </c>
      <c r="AX140" s="14" t="s">
        <v>24</v>
      </c>
      <c r="AY140" s="174" t="s">
        <v>185</v>
      </c>
    </row>
    <row r="141" spans="1:65" s="2" customFormat="1" ht="21.75" customHeight="1">
      <c r="A141" s="33"/>
      <c r="B141" s="150"/>
      <c r="C141" s="151" t="s">
        <v>88</v>
      </c>
      <c r="D141" s="151" t="s">
        <v>187</v>
      </c>
      <c r="E141" s="152" t="s">
        <v>3491</v>
      </c>
      <c r="F141" s="153" t="s">
        <v>3492</v>
      </c>
      <c r="G141" s="154" t="s">
        <v>288</v>
      </c>
      <c r="H141" s="155">
        <v>7.5460000000000003</v>
      </c>
      <c r="I141" s="156"/>
      <c r="J141" s="157">
        <f>ROUND(I141*H141,2)</f>
        <v>0</v>
      </c>
      <c r="K141" s="153" t="s">
        <v>191</v>
      </c>
      <c r="L141" s="34"/>
      <c r="M141" s="158" t="s">
        <v>1</v>
      </c>
      <c r="N141" s="159" t="s">
        <v>45</v>
      </c>
      <c r="O141" s="59"/>
      <c r="P141" s="160">
        <f>O141*H141</f>
        <v>0</v>
      </c>
      <c r="Q141" s="160">
        <v>0</v>
      </c>
      <c r="R141" s="160">
        <f>Q141*H141</f>
        <v>0</v>
      </c>
      <c r="S141" s="160">
        <v>0.3</v>
      </c>
      <c r="T141" s="161">
        <f>S141*H141</f>
        <v>2.2637999999999998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2" t="s">
        <v>192</v>
      </c>
      <c r="AT141" s="162" t="s">
        <v>187</v>
      </c>
      <c r="AU141" s="162" t="s">
        <v>88</v>
      </c>
      <c r="AY141" s="18" t="s">
        <v>185</v>
      </c>
      <c r="BE141" s="163">
        <f>IF(N141="základní",J141,0)</f>
        <v>0</v>
      </c>
      <c r="BF141" s="163">
        <f>IF(N141="snížená",J141,0)</f>
        <v>0</v>
      </c>
      <c r="BG141" s="163">
        <f>IF(N141="zákl. přenesená",J141,0)</f>
        <v>0</v>
      </c>
      <c r="BH141" s="163">
        <f>IF(N141="sníž. přenesená",J141,0)</f>
        <v>0</v>
      </c>
      <c r="BI141" s="163">
        <f>IF(N141="nulová",J141,0)</f>
        <v>0</v>
      </c>
      <c r="BJ141" s="18" t="s">
        <v>24</v>
      </c>
      <c r="BK141" s="163">
        <f>ROUND(I141*H141,2)</f>
        <v>0</v>
      </c>
      <c r="BL141" s="18" t="s">
        <v>192</v>
      </c>
      <c r="BM141" s="162" t="s">
        <v>3493</v>
      </c>
    </row>
    <row r="142" spans="1:65" s="13" customFormat="1">
      <c r="B142" s="164"/>
      <c r="D142" s="165" t="s">
        <v>194</v>
      </c>
      <c r="E142" s="166" t="s">
        <v>1</v>
      </c>
      <c r="F142" s="167" t="s">
        <v>717</v>
      </c>
      <c r="H142" s="168">
        <v>7.5460000000000003</v>
      </c>
      <c r="I142" s="169"/>
      <c r="L142" s="164"/>
      <c r="M142" s="170"/>
      <c r="N142" s="171"/>
      <c r="O142" s="171"/>
      <c r="P142" s="171"/>
      <c r="Q142" s="171"/>
      <c r="R142" s="171"/>
      <c r="S142" s="171"/>
      <c r="T142" s="172"/>
      <c r="AT142" s="166" t="s">
        <v>194</v>
      </c>
      <c r="AU142" s="166" t="s">
        <v>88</v>
      </c>
      <c r="AV142" s="13" t="s">
        <v>88</v>
      </c>
      <c r="AW142" s="13" t="s">
        <v>35</v>
      </c>
      <c r="AX142" s="13" t="s">
        <v>24</v>
      </c>
      <c r="AY142" s="166" t="s">
        <v>185</v>
      </c>
    </row>
    <row r="143" spans="1:65" s="2" customFormat="1" ht="21.75" customHeight="1">
      <c r="A143" s="33"/>
      <c r="B143" s="150"/>
      <c r="C143" s="151" t="s">
        <v>117</v>
      </c>
      <c r="D143" s="151" t="s">
        <v>187</v>
      </c>
      <c r="E143" s="152" t="s">
        <v>1890</v>
      </c>
      <c r="F143" s="153" t="s">
        <v>1891</v>
      </c>
      <c r="G143" s="154" t="s">
        <v>288</v>
      </c>
      <c r="H143" s="155">
        <v>26.905999999999999</v>
      </c>
      <c r="I143" s="156"/>
      <c r="J143" s="157">
        <f>ROUND(I143*H143,2)</f>
        <v>0</v>
      </c>
      <c r="K143" s="153" t="s">
        <v>191</v>
      </c>
      <c r="L143" s="34"/>
      <c r="M143" s="158" t="s">
        <v>1</v>
      </c>
      <c r="N143" s="159" t="s">
        <v>45</v>
      </c>
      <c r="O143" s="59"/>
      <c r="P143" s="160">
        <f>O143*H143</f>
        <v>0</v>
      </c>
      <c r="Q143" s="160">
        <v>0</v>
      </c>
      <c r="R143" s="160">
        <f>Q143*H143</f>
        <v>0</v>
      </c>
      <c r="S143" s="160">
        <v>0.5</v>
      </c>
      <c r="T143" s="161">
        <f>S143*H143</f>
        <v>13.452999999999999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2" t="s">
        <v>192</v>
      </c>
      <c r="AT143" s="162" t="s">
        <v>187</v>
      </c>
      <c r="AU143" s="162" t="s">
        <v>88</v>
      </c>
      <c r="AY143" s="18" t="s">
        <v>185</v>
      </c>
      <c r="BE143" s="163">
        <f>IF(N143="základní",J143,0)</f>
        <v>0</v>
      </c>
      <c r="BF143" s="163">
        <f>IF(N143="snížená",J143,0)</f>
        <v>0</v>
      </c>
      <c r="BG143" s="163">
        <f>IF(N143="zákl. přenesená",J143,0)</f>
        <v>0</v>
      </c>
      <c r="BH143" s="163">
        <f>IF(N143="sníž. přenesená",J143,0)</f>
        <v>0</v>
      </c>
      <c r="BI143" s="163">
        <f>IF(N143="nulová",J143,0)</f>
        <v>0</v>
      </c>
      <c r="BJ143" s="18" t="s">
        <v>24</v>
      </c>
      <c r="BK143" s="163">
        <f>ROUND(I143*H143,2)</f>
        <v>0</v>
      </c>
      <c r="BL143" s="18" t="s">
        <v>192</v>
      </c>
      <c r="BM143" s="162" t="s">
        <v>3494</v>
      </c>
    </row>
    <row r="144" spans="1:65" s="13" customFormat="1">
      <c r="B144" s="164"/>
      <c r="D144" s="165" t="s">
        <v>194</v>
      </c>
      <c r="E144" s="166" t="s">
        <v>1</v>
      </c>
      <c r="F144" s="167" t="s">
        <v>722</v>
      </c>
      <c r="H144" s="168">
        <v>3.6739999999999999</v>
      </c>
      <c r="I144" s="169"/>
      <c r="L144" s="164"/>
      <c r="M144" s="170"/>
      <c r="N144" s="171"/>
      <c r="O144" s="171"/>
      <c r="P144" s="171"/>
      <c r="Q144" s="171"/>
      <c r="R144" s="171"/>
      <c r="S144" s="171"/>
      <c r="T144" s="172"/>
      <c r="AT144" s="166" t="s">
        <v>194</v>
      </c>
      <c r="AU144" s="166" t="s">
        <v>88</v>
      </c>
      <c r="AV144" s="13" t="s">
        <v>88</v>
      </c>
      <c r="AW144" s="13" t="s">
        <v>35</v>
      </c>
      <c r="AX144" s="13" t="s">
        <v>80</v>
      </c>
      <c r="AY144" s="166" t="s">
        <v>185</v>
      </c>
    </row>
    <row r="145" spans="1:65" s="13" customFormat="1">
      <c r="B145" s="164"/>
      <c r="D145" s="165" t="s">
        <v>194</v>
      </c>
      <c r="E145" s="166" t="s">
        <v>1</v>
      </c>
      <c r="F145" s="167" t="s">
        <v>715</v>
      </c>
      <c r="H145" s="168">
        <v>15.95</v>
      </c>
      <c r="I145" s="169"/>
      <c r="L145" s="164"/>
      <c r="M145" s="170"/>
      <c r="N145" s="171"/>
      <c r="O145" s="171"/>
      <c r="P145" s="171"/>
      <c r="Q145" s="171"/>
      <c r="R145" s="171"/>
      <c r="S145" s="171"/>
      <c r="T145" s="172"/>
      <c r="AT145" s="166" t="s">
        <v>194</v>
      </c>
      <c r="AU145" s="166" t="s">
        <v>88</v>
      </c>
      <c r="AV145" s="13" t="s">
        <v>88</v>
      </c>
      <c r="AW145" s="13" t="s">
        <v>35</v>
      </c>
      <c r="AX145" s="13" t="s">
        <v>80</v>
      </c>
      <c r="AY145" s="166" t="s">
        <v>185</v>
      </c>
    </row>
    <row r="146" spans="1:65" s="13" customFormat="1">
      <c r="B146" s="164"/>
      <c r="D146" s="165" t="s">
        <v>194</v>
      </c>
      <c r="E146" s="166" t="s">
        <v>1</v>
      </c>
      <c r="F146" s="167" t="s">
        <v>3495</v>
      </c>
      <c r="H146" s="168">
        <v>7.282</v>
      </c>
      <c r="I146" s="169"/>
      <c r="L146" s="164"/>
      <c r="M146" s="170"/>
      <c r="N146" s="171"/>
      <c r="O146" s="171"/>
      <c r="P146" s="171"/>
      <c r="Q146" s="171"/>
      <c r="R146" s="171"/>
      <c r="S146" s="171"/>
      <c r="T146" s="172"/>
      <c r="AT146" s="166" t="s">
        <v>194</v>
      </c>
      <c r="AU146" s="166" t="s">
        <v>88</v>
      </c>
      <c r="AV146" s="13" t="s">
        <v>88</v>
      </c>
      <c r="AW146" s="13" t="s">
        <v>35</v>
      </c>
      <c r="AX146" s="13" t="s">
        <v>80</v>
      </c>
      <c r="AY146" s="166" t="s">
        <v>185</v>
      </c>
    </row>
    <row r="147" spans="1:65" s="14" customFormat="1">
      <c r="B147" s="173"/>
      <c r="D147" s="165" t="s">
        <v>194</v>
      </c>
      <c r="E147" s="174" t="s">
        <v>1</v>
      </c>
      <c r="F147" s="175" t="s">
        <v>195</v>
      </c>
      <c r="H147" s="176">
        <v>26.905999999999999</v>
      </c>
      <c r="I147" s="177"/>
      <c r="L147" s="173"/>
      <c r="M147" s="178"/>
      <c r="N147" s="179"/>
      <c r="O147" s="179"/>
      <c r="P147" s="179"/>
      <c r="Q147" s="179"/>
      <c r="R147" s="179"/>
      <c r="S147" s="179"/>
      <c r="T147" s="180"/>
      <c r="AT147" s="174" t="s">
        <v>194</v>
      </c>
      <c r="AU147" s="174" t="s">
        <v>88</v>
      </c>
      <c r="AV147" s="14" t="s">
        <v>192</v>
      </c>
      <c r="AW147" s="14" t="s">
        <v>35</v>
      </c>
      <c r="AX147" s="14" t="s">
        <v>24</v>
      </c>
      <c r="AY147" s="174" t="s">
        <v>185</v>
      </c>
    </row>
    <row r="148" spans="1:65" s="2" customFormat="1" ht="21.75" customHeight="1">
      <c r="A148" s="33"/>
      <c r="B148" s="150"/>
      <c r="C148" s="151" t="s">
        <v>192</v>
      </c>
      <c r="D148" s="151" t="s">
        <v>187</v>
      </c>
      <c r="E148" s="152" t="s">
        <v>1893</v>
      </c>
      <c r="F148" s="153" t="s">
        <v>1894</v>
      </c>
      <c r="G148" s="154" t="s">
        <v>288</v>
      </c>
      <c r="H148" s="155">
        <v>85.227999999999994</v>
      </c>
      <c r="I148" s="156"/>
      <c r="J148" s="157">
        <f>ROUND(I148*H148,2)</f>
        <v>0</v>
      </c>
      <c r="K148" s="153" t="s">
        <v>191</v>
      </c>
      <c r="L148" s="34"/>
      <c r="M148" s="158" t="s">
        <v>1</v>
      </c>
      <c r="N148" s="159" t="s">
        <v>45</v>
      </c>
      <c r="O148" s="59"/>
      <c r="P148" s="160">
        <f>O148*H148</f>
        <v>0</v>
      </c>
      <c r="Q148" s="160">
        <v>0</v>
      </c>
      <c r="R148" s="160">
        <f>Q148*H148</f>
        <v>0</v>
      </c>
      <c r="S148" s="160">
        <v>0.28999999999999998</v>
      </c>
      <c r="T148" s="161">
        <f>S148*H148</f>
        <v>24.716119999999997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62" t="s">
        <v>192</v>
      </c>
      <c r="AT148" s="162" t="s">
        <v>187</v>
      </c>
      <c r="AU148" s="162" t="s">
        <v>88</v>
      </c>
      <c r="AY148" s="18" t="s">
        <v>185</v>
      </c>
      <c r="BE148" s="163">
        <f>IF(N148="základní",J148,0)</f>
        <v>0</v>
      </c>
      <c r="BF148" s="163">
        <f>IF(N148="snížená",J148,0)</f>
        <v>0</v>
      </c>
      <c r="BG148" s="163">
        <f>IF(N148="zákl. přenesená",J148,0)</f>
        <v>0</v>
      </c>
      <c r="BH148" s="163">
        <f>IF(N148="sníž. přenesená",J148,0)</f>
        <v>0</v>
      </c>
      <c r="BI148" s="163">
        <f>IF(N148="nulová",J148,0)</f>
        <v>0</v>
      </c>
      <c r="BJ148" s="18" t="s">
        <v>24</v>
      </c>
      <c r="BK148" s="163">
        <f>ROUND(I148*H148,2)</f>
        <v>0</v>
      </c>
      <c r="BL148" s="18" t="s">
        <v>192</v>
      </c>
      <c r="BM148" s="162" t="s">
        <v>3496</v>
      </c>
    </row>
    <row r="149" spans="1:65" s="13" customFormat="1">
      <c r="B149" s="164"/>
      <c r="D149" s="165" t="s">
        <v>194</v>
      </c>
      <c r="E149" s="166" t="s">
        <v>1</v>
      </c>
      <c r="F149" s="167" t="s">
        <v>3497</v>
      </c>
      <c r="H149" s="168">
        <v>11.164999999999999</v>
      </c>
      <c r="I149" s="169"/>
      <c r="L149" s="164"/>
      <c r="M149" s="170"/>
      <c r="N149" s="171"/>
      <c r="O149" s="171"/>
      <c r="P149" s="171"/>
      <c r="Q149" s="171"/>
      <c r="R149" s="171"/>
      <c r="S149" s="171"/>
      <c r="T149" s="172"/>
      <c r="AT149" s="166" t="s">
        <v>194</v>
      </c>
      <c r="AU149" s="166" t="s">
        <v>88</v>
      </c>
      <c r="AV149" s="13" t="s">
        <v>88</v>
      </c>
      <c r="AW149" s="13" t="s">
        <v>35</v>
      </c>
      <c r="AX149" s="13" t="s">
        <v>80</v>
      </c>
      <c r="AY149" s="166" t="s">
        <v>185</v>
      </c>
    </row>
    <row r="150" spans="1:65" s="13" customFormat="1">
      <c r="B150" s="164"/>
      <c r="D150" s="165" t="s">
        <v>194</v>
      </c>
      <c r="E150" s="166" t="s">
        <v>1</v>
      </c>
      <c r="F150" s="167" t="s">
        <v>3498</v>
      </c>
      <c r="H150" s="168">
        <v>18.303999999999998</v>
      </c>
      <c r="I150" s="169"/>
      <c r="L150" s="164"/>
      <c r="M150" s="170"/>
      <c r="N150" s="171"/>
      <c r="O150" s="171"/>
      <c r="P150" s="171"/>
      <c r="Q150" s="171"/>
      <c r="R150" s="171"/>
      <c r="S150" s="171"/>
      <c r="T150" s="172"/>
      <c r="AT150" s="166" t="s">
        <v>194</v>
      </c>
      <c r="AU150" s="166" t="s">
        <v>88</v>
      </c>
      <c r="AV150" s="13" t="s">
        <v>88</v>
      </c>
      <c r="AW150" s="13" t="s">
        <v>35</v>
      </c>
      <c r="AX150" s="13" t="s">
        <v>80</v>
      </c>
      <c r="AY150" s="166" t="s">
        <v>185</v>
      </c>
    </row>
    <row r="151" spans="1:65" s="13" customFormat="1">
      <c r="B151" s="164"/>
      <c r="D151" s="165" t="s">
        <v>194</v>
      </c>
      <c r="E151" s="166" t="s">
        <v>1</v>
      </c>
      <c r="F151" s="167" t="s">
        <v>3499</v>
      </c>
      <c r="H151" s="168">
        <v>17.853000000000002</v>
      </c>
      <c r="I151" s="169"/>
      <c r="L151" s="164"/>
      <c r="M151" s="170"/>
      <c r="N151" s="171"/>
      <c r="O151" s="171"/>
      <c r="P151" s="171"/>
      <c r="Q151" s="171"/>
      <c r="R151" s="171"/>
      <c r="S151" s="171"/>
      <c r="T151" s="172"/>
      <c r="AT151" s="166" t="s">
        <v>194</v>
      </c>
      <c r="AU151" s="166" t="s">
        <v>88</v>
      </c>
      <c r="AV151" s="13" t="s">
        <v>88</v>
      </c>
      <c r="AW151" s="13" t="s">
        <v>35</v>
      </c>
      <c r="AX151" s="13" t="s">
        <v>80</v>
      </c>
      <c r="AY151" s="166" t="s">
        <v>185</v>
      </c>
    </row>
    <row r="152" spans="1:65" s="13" customFormat="1">
      <c r="B152" s="164"/>
      <c r="D152" s="165" t="s">
        <v>194</v>
      </c>
      <c r="E152" s="166" t="s">
        <v>1</v>
      </c>
      <c r="F152" s="167" t="s">
        <v>724</v>
      </c>
      <c r="H152" s="168">
        <v>18.315000000000001</v>
      </c>
      <c r="I152" s="169"/>
      <c r="L152" s="164"/>
      <c r="M152" s="170"/>
      <c r="N152" s="171"/>
      <c r="O152" s="171"/>
      <c r="P152" s="171"/>
      <c r="Q152" s="171"/>
      <c r="R152" s="171"/>
      <c r="S152" s="171"/>
      <c r="T152" s="172"/>
      <c r="AT152" s="166" t="s">
        <v>194</v>
      </c>
      <c r="AU152" s="166" t="s">
        <v>88</v>
      </c>
      <c r="AV152" s="13" t="s">
        <v>88</v>
      </c>
      <c r="AW152" s="13" t="s">
        <v>35</v>
      </c>
      <c r="AX152" s="13" t="s">
        <v>80</v>
      </c>
      <c r="AY152" s="166" t="s">
        <v>185</v>
      </c>
    </row>
    <row r="153" spans="1:65" s="13" customFormat="1">
      <c r="B153" s="164"/>
      <c r="D153" s="165" t="s">
        <v>194</v>
      </c>
      <c r="E153" s="166" t="s">
        <v>1</v>
      </c>
      <c r="F153" s="167" t="s">
        <v>725</v>
      </c>
      <c r="H153" s="168">
        <v>15.95</v>
      </c>
      <c r="I153" s="169"/>
      <c r="L153" s="164"/>
      <c r="M153" s="170"/>
      <c r="N153" s="171"/>
      <c r="O153" s="171"/>
      <c r="P153" s="171"/>
      <c r="Q153" s="171"/>
      <c r="R153" s="171"/>
      <c r="S153" s="171"/>
      <c r="T153" s="172"/>
      <c r="AT153" s="166" t="s">
        <v>194</v>
      </c>
      <c r="AU153" s="166" t="s">
        <v>88</v>
      </c>
      <c r="AV153" s="13" t="s">
        <v>88</v>
      </c>
      <c r="AW153" s="13" t="s">
        <v>35</v>
      </c>
      <c r="AX153" s="13" t="s">
        <v>80</v>
      </c>
      <c r="AY153" s="166" t="s">
        <v>185</v>
      </c>
    </row>
    <row r="154" spans="1:65" s="13" customFormat="1">
      <c r="B154" s="164"/>
      <c r="D154" s="165" t="s">
        <v>194</v>
      </c>
      <c r="E154" s="166" t="s">
        <v>1</v>
      </c>
      <c r="F154" s="167" t="s">
        <v>726</v>
      </c>
      <c r="H154" s="168">
        <v>3.641</v>
      </c>
      <c r="I154" s="169"/>
      <c r="L154" s="164"/>
      <c r="M154" s="170"/>
      <c r="N154" s="171"/>
      <c r="O154" s="171"/>
      <c r="P154" s="171"/>
      <c r="Q154" s="171"/>
      <c r="R154" s="171"/>
      <c r="S154" s="171"/>
      <c r="T154" s="172"/>
      <c r="AT154" s="166" t="s">
        <v>194</v>
      </c>
      <c r="AU154" s="166" t="s">
        <v>88</v>
      </c>
      <c r="AV154" s="13" t="s">
        <v>88</v>
      </c>
      <c r="AW154" s="13" t="s">
        <v>35</v>
      </c>
      <c r="AX154" s="13" t="s">
        <v>80</v>
      </c>
      <c r="AY154" s="166" t="s">
        <v>185</v>
      </c>
    </row>
    <row r="155" spans="1:65" s="14" customFormat="1">
      <c r="B155" s="173"/>
      <c r="D155" s="165" t="s">
        <v>194</v>
      </c>
      <c r="E155" s="174" t="s">
        <v>1</v>
      </c>
      <c r="F155" s="175" t="s">
        <v>195</v>
      </c>
      <c r="H155" s="176">
        <v>85.227999999999994</v>
      </c>
      <c r="I155" s="177"/>
      <c r="L155" s="173"/>
      <c r="M155" s="178"/>
      <c r="N155" s="179"/>
      <c r="O155" s="179"/>
      <c r="P155" s="179"/>
      <c r="Q155" s="179"/>
      <c r="R155" s="179"/>
      <c r="S155" s="179"/>
      <c r="T155" s="180"/>
      <c r="AT155" s="174" t="s">
        <v>194</v>
      </c>
      <c r="AU155" s="174" t="s">
        <v>88</v>
      </c>
      <c r="AV155" s="14" t="s">
        <v>192</v>
      </c>
      <c r="AW155" s="14" t="s">
        <v>35</v>
      </c>
      <c r="AX155" s="14" t="s">
        <v>24</v>
      </c>
      <c r="AY155" s="174" t="s">
        <v>185</v>
      </c>
    </row>
    <row r="156" spans="1:65" s="2" customFormat="1" ht="21.75" customHeight="1">
      <c r="A156" s="33"/>
      <c r="B156" s="150"/>
      <c r="C156" s="151" t="s">
        <v>157</v>
      </c>
      <c r="D156" s="151" t="s">
        <v>187</v>
      </c>
      <c r="E156" s="152" t="s">
        <v>1896</v>
      </c>
      <c r="F156" s="153" t="s">
        <v>1897</v>
      </c>
      <c r="G156" s="154" t="s">
        <v>288</v>
      </c>
      <c r="H156" s="155">
        <v>51.414000000000001</v>
      </c>
      <c r="I156" s="156"/>
      <c r="J156" s="157">
        <f>ROUND(I156*H156,2)</f>
        <v>0</v>
      </c>
      <c r="K156" s="153" t="s">
        <v>191</v>
      </c>
      <c r="L156" s="34"/>
      <c r="M156" s="158" t="s">
        <v>1</v>
      </c>
      <c r="N156" s="159" t="s">
        <v>45</v>
      </c>
      <c r="O156" s="59"/>
      <c r="P156" s="160">
        <f>O156*H156</f>
        <v>0</v>
      </c>
      <c r="Q156" s="160">
        <v>0</v>
      </c>
      <c r="R156" s="160">
        <f>Q156*H156</f>
        <v>0</v>
      </c>
      <c r="S156" s="160">
        <v>0.44</v>
      </c>
      <c r="T156" s="161">
        <f>S156*H156</f>
        <v>22.622160000000001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2" t="s">
        <v>192</v>
      </c>
      <c r="AT156" s="162" t="s">
        <v>187</v>
      </c>
      <c r="AU156" s="162" t="s">
        <v>88</v>
      </c>
      <c r="AY156" s="18" t="s">
        <v>185</v>
      </c>
      <c r="BE156" s="163">
        <f>IF(N156="základní",J156,0)</f>
        <v>0</v>
      </c>
      <c r="BF156" s="163">
        <f>IF(N156="snížená",J156,0)</f>
        <v>0</v>
      </c>
      <c r="BG156" s="163">
        <f>IF(N156="zákl. přenesená",J156,0)</f>
        <v>0</v>
      </c>
      <c r="BH156" s="163">
        <f>IF(N156="sníž. přenesená",J156,0)</f>
        <v>0</v>
      </c>
      <c r="BI156" s="163">
        <f>IF(N156="nulová",J156,0)</f>
        <v>0</v>
      </c>
      <c r="BJ156" s="18" t="s">
        <v>24</v>
      </c>
      <c r="BK156" s="163">
        <f>ROUND(I156*H156,2)</f>
        <v>0</v>
      </c>
      <c r="BL156" s="18" t="s">
        <v>192</v>
      </c>
      <c r="BM156" s="162" t="s">
        <v>3500</v>
      </c>
    </row>
    <row r="157" spans="1:65" s="13" customFormat="1">
      <c r="B157" s="164"/>
      <c r="D157" s="165" t="s">
        <v>194</v>
      </c>
      <c r="E157" s="166" t="s">
        <v>1</v>
      </c>
      <c r="F157" s="167" t="s">
        <v>3501</v>
      </c>
      <c r="H157" s="168">
        <v>17.853000000000002</v>
      </c>
      <c r="I157" s="169"/>
      <c r="L157" s="164"/>
      <c r="M157" s="170"/>
      <c r="N157" s="171"/>
      <c r="O157" s="171"/>
      <c r="P157" s="171"/>
      <c r="Q157" s="171"/>
      <c r="R157" s="171"/>
      <c r="S157" s="171"/>
      <c r="T157" s="172"/>
      <c r="AT157" s="166" t="s">
        <v>194</v>
      </c>
      <c r="AU157" s="166" t="s">
        <v>88</v>
      </c>
      <c r="AV157" s="13" t="s">
        <v>88</v>
      </c>
      <c r="AW157" s="13" t="s">
        <v>35</v>
      </c>
      <c r="AX157" s="13" t="s">
        <v>80</v>
      </c>
      <c r="AY157" s="166" t="s">
        <v>185</v>
      </c>
    </row>
    <row r="158" spans="1:65" s="13" customFormat="1">
      <c r="B158" s="164"/>
      <c r="D158" s="165" t="s">
        <v>194</v>
      </c>
      <c r="E158" s="166" t="s">
        <v>1</v>
      </c>
      <c r="F158" s="167" t="s">
        <v>730</v>
      </c>
      <c r="H158" s="168">
        <v>3.6739999999999999</v>
      </c>
      <c r="I158" s="169"/>
      <c r="L158" s="164"/>
      <c r="M158" s="170"/>
      <c r="N158" s="171"/>
      <c r="O158" s="171"/>
      <c r="P158" s="171"/>
      <c r="Q158" s="171"/>
      <c r="R158" s="171"/>
      <c r="S158" s="171"/>
      <c r="T158" s="172"/>
      <c r="AT158" s="166" t="s">
        <v>194</v>
      </c>
      <c r="AU158" s="166" t="s">
        <v>88</v>
      </c>
      <c r="AV158" s="13" t="s">
        <v>88</v>
      </c>
      <c r="AW158" s="13" t="s">
        <v>35</v>
      </c>
      <c r="AX158" s="13" t="s">
        <v>80</v>
      </c>
      <c r="AY158" s="166" t="s">
        <v>185</v>
      </c>
    </row>
    <row r="159" spans="1:65" s="13" customFormat="1">
      <c r="B159" s="164"/>
      <c r="D159" s="165" t="s">
        <v>194</v>
      </c>
      <c r="E159" s="166" t="s">
        <v>1</v>
      </c>
      <c r="F159" s="167" t="s">
        <v>731</v>
      </c>
      <c r="H159" s="168">
        <v>12.144</v>
      </c>
      <c r="I159" s="169"/>
      <c r="L159" s="164"/>
      <c r="M159" s="170"/>
      <c r="N159" s="171"/>
      <c r="O159" s="171"/>
      <c r="P159" s="171"/>
      <c r="Q159" s="171"/>
      <c r="R159" s="171"/>
      <c r="S159" s="171"/>
      <c r="T159" s="172"/>
      <c r="AT159" s="166" t="s">
        <v>194</v>
      </c>
      <c r="AU159" s="166" t="s">
        <v>88</v>
      </c>
      <c r="AV159" s="13" t="s">
        <v>88</v>
      </c>
      <c r="AW159" s="13" t="s">
        <v>35</v>
      </c>
      <c r="AX159" s="13" t="s">
        <v>80</v>
      </c>
      <c r="AY159" s="166" t="s">
        <v>185</v>
      </c>
    </row>
    <row r="160" spans="1:65" s="13" customFormat="1">
      <c r="B160" s="164"/>
      <c r="D160" s="165" t="s">
        <v>194</v>
      </c>
      <c r="E160" s="166" t="s">
        <v>1</v>
      </c>
      <c r="F160" s="167" t="s">
        <v>732</v>
      </c>
      <c r="H160" s="168">
        <v>4.1029999999999998</v>
      </c>
      <c r="I160" s="169"/>
      <c r="L160" s="164"/>
      <c r="M160" s="170"/>
      <c r="N160" s="171"/>
      <c r="O160" s="171"/>
      <c r="P160" s="171"/>
      <c r="Q160" s="171"/>
      <c r="R160" s="171"/>
      <c r="S160" s="171"/>
      <c r="T160" s="172"/>
      <c r="AT160" s="166" t="s">
        <v>194</v>
      </c>
      <c r="AU160" s="166" t="s">
        <v>88</v>
      </c>
      <c r="AV160" s="13" t="s">
        <v>88</v>
      </c>
      <c r="AW160" s="13" t="s">
        <v>35</v>
      </c>
      <c r="AX160" s="13" t="s">
        <v>80</v>
      </c>
      <c r="AY160" s="166" t="s">
        <v>185</v>
      </c>
    </row>
    <row r="161" spans="1:65" s="13" customFormat="1">
      <c r="B161" s="164"/>
      <c r="D161" s="165" t="s">
        <v>194</v>
      </c>
      <c r="E161" s="166" t="s">
        <v>1</v>
      </c>
      <c r="F161" s="167" t="s">
        <v>733</v>
      </c>
      <c r="H161" s="168">
        <v>6.0940000000000003</v>
      </c>
      <c r="I161" s="169"/>
      <c r="L161" s="164"/>
      <c r="M161" s="170"/>
      <c r="N161" s="171"/>
      <c r="O161" s="171"/>
      <c r="P161" s="171"/>
      <c r="Q161" s="171"/>
      <c r="R161" s="171"/>
      <c r="S161" s="171"/>
      <c r="T161" s="172"/>
      <c r="AT161" s="166" t="s">
        <v>194</v>
      </c>
      <c r="AU161" s="166" t="s">
        <v>88</v>
      </c>
      <c r="AV161" s="13" t="s">
        <v>88</v>
      </c>
      <c r="AW161" s="13" t="s">
        <v>35</v>
      </c>
      <c r="AX161" s="13" t="s">
        <v>80</v>
      </c>
      <c r="AY161" s="166" t="s">
        <v>185</v>
      </c>
    </row>
    <row r="162" spans="1:65" s="13" customFormat="1">
      <c r="B162" s="164"/>
      <c r="D162" s="165" t="s">
        <v>194</v>
      </c>
      <c r="E162" s="166" t="s">
        <v>1</v>
      </c>
      <c r="F162" s="167" t="s">
        <v>734</v>
      </c>
      <c r="H162" s="168">
        <v>7.5460000000000003</v>
      </c>
      <c r="I162" s="169"/>
      <c r="L162" s="164"/>
      <c r="M162" s="170"/>
      <c r="N162" s="171"/>
      <c r="O162" s="171"/>
      <c r="P162" s="171"/>
      <c r="Q162" s="171"/>
      <c r="R162" s="171"/>
      <c r="S162" s="171"/>
      <c r="T162" s="172"/>
      <c r="AT162" s="166" t="s">
        <v>194</v>
      </c>
      <c r="AU162" s="166" t="s">
        <v>88</v>
      </c>
      <c r="AV162" s="13" t="s">
        <v>88</v>
      </c>
      <c r="AW162" s="13" t="s">
        <v>35</v>
      </c>
      <c r="AX162" s="13" t="s">
        <v>80</v>
      </c>
      <c r="AY162" s="166" t="s">
        <v>185</v>
      </c>
    </row>
    <row r="163" spans="1:65" s="14" customFormat="1">
      <c r="B163" s="173"/>
      <c r="D163" s="165" t="s">
        <v>194</v>
      </c>
      <c r="E163" s="174" t="s">
        <v>1</v>
      </c>
      <c r="F163" s="175" t="s">
        <v>195</v>
      </c>
      <c r="H163" s="176">
        <v>51.414000000000001</v>
      </c>
      <c r="I163" s="177"/>
      <c r="L163" s="173"/>
      <c r="M163" s="178"/>
      <c r="N163" s="179"/>
      <c r="O163" s="179"/>
      <c r="P163" s="179"/>
      <c r="Q163" s="179"/>
      <c r="R163" s="179"/>
      <c r="S163" s="179"/>
      <c r="T163" s="180"/>
      <c r="AT163" s="174" t="s">
        <v>194</v>
      </c>
      <c r="AU163" s="174" t="s">
        <v>88</v>
      </c>
      <c r="AV163" s="14" t="s">
        <v>192</v>
      </c>
      <c r="AW163" s="14" t="s">
        <v>35</v>
      </c>
      <c r="AX163" s="14" t="s">
        <v>24</v>
      </c>
      <c r="AY163" s="174" t="s">
        <v>185</v>
      </c>
    </row>
    <row r="164" spans="1:65" s="2" customFormat="1" ht="21.75" customHeight="1">
      <c r="A164" s="33"/>
      <c r="B164" s="150"/>
      <c r="C164" s="151" t="s">
        <v>208</v>
      </c>
      <c r="D164" s="151" t="s">
        <v>187</v>
      </c>
      <c r="E164" s="152" t="s">
        <v>3502</v>
      </c>
      <c r="F164" s="153" t="s">
        <v>3503</v>
      </c>
      <c r="G164" s="154" t="s">
        <v>288</v>
      </c>
      <c r="H164" s="155">
        <v>12.276</v>
      </c>
      <c r="I164" s="156"/>
      <c r="J164" s="157">
        <f>ROUND(I164*H164,2)</f>
        <v>0</v>
      </c>
      <c r="K164" s="153" t="s">
        <v>191</v>
      </c>
      <c r="L164" s="34"/>
      <c r="M164" s="158" t="s">
        <v>1</v>
      </c>
      <c r="N164" s="159" t="s">
        <v>45</v>
      </c>
      <c r="O164" s="59"/>
      <c r="P164" s="160">
        <f>O164*H164</f>
        <v>0</v>
      </c>
      <c r="Q164" s="160">
        <v>0</v>
      </c>
      <c r="R164" s="160">
        <f>Q164*H164</f>
        <v>0</v>
      </c>
      <c r="S164" s="160">
        <v>0.57999999999999996</v>
      </c>
      <c r="T164" s="161">
        <f>S164*H164</f>
        <v>7.1200799999999997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62" t="s">
        <v>192</v>
      </c>
      <c r="AT164" s="162" t="s">
        <v>187</v>
      </c>
      <c r="AU164" s="162" t="s">
        <v>88</v>
      </c>
      <c r="AY164" s="18" t="s">
        <v>185</v>
      </c>
      <c r="BE164" s="163">
        <f>IF(N164="základní",J164,0)</f>
        <v>0</v>
      </c>
      <c r="BF164" s="163">
        <f>IF(N164="snížená",J164,0)</f>
        <v>0</v>
      </c>
      <c r="BG164" s="163">
        <f>IF(N164="zákl. přenesená",J164,0)</f>
        <v>0</v>
      </c>
      <c r="BH164" s="163">
        <f>IF(N164="sníž. přenesená",J164,0)</f>
        <v>0</v>
      </c>
      <c r="BI164" s="163">
        <f>IF(N164="nulová",J164,0)</f>
        <v>0</v>
      </c>
      <c r="BJ164" s="18" t="s">
        <v>24</v>
      </c>
      <c r="BK164" s="163">
        <f>ROUND(I164*H164,2)</f>
        <v>0</v>
      </c>
      <c r="BL164" s="18" t="s">
        <v>192</v>
      </c>
      <c r="BM164" s="162" t="s">
        <v>3504</v>
      </c>
    </row>
    <row r="165" spans="1:65" s="13" customFormat="1">
      <c r="B165" s="164"/>
      <c r="D165" s="165" t="s">
        <v>194</v>
      </c>
      <c r="E165" s="166" t="s">
        <v>1</v>
      </c>
      <c r="F165" s="167" t="s">
        <v>738</v>
      </c>
      <c r="H165" s="168">
        <v>12.276</v>
      </c>
      <c r="I165" s="169"/>
      <c r="L165" s="164"/>
      <c r="M165" s="170"/>
      <c r="N165" s="171"/>
      <c r="O165" s="171"/>
      <c r="P165" s="171"/>
      <c r="Q165" s="171"/>
      <c r="R165" s="171"/>
      <c r="S165" s="171"/>
      <c r="T165" s="172"/>
      <c r="AT165" s="166" t="s">
        <v>194</v>
      </c>
      <c r="AU165" s="166" t="s">
        <v>88</v>
      </c>
      <c r="AV165" s="13" t="s">
        <v>88</v>
      </c>
      <c r="AW165" s="13" t="s">
        <v>35</v>
      </c>
      <c r="AX165" s="13" t="s">
        <v>24</v>
      </c>
      <c r="AY165" s="166" t="s">
        <v>185</v>
      </c>
    </row>
    <row r="166" spans="1:65" s="2" customFormat="1" ht="16.5" customHeight="1">
      <c r="A166" s="33"/>
      <c r="B166" s="150"/>
      <c r="C166" s="151" t="s">
        <v>213</v>
      </c>
      <c r="D166" s="151" t="s">
        <v>187</v>
      </c>
      <c r="E166" s="152" t="s">
        <v>278</v>
      </c>
      <c r="F166" s="153" t="s">
        <v>279</v>
      </c>
      <c r="G166" s="154" t="s">
        <v>280</v>
      </c>
      <c r="H166" s="155">
        <v>34</v>
      </c>
      <c r="I166" s="156"/>
      <c r="J166" s="157">
        <f>ROUND(I166*H166,2)</f>
        <v>0</v>
      </c>
      <c r="K166" s="153" t="s">
        <v>191</v>
      </c>
      <c r="L166" s="34"/>
      <c r="M166" s="158" t="s">
        <v>1</v>
      </c>
      <c r="N166" s="159" t="s">
        <v>45</v>
      </c>
      <c r="O166" s="59"/>
      <c r="P166" s="160">
        <f>O166*H166</f>
        <v>0</v>
      </c>
      <c r="Q166" s="160">
        <v>0</v>
      </c>
      <c r="R166" s="160">
        <f>Q166*H166</f>
        <v>0</v>
      </c>
      <c r="S166" s="160">
        <v>0.20499999999999999</v>
      </c>
      <c r="T166" s="161">
        <f>S166*H166</f>
        <v>6.97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62" t="s">
        <v>192</v>
      </c>
      <c r="AT166" s="162" t="s">
        <v>187</v>
      </c>
      <c r="AU166" s="162" t="s">
        <v>88</v>
      </c>
      <c r="AY166" s="18" t="s">
        <v>185</v>
      </c>
      <c r="BE166" s="163">
        <f>IF(N166="základní",J166,0)</f>
        <v>0</v>
      </c>
      <c r="BF166" s="163">
        <f>IF(N166="snížená",J166,0)</f>
        <v>0</v>
      </c>
      <c r="BG166" s="163">
        <f>IF(N166="zákl. přenesená",J166,0)</f>
        <v>0</v>
      </c>
      <c r="BH166" s="163">
        <f>IF(N166="sníž. přenesená",J166,0)</f>
        <v>0</v>
      </c>
      <c r="BI166" s="163">
        <f>IF(N166="nulová",J166,0)</f>
        <v>0</v>
      </c>
      <c r="BJ166" s="18" t="s">
        <v>24</v>
      </c>
      <c r="BK166" s="163">
        <f>ROUND(I166*H166,2)</f>
        <v>0</v>
      </c>
      <c r="BL166" s="18" t="s">
        <v>192</v>
      </c>
      <c r="BM166" s="162" t="s">
        <v>3505</v>
      </c>
    </row>
    <row r="167" spans="1:65" s="13" customFormat="1">
      <c r="B167" s="164"/>
      <c r="D167" s="165" t="s">
        <v>194</v>
      </c>
      <c r="E167" s="166" t="s">
        <v>1</v>
      </c>
      <c r="F167" s="167" t="s">
        <v>3506</v>
      </c>
      <c r="H167" s="168">
        <v>34</v>
      </c>
      <c r="I167" s="169"/>
      <c r="L167" s="164"/>
      <c r="M167" s="170"/>
      <c r="N167" s="171"/>
      <c r="O167" s="171"/>
      <c r="P167" s="171"/>
      <c r="Q167" s="171"/>
      <c r="R167" s="171"/>
      <c r="S167" s="171"/>
      <c r="T167" s="172"/>
      <c r="AT167" s="166" t="s">
        <v>194</v>
      </c>
      <c r="AU167" s="166" t="s">
        <v>88</v>
      </c>
      <c r="AV167" s="13" t="s">
        <v>88</v>
      </c>
      <c r="AW167" s="13" t="s">
        <v>35</v>
      </c>
      <c r="AX167" s="13" t="s">
        <v>80</v>
      </c>
      <c r="AY167" s="166" t="s">
        <v>185</v>
      </c>
    </row>
    <row r="168" spans="1:65" s="14" customFormat="1">
      <c r="B168" s="173"/>
      <c r="D168" s="165" t="s">
        <v>194</v>
      </c>
      <c r="E168" s="174" t="s">
        <v>3431</v>
      </c>
      <c r="F168" s="175" t="s">
        <v>195</v>
      </c>
      <c r="H168" s="176">
        <v>34</v>
      </c>
      <c r="I168" s="177"/>
      <c r="L168" s="173"/>
      <c r="M168" s="178"/>
      <c r="N168" s="179"/>
      <c r="O168" s="179"/>
      <c r="P168" s="179"/>
      <c r="Q168" s="179"/>
      <c r="R168" s="179"/>
      <c r="S168" s="179"/>
      <c r="T168" s="180"/>
      <c r="AT168" s="174" t="s">
        <v>194</v>
      </c>
      <c r="AU168" s="174" t="s">
        <v>88</v>
      </c>
      <c r="AV168" s="14" t="s">
        <v>192</v>
      </c>
      <c r="AW168" s="14" t="s">
        <v>35</v>
      </c>
      <c r="AX168" s="14" t="s">
        <v>24</v>
      </c>
      <c r="AY168" s="174" t="s">
        <v>185</v>
      </c>
    </row>
    <row r="169" spans="1:65" s="2" customFormat="1" ht="16.5" customHeight="1">
      <c r="A169" s="33"/>
      <c r="B169" s="150"/>
      <c r="C169" s="151" t="s">
        <v>217</v>
      </c>
      <c r="D169" s="151" t="s">
        <v>187</v>
      </c>
      <c r="E169" s="152" t="s">
        <v>1264</v>
      </c>
      <c r="F169" s="153" t="s">
        <v>1265</v>
      </c>
      <c r="G169" s="154" t="s">
        <v>280</v>
      </c>
      <c r="H169" s="155">
        <v>1.5</v>
      </c>
      <c r="I169" s="156"/>
      <c r="J169" s="157">
        <f>ROUND(I169*H169,2)</f>
        <v>0</v>
      </c>
      <c r="K169" s="153" t="s">
        <v>191</v>
      </c>
      <c r="L169" s="34"/>
      <c r="M169" s="158" t="s">
        <v>1</v>
      </c>
      <c r="N169" s="159" t="s">
        <v>45</v>
      </c>
      <c r="O169" s="59"/>
      <c r="P169" s="160">
        <f>O169*H169</f>
        <v>0</v>
      </c>
      <c r="Q169" s="160">
        <v>0</v>
      </c>
      <c r="R169" s="160">
        <f>Q169*H169</f>
        <v>0</v>
      </c>
      <c r="S169" s="160">
        <v>0.04</v>
      </c>
      <c r="T169" s="161">
        <f>S169*H169</f>
        <v>0.06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62" t="s">
        <v>192</v>
      </c>
      <c r="AT169" s="162" t="s">
        <v>187</v>
      </c>
      <c r="AU169" s="162" t="s">
        <v>88</v>
      </c>
      <c r="AY169" s="18" t="s">
        <v>185</v>
      </c>
      <c r="BE169" s="163">
        <f>IF(N169="základní",J169,0)</f>
        <v>0</v>
      </c>
      <c r="BF169" s="163">
        <f>IF(N169="snížená",J169,0)</f>
        <v>0</v>
      </c>
      <c r="BG169" s="163">
        <f>IF(N169="zákl. přenesená",J169,0)</f>
        <v>0</v>
      </c>
      <c r="BH169" s="163">
        <f>IF(N169="sníž. přenesená",J169,0)</f>
        <v>0</v>
      </c>
      <c r="BI169" s="163">
        <f>IF(N169="nulová",J169,0)</f>
        <v>0</v>
      </c>
      <c r="BJ169" s="18" t="s">
        <v>24</v>
      </c>
      <c r="BK169" s="163">
        <f>ROUND(I169*H169,2)</f>
        <v>0</v>
      </c>
      <c r="BL169" s="18" t="s">
        <v>192</v>
      </c>
      <c r="BM169" s="162" t="s">
        <v>3507</v>
      </c>
    </row>
    <row r="170" spans="1:65" s="13" customFormat="1">
      <c r="B170" s="164"/>
      <c r="D170" s="165" t="s">
        <v>194</v>
      </c>
      <c r="E170" s="166" t="s">
        <v>1</v>
      </c>
      <c r="F170" s="167" t="s">
        <v>3508</v>
      </c>
      <c r="H170" s="168">
        <v>1.5</v>
      </c>
      <c r="I170" s="169"/>
      <c r="L170" s="164"/>
      <c r="M170" s="170"/>
      <c r="N170" s="171"/>
      <c r="O170" s="171"/>
      <c r="P170" s="171"/>
      <c r="Q170" s="171"/>
      <c r="R170" s="171"/>
      <c r="S170" s="171"/>
      <c r="T170" s="172"/>
      <c r="AT170" s="166" t="s">
        <v>194</v>
      </c>
      <c r="AU170" s="166" t="s">
        <v>88</v>
      </c>
      <c r="AV170" s="13" t="s">
        <v>88</v>
      </c>
      <c r="AW170" s="13" t="s">
        <v>35</v>
      </c>
      <c r="AX170" s="13" t="s">
        <v>80</v>
      </c>
      <c r="AY170" s="166" t="s">
        <v>185</v>
      </c>
    </row>
    <row r="171" spans="1:65" s="14" customFormat="1">
      <c r="B171" s="173"/>
      <c r="D171" s="165" t="s">
        <v>194</v>
      </c>
      <c r="E171" s="174" t="s">
        <v>3432</v>
      </c>
      <c r="F171" s="175" t="s">
        <v>195</v>
      </c>
      <c r="H171" s="176">
        <v>1.5</v>
      </c>
      <c r="I171" s="177"/>
      <c r="L171" s="173"/>
      <c r="M171" s="178"/>
      <c r="N171" s="179"/>
      <c r="O171" s="179"/>
      <c r="P171" s="179"/>
      <c r="Q171" s="179"/>
      <c r="R171" s="179"/>
      <c r="S171" s="179"/>
      <c r="T171" s="180"/>
      <c r="AT171" s="174" t="s">
        <v>194</v>
      </c>
      <c r="AU171" s="174" t="s">
        <v>88</v>
      </c>
      <c r="AV171" s="14" t="s">
        <v>192</v>
      </c>
      <c r="AW171" s="14" t="s">
        <v>35</v>
      </c>
      <c r="AX171" s="14" t="s">
        <v>24</v>
      </c>
      <c r="AY171" s="174" t="s">
        <v>185</v>
      </c>
    </row>
    <row r="172" spans="1:65" s="2" customFormat="1" ht="16.5" customHeight="1">
      <c r="A172" s="33"/>
      <c r="B172" s="150"/>
      <c r="C172" s="151" t="s">
        <v>221</v>
      </c>
      <c r="D172" s="151" t="s">
        <v>187</v>
      </c>
      <c r="E172" s="152" t="s">
        <v>283</v>
      </c>
      <c r="F172" s="153" t="s">
        <v>284</v>
      </c>
      <c r="G172" s="154" t="s">
        <v>280</v>
      </c>
      <c r="H172" s="155">
        <v>34</v>
      </c>
      <c r="I172" s="156"/>
      <c r="J172" s="157">
        <f>ROUND(I172*H172,2)</f>
        <v>0</v>
      </c>
      <c r="K172" s="153" t="s">
        <v>191</v>
      </c>
      <c r="L172" s="34"/>
      <c r="M172" s="158" t="s">
        <v>1</v>
      </c>
      <c r="N172" s="159" t="s">
        <v>45</v>
      </c>
      <c r="O172" s="59"/>
      <c r="P172" s="160">
        <f>O172*H172</f>
        <v>0</v>
      </c>
      <c r="Q172" s="160">
        <v>0</v>
      </c>
      <c r="R172" s="160">
        <f>Q172*H172</f>
        <v>0</v>
      </c>
      <c r="S172" s="160">
        <v>0</v>
      </c>
      <c r="T172" s="161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62" t="s">
        <v>192</v>
      </c>
      <c r="AT172" s="162" t="s">
        <v>187</v>
      </c>
      <c r="AU172" s="162" t="s">
        <v>88</v>
      </c>
      <c r="AY172" s="18" t="s">
        <v>185</v>
      </c>
      <c r="BE172" s="163">
        <f>IF(N172="základní",J172,0)</f>
        <v>0</v>
      </c>
      <c r="BF172" s="163">
        <f>IF(N172="snížená",J172,0)</f>
        <v>0</v>
      </c>
      <c r="BG172" s="163">
        <f>IF(N172="zákl. přenesená",J172,0)</f>
        <v>0</v>
      </c>
      <c r="BH172" s="163">
        <f>IF(N172="sníž. přenesená",J172,0)</f>
        <v>0</v>
      </c>
      <c r="BI172" s="163">
        <f>IF(N172="nulová",J172,0)</f>
        <v>0</v>
      </c>
      <c r="BJ172" s="18" t="s">
        <v>24</v>
      </c>
      <c r="BK172" s="163">
        <f>ROUND(I172*H172,2)</f>
        <v>0</v>
      </c>
      <c r="BL172" s="18" t="s">
        <v>192</v>
      </c>
      <c r="BM172" s="162" t="s">
        <v>3509</v>
      </c>
    </row>
    <row r="173" spans="1:65" s="13" customFormat="1">
      <c r="B173" s="164"/>
      <c r="D173" s="165" t="s">
        <v>194</v>
      </c>
      <c r="E173" s="166" t="s">
        <v>1</v>
      </c>
      <c r="F173" s="167" t="s">
        <v>3431</v>
      </c>
      <c r="H173" s="168">
        <v>34</v>
      </c>
      <c r="I173" s="169"/>
      <c r="L173" s="164"/>
      <c r="M173" s="170"/>
      <c r="N173" s="171"/>
      <c r="O173" s="171"/>
      <c r="P173" s="171"/>
      <c r="Q173" s="171"/>
      <c r="R173" s="171"/>
      <c r="S173" s="171"/>
      <c r="T173" s="172"/>
      <c r="AT173" s="166" t="s">
        <v>194</v>
      </c>
      <c r="AU173" s="166" t="s">
        <v>88</v>
      </c>
      <c r="AV173" s="13" t="s">
        <v>88</v>
      </c>
      <c r="AW173" s="13" t="s">
        <v>35</v>
      </c>
      <c r="AX173" s="13" t="s">
        <v>24</v>
      </c>
      <c r="AY173" s="166" t="s">
        <v>185</v>
      </c>
    </row>
    <row r="174" spans="1:65" s="2" customFormat="1" ht="16.5" customHeight="1">
      <c r="A174" s="33"/>
      <c r="B174" s="150"/>
      <c r="C174" s="151" t="s">
        <v>109</v>
      </c>
      <c r="D174" s="151" t="s">
        <v>187</v>
      </c>
      <c r="E174" s="152" t="s">
        <v>1268</v>
      </c>
      <c r="F174" s="153" t="s">
        <v>1269</v>
      </c>
      <c r="G174" s="154" t="s">
        <v>280</v>
      </c>
      <c r="H174" s="155">
        <v>1.5</v>
      </c>
      <c r="I174" s="156"/>
      <c r="J174" s="157">
        <f>ROUND(I174*H174,2)</f>
        <v>0</v>
      </c>
      <c r="K174" s="153" t="s">
        <v>191</v>
      </c>
      <c r="L174" s="34"/>
      <c r="M174" s="158" t="s">
        <v>1</v>
      </c>
      <c r="N174" s="159" t="s">
        <v>45</v>
      </c>
      <c r="O174" s="59"/>
      <c r="P174" s="160">
        <f>O174*H174</f>
        <v>0</v>
      </c>
      <c r="Q174" s="160">
        <v>0</v>
      </c>
      <c r="R174" s="160">
        <f>Q174*H174</f>
        <v>0</v>
      </c>
      <c r="S174" s="160">
        <v>0</v>
      </c>
      <c r="T174" s="161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62" t="s">
        <v>192</v>
      </c>
      <c r="AT174" s="162" t="s">
        <v>187</v>
      </c>
      <c r="AU174" s="162" t="s">
        <v>88</v>
      </c>
      <c r="AY174" s="18" t="s">
        <v>185</v>
      </c>
      <c r="BE174" s="163">
        <f>IF(N174="základní",J174,0)</f>
        <v>0</v>
      </c>
      <c r="BF174" s="163">
        <f>IF(N174="snížená",J174,0)</f>
        <v>0</v>
      </c>
      <c r="BG174" s="163">
        <f>IF(N174="zákl. přenesená",J174,0)</f>
        <v>0</v>
      </c>
      <c r="BH174" s="163">
        <f>IF(N174="sníž. přenesená",J174,0)</f>
        <v>0</v>
      </c>
      <c r="BI174" s="163">
        <f>IF(N174="nulová",J174,0)</f>
        <v>0</v>
      </c>
      <c r="BJ174" s="18" t="s">
        <v>24</v>
      </c>
      <c r="BK174" s="163">
        <f>ROUND(I174*H174,2)</f>
        <v>0</v>
      </c>
      <c r="BL174" s="18" t="s">
        <v>192</v>
      </c>
      <c r="BM174" s="162" t="s">
        <v>3510</v>
      </c>
    </row>
    <row r="175" spans="1:65" s="13" customFormat="1">
      <c r="B175" s="164"/>
      <c r="D175" s="165" t="s">
        <v>194</v>
      </c>
      <c r="E175" s="166" t="s">
        <v>1</v>
      </c>
      <c r="F175" s="167" t="s">
        <v>3432</v>
      </c>
      <c r="H175" s="168">
        <v>1.5</v>
      </c>
      <c r="I175" s="169"/>
      <c r="L175" s="164"/>
      <c r="M175" s="170"/>
      <c r="N175" s="171"/>
      <c r="O175" s="171"/>
      <c r="P175" s="171"/>
      <c r="Q175" s="171"/>
      <c r="R175" s="171"/>
      <c r="S175" s="171"/>
      <c r="T175" s="172"/>
      <c r="AT175" s="166" t="s">
        <v>194</v>
      </c>
      <c r="AU175" s="166" t="s">
        <v>88</v>
      </c>
      <c r="AV175" s="13" t="s">
        <v>88</v>
      </c>
      <c r="AW175" s="13" t="s">
        <v>35</v>
      </c>
      <c r="AX175" s="13" t="s">
        <v>24</v>
      </c>
      <c r="AY175" s="166" t="s">
        <v>185</v>
      </c>
    </row>
    <row r="176" spans="1:65" s="2" customFormat="1" ht="16.5" customHeight="1">
      <c r="A176" s="33"/>
      <c r="B176" s="150"/>
      <c r="C176" s="151" t="s">
        <v>112</v>
      </c>
      <c r="D176" s="151" t="s">
        <v>187</v>
      </c>
      <c r="E176" s="152" t="s">
        <v>692</v>
      </c>
      <c r="F176" s="153" t="s">
        <v>693</v>
      </c>
      <c r="G176" s="154" t="s">
        <v>280</v>
      </c>
      <c r="H176" s="155">
        <v>46.8</v>
      </c>
      <c r="I176" s="156"/>
      <c r="J176" s="157">
        <f>ROUND(I176*H176,2)</f>
        <v>0</v>
      </c>
      <c r="K176" s="153" t="s">
        <v>191</v>
      </c>
      <c r="L176" s="34"/>
      <c r="M176" s="158" t="s">
        <v>1</v>
      </c>
      <c r="N176" s="159" t="s">
        <v>45</v>
      </c>
      <c r="O176" s="59"/>
      <c r="P176" s="160">
        <f>O176*H176</f>
        <v>0</v>
      </c>
      <c r="Q176" s="160">
        <v>0</v>
      </c>
      <c r="R176" s="160">
        <f>Q176*H176</f>
        <v>0</v>
      </c>
      <c r="S176" s="160">
        <v>0.115</v>
      </c>
      <c r="T176" s="161">
        <f>S176*H176</f>
        <v>5.3819999999999997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62" t="s">
        <v>192</v>
      </c>
      <c r="AT176" s="162" t="s">
        <v>187</v>
      </c>
      <c r="AU176" s="162" t="s">
        <v>88</v>
      </c>
      <c r="AY176" s="18" t="s">
        <v>185</v>
      </c>
      <c r="BE176" s="163">
        <f>IF(N176="základní",J176,0)</f>
        <v>0</v>
      </c>
      <c r="BF176" s="163">
        <f>IF(N176="snížená",J176,0)</f>
        <v>0</v>
      </c>
      <c r="BG176" s="163">
        <f>IF(N176="zákl. přenesená",J176,0)</f>
        <v>0</v>
      </c>
      <c r="BH176" s="163">
        <f>IF(N176="sníž. přenesená",J176,0)</f>
        <v>0</v>
      </c>
      <c r="BI176" s="163">
        <f>IF(N176="nulová",J176,0)</f>
        <v>0</v>
      </c>
      <c r="BJ176" s="18" t="s">
        <v>24</v>
      </c>
      <c r="BK176" s="163">
        <f>ROUND(I176*H176,2)</f>
        <v>0</v>
      </c>
      <c r="BL176" s="18" t="s">
        <v>192</v>
      </c>
      <c r="BM176" s="162" t="s">
        <v>3511</v>
      </c>
    </row>
    <row r="177" spans="1:65" s="13" customFormat="1">
      <c r="B177" s="164"/>
      <c r="D177" s="165" t="s">
        <v>194</v>
      </c>
      <c r="E177" s="166" t="s">
        <v>1</v>
      </c>
      <c r="F177" s="167" t="s">
        <v>3512</v>
      </c>
      <c r="H177" s="168">
        <v>3.6</v>
      </c>
      <c r="I177" s="169"/>
      <c r="L177" s="164"/>
      <c r="M177" s="170"/>
      <c r="N177" s="171"/>
      <c r="O177" s="171"/>
      <c r="P177" s="171"/>
      <c r="Q177" s="171"/>
      <c r="R177" s="171"/>
      <c r="S177" s="171"/>
      <c r="T177" s="172"/>
      <c r="AT177" s="166" t="s">
        <v>194</v>
      </c>
      <c r="AU177" s="166" t="s">
        <v>88</v>
      </c>
      <c r="AV177" s="13" t="s">
        <v>88</v>
      </c>
      <c r="AW177" s="13" t="s">
        <v>35</v>
      </c>
      <c r="AX177" s="13" t="s">
        <v>80</v>
      </c>
      <c r="AY177" s="166" t="s">
        <v>185</v>
      </c>
    </row>
    <row r="178" spans="1:65" s="13" customFormat="1">
      <c r="B178" s="164"/>
      <c r="D178" s="165" t="s">
        <v>194</v>
      </c>
      <c r="E178" s="166" t="s">
        <v>1</v>
      </c>
      <c r="F178" s="167" t="s">
        <v>3513</v>
      </c>
      <c r="H178" s="168">
        <v>14.4</v>
      </c>
      <c r="I178" s="169"/>
      <c r="L178" s="164"/>
      <c r="M178" s="170"/>
      <c r="N178" s="171"/>
      <c r="O178" s="171"/>
      <c r="P178" s="171"/>
      <c r="Q178" s="171"/>
      <c r="R178" s="171"/>
      <c r="S178" s="171"/>
      <c r="T178" s="172"/>
      <c r="AT178" s="166" t="s">
        <v>194</v>
      </c>
      <c r="AU178" s="166" t="s">
        <v>88</v>
      </c>
      <c r="AV178" s="13" t="s">
        <v>88</v>
      </c>
      <c r="AW178" s="13" t="s">
        <v>35</v>
      </c>
      <c r="AX178" s="13" t="s">
        <v>80</v>
      </c>
      <c r="AY178" s="166" t="s">
        <v>185</v>
      </c>
    </row>
    <row r="179" spans="1:65" s="13" customFormat="1">
      <c r="B179" s="164"/>
      <c r="D179" s="165" t="s">
        <v>194</v>
      </c>
      <c r="E179" s="166" t="s">
        <v>1</v>
      </c>
      <c r="F179" s="167" t="s">
        <v>3514</v>
      </c>
      <c r="H179" s="168">
        <v>28.8</v>
      </c>
      <c r="I179" s="169"/>
      <c r="L179" s="164"/>
      <c r="M179" s="170"/>
      <c r="N179" s="171"/>
      <c r="O179" s="171"/>
      <c r="P179" s="171"/>
      <c r="Q179" s="171"/>
      <c r="R179" s="171"/>
      <c r="S179" s="171"/>
      <c r="T179" s="172"/>
      <c r="AT179" s="166" t="s">
        <v>194</v>
      </c>
      <c r="AU179" s="166" t="s">
        <v>88</v>
      </c>
      <c r="AV179" s="13" t="s">
        <v>88</v>
      </c>
      <c r="AW179" s="13" t="s">
        <v>35</v>
      </c>
      <c r="AX179" s="13" t="s">
        <v>80</v>
      </c>
      <c r="AY179" s="166" t="s">
        <v>185</v>
      </c>
    </row>
    <row r="180" spans="1:65" s="14" customFormat="1">
      <c r="B180" s="173"/>
      <c r="D180" s="165" t="s">
        <v>194</v>
      </c>
      <c r="E180" s="174" t="s">
        <v>3469</v>
      </c>
      <c r="F180" s="175" t="s">
        <v>195</v>
      </c>
      <c r="H180" s="176">
        <v>46.8</v>
      </c>
      <c r="I180" s="177"/>
      <c r="L180" s="173"/>
      <c r="M180" s="178"/>
      <c r="N180" s="179"/>
      <c r="O180" s="179"/>
      <c r="P180" s="179"/>
      <c r="Q180" s="179"/>
      <c r="R180" s="179"/>
      <c r="S180" s="179"/>
      <c r="T180" s="180"/>
      <c r="AT180" s="174" t="s">
        <v>194</v>
      </c>
      <c r="AU180" s="174" t="s">
        <v>88</v>
      </c>
      <c r="AV180" s="14" t="s">
        <v>192</v>
      </c>
      <c r="AW180" s="14" t="s">
        <v>35</v>
      </c>
      <c r="AX180" s="14" t="s">
        <v>24</v>
      </c>
      <c r="AY180" s="174" t="s">
        <v>185</v>
      </c>
    </row>
    <row r="181" spans="1:65" s="2" customFormat="1" ht="21.75" customHeight="1">
      <c r="A181" s="33"/>
      <c r="B181" s="150"/>
      <c r="C181" s="151" t="s">
        <v>123</v>
      </c>
      <c r="D181" s="151" t="s">
        <v>187</v>
      </c>
      <c r="E181" s="152" t="s">
        <v>3515</v>
      </c>
      <c r="F181" s="153" t="s">
        <v>3516</v>
      </c>
      <c r="G181" s="154" t="s">
        <v>288</v>
      </c>
      <c r="H181" s="155">
        <v>4.68</v>
      </c>
      <c r="I181" s="156"/>
      <c r="J181" s="157">
        <f>ROUND(I181*H181,2)</f>
        <v>0</v>
      </c>
      <c r="K181" s="153" t="s">
        <v>191</v>
      </c>
      <c r="L181" s="34"/>
      <c r="M181" s="158" t="s">
        <v>1</v>
      </c>
      <c r="N181" s="159" t="s">
        <v>45</v>
      </c>
      <c r="O181" s="59"/>
      <c r="P181" s="160">
        <f>O181*H181</f>
        <v>0</v>
      </c>
      <c r="Q181" s="160">
        <v>0</v>
      </c>
      <c r="R181" s="160">
        <f>Q181*H181</f>
        <v>0</v>
      </c>
      <c r="S181" s="160">
        <v>0</v>
      </c>
      <c r="T181" s="161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62" t="s">
        <v>192</v>
      </c>
      <c r="AT181" s="162" t="s">
        <v>187</v>
      </c>
      <c r="AU181" s="162" t="s">
        <v>88</v>
      </c>
      <c r="AY181" s="18" t="s">
        <v>185</v>
      </c>
      <c r="BE181" s="163">
        <f>IF(N181="základní",J181,0)</f>
        <v>0</v>
      </c>
      <c r="BF181" s="163">
        <f>IF(N181="snížená",J181,0)</f>
        <v>0</v>
      </c>
      <c r="BG181" s="163">
        <f>IF(N181="zákl. přenesená",J181,0)</f>
        <v>0</v>
      </c>
      <c r="BH181" s="163">
        <f>IF(N181="sníž. přenesená",J181,0)</f>
        <v>0</v>
      </c>
      <c r="BI181" s="163">
        <f>IF(N181="nulová",J181,0)</f>
        <v>0</v>
      </c>
      <c r="BJ181" s="18" t="s">
        <v>24</v>
      </c>
      <c r="BK181" s="163">
        <f>ROUND(I181*H181,2)</f>
        <v>0</v>
      </c>
      <c r="BL181" s="18" t="s">
        <v>192</v>
      </c>
      <c r="BM181" s="162" t="s">
        <v>3517</v>
      </c>
    </row>
    <row r="182" spans="1:65" s="13" customFormat="1">
      <c r="B182" s="164"/>
      <c r="D182" s="165" t="s">
        <v>194</v>
      </c>
      <c r="E182" s="166" t="s">
        <v>1</v>
      </c>
      <c r="F182" s="167" t="s">
        <v>3518</v>
      </c>
      <c r="H182" s="168">
        <v>4.68</v>
      </c>
      <c r="I182" s="169"/>
      <c r="L182" s="164"/>
      <c r="M182" s="170"/>
      <c r="N182" s="171"/>
      <c r="O182" s="171"/>
      <c r="P182" s="171"/>
      <c r="Q182" s="171"/>
      <c r="R182" s="171"/>
      <c r="S182" s="171"/>
      <c r="T182" s="172"/>
      <c r="AT182" s="166" t="s">
        <v>194</v>
      </c>
      <c r="AU182" s="166" t="s">
        <v>88</v>
      </c>
      <c r="AV182" s="13" t="s">
        <v>88</v>
      </c>
      <c r="AW182" s="13" t="s">
        <v>35</v>
      </c>
      <c r="AX182" s="13" t="s">
        <v>24</v>
      </c>
      <c r="AY182" s="166" t="s">
        <v>185</v>
      </c>
    </row>
    <row r="183" spans="1:65" s="2" customFormat="1" ht="16.5" customHeight="1">
      <c r="A183" s="33"/>
      <c r="B183" s="150"/>
      <c r="C183" s="151" t="s">
        <v>241</v>
      </c>
      <c r="D183" s="151" t="s">
        <v>187</v>
      </c>
      <c r="E183" s="152" t="s">
        <v>3519</v>
      </c>
      <c r="F183" s="153" t="s">
        <v>3520</v>
      </c>
      <c r="G183" s="154" t="s">
        <v>288</v>
      </c>
      <c r="H183" s="155">
        <v>11.164999999999999</v>
      </c>
      <c r="I183" s="156"/>
      <c r="J183" s="157">
        <f>ROUND(I183*H183,2)</f>
        <v>0</v>
      </c>
      <c r="K183" s="153" t="s">
        <v>191</v>
      </c>
      <c r="L183" s="34"/>
      <c r="M183" s="158" t="s">
        <v>1</v>
      </c>
      <c r="N183" s="159" t="s">
        <v>45</v>
      </c>
      <c r="O183" s="59"/>
      <c r="P183" s="160">
        <f>O183*H183</f>
        <v>0</v>
      </c>
      <c r="Q183" s="160">
        <v>0</v>
      </c>
      <c r="R183" s="160">
        <f>Q183*H183</f>
        <v>0</v>
      </c>
      <c r="S183" s="160">
        <v>0.255</v>
      </c>
      <c r="T183" s="161">
        <f>S183*H183</f>
        <v>2.8470749999999998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62" t="s">
        <v>192</v>
      </c>
      <c r="AT183" s="162" t="s">
        <v>187</v>
      </c>
      <c r="AU183" s="162" t="s">
        <v>88</v>
      </c>
      <c r="AY183" s="18" t="s">
        <v>185</v>
      </c>
      <c r="BE183" s="163">
        <f>IF(N183="základní",J183,0)</f>
        <v>0</v>
      </c>
      <c r="BF183" s="163">
        <f>IF(N183="snížená",J183,0)</f>
        <v>0</v>
      </c>
      <c r="BG183" s="163">
        <f>IF(N183="zákl. přenesená",J183,0)</f>
        <v>0</v>
      </c>
      <c r="BH183" s="163">
        <f>IF(N183="sníž. přenesená",J183,0)</f>
        <v>0</v>
      </c>
      <c r="BI183" s="163">
        <f>IF(N183="nulová",J183,0)</f>
        <v>0</v>
      </c>
      <c r="BJ183" s="18" t="s">
        <v>24</v>
      </c>
      <c r="BK183" s="163">
        <f>ROUND(I183*H183,2)</f>
        <v>0</v>
      </c>
      <c r="BL183" s="18" t="s">
        <v>192</v>
      </c>
      <c r="BM183" s="162" t="s">
        <v>3521</v>
      </c>
    </row>
    <row r="184" spans="1:65" s="15" customFormat="1">
      <c r="B184" s="194"/>
      <c r="D184" s="165" t="s">
        <v>194</v>
      </c>
      <c r="E184" s="195" t="s">
        <v>1</v>
      </c>
      <c r="F184" s="196" t="s">
        <v>3522</v>
      </c>
      <c r="H184" s="195" t="s">
        <v>1</v>
      </c>
      <c r="I184" s="197"/>
      <c r="L184" s="194"/>
      <c r="M184" s="198"/>
      <c r="N184" s="199"/>
      <c r="O184" s="199"/>
      <c r="P184" s="199"/>
      <c r="Q184" s="199"/>
      <c r="R184" s="199"/>
      <c r="S184" s="199"/>
      <c r="T184" s="200"/>
      <c r="AT184" s="195" t="s">
        <v>194</v>
      </c>
      <c r="AU184" s="195" t="s">
        <v>88</v>
      </c>
      <c r="AV184" s="15" t="s">
        <v>24</v>
      </c>
      <c r="AW184" s="15" t="s">
        <v>35</v>
      </c>
      <c r="AX184" s="15" t="s">
        <v>80</v>
      </c>
      <c r="AY184" s="195" t="s">
        <v>185</v>
      </c>
    </row>
    <row r="185" spans="1:65" s="13" customFormat="1">
      <c r="B185" s="164"/>
      <c r="D185" s="165" t="s">
        <v>194</v>
      </c>
      <c r="E185" s="166" t="s">
        <v>1</v>
      </c>
      <c r="F185" s="167" t="s">
        <v>3523</v>
      </c>
      <c r="H185" s="168">
        <v>11.164999999999999</v>
      </c>
      <c r="I185" s="169"/>
      <c r="L185" s="164"/>
      <c r="M185" s="170"/>
      <c r="N185" s="171"/>
      <c r="O185" s="171"/>
      <c r="P185" s="171"/>
      <c r="Q185" s="171"/>
      <c r="R185" s="171"/>
      <c r="S185" s="171"/>
      <c r="T185" s="172"/>
      <c r="AT185" s="166" t="s">
        <v>194</v>
      </c>
      <c r="AU185" s="166" t="s">
        <v>88</v>
      </c>
      <c r="AV185" s="13" t="s">
        <v>88</v>
      </c>
      <c r="AW185" s="13" t="s">
        <v>35</v>
      </c>
      <c r="AX185" s="13" t="s">
        <v>80</v>
      </c>
      <c r="AY185" s="166" t="s">
        <v>185</v>
      </c>
    </row>
    <row r="186" spans="1:65" s="14" customFormat="1">
      <c r="B186" s="173"/>
      <c r="D186" s="165" t="s">
        <v>194</v>
      </c>
      <c r="E186" s="174" t="s">
        <v>3435</v>
      </c>
      <c r="F186" s="175" t="s">
        <v>195</v>
      </c>
      <c r="H186" s="176">
        <v>11.164999999999999</v>
      </c>
      <c r="I186" s="177"/>
      <c r="L186" s="173"/>
      <c r="M186" s="178"/>
      <c r="N186" s="179"/>
      <c r="O186" s="179"/>
      <c r="P186" s="179"/>
      <c r="Q186" s="179"/>
      <c r="R186" s="179"/>
      <c r="S186" s="179"/>
      <c r="T186" s="180"/>
      <c r="AT186" s="174" t="s">
        <v>194</v>
      </c>
      <c r="AU186" s="174" t="s">
        <v>88</v>
      </c>
      <c r="AV186" s="14" t="s">
        <v>192</v>
      </c>
      <c r="AW186" s="14" t="s">
        <v>35</v>
      </c>
      <c r="AX186" s="14" t="s">
        <v>24</v>
      </c>
      <c r="AY186" s="174" t="s">
        <v>185</v>
      </c>
    </row>
    <row r="187" spans="1:65" s="2" customFormat="1" ht="16.5" customHeight="1">
      <c r="A187" s="33"/>
      <c r="B187" s="150"/>
      <c r="C187" s="151" t="s">
        <v>246</v>
      </c>
      <c r="D187" s="151" t="s">
        <v>187</v>
      </c>
      <c r="E187" s="152" t="s">
        <v>707</v>
      </c>
      <c r="F187" s="153" t="s">
        <v>708</v>
      </c>
      <c r="G187" s="154" t="s">
        <v>288</v>
      </c>
      <c r="H187" s="155">
        <v>11.164999999999999</v>
      </c>
      <c r="I187" s="156"/>
      <c r="J187" s="157">
        <f>ROUND(I187*H187,2)</f>
        <v>0</v>
      </c>
      <c r="K187" s="153" t="s">
        <v>191</v>
      </c>
      <c r="L187" s="34"/>
      <c r="M187" s="158" t="s">
        <v>1</v>
      </c>
      <c r="N187" s="159" t="s">
        <v>45</v>
      </c>
      <c r="O187" s="59"/>
      <c r="P187" s="160">
        <f>O187*H187</f>
        <v>0</v>
      </c>
      <c r="Q187" s="160">
        <v>0</v>
      </c>
      <c r="R187" s="160">
        <f>Q187*H187</f>
        <v>0</v>
      </c>
      <c r="S187" s="160">
        <v>0</v>
      </c>
      <c r="T187" s="161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62" t="s">
        <v>192</v>
      </c>
      <c r="AT187" s="162" t="s">
        <v>187</v>
      </c>
      <c r="AU187" s="162" t="s">
        <v>88</v>
      </c>
      <c r="AY187" s="18" t="s">
        <v>185</v>
      </c>
      <c r="BE187" s="163">
        <f>IF(N187="základní",J187,0)</f>
        <v>0</v>
      </c>
      <c r="BF187" s="163">
        <f>IF(N187="snížená",J187,0)</f>
        <v>0</v>
      </c>
      <c r="BG187" s="163">
        <f>IF(N187="zákl. přenesená",J187,0)</f>
        <v>0</v>
      </c>
      <c r="BH187" s="163">
        <f>IF(N187="sníž. přenesená",J187,0)</f>
        <v>0</v>
      </c>
      <c r="BI187" s="163">
        <f>IF(N187="nulová",J187,0)</f>
        <v>0</v>
      </c>
      <c r="BJ187" s="18" t="s">
        <v>24</v>
      </c>
      <c r="BK187" s="163">
        <f>ROUND(I187*H187,2)</f>
        <v>0</v>
      </c>
      <c r="BL187" s="18" t="s">
        <v>192</v>
      </c>
      <c r="BM187" s="162" t="s">
        <v>3524</v>
      </c>
    </row>
    <row r="188" spans="1:65" s="13" customFormat="1">
      <c r="B188" s="164"/>
      <c r="D188" s="165" t="s">
        <v>194</v>
      </c>
      <c r="E188" s="166" t="s">
        <v>1</v>
      </c>
      <c r="F188" s="167" t="s">
        <v>3435</v>
      </c>
      <c r="H188" s="168">
        <v>11.164999999999999</v>
      </c>
      <c r="I188" s="169"/>
      <c r="L188" s="164"/>
      <c r="M188" s="170"/>
      <c r="N188" s="171"/>
      <c r="O188" s="171"/>
      <c r="P188" s="171"/>
      <c r="Q188" s="171"/>
      <c r="R188" s="171"/>
      <c r="S188" s="171"/>
      <c r="T188" s="172"/>
      <c r="AT188" s="166" t="s">
        <v>194</v>
      </c>
      <c r="AU188" s="166" t="s">
        <v>88</v>
      </c>
      <c r="AV188" s="13" t="s">
        <v>88</v>
      </c>
      <c r="AW188" s="13" t="s">
        <v>35</v>
      </c>
      <c r="AX188" s="13" t="s">
        <v>24</v>
      </c>
      <c r="AY188" s="166" t="s">
        <v>185</v>
      </c>
    </row>
    <row r="189" spans="1:65" s="2" customFormat="1" ht="16.5" customHeight="1">
      <c r="A189" s="33"/>
      <c r="B189" s="150"/>
      <c r="C189" s="151" t="s">
        <v>8</v>
      </c>
      <c r="D189" s="151" t="s">
        <v>187</v>
      </c>
      <c r="E189" s="152" t="s">
        <v>291</v>
      </c>
      <c r="F189" s="153" t="s">
        <v>292</v>
      </c>
      <c r="G189" s="154" t="s">
        <v>288</v>
      </c>
      <c r="H189" s="155">
        <v>18.303999999999998</v>
      </c>
      <c r="I189" s="156"/>
      <c r="J189" s="157">
        <f>ROUND(I189*H189,2)</f>
        <v>0</v>
      </c>
      <c r="K189" s="153" t="s">
        <v>191</v>
      </c>
      <c r="L189" s="34"/>
      <c r="M189" s="158" t="s">
        <v>1</v>
      </c>
      <c r="N189" s="159" t="s">
        <v>45</v>
      </c>
      <c r="O189" s="59"/>
      <c r="P189" s="160">
        <f>O189*H189</f>
        <v>0</v>
      </c>
      <c r="Q189" s="160">
        <v>0</v>
      </c>
      <c r="R189" s="160">
        <f>Q189*H189</f>
        <v>0</v>
      </c>
      <c r="S189" s="160">
        <v>0.26</v>
      </c>
      <c r="T189" s="161">
        <f>S189*H189</f>
        <v>4.7590399999999997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62" t="s">
        <v>192</v>
      </c>
      <c r="AT189" s="162" t="s">
        <v>187</v>
      </c>
      <c r="AU189" s="162" t="s">
        <v>88</v>
      </c>
      <c r="AY189" s="18" t="s">
        <v>185</v>
      </c>
      <c r="BE189" s="163">
        <f>IF(N189="základní",J189,0)</f>
        <v>0</v>
      </c>
      <c r="BF189" s="163">
        <f>IF(N189="snížená",J189,0)</f>
        <v>0</v>
      </c>
      <c r="BG189" s="163">
        <f>IF(N189="zákl. přenesená",J189,0)</f>
        <v>0</v>
      </c>
      <c r="BH189" s="163">
        <f>IF(N189="sníž. přenesená",J189,0)</f>
        <v>0</v>
      </c>
      <c r="BI189" s="163">
        <f>IF(N189="nulová",J189,0)</f>
        <v>0</v>
      </c>
      <c r="BJ189" s="18" t="s">
        <v>24</v>
      </c>
      <c r="BK189" s="163">
        <f>ROUND(I189*H189,2)</f>
        <v>0</v>
      </c>
      <c r="BL189" s="18" t="s">
        <v>192</v>
      </c>
      <c r="BM189" s="162" t="s">
        <v>3525</v>
      </c>
    </row>
    <row r="190" spans="1:65" s="15" customFormat="1">
      <c r="B190" s="194"/>
      <c r="D190" s="165" t="s">
        <v>194</v>
      </c>
      <c r="E190" s="195" t="s">
        <v>1</v>
      </c>
      <c r="F190" s="196" t="s">
        <v>3526</v>
      </c>
      <c r="H190" s="195" t="s">
        <v>1</v>
      </c>
      <c r="I190" s="197"/>
      <c r="L190" s="194"/>
      <c r="M190" s="198"/>
      <c r="N190" s="199"/>
      <c r="O190" s="199"/>
      <c r="P190" s="199"/>
      <c r="Q190" s="199"/>
      <c r="R190" s="199"/>
      <c r="S190" s="199"/>
      <c r="T190" s="200"/>
      <c r="AT190" s="195" t="s">
        <v>194</v>
      </c>
      <c r="AU190" s="195" t="s">
        <v>88</v>
      </c>
      <c r="AV190" s="15" t="s">
        <v>24</v>
      </c>
      <c r="AW190" s="15" t="s">
        <v>35</v>
      </c>
      <c r="AX190" s="15" t="s">
        <v>80</v>
      </c>
      <c r="AY190" s="195" t="s">
        <v>185</v>
      </c>
    </row>
    <row r="191" spans="1:65" s="15" customFormat="1">
      <c r="B191" s="194"/>
      <c r="D191" s="165" t="s">
        <v>194</v>
      </c>
      <c r="E191" s="195" t="s">
        <v>1</v>
      </c>
      <c r="F191" s="196" t="s">
        <v>3527</v>
      </c>
      <c r="H191" s="195" t="s">
        <v>1</v>
      </c>
      <c r="I191" s="197"/>
      <c r="L191" s="194"/>
      <c r="M191" s="198"/>
      <c r="N191" s="199"/>
      <c r="O191" s="199"/>
      <c r="P191" s="199"/>
      <c r="Q191" s="199"/>
      <c r="R191" s="199"/>
      <c r="S191" s="199"/>
      <c r="T191" s="200"/>
      <c r="AT191" s="195" t="s">
        <v>194</v>
      </c>
      <c r="AU191" s="195" t="s">
        <v>88</v>
      </c>
      <c r="AV191" s="15" t="s">
        <v>24</v>
      </c>
      <c r="AW191" s="15" t="s">
        <v>35</v>
      </c>
      <c r="AX191" s="15" t="s">
        <v>80</v>
      </c>
      <c r="AY191" s="195" t="s">
        <v>185</v>
      </c>
    </row>
    <row r="192" spans="1:65" s="13" customFormat="1">
      <c r="B192" s="164"/>
      <c r="D192" s="165" t="s">
        <v>194</v>
      </c>
      <c r="E192" s="166" t="s">
        <v>1</v>
      </c>
      <c r="F192" s="167" t="s">
        <v>3528</v>
      </c>
      <c r="H192" s="168">
        <v>18.303999999999998</v>
      </c>
      <c r="I192" s="169"/>
      <c r="L192" s="164"/>
      <c r="M192" s="170"/>
      <c r="N192" s="171"/>
      <c r="O192" s="171"/>
      <c r="P192" s="171"/>
      <c r="Q192" s="171"/>
      <c r="R192" s="171"/>
      <c r="S192" s="171"/>
      <c r="T192" s="172"/>
      <c r="AT192" s="166" t="s">
        <v>194</v>
      </c>
      <c r="AU192" s="166" t="s">
        <v>88</v>
      </c>
      <c r="AV192" s="13" t="s">
        <v>88</v>
      </c>
      <c r="AW192" s="13" t="s">
        <v>35</v>
      </c>
      <c r="AX192" s="13" t="s">
        <v>80</v>
      </c>
      <c r="AY192" s="166" t="s">
        <v>185</v>
      </c>
    </row>
    <row r="193" spans="1:65" s="16" customFormat="1">
      <c r="B193" s="206"/>
      <c r="D193" s="165" t="s">
        <v>194</v>
      </c>
      <c r="E193" s="207" t="s">
        <v>3453</v>
      </c>
      <c r="F193" s="208" t="s">
        <v>510</v>
      </c>
      <c r="H193" s="209">
        <v>18.303999999999998</v>
      </c>
      <c r="I193" s="210"/>
      <c r="L193" s="206"/>
      <c r="M193" s="211"/>
      <c r="N193" s="212"/>
      <c r="O193" s="212"/>
      <c r="P193" s="212"/>
      <c r="Q193" s="212"/>
      <c r="R193" s="212"/>
      <c r="S193" s="212"/>
      <c r="T193" s="213"/>
      <c r="AT193" s="207" t="s">
        <v>194</v>
      </c>
      <c r="AU193" s="207" t="s">
        <v>88</v>
      </c>
      <c r="AV193" s="16" t="s">
        <v>117</v>
      </c>
      <c r="AW193" s="16" t="s">
        <v>35</v>
      </c>
      <c r="AX193" s="16" t="s">
        <v>80</v>
      </c>
      <c r="AY193" s="207" t="s">
        <v>185</v>
      </c>
    </row>
    <row r="194" spans="1:65" s="14" customFormat="1">
      <c r="B194" s="173"/>
      <c r="D194" s="165" t="s">
        <v>194</v>
      </c>
      <c r="E194" s="174" t="s">
        <v>1</v>
      </c>
      <c r="F194" s="175" t="s">
        <v>195</v>
      </c>
      <c r="H194" s="176">
        <v>18.303999999999998</v>
      </c>
      <c r="I194" s="177"/>
      <c r="L194" s="173"/>
      <c r="M194" s="178"/>
      <c r="N194" s="179"/>
      <c r="O194" s="179"/>
      <c r="P194" s="179"/>
      <c r="Q194" s="179"/>
      <c r="R194" s="179"/>
      <c r="S194" s="179"/>
      <c r="T194" s="180"/>
      <c r="AT194" s="174" t="s">
        <v>194</v>
      </c>
      <c r="AU194" s="174" t="s">
        <v>88</v>
      </c>
      <c r="AV194" s="14" t="s">
        <v>192</v>
      </c>
      <c r="AW194" s="14" t="s">
        <v>35</v>
      </c>
      <c r="AX194" s="14" t="s">
        <v>24</v>
      </c>
      <c r="AY194" s="174" t="s">
        <v>185</v>
      </c>
    </row>
    <row r="195" spans="1:65" s="2" customFormat="1" ht="16.5" customHeight="1">
      <c r="A195" s="33"/>
      <c r="B195" s="150"/>
      <c r="C195" s="151" t="s">
        <v>337</v>
      </c>
      <c r="D195" s="151" t="s">
        <v>187</v>
      </c>
      <c r="E195" s="152" t="s">
        <v>295</v>
      </c>
      <c r="F195" s="153" t="s">
        <v>296</v>
      </c>
      <c r="G195" s="154" t="s">
        <v>288</v>
      </c>
      <c r="H195" s="155">
        <v>18.303999999999998</v>
      </c>
      <c r="I195" s="156"/>
      <c r="J195" s="157">
        <f>ROUND(I195*H195,2)</f>
        <v>0</v>
      </c>
      <c r="K195" s="153" t="s">
        <v>191</v>
      </c>
      <c r="L195" s="34"/>
      <c r="M195" s="158" t="s">
        <v>1</v>
      </c>
      <c r="N195" s="159" t="s">
        <v>45</v>
      </c>
      <c r="O195" s="59"/>
      <c r="P195" s="160">
        <f>O195*H195</f>
        <v>0</v>
      </c>
      <c r="Q195" s="160">
        <v>0</v>
      </c>
      <c r="R195" s="160">
        <f>Q195*H195</f>
        <v>0</v>
      </c>
      <c r="S195" s="160">
        <v>0</v>
      </c>
      <c r="T195" s="161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62" t="s">
        <v>192</v>
      </c>
      <c r="AT195" s="162" t="s">
        <v>187</v>
      </c>
      <c r="AU195" s="162" t="s">
        <v>88</v>
      </c>
      <c r="AY195" s="18" t="s">
        <v>185</v>
      </c>
      <c r="BE195" s="163">
        <f>IF(N195="základní",J195,0)</f>
        <v>0</v>
      </c>
      <c r="BF195" s="163">
        <f>IF(N195="snížená",J195,0)</f>
        <v>0</v>
      </c>
      <c r="BG195" s="163">
        <f>IF(N195="zákl. přenesená",J195,0)</f>
        <v>0</v>
      </c>
      <c r="BH195" s="163">
        <f>IF(N195="sníž. přenesená",J195,0)</f>
        <v>0</v>
      </c>
      <c r="BI195" s="163">
        <f>IF(N195="nulová",J195,0)</f>
        <v>0</v>
      </c>
      <c r="BJ195" s="18" t="s">
        <v>24</v>
      </c>
      <c r="BK195" s="163">
        <f>ROUND(I195*H195,2)</f>
        <v>0</v>
      </c>
      <c r="BL195" s="18" t="s">
        <v>192</v>
      </c>
      <c r="BM195" s="162" t="s">
        <v>3529</v>
      </c>
    </row>
    <row r="196" spans="1:65" s="13" customFormat="1">
      <c r="B196" s="164"/>
      <c r="D196" s="165" t="s">
        <v>194</v>
      </c>
      <c r="E196" s="166" t="s">
        <v>1</v>
      </c>
      <c r="F196" s="167" t="s">
        <v>3453</v>
      </c>
      <c r="H196" s="168">
        <v>18.303999999999998</v>
      </c>
      <c r="I196" s="169"/>
      <c r="L196" s="164"/>
      <c r="M196" s="170"/>
      <c r="N196" s="171"/>
      <c r="O196" s="171"/>
      <c r="P196" s="171"/>
      <c r="Q196" s="171"/>
      <c r="R196" s="171"/>
      <c r="S196" s="171"/>
      <c r="T196" s="172"/>
      <c r="AT196" s="166" t="s">
        <v>194</v>
      </c>
      <c r="AU196" s="166" t="s">
        <v>88</v>
      </c>
      <c r="AV196" s="13" t="s">
        <v>88</v>
      </c>
      <c r="AW196" s="13" t="s">
        <v>35</v>
      </c>
      <c r="AX196" s="13" t="s">
        <v>24</v>
      </c>
      <c r="AY196" s="166" t="s">
        <v>185</v>
      </c>
    </row>
    <row r="197" spans="1:65" s="2" customFormat="1" ht="21.75" customHeight="1">
      <c r="A197" s="33"/>
      <c r="B197" s="150"/>
      <c r="C197" s="151" t="s">
        <v>342</v>
      </c>
      <c r="D197" s="151" t="s">
        <v>187</v>
      </c>
      <c r="E197" s="152" t="s">
        <v>3530</v>
      </c>
      <c r="F197" s="153" t="s">
        <v>3531</v>
      </c>
      <c r="G197" s="154" t="s">
        <v>288</v>
      </c>
      <c r="H197" s="155">
        <v>17.853000000000002</v>
      </c>
      <c r="I197" s="156"/>
      <c r="J197" s="157">
        <f>ROUND(I197*H197,2)</f>
        <v>0</v>
      </c>
      <c r="K197" s="153" t="s">
        <v>224</v>
      </c>
      <c r="L197" s="34"/>
      <c r="M197" s="158" t="s">
        <v>1</v>
      </c>
      <c r="N197" s="159" t="s">
        <v>45</v>
      </c>
      <c r="O197" s="59"/>
      <c r="P197" s="160">
        <f>O197*H197</f>
        <v>0</v>
      </c>
      <c r="Q197" s="160">
        <v>0</v>
      </c>
      <c r="R197" s="160">
        <f>Q197*H197</f>
        <v>0</v>
      </c>
      <c r="S197" s="160">
        <v>0.29499999999999998</v>
      </c>
      <c r="T197" s="161">
        <f>S197*H197</f>
        <v>5.266635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62" t="s">
        <v>192</v>
      </c>
      <c r="AT197" s="162" t="s">
        <v>187</v>
      </c>
      <c r="AU197" s="162" t="s">
        <v>88</v>
      </c>
      <c r="AY197" s="18" t="s">
        <v>185</v>
      </c>
      <c r="BE197" s="163">
        <f>IF(N197="základní",J197,0)</f>
        <v>0</v>
      </c>
      <c r="BF197" s="163">
        <f>IF(N197="snížená",J197,0)</f>
        <v>0</v>
      </c>
      <c r="BG197" s="163">
        <f>IF(N197="zákl. přenesená",J197,0)</f>
        <v>0</v>
      </c>
      <c r="BH197" s="163">
        <f>IF(N197="sníž. přenesená",J197,0)</f>
        <v>0</v>
      </c>
      <c r="BI197" s="163">
        <f>IF(N197="nulová",J197,0)</f>
        <v>0</v>
      </c>
      <c r="BJ197" s="18" t="s">
        <v>24</v>
      </c>
      <c r="BK197" s="163">
        <f>ROUND(I197*H197,2)</f>
        <v>0</v>
      </c>
      <c r="BL197" s="18" t="s">
        <v>192</v>
      </c>
      <c r="BM197" s="162" t="s">
        <v>3532</v>
      </c>
    </row>
    <row r="198" spans="1:65" s="15" customFormat="1">
      <c r="B198" s="194"/>
      <c r="D198" s="165" t="s">
        <v>194</v>
      </c>
      <c r="E198" s="195" t="s">
        <v>1</v>
      </c>
      <c r="F198" s="196" t="s">
        <v>3533</v>
      </c>
      <c r="H198" s="195" t="s">
        <v>1</v>
      </c>
      <c r="I198" s="197"/>
      <c r="L198" s="194"/>
      <c r="M198" s="198"/>
      <c r="N198" s="199"/>
      <c r="O198" s="199"/>
      <c r="P198" s="199"/>
      <c r="Q198" s="199"/>
      <c r="R198" s="199"/>
      <c r="S198" s="199"/>
      <c r="T198" s="200"/>
      <c r="AT198" s="195" t="s">
        <v>194</v>
      </c>
      <c r="AU198" s="195" t="s">
        <v>88</v>
      </c>
      <c r="AV198" s="15" t="s">
        <v>24</v>
      </c>
      <c r="AW198" s="15" t="s">
        <v>35</v>
      </c>
      <c r="AX198" s="15" t="s">
        <v>80</v>
      </c>
      <c r="AY198" s="195" t="s">
        <v>185</v>
      </c>
    </row>
    <row r="199" spans="1:65" s="13" customFormat="1">
      <c r="B199" s="164"/>
      <c r="D199" s="165" t="s">
        <v>194</v>
      </c>
      <c r="E199" s="166" t="s">
        <v>1</v>
      </c>
      <c r="F199" s="167" t="s">
        <v>3534</v>
      </c>
      <c r="H199" s="168">
        <v>17.853000000000002</v>
      </c>
      <c r="I199" s="169"/>
      <c r="L199" s="164"/>
      <c r="M199" s="170"/>
      <c r="N199" s="171"/>
      <c r="O199" s="171"/>
      <c r="P199" s="171"/>
      <c r="Q199" s="171"/>
      <c r="R199" s="171"/>
      <c r="S199" s="171"/>
      <c r="T199" s="172"/>
      <c r="AT199" s="166" t="s">
        <v>194</v>
      </c>
      <c r="AU199" s="166" t="s">
        <v>88</v>
      </c>
      <c r="AV199" s="13" t="s">
        <v>88</v>
      </c>
      <c r="AW199" s="13" t="s">
        <v>35</v>
      </c>
      <c r="AX199" s="13" t="s">
        <v>80</v>
      </c>
      <c r="AY199" s="166" t="s">
        <v>185</v>
      </c>
    </row>
    <row r="200" spans="1:65" s="16" customFormat="1">
      <c r="B200" s="206"/>
      <c r="D200" s="165" t="s">
        <v>194</v>
      </c>
      <c r="E200" s="207" t="s">
        <v>3437</v>
      </c>
      <c r="F200" s="208" t="s">
        <v>510</v>
      </c>
      <c r="H200" s="209">
        <v>17.853000000000002</v>
      </c>
      <c r="I200" s="210"/>
      <c r="L200" s="206"/>
      <c r="M200" s="211"/>
      <c r="N200" s="212"/>
      <c r="O200" s="212"/>
      <c r="P200" s="212"/>
      <c r="Q200" s="212"/>
      <c r="R200" s="212"/>
      <c r="S200" s="212"/>
      <c r="T200" s="213"/>
      <c r="AT200" s="207" t="s">
        <v>194</v>
      </c>
      <c r="AU200" s="207" t="s">
        <v>88</v>
      </c>
      <c r="AV200" s="16" t="s">
        <v>117</v>
      </c>
      <c r="AW200" s="16" t="s">
        <v>35</v>
      </c>
      <c r="AX200" s="16" t="s">
        <v>80</v>
      </c>
      <c r="AY200" s="207" t="s">
        <v>185</v>
      </c>
    </row>
    <row r="201" spans="1:65" s="14" customFormat="1">
      <c r="B201" s="173"/>
      <c r="D201" s="165" t="s">
        <v>194</v>
      </c>
      <c r="E201" s="174" t="s">
        <v>1</v>
      </c>
      <c r="F201" s="175" t="s">
        <v>195</v>
      </c>
      <c r="H201" s="176">
        <v>17.853000000000002</v>
      </c>
      <c r="I201" s="177"/>
      <c r="L201" s="173"/>
      <c r="M201" s="178"/>
      <c r="N201" s="179"/>
      <c r="O201" s="179"/>
      <c r="P201" s="179"/>
      <c r="Q201" s="179"/>
      <c r="R201" s="179"/>
      <c r="S201" s="179"/>
      <c r="T201" s="180"/>
      <c r="AT201" s="174" t="s">
        <v>194</v>
      </c>
      <c r="AU201" s="174" t="s">
        <v>88</v>
      </c>
      <c r="AV201" s="14" t="s">
        <v>192</v>
      </c>
      <c r="AW201" s="14" t="s">
        <v>35</v>
      </c>
      <c r="AX201" s="14" t="s">
        <v>24</v>
      </c>
      <c r="AY201" s="174" t="s">
        <v>185</v>
      </c>
    </row>
    <row r="202" spans="1:65" s="2" customFormat="1" ht="16.5" customHeight="1">
      <c r="A202" s="33"/>
      <c r="B202" s="150"/>
      <c r="C202" s="151" t="s">
        <v>347</v>
      </c>
      <c r="D202" s="151" t="s">
        <v>187</v>
      </c>
      <c r="E202" s="152" t="s">
        <v>3535</v>
      </c>
      <c r="F202" s="153" t="s">
        <v>3536</v>
      </c>
      <c r="G202" s="154" t="s">
        <v>288</v>
      </c>
      <c r="H202" s="155">
        <v>0.51700000000000002</v>
      </c>
      <c r="I202" s="156"/>
      <c r="J202" s="157">
        <f>ROUND(I202*H202,2)</f>
        <v>0</v>
      </c>
      <c r="K202" s="153" t="s">
        <v>191</v>
      </c>
      <c r="L202" s="34"/>
      <c r="M202" s="158" t="s">
        <v>1</v>
      </c>
      <c r="N202" s="159" t="s">
        <v>45</v>
      </c>
      <c r="O202" s="59"/>
      <c r="P202" s="160">
        <f>O202*H202</f>
        <v>0</v>
      </c>
      <c r="Q202" s="160">
        <v>0</v>
      </c>
      <c r="R202" s="160">
        <f>Q202*H202</f>
        <v>0</v>
      </c>
      <c r="S202" s="160">
        <v>0.625</v>
      </c>
      <c r="T202" s="161">
        <f>S202*H202</f>
        <v>0.323125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62" t="s">
        <v>192</v>
      </c>
      <c r="AT202" s="162" t="s">
        <v>187</v>
      </c>
      <c r="AU202" s="162" t="s">
        <v>88</v>
      </c>
      <c r="AY202" s="18" t="s">
        <v>185</v>
      </c>
      <c r="BE202" s="163">
        <f>IF(N202="základní",J202,0)</f>
        <v>0</v>
      </c>
      <c r="BF202" s="163">
        <f>IF(N202="snížená",J202,0)</f>
        <v>0</v>
      </c>
      <c r="BG202" s="163">
        <f>IF(N202="zákl. přenesená",J202,0)</f>
        <v>0</v>
      </c>
      <c r="BH202" s="163">
        <f>IF(N202="sníž. přenesená",J202,0)</f>
        <v>0</v>
      </c>
      <c r="BI202" s="163">
        <f>IF(N202="nulová",J202,0)</f>
        <v>0</v>
      </c>
      <c r="BJ202" s="18" t="s">
        <v>24</v>
      </c>
      <c r="BK202" s="163">
        <f>ROUND(I202*H202,2)</f>
        <v>0</v>
      </c>
      <c r="BL202" s="18" t="s">
        <v>192</v>
      </c>
      <c r="BM202" s="162" t="s">
        <v>3537</v>
      </c>
    </row>
    <row r="203" spans="1:65" s="15" customFormat="1">
      <c r="B203" s="194"/>
      <c r="D203" s="165" t="s">
        <v>194</v>
      </c>
      <c r="E203" s="195" t="s">
        <v>1</v>
      </c>
      <c r="F203" s="196" t="s">
        <v>3538</v>
      </c>
      <c r="H203" s="195" t="s">
        <v>1</v>
      </c>
      <c r="I203" s="197"/>
      <c r="L203" s="194"/>
      <c r="M203" s="198"/>
      <c r="N203" s="199"/>
      <c r="O203" s="199"/>
      <c r="P203" s="199"/>
      <c r="Q203" s="199"/>
      <c r="R203" s="199"/>
      <c r="S203" s="199"/>
      <c r="T203" s="200"/>
      <c r="AT203" s="195" t="s">
        <v>194</v>
      </c>
      <c r="AU203" s="195" t="s">
        <v>88</v>
      </c>
      <c r="AV203" s="15" t="s">
        <v>24</v>
      </c>
      <c r="AW203" s="15" t="s">
        <v>35</v>
      </c>
      <c r="AX203" s="15" t="s">
        <v>80</v>
      </c>
      <c r="AY203" s="195" t="s">
        <v>185</v>
      </c>
    </row>
    <row r="204" spans="1:65" s="15" customFormat="1">
      <c r="B204" s="194"/>
      <c r="D204" s="165" t="s">
        <v>194</v>
      </c>
      <c r="E204" s="195" t="s">
        <v>1</v>
      </c>
      <c r="F204" s="196" t="s">
        <v>3539</v>
      </c>
      <c r="H204" s="195" t="s">
        <v>1</v>
      </c>
      <c r="I204" s="197"/>
      <c r="L204" s="194"/>
      <c r="M204" s="198"/>
      <c r="N204" s="199"/>
      <c r="O204" s="199"/>
      <c r="P204" s="199"/>
      <c r="Q204" s="199"/>
      <c r="R204" s="199"/>
      <c r="S204" s="199"/>
      <c r="T204" s="200"/>
      <c r="AT204" s="195" t="s">
        <v>194</v>
      </c>
      <c r="AU204" s="195" t="s">
        <v>88</v>
      </c>
      <c r="AV204" s="15" t="s">
        <v>24</v>
      </c>
      <c r="AW204" s="15" t="s">
        <v>35</v>
      </c>
      <c r="AX204" s="15" t="s">
        <v>80</v>
      </c>
      <c r="AY204" s="195" t="s">
        <v>185</v>
      </c>
    </row>
    <row r="205" spans="1:65" s="13" customFormat="1">
      <c r="B205" s="164"/>
      <c r="D205" s="165" t="s">
        <v>194</v>
      </c>
      <c r="E205" s="166" t="s">
        <v>1</v>
      </c>
      <c r="F205" s="167" t="s">
        <v>3540</v>
      </c>
      <c r="H205" s="168">
        <v>0.51700000000000002</v>
      </c>
      <c r="I205" s="169"/>
      <c r="L205" s="164"/>
      <c r="M205" s="170"/>
      <c r="N205" s="171"/>
      <c r="O205" s="171"/>
      <c r="P205" s="171"/>
      <c r="Q205" s="171"/>
      <c r="R205" s="171"/>
      <c r="S205" s="171"/>
      <c r="T205" s="172"/>
      <c r="AT205" s="166" t="s">
        <v>194</v>
      </c>
      <c r="AU205" s="166" t="s">
        <v>88</v>
      </c>
      <c r="AV205" s="13" t="s">
        <v>88</v>
      </c>
      <c r="AW205" s="13" t="s">
        <v>35</v>
      </c>
      <c r="AX205" s="13" t="s">
        <v>80</v>
      </c>
      <c r="AY205" s="166" t="s">
        <v>185</v>
      </c>
    </row>
    <row r="206" spans="1:65" s="16" customFormat="1">
      <c r="B206" s="206"/>
      <c r="D206" s="165" t="s">
        <v>194</v>
      </c>
      <c r="E206" s="207" t="s">
        <v>3541</v>
      </c>
      <c r="F206" s="208" t="s">
        <v>510</v>
      </c>
      <c r="H206" s="209">
        <v>0.51700000000000002</v>
      </c>
      <c r="I206" s="210"/>
      <c r="L206" s="206"/>
      <c r="M206" s="211"/>
      <c r="N206" s="212"/>
      <c r="O206" s="212"/>
      <c r="P206" s="212"/>
      <c r="Q206" s="212"/>
      <c r="R206" s="212"/>
      <c r="S206" s="212"/>
      <c r="T206" s="213"/>
      <c r="AT206" s="207" t="s">
        <v>194</v>
      </c>
      <c r="AU206" s="207" t="s">
        <v>88</v>
      </c>
      <c r="AV206" s="16" t="s">
        <v>117</v>
      </c>
      <c r="AW206" s="16" t="s">
        <v>35</v>
      </c>
      <c r="AX206" s="16" t="s">
        <v>80</v>
      </c>
      <c r="AY206" s="207" t="s">
        <v>185</v>
      </c>
    </row>
    <row r="207" spans="1:65" s="14" customFormat="1">
      <c r="B207" s="173"/>
      <c r="D207" s="165" t="s">
        <v>194</v>
      </c>
      <c r="E207" s="174" t="s">
        <v>1</v>
      </c>
      <c r="F207" s="175" t="s">
        <v>195</v>
      </c>
      <c r="H207" s="176">
        <v>0.51700000000000002</v>
      </c>
      <c r="I207" s="177"/>
      <c r="L207" s="173"/>
      <c r="M207" s="178"/>
      <c r="N207" s="179"/>
      <c r="O207" s="179"/>
      <c r="P207" s="179"/>
      <c r="Q207" s="179"/>
      <c r="R207" s="179"/>
      <c r="S207" s="179"/>
      <c r="T207" s="180"/>
      <c r="AT207" s="174" t="s">
        <v>194</v>
      </c>
      <c r="AU207" s="174" t="s">
        <v>88</v>
      </c>
      <c r="AV207" s="14" t="s">
        <v>192</v>
      </c>
      <c r="AW207" s="14" t="s">
        <v>35</v>
      </c>
      <c r="AX207" s="14" t="s">
        <v>24</v>
      </c>
      <c r="AY207" s="174" t="s">
        <v>185</v>
      </c>
    </row>
    <row r="208" spans="1:65" s="2" customFormat="1" ht="16.5" customHeight="1">
      <c r="A208" s="33"/>
      <c r="B208" s="150"/>
      <c r="C208" s="151" t="s">
        <v>352</v>
      </c>
      <c r="D208" s="151" t="s">
        <v>187</v>
      </c>
      <c r="E208" s="152" t="s">
        <v>3542</v>
      </c>
      <c r="F208" s="153" t="s">
        <v>3543</v>
      </c>
      <c r="G208" s="154" t="s">
        <v>280</v>
      </c>
      <c r="H208" s="155">
        <v>0.4</v>
      </c>
      <c r="I208" s="156"/>
      <c r="J208" s="157">
        <f>ROUND(I208*H208,2)</f>
        <v>0</v>
      </c>
      <c r="K208" s="153" t="s">
        <v>191</v>
      </c>
      <c r="L208" s="34"/>
      <c r="M208" s="158" t="s">
        <v>1</v>
      </c>
      <c r="N208" s="159" t="s">
        <v>45</v>
      </c>
      <c r="O208" s="59"/>
      <c r="P208" s="160">
        <f>O208*H208</f>
        <v>0</v>
      </c>
      <c r="Q208" s="160">
        <v>8.0000000000000007E-5</v>
      </c>
      <c r="R208" s="160">
        <f>Q208*H208</f>
        <v>3.2000000000000005E-5</v>
      </c>
      <c r="S208" s="160">
        <v>0</v>
      </c>
      <c r="T208" s="161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62" t="s">
        <v>192</v>
      </c>
      <c r="AT208" s="162" t="s">
        <v>187</v>
      </c>
      <c r="AU208" s="162" t="s">
        <v>88</v>
      </c>
      <c r="AY208" s="18" t="s">
        <v>185</v>
      </c>
      <c r="BE208" s="163">
        <f>IF(N208="základní",J208,0)</f>
        <v>0</v>
      </c>
      <c r="BF208" s="163">
        <f>IF(N208="snížená",J208,0)</f>
        <v>0</v>
      </c>
      <c r="BG208" s="163">
        <f>IF(N208="zákl. přenesená",J208,0)</f>
        <v>0</v>
      </c>
      <c r="BH208" s="163">
        <f>IF(N208="sníž. přenesená",J208,0)</f>
        <v>0</v>
      </c>
      <c r="BI208" s="163">
        <f>IF(N208="nulová",J208,0)</f>
        <v>0</v>
      </c>
      <c r="BJ208" s="18" t="s">
        <v>24</v>
      </c>
      <c r="BK208" s="163">
        <f>ROUND(I208*H208,2)</f>
        <v>0</v>
      </c>
      <c r="BL208" s="18" t="s">
        <v>192</v>
      </c>
      <c r="BM208" s="162" t="s">
        <v>3544</v>
      </c>
    </row>
    <row r="209" spans="1:65" s="15" customFormat="1">
      <c r="B209" s="194"/>
      <c r="D209" s="165" t="s">
        <v>194</v>
      </c>
      <c r="E209" s="195" t="s">
        <v>1</v>
      </c>
      <c r="F209" s="196" t="s">
        <v>3545</v>
      </c>
      <c r="H209" s="195" t="s">
        <v>1</v>
      </c>
      <c r="I209" s="197"/>
      <c r="L209" s="194"/>
      <c r="M209" s="198"/>
      <c r="N209" s="199"/>
      <c r="O209" s="199"/>
      <c r="P209" s="199"/>
      <c r="Q209" s="199"/>
      <c r="R209" s="199"/>
      <c r="S209" s="199"/>
      <c r="T209" s="200"/>
      <c r="AT209" s="195" t="s">
        <v>194</v>
      </c>
      <c r="AU209" s="195" t="s">
        <v>88</v>
      </c>
      <c r="AV209" s="15" t="s">
        <v>24</v>
      </c>
      <c r="AW209" s="15" t="s">
        <v>35</v>
      </c>
      <c r="AX209" s="15" t="s">
        <v>80</v>
      </c>
      <c r="AY209" s="195" t="s">
        <v>185</v>
      </c>
    </row>
    <row r="210" spans="1:65" s="13" customFormat="1">
      <c r="B210" s="164"/>
      <c r="D210" s="165" t="s">
        <v>194</v>
      </c>
      <c r="E210" s="166" t="s">
        <v>1</v>
      </c>
      <c r="F210" s="167" t="s">
        <v>3546</v>
      </c>
      <c r="H210" s="168">
        <v>0.4</v>
      </c>
      <c r="I210" s="169"/>
      <c r="L210" s="164"/>
      <c r="M210" s="170"/>
      <c r="N210" s="171"/>
      <c r="O210" s="171"/>
      <c r="P210" s="171"/>
      <c r="Q210" s="171"/>
      <c r="R210" s="171"/>
      <c r="S210" s="171"/>
      <c r="T210" s="172"/>
      <c r="AT210" s="166" t="s">
        <v>194</v>
      </c>
      <c r="AU210" s="166" t="s">
        <v>88</v>
      </c>
      <c r="AV210" s="13" t="s">
        <v>88</v>
      </c>
      <c r="AW210" s="13" t="s">
        <v>35</v>
      </c>
      <c r="AX210" s="13" t="s">
        <v>24</v>
      </c>
      <c r="AY210" s="166" t="s">
        <v>185</v>
      </c>
    </row>
    <row r="211" spans="1:65" s="2" customFormat="1" ht="16.5" customHeight="1">
      <c r="A211" s="33"/>
      <c r="B211" s="150"/>
      <c r="C211" s="151" t="s">
        <v>356</v>
      </c>
      <c r="D211" s="151" t="s">
        <v>187</v>
      </c>
      <c r="E211" s="152" t="s">
        <v>3547</v>
      </c>
      <c r="F211" s="153" t="s">
        <v>3548</v>
      </c>
      <c r="G211" s="154" t="s">
        <v>280</v>
      </c>
      <c r="H211" s="155">
        <v>0.54</v>
      </c>
      <c r="I211" s="156"/>
      <c r="J211" s="157">
        <f>ROUND(I211*H211,2)</f>
        <v>0</v>
      </c>
      <c r="K211" s="153" t="s">
        <v>191</v>
      </c>
      <c r="L211" s="34"/>
      <c r="M211" s="158" t="s">
        <v>1</v>
      </c>
      <c r="N211" s="159" t="s">
        <v>45</v>
      </c>
      <c r="O211" s="59"/>
      <c r="P211" s="160">
        <f>O211*H211</f>
        <v>0</v>
      </c>
      <c r="Q211" s="160">
        <v>1.3999999999999999E-4</v>
      </c>
      <c r="R211" s="160">
        <f>Q211*H211</f>
        <v>7.5599999999999994E-5</v>
      </c>
      <c r="S211" s="160">
        <v>0</v>
      </c>
      <c r="T211" s="161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62" t="s">
        <v>192</v>
      </c>
      <c r="AT211" s="162" t="s">
        <v>187</v>
      </c>
      <c r="AU211" s="162" t="s">
        <v>88</v>
      </c>
      <c r="AY211" s="18" t="s">
        <v>185</v>
      </c>
      <c r="BE211" s="163">
        <f>IF(N211="základní",J211,0)</f>
        <v>0</v>
      </c>
      <c r="BF211" s="163">
        <f>IF(N211="snížená",J211,0)</f>
        <v>0</v>
      </c>
      <c r="BG211" s="163">
        <f>IF(N211="zákl. přenesená",J211,0)</f>
        <v>0</v>
      </c>
      <c r="BH211" s="163">
        <f>IF(N211="sníž. přenesená",J211,0)</f>
        <v>0</v>
      </c>
      <c r="BI211" s="163">
        <f>IF(N211="nulová",J211,0)</f>
        <v>0</v>
      </c>
      <c r="BJ211" s="18" t="s">
        <v>24</v>
      </c>
      <c r="BK211" s="163">
        <f>ROUND(I211*H211,2)</f>
        <v>0</v>
      </c>
      <c r="BL211" s="18" t="s">
        <v>192</v>
      </c>
      <c r="BM211" s="162" t="s">
        <v>3549</v>
      </c>
    </row>
    <row r="212" spans="1:65" s="15" customFormat="1">
      <c r="B212" s="194"/>
      <c r="D212" s="165" t="s">
        <v>194</v>
      </c>
      <c r="E212" s="195" t="s">
        <v>1</v>
      </c>
      <c r="F212" s="196" t="s">
        <v>3550</v>
      </c>
      <c r="H212" s="195" t="s">
        <v>1</v>
      </c>
      <c r="I212" s="197"/>
      <c r="L212" s="194"/>
      <c r="M212" s="198"/>
      <c r="N212" s="199"/>
      <c r="O212" s="199"/>
      <c r="P212" s="199"/>
      <c r="Q212" s="199"/>
      <c r="R212" s="199"/>
      <c r="S212" s="199"/>
      <c r="T212" s="200"/>
      <c r="AT212" s="195" t="s">
        <v>194</v>
      </c>
      <c r="AU212" s="195" t="s">
        <v>88</v>
      </c>
      <c r="AV212" s="15" t="s">
        <v>24</v>
      </c>
      <c r="AW212" s="15" t="s">
        <v>35</v>
      </c>
      <c r="AX212" s="15" t="s">
        <v>80</v>
      </c>
      <c r="AY212" s="195" t="s">
        <v>185</v>
      </c>
    </row>
    <row r="213" spans="1:65" s="13" customFormat="1">
      <c r="B213" s="164"/>
      <c r="D213" s="165" t="s">
        <v>194</v>
      </c>
      <c r="E213" s="166" t="s">
        <v>1</v>
      </c>
      <c r="F213" s="167" t="s">
        <v>3551</v>
      </c>
      <c r="H213" s="168">
        <v>0.54</v>
      </c>
      <c r="I213" s="169"/>
      <c r="L213" s="164"/>
      <c r="M213" s="170"/>
      <c r="N213" s="171"/>
      <c r="O213" s="171"/>
      <c r="P213" s="171"/>
      <c r="Q213" s="171"/>
      <c r="R213" s="171"/>
      <c r="S213" s="171"/>
      <c r="T213" s="172"/>
      <c r="AT213" s="166" t="s">
        <v>194</v>
      </c>
      <c r="AU213" s="166" t="s">
        <v>88</v>
      </c>
      <c r="AV213" s="13" t="s">
        <v>88</v>
      </c>
      <c r="AW213" s="13" t="s">
        <v>35</v>
      </c>
      <c r="AX213" s="13" t="s">
        <v>24</v>
      </c>
      <c r="AY213" s="166" t="s">
        <v>185</v>
      </c>
    </row>
    <row r="214" spans="1:65" s="2" customFormat="1" ht="21.75" customHeight="1">
      <c r="A214" s="33"/>
      <c r="B214" s="150"/>
      <c r="C214" s="151" t="s">
        <v>7</v>
      </c>
      <c r="D214" s="151" t="s">
        <v>187</v>
      </c>
      <c r="E214" s="152" t="s">
        <v>3552</v>
      </c>
      <c r="F214" s="153" t="s">
        <v>3553</v>
      </c>
      <c r="G214" s="154" t="s">
        <v>288</v>
      </c>
      <c r="H214" s="155">
        <v>241.02099999999999</v>
      </c>
      <c r="I214" s="156"/>
      <c r="J214" s="157">
        <f>ROUND(I214*H214,2)</f>
        <v>0</v>
      </c>
      <c r="K214" s="153" t="s">
        <v>191</v>
      </c>
      <c r="L214" s="34"/>
      <c r="M214" s="158" t="s">
        <v>1</v>
      </c>
      <c r="N214" s="159" t="s">
        <v>45</v>
      </c>
      <c r="O214" s="59"/>
      <c r="P214" s="160">
        <f>O214*H214</f>
        <v>0</v>
      </c>
      <c r="Q214" s="160">
        <v>0</v>
      </c>
      <c r="R214" s="160">
        <f>Q214*H214</f>
        <v>0</v>
      </c>
      <c r="S214" s="160">
        <v>0.32500000000000001</v>
      </c>
      <c r="T214" s="161">
        <f>S214*H214</f>
        <v>78.331824999999995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62" t="s">
        <v>192</v>
      </c>
      <c r="AT214" s="162" t="s">
        <v>187</v>
      </c>
      <c r="AU214" s="162" t="s">
        <v>88</v>
      </c>
      <c r="AY214" s="18" t="s">
        <v>185</v>
      </c>
      <c r="BE214" s="163">
        <f>IF(N214="základní",J214,0)</f>
        <v>0</v>
      </c>
      <c r="BF214" s="163">
        <f>IF(N214="snížená",J214,0)</f>
        <v>0</v>
      </c>
      <c r="BG214" s="163">
        <f>IF(N214="zákl. přenesená",J214,0)</f>
        <v>0</v>
      </c>
      <c r="BH214" s="163">
        <f>IF(N214="sníž. přenesená",J214,0)</f>
        <v>0</v>
      </c>
      <c r="BI214" s="163">
        <f>IF(N214="nulová",J214,0)</f>
        <v>0</v>
      </c>
      <c r="BJ214" s="18" t="s">
        <v>24</v>
      </c>
      <c r="BK214" s="163">
        <f>ROUND(I214*H214,2)</f>
        <v>0</v>
      </c>
      <c r="BL214" s="18" t="s">
        <v>192</v>
      </c>
      <c r="BM214" s="162" t="s">
        <v>3554</v>
      </c>
    </row>
    <row r="215" spans="1:65" s="13" customFormat="1">
      <c r="B215" s="164"/>
      <c r="D215" s="165" t="s">
        <v>194</v>
      </c>
      <c r="E215" s="166" t="s">
        <v>1</v>
      </c>
      <c r="F215" s="167" t="s">
        <v>3555</v>
      </c>
      <c r="H215" s="168">
        <v>241.02099999999999</v>
      </c>
      <c r="I215" s="169"/>
      <c r="L215" s="164"/>
      <c r="M215" s="170"/>
      <c r="N215" s="171"/>
      <c r="O215" s="171"/>
      <c r="P215" s="171"/>
      <c r="Q215" s="171"/>
      <c r="R215" s="171"/>
      <c r="S215" s="171"/>
      <c r="T215" s="172"/>
      <c r="AT215" s="166" t="s">
        <v>194</v>
      </c>
      <c r="AU215" s="166" t="s">
        <v>88</v>
      </c>
      <c r="AV215" s="13" t="s">
        <v>88</v>
      </c>
      <c r="AW215" s="13" t="s">
        <v>35</v>
      </c>
      <c r="AX215" s="13" t="s">
        <v>24</v>
      </c>
      <c r="AY215" s="166" t="s">
        <v>185</v>
      </c>
    </row>
    <row r="216" spans="1:65" s="2" customFormat="1" ht="16.5" customHeight="1">
      <c r="A216" s="33"/>
      <c r="B216" s="150"/>
      <c r="C216" s="151" t="s">
        <v>367</v>
      </c>
      <c r="D216" s="151" t="s">
        <v>187</v>
      </c>
      <c r="E216" s="152" t="s">
        <v>1300</v>
      </c>
      <c r="F216" s="153" t="s">
        <v>1301</v>
      </c>
      <c r="G216" s="154" t="s">
        <v>280</v>
      </c>
      <c r="H216" s="155">
        <v>438.22</v>
      </c>
      <c r="I216" s="156"/>
      <c r="J216" s="157">
        <f>ROUND(I216*H216,2)</f>
        <v>0</v>
      </c>
      <c r="K216" s="153" t="s">
        <v>191</v>
      </c>
      <c r="L216" s="34"/>
      <c r="M216" s="158" t="s">
        <v>1</v>
      </c>
      <c r="N216" s="159" t="s">
        <v>45</v>
      </c>
      <c r="O216" s="59"/>
      <c r="P216" s="160">
        <f>O216*H216</f>
        <v>0</v>
      </c>
      <c r="Q216" s="160">
        <v>3.0000000000000001E-5</v>
      </c>
      <c r="R216" s="160">
        <f>Q216*H216</f>
        <v>1.3146600000000001E-2</v>
      </c>
      <c r="S216" s="160">
        <v>0</v>
      </c>
      <c r="T216" s="161">
        <f>S216*H216</f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62" t="s">
        <v>192</v>
      </c>
      <c r="AT216" s="162" t="s">
        <v>187</v>
      </c>
      <c r="AU216" s="162" t="s">
        <v>88</v>
      </c>
      <c r="AY216" s="18" t="s">
        <v>185</v>
      </c>
      <c r="BE216" s="163">
        <f>IF(N216="základní",J216,0)</f>
        <v>0</v>
      </c>
      <c r="BF216" s="163">
        <f>IF(N216="snížená",J216,0)</f>
        <v>0</v>
      </c>
      <c r="BG216" s="163">
        <f>IF(N216="zákl. přenesená",J216,0)</f>
        <v>0</v>
      </c>
      <c r="BH216" s="163">
        <f>IF(N216="sníž. přenesená",J216,0)</f>
        <v>0</v>
      </c>
      <c r="BI216" s="163">
        <f>IF(N216="nulová",J216,0)</f>
        <v>0</v>
      </c>
      <c r="BJ216" s="18" t="s">
        <v>24</v>
      </c>
      <c r="BK216" s="163">
        <f>ROUND(I216*H216,2)</f>
        <v>0</v>
      </c>
      <c r="BL216" s="18" t="s">
        <v>192</v>
      </c>
      <c r="BM216" s="162" t="s">
        <v>3556</v>
      </c>
    </row>
    <row r="217" spans="1:65" s="15" customFormat="1">
      <c r="B217" s="194"/>
      <c r="D217" s="165" t="s">
        <v>194</v>
      </c>
      <c r="E217" s="195" t="s">
        <v>1</v>
      </c>
      <c r="F217" s="196" t="s">
        <v>3557</v>
      </c>
      <c r="H217" s="195" t="s">
        <v>1</v>
      </c>
      <c r="I217" s="197"/>
      <c r="L217" s="194"/>
      <c r="M217" s="198"/>
      <c r="N217" s="199"/>
      <c r="O217" s="199"/>
      <c r="P217" s="199"/>
      <c r="Q217" s="199"/>
      <c r="R217" s="199"/>
      <c r="S217" s="199"/>
      <c r="T217" s="200"/>
      <c r="AT217" s="195" t="s">
        <v>194</v>
      </c>
      <c r="AU217" s="195" t="s">
        <v>88</v>
      </c>
      <c r="AV217" s="15" t="s">
        <v>24</v>
      </c>
      <c r="AW217" s="15" t="s">
        <v>35</v>
      </c>
      <c r="AX217" s="15" t="s">
        <v>80</v>
      </c>
      <c r="AY217" s="195" t="s">
        <v>185</v>
      </c>
    </row>
    <row r="218" spans="1:65" s="13" customFormat="1">
      <c r="B218" s="164"/>
      <c r="D218" s="165" t="s">
        <v>194</v>
      </c>
      <c r="E218" s="166" t="s">
        <v>1</v>
      </c>
      <c r="F218" s="167" t="s">
        <v>3558</v>
      </c>
      <c r="H218" s="168">
        <v>12.16</v>
      </c>
      <c r="I218" s="169"/>
      <c r="L218" s="164"/>
      <c r="M218" s="170"/>
      <c r="N218" s="171"/>
      <c r="O218" s="171"/>
      <c r="P218" s="171"/>
      <c r="Q218" s="171"/>
      <c r="R218" s="171"/>
      <c r="S218" s="171"/>
      <c r="T218" s="172"/>
      <c r="AT218" s="166" t="s">
        <v>194</v>
      </c>
      <c r="AU218" s="166" t="s">
        <v>88</v>
      </c>
      <c r="AV218" s="13" t="s">
        <v>88</v>
      </c>
      <c r="AW218" s="13" t="s">
        <v>35</v>
      </c>
      <c r="AX218" s="13" t="s">
        <v>80</v>
      </c>
      <c r="AY218" s="166" t="s">
        <v>185</v>
      </c>
    </row>
    <row r="219" spans="1:65" s="13" customFormat="1">
      <c r="B219" s="164"/>
      <c r="D219" s="165" t="s">
        <v>194</v>
      </c>
      <c r="E219" s="166" t="s">
        <v>1</v>
      </c>
      <c r="F219" s="167" t="s">
        <v>3559</v>
      </c>
      <c r="H219" s="168">
        <v>10.9</v>
      </c>
      <c r="I219" s="169"/>
      <c r="L219" s="164"/>
      <c r="M219" s="170"/>
      <c r="N219" s="171"/>
      <c r="O219" s="171"/>
      <c r="P219" s="171"/>
      <c r="Q219" s="171"/>
      <c r="R219" s="171"/>
      <c r="S219" s="171"/>
      <c r="T219" s="172"/>
      <c r="AT219" s="166" t="s">
        <v>194</v>
      </c>
      <c r="AU219" s="166" t="s">
        <v>88</v>
      </c>
      <c r="AV219" s="13" t="s">
        <v>88</v>
      </c>
      <c r="AW219" s="13" t="s">
        <v>35</v>
      </c>
      <c r="AX219" s="13" t="s">
        <v>80</v>
      </c>
      <c r="AY219" s="166" t="s">
        <v>185</v>
      </c>
    </row>
    <row r="220" spans="1:65" s="13" customFormat="1">
      <c r="B220" s="164"/>
      <c r="D220" s="165" t="s">
        <v>194</v>
      </c>
      <c r="E220" s="166" t="s">
        <v>1</v>
      </c>
      <c r="F220" s="167" t="s">
        <v>3560</v>
      </c>
      <c r="H220" s="168">
        <v>14.46</v>
      </c>
      <c r="I220" s="169"/>
      <c r="L220" s="164"/>
      <c r="M220" s="170"/>
      <c r="N220" s="171"/>
      <c r="O220" s="171"/>
      <c r="P220" s="171"/>
      <c r="Q220" s="171"/>
      <c r="R220" s="171"/>
      <c r="S220" s="171"/>
      <c r="T220" s="172"/>
      <c r="AT220" s="166" t="s">
        <v>194</v>
      </c>
      <c r="AU220" s="166" t="s">
        <v>88</v>
      </c>
      <c r="AV220" s="13" t="s">
        <v>88</v>
      </c>
      <c r="AW220" s="13" t="s">
        <v>35</v>
      </c>
      <c r="AX220" s="13" t="s">
        <v>80</v>
      </c>
      <c r="AY220" s="166" t="s">
        <v>185</v>
      </c>
    </row>
    <row r="221" spans="1:65" s="13" customFormat="1">
      <c r="B221" s="164"/>
      <c r="D221" s="165" t="s">
        <v>194</v>
      </c>
      <c r="E221" s="166" t="s">
        <v>1</v>
      </c>
      <c r="F221" s="167" t="s">
        <v>3561</v>
      </c>
      <c r="H221" s="168">
        <v>26.06</v>
      </c>
      <c r="I221" s="169"/>
      <c r="L221" s="164"/>
      <c r="M221" s="170"/>
      <c r="N221" s="171"/>
      <c r="O221" s="171"/>
      <c r="P221" s="171"/>
      <c r="Q221" s="171"/>
      <c r="R221" s="171"/>
      <c r="S221" s="171"/>
      <c r="T221" s="172"/>
      <c r="AT221" s="166" t="s">
        <v>194</v>
      </c>
      <c r="AU221" s="166" t="s">
        <v>88</v>
      </c>
      <c r="AV221" s="13" t="s">
        <v>88</v>
      </c>
      <c r="AW221" s="13" t="s">
        <v>35</v>
      </c>
      <c r="AX221" s="13" t="s">
        <v>80</v>
      </c>
      <c r="AY221" s="166" t="s">
        <v>185</v>
      </c>
    </row>
    <row r="222" spans="1:65" s="13" customFormat="1">
      <c r="B222" s="164"/>
      <c r="D222" s="165" t="s">
        <v>194</v>
      </c>
      <c r="E222" s="166" t="s">
        <v>1</v>
      </c>
      <c r="F222" s="167" t="s">
        <v>3562</v>
      </c>
      <c r="H222" s="168">
        <v>9.44</v>
      </c>
      <c r="I222" s="169"/>
      <c r="L222" s="164"/>
      <c r="M222" s="170"/>
      <c r="N222" s="171"/>
      <c r="O222" s="171"/>
      <c r="P222" s="171"/>
      <c r="Q222" s="171"/>
      <c r="R222" s="171"/>
      <c r="S222" s="171"/>
      <c r="T222" s="172"/>
      <c r="AT222" s="166" t="s">
        <v>194</v>
      </c>
      <c r="AU222" s="166" t="s">
        <v>88</v>
      </c>
      <c r="AV222" s="13" t="s">
        <v>88</v>
      </c>
      <c r="AW222" s="13" t="s">
        <v>35</v>
      </c>
      <c r="AX222" s="13" t="s">
        <v>80</v>
      </c>
      <c r="AY222" s="166" t="s">
        <v>185</v>
      </c>
    </row>
    <row r="223" spans="1:65" s="13" customFormat="1">
      <c r="B223" s="164"/>
      <c r="D223" s="165" t="s">
        <v>194</v>
      </c>
      <c r="E223" s="166" t="s">
        <v>1</v>
      </c>
      <c r="F223" s="167" t="s">
        <v>3563</v>
      </c>
      <c r="H223" s="168">
        <v>9.5</v>
      </c>
      <c r="I223" s="169"/>
      <c r="L223" s="164"/>
      <c r="M223" s="170"/>
      <c r="N223" s="171"/>
      <c r="O223" s="171"/>
      <c r="P223" s="171"/>
      <c r="Q223" s="171"/>
      <c r="R223" s="171"/>
      <c r="S223" s="171"/>
      <c r="T223" s="172"/>
      <c r="AT223" s="166" t="s">
        <v>194</v>
      </c>
      <c r="AU223" s="166" t="s">
        <v>88</v>
      </c>
      <c r="AV223" s="13" t="s">
        <v>88</v>
      </c>
      <c r="AW223" s="13" t="s">
        <v>35</v>
      </c>
      <c r="AX223" s="13" t="s">
        <v>80</v>
      </c>
      <c r="AY223" s="166" t="s">
        <v>185</v>
      </c>
    </row>
    <row r="224" spans="1:65" s="13" customFormat="1">
      <c r="B224" s="164"/>
      <c r="D224" s="165" t="s">
        <v>194</v>
      </c>
      <c r="E224" s="166" t="s">
        <v>1</v>
      </c>
      <c r="F224" s="167" t="s">
        <v>3564</v>
      </c>
      <c r="H224" s="168">
        <v>13.22</v>
      </c>
      <c r="I224" s="169"/>
      <c r="L224" s="164"/>
      <c r="M224" s="170"/>
      <c r="N224" s="171"/>
      <c r="O224" s="171"/>
      <c r="P224" s="171"/>
      <c r="Q224" s="171"/>
      <c r="R224" s="171"/>
      <c r="S224" s="171"/>
      <c r="T224" s="172"/>
      <c r="AT224" s="166" t="s">
        <v>194</v>
      </c>
      <c r="AU224" s="166" t="s">
        <v>88</v>
      </c>
      <c r="AV224" s="13" t="s">
        <v>88</v>
      </c>
      <c r="AW224" s="13" t="s">
        <v>35</v>
      </c>
      <c r="AX224" s="13" t="s">
        <v>80</v>
      </c>
      <c r="AY224" s="166" t="s">
        <v>185</v>
      </c>
    </row>
    <row r="225" spans="2:51" s="13" customFormat="1">
      <c r="B225" s="164"/>
      <c r="D225" s="165" t="s">
        <v>194</v>
      </c>
      <c r="E225" s="166" t="s">
        <v>1</v>
      </c>
      <c r="F225" s="167" t="s">
        <v>3565</v>
      </c>
      <c r="H225" s="168">
        <v>9.6999999999999993</v>
      </c>
      <c r="I225" s="169"/>
      <c r="L225" s="164"/>
      <c r="M225" s="170"/>
      <c r="N225" s="171"/>
      <c r="O225" s="171"/>
      <c r="P225" s="171"/>
      <c r="Q225" s="171"/>
      <c r="R225" s="171"/>
      <c r="S225" s="171"/>
      <c r="T225" s="172"/>
      <c r="AT225" s="166" t="s">
        <v>194</v>
      </c>
      <c r="AU225" s="166" t="s">
        <v>88</v>
      </c>
      <c r="AV225" s="13" t="s">
        <v>88</v>
      </c>
      <c r="AW225" s="13" t="s">
        <v>35</v>
      </c>
      <c r="AX225" s="13" t="s">
        <v>80</v>
      </c>
      <c r="AY225" s="166" t="s">
        <v>185</v>
      </c>
    </row>
    <row r="226" spans="2:51" s="13" customFormat="1">
      <c r="B226" s="164"/>
      <c r="D226" s="165" t="s">
        <v>194</v>
      </c>
      <c r="E226" s="166" t="s">
        <v>1</v>
      </c>
      <c r="F226" s="167" t="s">
        <v>3566</v>
      </c>
      <c r="H226" s="168">
        <v>15</v>
      </c>
      <c r="I226" s="169"/>
      <c r="L226" s="164"/>
      <c r="M226" s="170"/>
      <c r="N226" s="171"/>
      <c r="O226" s="171"/>
      <c r="P226" s="171"/>
      <c r="Q226" s="171"/>
      <c r="R226" s="171"/>
      <c r="S226" s="171"/>
      <c r="T226" s="172"/>
      <c r="AT226" s="166" t="s">
        <v>194</v>
      </c>
      <c r="AU226" s="166" t="s">
        <v>88</v>
      </c>
      <c r="AV226" s="13" t="s">
        <v>88</v>
      </c>
      <c r="AW226" s="13" t="s">
        <v>35</v>
      </c>
      <c r="AX226" s="13" t="s">
        <v>80</v>
      </c>
      <c r="AY226" s="166" t="s">
        <v>185</v>
      </c>
    </row>
    <row r="227" spans="2:51" s="13" customFormat="1">
      <c r="B227" s="164"/>
      <c r="D227" s="165" t="s">
        <v>194</v>
      </c>
      <c r="E227" s="166" t="s">
        <v>1</v>
      </c>
      <c r="F227" s="167" t="s">
        <v>3567</v>
      </c>
      <c r="H227" s="168">
        <v>18.28</v>
      </c>
      <c r="I227" s="169"/>
      <c r="L227" s="164"/>
      <c r="M227" s="170"/>
      <c r="N227" s="171"/>
      <c r="O227" s="171"/>
      <c r="P227" s="171"/>
      <c r="Q227" s="171"/>
      <c r="R227" s="171"/>
      <c r="S227" s="171"/>
      <c r="T227" s="172"/>
      <c r="AT227" s="166" t="s">
        <v>194</v>
      </c>
      <c r="AU227" s="166" t="s">
        <v>88</v>
      </c>
      <c r="AV227" s="13" t="s">
        <v>88</v>
      </c>
      <c r="AW227" s="13" t="s">
        <v>35</v>
      </c>
      <c r="AX227" s="13" t="s">
        <v>80</v>
      </c>
      <c r="AY227" s="166" t="s">
        <v>185</v>
      </c>
    </row>
    <row r="228" spans="2:51" s="13" customFormat="1">
      <c r="B228" s="164"/>
      <c r="D228" s="165" t="s">
        <v>194</v>
      </c>
      <c r="E228" s="166" t="s">
        <v>1</v>
      </c>
      <c r="F228" s="167" t="s">
        <v>3568</v>
      </c>
      <c r="H228" s="168">
        <v>13.12</v>
      </c>
      <c r="I228" s="169"/>
      <c r="L228" s="164"/>
      <c r="M228" s="170"/>
      <c r="N228" s="171"/>
      <c r="O228" s="171"/>
      <c r="P228" s="171"/>
      <c r="Q228" s="171"/>
      <c r="R228" s="171"/>
      <c r="S228" s="171"/>
      <c r="T228" s="172"/>
      <c r="AT228" s="166" t="s">
        <v>194</v>
      </c>
      <c r="AU228" s="166" t="s">
        <v>88</v>
      </c>
      <c r="AV228" s="13" t="s">
        <v>88</v>
      </c>
      <c r="AW228" s="13" t="s">
        <v>35</v>
      </c>
      <c r="AX228" s="13" t="s">
        <v>80</v>
      </c>
      <c r="AY228" s="166" t="s">
        <v>185</v>
      </c>
    </row>
    <row r="229" spans="2:51" s="13" customFormat="1">
      <c r="B229" s="164"/>
      <c r="D229" s="165" t="s">
        <v>194</v>
      </c>
      <c r="E229" s="166" t="s">
        <v>1</v>
      </c>
      <c r="F229" s="167" t="s">
        <v>3569</v>
      </c>
      <c r="H229" s="168">
        <v>14.26</v>
      </c>
      <c r="I229" s="169"/>
      <c r="L229" s="164"/>
      <c r="M229" s="170"/>
      <c r="N229" s="171"/>
      <c r="O229" s="171"/>
      <c r="P229" s="171"/>
      <c r="Q229" s="171"/>
      <c r="R229" s="171"/>
      <c r="S229" s="171"/>
      <c r="T229" s="172"/>
      <c r="AT229" s="166" t="s">
        <v>194</v>
      </c>
      <c r="AU229" s="166" t="s">
        <v>88</v>
      </c>
      <c r="AV229" s="13" t="s">
        <v>88</v>
      </c>
      <c r="AW229" s="13" t="s">
        <v>35</v>
      </c>
      <c r="AX229" s="13" t="s">
        <v>80</v>
      </c>
      <c r="AY229" s="166" t="s">
        <v>185</v>
      </c>
    </row>
    <row r="230" spans="2:51" s="13" customFormat="1">
      <c r="B230" s="164"/>
      <c r="D230" s="165" t="s">
        <v>194</v>
      </c>
      <c r="E230" s="166" t="s">
        <v>1</v>
      </c>
      <c r="F230" s="167" t="s">
        <v>3570</v>
      </c>
      <c r="H230" s="168">
        <v>26.88</v>
      </c>
      <c r="I230" s="169"/>
      <c r="L230" s="164"/>
      <c r="M230" s="170"/>
      <c r="N230" s="171"/>
      <c r="O230" s="171"/>
      <c r="P230" s="171"/>
      <c r="Q230" s="171"/>
      <c r="R230" s="171"/>
      <c r="S230" s="171"/>
      <c r="T230" s="172"/>
      <c r="AT230" s="166" t="s">
        <v>194</v>
      </c>
      <c r="AU230" s="166" t="s">
        <v>88</v>
      </c>
      <c r="AV230" s="13" t="s">
        <v>88</v>
      </c>
      <c r="AW230" s="13" t="s">
        <v>35</v>
      </c>
      <c r="AX230" s="13" t="s">
        <v>80</v>
      </c>
      <c r="AY230" s="166" t="s">
        <v>185</v>
      </c>
    </row>
    <row r="231" spans="2:51" s="13" customFormat="1">
      <c r="B231" s="164"/>
      <c r="D231" s="165" t="s">
        <v>194</v>
      </c>
      <c r="E231" s="166" t="s">
        <v>1</v>
      </c>
      <c r="F231" s="167" t="s">
        <v>3571</v>
      </c>
      <c r="H231" s="168">
        <v>22.84</v>
      </c>
      <c r="I231" s="169"/>
      <c r="L231" s="164"/>
      <c r="M231" s="170"/>
      <c r="N231" s="171"/>
      <c r="O231" s="171"/>
      <c r="P231" s="171"/>
      <c r="Q231" s="171"/>
      <c r="R231" s="171"/>
      <c r="S231" s="171"/>
      <c r="T231" s="172"/>
      <c r="AT231" s="166" t="s">
        <v>194</v>
      </c>
      <c r="AU231" s="166" t="s">
        <v>88</v>
      </c>
      <c r="AV231" s="13" t="s">
        <v>88</v>
      </c>
      <c r="AW231" s="13" t="s">
        <v>35</v>
      </c>
      <c r="AX231" s="13" t="s">
        <v>80</v>
      </c>
      <c r="AY231" s="166" t="s">
        <v>185</v>
      </c>
    </row>
    <row r="232" spans="2:51" s="13" customFormat="1">
      <c r="B232" s="164"/>
      <c r="D232" s="165" t="s">
        <v>194</v>
      </c>
      <c r="E232" s="166" t="s">
        <v>1</v>
      </c>
      <c r="F232" s="167" t="s">
        <v>3572</v>
      </c>
      <c r="H232" s="168">
        <v>24.96</v>
      </c>
      <c r="I232" s="169"/>
      <c r="L232" s="164"/>
      <c r="M232" s="170"/>
      <c r="N232" s="171"/>
      <c r="O232" s="171"/>
      <c r="P232" s="171"/>
      <c r="Q232" s="171"/>
      <c r="R232" s="171"/>
      <c r="S232" s="171"/>
      <c r="T232" s="172"/>
      <c r="AT232" s="166" t="s">
        <v>194</v>
      </c>
      <c r="AU232" s="166" t="s">
        <v>88</v>
      </c>
      <c r="AV232" s="13" t="s">
        <v>88</v>
      </c>
      <c r="AW232" s="13" t="s">
        <v>35</v>
      </c>
      <c r="AX232" s="13" t="s">
        <v>80</v>
      </c>
      <c r="AY232" s="166" t="s">
        <v>185</v>
      </c>
    </row>
    <row r="233" spans="2:51" s="13" customFormat="1">
      <c r="B233" s="164"/>
      <c r="D233" s="165" t="s">
        <v>194</v>
      </c>
      <c r="E233" s="166" t="s">
        <v>1</v>
      </c>
      <c r="F233" s="167" t="s">
        <v>3573</v>
      </c>
      <c r="H233" s="168">
        <v>10.96</v>
      </c>
      <c r="I233" s="169"/>
      <c r="L233" s="164"/>
      <c r="M233" s="170"/>
      <c r="N233" s="171"/>
      <c r="O233" s="171"/>
      <c r="P233" s="171"/>
      <c r="Q233" s="171"/>
      <c r="R233" s="171"/>
      <c r="S233" s="171"/>
      <c r="T233" s="172"/>
      <c r="AT233" s="166" t="s">
        <v>194</v>
      </c>
      <c r="AU233" s="166" t="s">
        <v>88</v>
      </c>
      <c r="AV233" s="13" t="s">
        <v>88</v>
      </c>
      <c r="AW233" s="13" t="s">
        <v>35</v>
      </c>
      <c r="AX233" s="13" t="s">
        <v>80</v>
      </c>
      <c r="AY233" s="166" t="s">
        <v>185</v>
      </c>
    </row>
    <row r="234" spans="2:51" s="13" customFormat="1">
      <c r="B234" s="164"/>
      <c r="D234" s="165" t="s">
        <v>194</v>
      </c>
      <c r="E234" s="166" t="s">
        <v>1</v>
      </c>
      <c r="F234" s="167" t="s">
        <v>3574</v>
      </c>
      <c r="H234" s="168">
        <v>4.76</v>
      </c>
      <c r="I234" s="169"/>
      <c r="L234" s="164"/>
      <c r="M234" s="170"/>
      <c r="N234" s="171"/>
      <c r="O234" s="171"/>
      <c r="P234" s="171"/>
      <c r="Q234" s="171"/>
      <c r="R234" s="171"/>
      <c r="S234" s="171"/>
      <c r="T234" s="172"/>
      <c r="AT234" s="166" t="s">
        <v>194</v>
      </c>
      <c r="AU234" s="166" t="s">
        <v>88</v>
      </c>
      <c r="AV234" s="13" t="s">
        <v>88</v>
      </c>
      <c r="AW234" s="13" t="s">
        <v>35</v>
      </c>
      <c r="AX234" s="13" t="s">
        <v>80</v>
      </c>
      <c r="AY234" s="166" t="s">
        <v>185</v>
      </c>
    </row>
    <row r="235" spans="2:51" s="13" customFormat="1">
      <c r="B235" s="164"/>
      <c r="D235" s="165" t="s">
        <v>194</v>
      </c>
      <c r="E235" s="166" t="s">
        <v>1</v>
      </c>
      <c r="F235" s="167" t="s">
        <v>3575</v>
      </c>
      <c r="H235" s="168">
        <v>20.3</v>
      </c>
      <c r="I235" s="169"/>
      <c r="L235" s="164"/>
      <c r="M235" s="170"/>
      <c r="N235" s="171"/>
      <c r="O235" s="171"/>
      <c r="P235" s="171"/>
      <c r="Q235" s="171"/>
      <c r="R235" s="171"/>
      <c r="S235" s="171"/>
      <c r="T235" s="172"/>
      <c r="AT235" s="166" t="s">
        <v>194</v>
      </c>
      <c r="AU235" s="166" t="s">
        <v>88</v>
      </c>
      <c r="AV235" s="13" t="s">
        <v>88</v>
      </c>
      <c r="AW235" s="13" t="s">
        <v>35</v>
      </c>
      <c r="AX235" s="13" t="s">
        <v>80</v>
      </c>
      <c r="AY235" s="166" t="s">
        <v>185</v>
      </c>
    </row>
    <row r="236" spans="2:51" s="13" customFormat="1">
      <c r="B236" s="164"/>
      <c r="D236" s="165" t="s">
        <v>194</v>
      </c>
      <c r="E236" s="166" t="s">
        <v>1</v>
      </c>
      <c r="F236" s="167" t="s">
        <v>3576</v>
      </c>
      <c r="H236" s="168">
        <v>11.62</v>
      </c>
      <c r="I236" s="169"/>
      <c r="L236" s="164"/>
      <c r="M236" s="170"/>
      <c r="N236" s="171"/>
      <c r="O236" s="171"/>
      <c r="P236" s="171"/>
      <c r="Q236" s="171"/>
      <c r="R236" s="171"/>
      <c r="S236" s="171"/>
      <c r="T236" s="172"/>
      <c r="AT236" s="166" t="s">
        <v>194</v>
      </c>
      <c r="AU236" s="166" t="s">
        <v>88</v>
      </c>
      <c r="AV236" s="13" t="s">
        <v>88</v>
      </c>
      <c r="AW236" s="13" t="s">
        <v>35</v>
      </c>
      <c r="AX236" s="13" t="s">
        <v>80</v>
      </c>
      <c r="AY236" s="166" t="s">
        <v>185</v>
      </c>
    </row>
    <row r="237" spans="2:51" s="13" customFormat="1">
      <c r="B237" s="164"/>
      <c r="D237" s="165" t="s">
        <v>194</v>
      </c>
      <c r="E237" s="166" t="s">
        <v>1</v>
      </c>
      <c r="F237" s="167" t="s">
        <v>3577</v>
      </c>
      <c r="H237" s="168">
        <v>17.96</v>
      </c>
      <c r="I237" s="169"/>
      <c r="L237" s="164"/>
      <c r="M237" s="170"/>
      <c r="N237" s="171"/>
      <c r="O237" s="171"/>
      <c r="P237" s="171"/>
      <c r="Q237" s="171"/>
      <c r="R237" s="171"/>
      <c r="S237" s="171"/>
      <c r="T237" s="172"/>
      <c r="AT237" s="166" t="s">
        <v>194</v>
      </c>
      <c r="AU237" s="166" t="s">
        <v>88</v>
      </c>
      <c r="AV237" s="13" t="s">
        <v>88</v>
      </c>
      <c r="AW237" s="13" t="s">
        <v>35</v>
      </c>
      <c r="AX237" s="13" t="s">
        <v>80</v>
      </c>
      <c r="AY237" s="166" t="s">
        <v>185</v>
      </c>
    </row>
    <row r="238" spans="2:51" s="13" customFormat="1">
      <c r="B238" s="164"/>
      <c r="D238" s="165" t="s">
        <v>194</v>
      </c>
      <c r="E238" s="166" t="s">
        <v>1</v>
      </c>
      <c r="F238" s="167" t="s">
        <v>3578</v>
      </c>
      <c r="H238" s="168">
        <v>21.12</v>
      </c>
      <c r="I238" s="169"/>
      <c r="L238" s="164"/>
      <c r="M238" s="170"/>
      <c r="N238" s="171"/>
      <c r="O238" s="171"/>
      <c r="P238" s="171"/>
      <c r="Q238" s="171"/>
      <c r="R238" s="171"/>
      <c r="S238" s="171"/>
      <c r="T238" s="172"/>
      <c r="AT238" s="166" t="s">
        <v>194</v>
      </c>
      <c r="AU238" s="166" t="s">
        <v>88</v>
      </c>
      <c r="AV238" s="13" t="s">
        <v>88</v>
      </c>
      <c r="AW238" s="13" t="s">
        <v>35</v>
      </c>
      <c r="AX238" s="13" t="s">
        <v>80</v>
      </c>
      <c r="AY238" s="166" t="s">
        <v>185</v>
      </c>
    </row>
    <row r="239" spans="2:51" s="13" customFormat="1">
      <c r="B239" s="164"/>
      <c r="D239" s="165" t="s">
        <v>194</v>
      </c>
      <c r="E239" s="166" t="s">
        <v>1</v>
      </c>
      <c r="F239" s="167" t="s">
        <v>3579</v>
      </c>
      <c r="H239" s="168">
        <v>26.5</v>
      </c>
      <c r="I239" s="169"/>
      <c r="L239" s="164"/>
      <c r="M239" s="170"/>
      <c r="N239" s="171"/>
      <c r="O239" s="171"/>
      <c r="P239" s="171"/>
      <c r="Q239" s="171"/>
      <c r="R239" s="171"/>
      <c r="S239" s="171"/>
      <c r="T239" s="172"/>
      <c r="AT239" s="166" t="s">
        <v>194</v>
      </c>
      <c r="AU239" s="166" t="s">
        <v>88</v>
      </c>
      <c r="AV239" s="13" t="s">
        <v>88</v>
      </c>
      <c r="AW239" s="13" t="s">
        <v>35</v>
      </c>
      <c r="AX239" s="13" t="s">
        <v>80</v>
      </c>
      <c r="AY239" s="166" t="s">
        <v>185</v>
      </c>
    </row>
    <row r="240" spans="2:51" s="13" customFormat="1">
      <c r="B240" s="164"/>
      <c r="D240" s="165" t="s">
        <v>194</v>
      </c>
      <c r="E240" s="166" t="s">
        <v>1</v>
      </c>
      <c r="F240" s="167" t="s">
        <v>3580</v>
      </c>
      <c r="H240" s="168">
        <v>27.5</v>
      </c>
      <c r="I240" s="169"/>
      <c r="L240" s="164"/>
      <c r="M240" s="170"/>
      <c r="N240" s="171"/>
      <c r="O240" s="171"/>
      <c r="P240" s="171"/>
      <c r="Q240" s="171"/>
      <c r="R240" s="171"/>
      <c r="S240" s="171"/>
      <c r="T240" s="172"/>
      <c r="AT240" s="166" t="s">
        <v>194</v>
      </c>
      <c r="AU240" s="166" t="s">
        <v>88</v>
      </c>
      <c r="AV240" s="13" t="s">
        <v>88</v>
      </c>
      <c r="AW240" s="13" t="s">
        <v>35</v>
      </c>
      <c r="AX240" s="13" t="s">
        <v>80</v>
      </c>
      <c r="AY240" s="166" t="s">
        <v>185</v>
      </c>
    </row>
    <row r="241" spans="1:65" s="13" customFormat="1">
      <c r="B241" s="164"/>
      <c r="D241" s="165" t="s">
        <v>194</v>
      </c>
      <c r="E241" s="166" t="s">
        <v>1</v>
      </c>
      <c r="F241" s="167" t="s">
        <v>3581</v>
      </c>
      <c r="H241" s="168">
        <v>17.760000000000002</v>
      </c>
      <c r="I241" s="169"/>
      <c r="L241" s="164"/>
      <c r="M241" s="170"/>
      <c r="N241" s="171"/>
      <c r="O241" s="171"/>
      <c r="P241" s="171"/>
      <c r="Q241" s="171"/>
      <c r="R241" s="171"/>
      <c r="S241" s="171"/>
      <c r="T241" s="172"/>
      <c r="AT241" s="166" t="s">
        <v>194</v>
      </c>
      <c r="AU241" s="166" t="s">
        <v>88</v>
      </c>
      <c r="AV241" s="13" t="s">
        <v>88</v>
      </c>
      <c r="AW241" s="13" t="s">
        <v>35</v>
      </c>
      <c r="AX241" s="13" t="s">
        <v>80</v>
      </c>
      <c r="AY241" s="166" t="s">
        <v>185</v>
      </c>
    </row>
    <row r="242" spans="1:65" s="13" customFormat="1">
      <c r="B242" s="164"/>
      <c r="D242" s="165" t="s">
        <v>194</v>
      </c>
      <c r="E242" s="166" t="s">
        <v>1</v>
      </c>
      <c r="F242" s="167" t="s">
        <v>3581</v>
      </c>
      <c r="H242" s="168">
        <v>17.760000000000002</v>
      </c>
      <c r="I242" s="169"/>
      <c r="L242" s="164"/>
      <c r="M242" s="170"/>
      <c r="N242" s="171"/>
      <c r="O242" s="171"/>
      <c r="P242" s="171"/>
      <c r="Q242" s="171"/>
      <c r="R242" s="171"/>
      <c r="S242" s="171"/>
      <c r="T242" s="172"/>
      <c r="AT242" s="166" t="s">
        <v>194</v>
      </c>
      <c r="AU242" s="166" t="s">
        <v>88</v>
      </c>
      <c r="AV242" s="13" t="s">
        <v>88</v>
      </c>
      <c r="AW242" s="13" t="s">
        <v>35</v>
      </c>
      <c r="AX242" s="13" t="s">
        <v>80</v>
      </c>
      <c r="AY242" s="166" t="s">
        <v>185</v>
      </c>
    </row>
    <row r="243" spans="1:65" s="13" customFormat="1">
      <c r="B243" s="164"/>
      <c r="D243" s="165" t="s">
        <v>194</v>
      </c>
      <c r="E243" s="166" t="s">
        <v>1</v>
      </c>
      <c r="F243" s="167" t="s">
        <v>3582</v>
      </c>
      <c r="H243" s="168">
        <v>21.2</v>
      </c>
      <c r="I243" s="169"/>
      <c r="L243" s="164"/>
      <c r="M243" s="170"/>
      <c r="N243" s="171"/>
      <c r="O243" s="171"/>
      <c r="P243" s="171"/>
      <c r="Q243" s="171"/>
      <c r="R243" s="171"/>
      <c r="S243" s="171"/>
      <c r="T243" s="172"/>
      <c r="AT243" s="166" t="s">
        <v>194</v>
      </c>
      <c r="AU243" s="166" t="s">
        <v>88</v>
      </c>
      <c r="AV243" s="13" t="s">
        <v>88</v>
      </c>
      <c r="AW243" s="13" t="s">
        <v>35</v>
      </c>
      <c r="AX243" s="13" t="s">
        <v>80</v>
      </c>
      <c r="AY243" s="166" t="s">
        <v>185</v>
      </c>
    </row>
    <row r="244" spans="1:65" s="14" customFormat="1">
      <c r="B244" s="173"/>
      <c r="D244" s="165" t="s">
        <v>194</v>
      </c>
      <c r="E244" s="174" t="s">
        <v>1</v>
      </c>
      <c r="F244" s="175" t="s">
        <v>195</v>
      </c>
      <c r="H244" s="176">
        <v>438.22</v>
      </c>
      <c r="I244" s="177"/>
      <c r="L244" s="173"/>
      <c r="M244" s="178"/>
      <c r="N244" s="179"/>
      <c r="O244" s="179"/>
      <c r="P244" s="179"/>
      <c r="Q244" s="179"/>
      <c r="R244" s="179"/>
      <c r="S244" s="179"/>
      <c r="T244" s="180"/>
      <c r="AT244" s="174" t="s">
        <v>194</v>
      </c>
      <c r="AU244" s="174" t="s">
        <v>88</v>
      </c>
      <c r="AV244" s="14" t="s">
        <v>192</v>
      </c>
      <c r="AW244" s="14" t="s">
        <v>35</v>
      </c>
      <c r="AX244" s="14" t="s">
        <v>24</v>
      </c>
      <c r="AY244" s="174" t="s">
        <v>185</v>
      </c>
    </row>
    <row r="245" spans="1:65" s="2" customFormat="1" ht="16.5" customHeight="1">
      <c r="A245" s="33"/>
      <c r="B245" s="150"/>
      <c r="C245" s="151" t="s">
        <v>372</v>
      </c>
      <c r="D245" s="151" t="s">
        <v>187</v>
      </c>
      <c r="E245" s="152" t="s">
        <v>302</v>
      </c>
      <c r="F245" s="153" t="s">
        <v>303</v>
      </c>
      <c r="G245" s="154" t="s">
        <v>234</v>
      </c>
      <c r="H245" s="155">
        <v>343.87299999999999</v>
      </c>
      <c r="I245" s="156"/>
      <c r="J245" s="157">
        <f>ROUND(I245*H245,2)</f>
        <v>0</v>
      </c>
      <c r="K245" s="153" t="s">
        <v>191</v>
      </c>
      <c r="L245" s="34"/>
      <c r="M245" s="158" t="s">
        <v>1</v>
      </c>
      <c r="N245" s="159" t="s">
        <v>45</v>
      </c>
      <c r="O245" s="59"/>
      <c r="P245" s="160">
        <f>O245*H245</f>
        <v>0</v>
      </c>
      <c r="Q245" s="160">
        <v>0</v>
      </c>
      <c r="R245" s="160">
        <f>Q245*H245</f>
        <v>0</v>
      </c>
      <c r="S245" s="160">
        <v>0</v>
      </c>
      <c r="T245" s="161">
        <f>S245*H245</f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162" t="s">
        <v>192</v>
      </c>
      <c r="AT245" s="162" t="s">
        <v>187</v>
      </c>
      <c r="AU245" s="162" t="s">
        <v>88</v>
      </c>
      <c r="AY245" s="18" t="s">
        <v>185</v>
      </c>
      <c r="BE245" s="163">
        <f>IF(N245="základní",J245,0)</f>
        <v>0</v>
      </c>
      <c r="BF245" s="163">
        <f>IF(N245="snížená",J245,0)</f>
        <v>0</v>
      </c>
      <c r="BG245" s="163">
        <f>IF(N245="zákl. přenesená",J245,0)</f>
        <v>0</v>
      </c>
      <c r="BH245" s="163">
        <f>IF(N245="sníž. přenesená",J245,0)</f>
        <v>0</v>
      </c>
      <c r="BI245" s="163">
        <f>IF(N245="nulová",J245,0)</f>
        <v>0</v>
      </c>
      <c r="BJ245" s="18" t="s">
        <v>24</v>
      </c>
      <c r="BK245" s="163">
        <f>ROUND(I245*H245,2)</f>
        <v>0</v>
      </c>
      <c r="BL245" s="18" t="s">
        <v>192</v>
      </c>
      <c r="BM245" s="162" t="s">
        <v>3583</v>
      </c>
    </row>
    <row r="246" spans="1:65" s="2" customFormat="1" ht="16.5" customHeight="1">
      <c r="A246" s="33"/>
      <c r="B246" s="150"/>
      <c r="C246" s="151" t="s">
        <v>379</v>
      </c>
      <c r="D246" s="151" t="s">
        <v>187</v>
      </c>
      <c r="E246" s="152" t="s">
        <v>305</v>
      </c>
      <c r="F246" s="153" t="s">
        <v>306</v>
      </c>
      <c r="G246" s="154" t="s">
        <v>234</v>
      </c>
      <c r="H246" s="155">
        <v>2063.2379999999998</v>
      </c>
      <c r="I246" s="156"/>
      <c r="J246" s="157">
        <f>ROUND(I246*H246,2)</f>
        <v>0</v>
      </c>
      <c r="K246" s="153" t="s">
        <v>191</v>
      </c>
      <c r="L246" s="34"/>
      <c r="M246" s="158" t="s">
        <v>1</v>
      </c>
      <c r="N246" s="159" t="s">
        <v>45</v>
      </c>
      <c r="O246" s="59"/>
      <c r="P246" s="160">
        <f>O246*H246</f>
        <v>0</v>
      </c>
      <c r="Q246" s="160">
        <v>0</v>
      </c>
      <c r="R246" s="160">
        <f>Q246*H246</f>
        <v>0</v>
      </c>
      <c r="S246" s="160">
        <v>0</v>
      </c>
      <c r="T246" s="161">
        <f>S246*H246</f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162" t="s">
        <v>192</v>
      </c>
      <c r="AT246" s="162" t="s">
        <v>187</v>
      </c>
      <c r="AU246" s="162" t="s">
        <v>88</v>
      </c>
      <c r="AY246" s="18" t="s">
        <v>185</v>
      </c>
      <c r="BE246" s="163">
        <f>IF(N246="základní",J246,0)</f>
        <v>0</v>
      </c>
      <c r="BF246" s="163">
        <f>IF(N246="snížená",J246,0)</f>
        <v>0</v>
      </c>
      <c r="BG246" s="163">
        <f>IF(N246="zákl. přenesená",J246,0)</f>
        <v>0</v>
      </c>
      <c r="BH246" s="163">
        <f>IF(N246="sníž. přenesená",J246,0)</f>
        <v>0</v>
      </c>
      <c r="BI246" s="163">
        <f>IF(N246="nulová",J246,0)</f>
        <v>0</v>
      </c>
      <c r="BJ246" s="18" t="s">
        <v>24</v>
      </c>
      <c r="BK246" s="163">
        <f>ROUND(I246*H246,2)</f>
        <v>0</v>
      </c>
      <c r="BL246" s="18" t="s">
        <v>192</v>
      </c>
      <c r="BM246" s="162" t="s">
        <v>3584</v>
      </c>
    </row>
    <row r="247" spans="1:65" s="13" customFormat="1">
      <c r="B247" s="164"/>
      <c r="D247" s="165" t="s">
        <v>194</v>
      </c>
      <c r="F247" s="167" t="s">
        <v>3585</v>
      </c>
      <c r="H247" s="168">
        <v>2063.2379999999998</v>
      </c>
      <c r="I247" s="169"/>
      <c r="L247" s="164"/>
      <c r="M247" s="170"/>
      <c r="N247" s="171"/>
      <c r="O247" s="171"/>
      <c r="P247" s="171"/>
      <c r="Q247" s="171"/>
      <c r="R247" s="171"/>
      <c r="S247" s="171"/>
      <c r="T247" s="172"/>
      <c r="AT247" s="166" t="s">
        <v>194</v>
      </c>
      <c r="AU247" s="166" t="s">
        <v>88</v>
      </c>
      <c r="AV247" s="13" t="s">
        <v>88</v>
      </c>
      <c r="AW247" s="13" t="s">
        <v>3</v>
      </c>
      <c r="AX247" s="13" t="s">
        <v>24</v>
      </c>
      <c r="AY247" s="166" t="s">
        <v>185</v>
      </c>
    </row>
    <row r="248" spans="1:65" s="2" customFormat="1" ht="16.5" customHeight="1">
      <c r="A248" s="33"/>
      <c r="B248" s="150"/>
      <c r="C248" s="151" t="s">
        <v>383</v>
      </c>
      <c r="D248" s="151" t="s">
        <v>187</v>
      </c>
      <c r="E248" s="152" t="s">
        <v>309</v>
      </c>
      <c r="F248" s="153" t="s">
        <v>310</v>
      </c>
      <c r="G248" s="154" t="s">
        <v>234</v>
      </c>
      <c r="H248" s="155">
        <v>223.21100000000001</v>
      </c>
      <c r="I248" s="156"/>
      <c r="J248" s="157">
        <f>ROUND(I248*H248,2)</f>
        <v>0</v>
      </c>
      <c r="K248" s="153" t="s">
        <v>224</v>
      </c>
      <c r="L248" s="34"/>
      <c r="M248" s="158" t="s">
        <v>1</v>
      </c>
      <c r="N248" s="159" t="s">
        <v>45</v>
      </c>
      <c r="O248" s="59"/>
      <c r="P248" s="160">
        <f>O248*H248</f>
        <v>0</v>
      </c>
      <c r="Q248" s="160">
        <v>0</v>
      </c>
      <c r="R248" s="160">
        <f>Q248*H248</f>
        <v>0</v>
      </c>
      <c r="S248" s="160">
        <v>0</v>
      </c>
      <c r="T248" s="161">
        <f>S248*H248</f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162" t="s">
        <v>192</v>
      </c>
      <c r="AT248" s="162" t="s">
        <v>187</v>
      </c>
      <c r="AU248" s="162" t="s">
        <v>88</v>
      </c>
      <c r="AY248" s="18" t="s">
        <v>185</v>
      </c>
      <c r="BE248" s="163">
        <f>IF(N248="základní",J248,0)</f>
        <v>0</v>
      </c>
      <c r="BF248" s="163">
        <f>IF(N248="snížená",J248,0)</f>
        <v>0</v>
      </c>
      <c r="BG248" s="163">
        <f>IF(N248="zákl. přenesená",J248,0)</f>
        <v>0</v>
      </c>
      <c r="BH248" s="163">
        <f>IF(N248="sníž. přenesená",J248,0)</f>
        <v>0</v>
      </c>
      <c r="BI248" s="163">
        <f>IF(N248="nulová",J248,0)</f>
        <v>0</v>
      </c>
      <c r="BJ248" s="18" t="s">
        <v>24</v>
      </c>
      <c r="BK248" s="163">
        <f>ROUND(I248*H248,2)</f>
        <v>0</v>
      </c>
      <c r="BL248" s="18" t="s">
        <v>192</v>
      </c>
      <c r="BM248" s="162" t="s">
        <v>3586</v>
      </c>
    </row>
    <row r="249" spans="1:65" s="2" customFormat="1" ht="16.5" customHeight="1">
      <c r="A249" s="33"/>
      <c r="B249" s="150"/>
      <c r="C249" s="151" t="s">
        <v>389</v>
      </c>
      <c r="D249" s="151" t="s">
        <v>187</v>
      </c>
      <c r="E249" s="152" t="s">
        <v>312</v>
      </c>
      <c r="F249" s="153" t="s">
        <v>313</v>
      </c>
      <c r="G249" s="154" t="s">
        <v>234</v>
      </c>
      <c r="H249" s="155">
        <v>6.0060000000000002</v>
      </c>
      <c r="I249" s="156"/>
      <c r="J249" s="157">
        <f>ROUND(I249*H249,2)</f>
        <v>0</v>
      </c>
      <c r="K249" s="153" t="s">
        <v>191</v>
      </c>
      <c r="L249" s="34"/>
      <c r="M249" s="158" t="s">
        <v>1</v>
      </c>
      <c r="N249" s="159" t="s">
        <v>45</v>
      </c>
      <c r="O249" s="59"/>
      <c r="P249" s="160">
        <f>O249*H249</f>
        <v>0</v>
      </c>
      <c r="Q249" s="160">
        <v>0</v>
      </c>
      <c r="R249" s="160">
        <f>Q249*H249</f>
        <v>0</v>
      </c>
      <c r="S249" s="160">
        <v>0</v>
      </c>
      <c r="T249" s="161">
        <f>S249*H249</f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62" t="s">
        <v>192</v>
      </c>
      <c r="AT249" s="162" t="s">
        <v>187</v>
      </c>
      <c r="AU249" s="162" t="s">
        <v>88</v>
      </c>
      <c r="AY249" s="18" t="s">
        <v>185</v>
      </c>
      <c r="BE249" s="163">
        <f>IF(N249="základní",J249,0)</f>
        <v>0</v>
      </c>
      <c r="BF249" s="163">
        <f>IF(N249="snížená",J249,0)</f>
        <v>0</v>
      </c>
      <c r="BG249" s="163">
        <f>IF(N249="zákl. přenesená",J249,0)</f>
        <v>0</v>
      </c>
      <c r="BH249" s="163">
        <f>IF(N249="sníž. přenesená",J249,0)</f>
        <v>0</v>
      </c>
      <c r="BI249" s="163">
        <f>IF(N249="nulová",J249,0)</f>
        <v>0</v>
      </c>
      <c r="BJ249" s="18" t="s">
        <v>24</v>
      </c>
      <c r="BK249" s="163">
        <f>ROUND(I249*H249,2)</f>
        <v>0</v>
      </c>
      <c r="BL249" s="18" t="s">
        <v>192</v>
      </c>
      <c r="BM249" s="162" t="s">
        <v>3587</v>
      </c>
    </row>
    <row r="250" spans="1:65" s="15" customFormat="1">
      <c r="B250" s="194"/>
      <c r="D250" s="165" t="s">
        <v>194</v>
      </c>
      <c r="E250" s="195" t="s">
        <v>1</v>
      </c>
      <c r="F250" s="196" t="s">
        <v>315</v>
      </c>
      <c r="H250" s="195" t="s">
        <v>1</v>
      </c>
      <c r="I250" s="197"/>
      <c r="L250" s="194"/>
      <c r="M250" s="198"/>
      <c r="N250" s="199"/>
      <c r="O250" s="199"/>
      <c r="P250" s="199"/>
      <c r="Q250" s="199"/>
      <c r="R250" s="199"/>
      <c r="S250" s="199"/>
      <c r="T250" s="200"/>
      <c r="AT250" s="195" t="s">
        <v>194</v>
      </c>
      <c r="AU250" s="195" t="s">
        <v>88</v>
      </c>
      <c r="AV250" s="15" t="s">
        <v>24</v>
      </c>
      <c r="AW250" s="15" t="s">
        <v>35</v>
      </c>
      <c r="AX250" s="15" t="s">
        <v>80</v>
      </c>
      <c r="AY250" s="195" t="s">
        <v>185</v>
      </c>
    </row>
    <row r="251" spans="1:65" s="13" customFormat="1">
      <c r="B251" s="164"/>
      <c r="D251" s="165" t="s">
        <v>194</v>
      </c>
      <c r="E251" s="166" t="s">
        <v>1</v>
      </c>
      <c r="F251" s="167" t="s">
        <v>3588</v>
      </c>
      <c r="H251" s="168">
        <v>2.5630000000000002</v>
      </c>
      <c r="I251" s="169"/>
      <c r="L251" s="164"/>
      <c r="M251" s="170"/>
      <c r="N251" s="171"/>
      <c r="O251" s="171"/>
      <c r="P251" s="171"/>
      <c r="Q251" s="171"/>
      <c r="R251" s="171"/>
      <c r="S251" s="171"/>
      <c r="T251" s="172"/>
      <c r="AT251" s="166" t="s">
        <v>194</v>
      </c>
      <c r="AU251" s="166" t="s">
        <v>88</v>
      </c>
      <c r="AV251" s="13" t="s">
        <v>88</v>
      </c>
      <c r="AW251" s="13" t="s">
        <v>35</v>
      </c>
      <c r="AX251" s="13" t="s">
        <v>80</v>
      </c>
      <c r="AY251" s="166" t="s">
        <v>185</v>
      </c>
    </row>
    <row r="252" spans="1:65" s="13" customFormat="1">
      <c r="B252" s="164"/>
      <c r="D252" s="165" t="s">
        <v>194</v>
      </c>
      <c r="E252" s="166" t="s">
        <v>1</v>
      </c>
      <c r="F252" s="167" t="s">
        <v>3589</v>
      </c>
      <c r="H252" s="168">
        <v>2.7879999999999998</v>
      </c>
      <c r="I252" s="169"/>
      <c r="L252" s="164"/>
      <c r="M252" s="170"/>
      <c r="N252" s="171"/>
      <c r="O252" s="171"/>
      <c r="P252" s="171"/>
      <c r="Q252" s="171"/>
      <c r="R252" s="171"/>
      <c r="S252" s="171"/>
      <c r="T252" s="172"/>
      <c r="AT252" s="166" t="s">
        <v>194</v>
      </c>
      <c r="AU252" s="166" t="s">
        <v>88</v>
      </c>
      <c r="AV252" s="13" t="s">
        <v>88</v>
      </c>
      <c r="AW252" s="13" t="s">
        <v>35</v>
      </c>
      <c r="AX252" s="13" t="s">
        <v>80</v>
      </c>
      <c r="AY252" s="166" t="s">
        <v>185</v>
      </c>
    </row>
    <row r="253" spans="1:65" s="13" customFormat="1">
      <c r="B253" s="164"/>
      <c r="D253" s="165" t="s">
        <v>194</v>
      </c>
      <c r="E253" s="166" t="s">
        <v>1</v>
      </c>
      <c r="F253" s="167" t="s">
        <v>3590</v>
      </c>
      <c r="H253" s="168">
        <v>0.65500000000000003</v>
      </c>
      <c r="I253" s="169"/>
      <c r="L253" s="164"/>
      <c r="M253" s="170"/>
      <c r="N253" s="171"/>
      <c r="O253" s="171"/>
      <c r="P253" s="171"/>
      <c r="Q253" s="171"/>
      <c r="R253" s="171"/>
      <c r="S253" s="171"/>
      <c r="T253" s="172"/>
      <c r="AT253" s="166" t="s">
        <v>194</v>
      </c>
      <c r="AU253" s="166" t="s">
        <v>88</v>
      </c>
      <c r="AV253" s="13" t="s">
        <v>88</v>
      </c>
      <c r="AW253" s="13" t="s">
        <v>35</v>
      </c>
      <c r="AX253" s="13" t="s">
        <v>80</v>
      </c>
      <c r="AY253" s="166" t="s">
        <v>185</v>
      </c>
    </row>
    <row r="254" spans="1:65" s="14" customFormat="1">
      <c r="B254" s="173"/>
      <c r="D254" s="165" t="s">
        <v>194</v>
      </c>
      <c r="E254" s="174" t="s">
        <v>1</v>
      </c>
      <c r="F254" s="175" t="s">
        <v>195</v>
      </c>
      <c r="H254" s="176">
        <v>6.0060000000000002</v>
      </c>
      <c r="I254" s="177"/>
      <c r="L254" s="173"/>
      <c r="M254" s="178"/>
      <c r="N254" s="179"/>
      <c r="O254" s="179"/>
      <c r="P254" s="179"/>
      <c r="Q254" s="179"/>
      <c r="R254" s="179"/>
      <c r="S254" s="179"/>
      <c r="T254" s="180"/>
      <c r="AT254" s="174" t="s">
        <v>194</v>
      </c>
      <c r="AU254" s="174" t="s">
        <v>88</v>
      </c>
      <c r="AV254" s="14" t="s">
        <v>192</v>
      </c>
      <c r="AW254" s="14" t="s">
        <v>35</v>
      </c>
      <c r="AX254" s="14" t="s">
        <v>24</v>
      </c>
      <c r="AY254" s="174" t="s">
        <v>185</v>
      </c>
    </row>
    <row r="255" spans="1:65" s="2" customFormat="1" ht="16.5" customHeight="1">
      <c r="A255" s="33"/>
      <c r="B255" s="150"/>
      <c r="C255" s="151" t="s">
        <v>393</v>
      </c>
      <c r="D255" s="151" t="s">
        <v>187</v>
      </c>
      <c r="E255" s="152" t="s">
        <v>318</v>
      </c>
      <c r="F255" s="153" t="s">
        <v>319</v>
      </c>
      <c r="G255" s="154" t="s">
        <v>234</v>
      </c>
      <c r="H255" s="155">
        <v>30.03</v>
      </c>
      <c r="I255" s="156"/>
      <c r="J255" s="157">
        <f>ROUND(I255*H255,2)</f>
        <v>0</v>
      </c>
      <c r="K255" s="153" t="s">
        <v>191</v>
      </c>
      <c r="L255" s="34"/>
      <c r="M255" s="158" t="s">
        <v>1</v>
      </c>
      <c r="N255" s="159" t="s">
        <v>45</v>
      </c>
      <c r="O255" s="59"/>
      <c r="P255" s="160">
        <f>O255*H255</f>
        <v>0</v>
      </c>
      <c r="Q255" s="160">
        <v>0</v>
      </c>
      <c r="R255" s="160">
        <f>Q255*H255</f>
        <v>0</v>
      </c>
      <c r="S255" s="160">
        <v>0</v>
      </c>
      <c r="T255" s="161">
        <f>S255*H255</f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162" t="s">
        <v>192</v>
      </c>
      <c r="AT255" s="162" t="s">
        <v>187</v>
      </c>
      <c r="AU255" s="162" t="s">
        <v>88</v>
      </c>
      <c r="AY255" s="18" t="s">
        <v>185</v>
      </c>
      <c r="BE255" s="163">
        <f>IF(N255="základní",J255,0)</f>
        <v>0</v>
      </c>
      <c r="BF255" s="163">
        <f>IF(N255="snížená",J255,0)</f>
        <v>0</v>
      </c>
      <c r="BG255" s="163">
        <f>IF(N255="zákl. přenesená",J255,0)</f>
        <v>0</v>
      </c>
      <c r="BH255" s="163">
        <f>IF(N255="sníž. přenesená",J255,0)</f>
        <v>0</v>
      </c>
      <c r="BI255" s="163">
        <f>IF(N255="nulová",J255,0)</f>
        <v>0</v>
      </c>
      <c r="BJ255" s="18" t="s">
        <v>24</v>
      </c>
      <c r="BK255" s="163">
        <f>ROUND(I255*H255,2)</f>
        <v>0</v>
      </c>
      <c r="BL255" s="18" t="s">
        <v>192</v>
      </c>
      <c r="BM255" s="162" t="s">
        <v>3591</v>
      </c>
    </row>
    <row r="256" spans="1:65" s="13" customFormat="1">
      <c r="B256" s="164"/>
      <c r="D256" s="165" t="s">
        <v>194</v>
      </c>
      <c r="F256" s="167" t="s">
        <v>3592</v>
      </c>
      <c r="H256" s="168">
        <v>30.03</v>
      </c>
      <c r="I256" s="169"/>
      <c r="L256" s="164"/>
      <c r="M256" s="170"/>
      <c r="N256" s="171"/>
      <c r="O256" s="171"/>
      <c r="P256" s="171"/>
      <c r="Q256" s="171"/>
      <c r="R256" s="171"/>
      <c r="S256" s="171"/>
      <c r="T256" s="172"/>
      <c r="AT256" s="166" t="s">
        <v>194</v>
      </c>
      <c r="AU256" s="166" t="s">
        <v>88</v>
      </c>
      <c r="AV256" s="13" t="s">
        <v>88</v>
      </c>
      <c r="AW256" s="13" t="s">
        <v>3</v>
      </c>
      <c r="AX256" s="13" t="s">
        <v>24</v>
      </c>
      <c r="AY256" s="166" t="s">
        <v>185</v>
      </c>
    </row>
    <row r="257" spans="1:65" s="2" customFormat="1" ht="16.5" customHeight="1">
      <c r="A257" s="33"/>
      <c r="B257" s="150"/>
      <c r="C257" s="151" t="s">
        <v>396</v>
      </c>
      <c r="D257" s="151" t="s">
        <v>187</v>
      </c>
      <c r="E257" s="152" t="s">
        <v>3593</v>
      </c>
      <c r="F257" s="153" t="s">
        <v>3594</v>
      </c>
      <c r="G257" s="154" t="s">
        <v>288</v>
      </c>
      <c r="H257" s="155">
        <v>241.02099999999999</v>
      </c>
      <c r="I257" s="156"/>
      <c r="J257" s="157">
        <f>ROUND(I257*H257,2)</f>
        <v>0</v>
      </c>
      <c r="K257" s="153" t="s">
        <v>191</v>
      </c>
      <c r="L257" s="34"/>
      <c r="M257" s="158" t="s">
        <v>1</v>
      </c>
      <c r="N257" s="159" t="s">
        <v>45</v>
      </c>
      <c r="O257" s="59"/>
      <c r="P257" s="160">
        <f>O257*H257</f>
        <v>0</v>
      </c>
      <c r="Q257" s="160">
        <v>0</v>
      </c>
      <c r="R257" s="160">
        <f>Q257*H257</f>
        <v>0</v>
      </c>
      <c r="S257" s="160">
        <v>9.8000000000000004E-2</v>
      </c>
      <c r="T257" s="161">
        <f>S257*H257</f>
        <v>23.620058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162" t="s">
        <v>192</v>
      </c>
      <c r="AT257" s="162" t="s">
        <v>187</v>
      </c>
      <c r="AU257" s="162" t="s">
        <v>88</v>
      </c>
      <c r="AY257" s="18" t="s">
        <v>185</v>
      </c>
      <c r="BE257" s="163">
        <f>IF(N257="základní",J257,0)</f>
        <v>0</v>
      </c>
      <c r="BF257" s="163">
        <f>IF(N257="snížená",J257,0)</f>
        <v>0</v>
      </c>
      <c r="BG257" s="163">
        <f>IF(N257="zákl. přenesená",J257,0)</f>
        <v>0</v>
      </c>
      <c r="BH257" s="163">
        <f>IF(N257="sníž. přenesená",J257,0)</f>
        <v>0</v>
      </c>
      <c r="BI257" s="163">
        <f>IF(N257="nulová",J257,0)</f>
        <v>0</v>
      </c>
      <c r="BJ257" s="18" t="s">
        <v>24</v>
      </c>
      <c r="BK257" s="163">
        <f>ROUND(I257*H257,2)</f>
        <v>0</v>
      </c>
      <c r="BL257" s="18" t="s">
        <v>192</v>
      </c>
      <c r="BM257" s="162" t="s">
        <v>3595</v>
      </c>
    </row>
    <row r="258" spans="1:65" s="15" customFormat="1">
      <c r="B258" s="194"/>
      <c r="D258" s="165" t="s">
        <v>194</v>
      </c>
      <c r="E258" s="195" t="s">
        <v>1</v>
      </c>
      <c r="F258" s="196" t="s">
        <v>3557</v>
      </c>
      <c r="H258" s="195" t="s">
        <v>1</v>
      </c>
      <c r="I258" s="197"/>
      <c r="L258" s="194"/>
      <c r="M258" s="198"/>
      <c r="N258" s="199"/>
      <c r="O258" s="199"/>
      <c r="P258" s="199"/>
      <c r="Q258" s="199"/>
      <c r="R258" s="199"/>
      <c r="S258" s="199"/>
      <c r="T258" s="200"/>
      <c r="AT258" s="195" t="s">
        <v>194</v>
      </c>
      <c r="AU258" s="195" t="s">
        <v>88</v>
      </c>
      <c r="AV258" s="15" t="s">
        <v>24</v>
      </c>
      <c r="AW258" s="15" t="s">
        <v>35</v>
      </c>
      <c r="AX258" s="15" t="s">
        <v>80</v>
      </c>
      <c r="AY258" s="195" t="s">
        <v>185</v>
      </c>
    </row>
    <row r="259" spans="1:65" s="13" customFormat="1">
      <c r="B259" s="164"/>
      <c r="D259" s="165" t="s">
        <v>194</v>
      </c>
      <c r="E259" s="166" t="s">
        <v>1</v>
      </c>
      <c r="F259" s="167" t="s">
        <v>3596</v>
      </c>
      <c r="H259" s="168">
        <v>6.6879999999999997</v>
      </c>
      <c r="I259" s="169"/>
      <c r="L259" s="164"/>
      <c r="M259" s="170"/>
      <c r="N259" s="171"/>
      <c r="O259" s="171"/>
      <c r="P259" s="171"/>
      <c r="Q259" s="171"/>
      <c r="R259" s="171"/>
      <c r="S259" s="171"/>
      <c r="T259" s="172"/>
      <c r="AT259" s="166" t="s">
        <v>194</v>
      </c>
      <c r="AU259" s="166" t="s">
        <v>88</v>
      </c>
      <c r="AV259" s="13" t="s">
        <v>88</v>
      </c>
      <c r="AW259" s="13" t="s">
        <v>35</v>
      </c>
      <c r="AX259" s="13" t="s">
        <v>80</v>
      </c>
      <c r="AY259" s="166" t="s">
        <v>185</v>
      </c>
    </row>
    <row r="260" spans="1:65" s="13" customFormat="1">
      <c r="B260" s="164"/>
      <c r="D260" s="165" t="s">
        <v>194</v>
      </c>
      <c r="E260" s="166" t="s">
        <v>1</v>
      </c>
      <c r="F260" s="167" t="s">
        <v>3597</v>
      </c>
      <c r="H260" s="168">
        <v>5.9950000000000001</v>
      </c>
      <c r="I260" s="169"/>
      <c r="L260" s="164"/>
      <c r="M260" s="170"/>
      <c r="N260" s="171"/>
      <c r="O260" s="171"/>
      <c r="P260" s="171"/>
      <c r="Q260" s="171"/>
      <c r="R260" s="171"/>
      <c r="S260" s="171"/>
      <c r="T260" s="172"/>
      <c r="AT260" s="166" t="s">
        <v>194</v>
      </c>
      <c r="AU260" s="166" t="s">
        <v>88</v>
      </c>
      <c r="AV260" s="13" t="s">
        <v>88</v>
      </c>
      <c r="AW260" s="13" t="s">
        <v>35</v>
      </c>
      <c r="AX260" s="13" t="s">
        <v>80</v>
      </c>
      <c r="AY260" s="166" t="s">
        <v>185</v>
      </c>
    </row>
    <row r="261" spans="1:65" s="13" customFormat="1">
      <c r="B261" s="164"/>
      <c r="D261" s="165" t="s">
        <v>194</v>
      </c>
      <c r="E261" s="166" t="s">
        <v>1</v>
      </c>
      <c r="F261" s="167" t="s">
        <v>3598</v>
      </c>
      <c r="H261" s="168">
        <v>7.9530000000000003</v>
      </c>
      <c r="I261" s="169"/>
      <c r="L261" s="164"/>
      <c r="M261" s="170"/>
      <c r="N261" s="171"/>
      <c r="O261" s="171"/>
      <c r="P261" s="171"/>
      <c r="Q261" s="171"/>
      <c r="R261" s="171"/>
      <c r="S261" s="171"/>
      <c r="T261" s="172"/>
      <c r="AT261" s="166" t="s">
        <v>194</v>
      </c>
      <c r="AU261" s="166" t="s">
        <v>88</v>
      </c>
      <c r="AV261" s="13" t="s">
        <v>88</v>
      </c>
      <c r="AW261" s="13" t="s">
        <v>35</v>
      </c>
      <c r="AX261" s="13" t="s">
        <v>80</v>
      </c>
      <c r="AY261" s="166" t="s">
        <v>185</v>
      </c>
    </row>
    <row r="262" spans="1:65" s="13" customFormat="1">
      <c r="B262" s="164"/>
      <c r="D262" s="165" t="s">
        <v>194</v>
      </c>
      <c r="E262" s="166" t="s">
        <v>1</v>
      </c>
      <c r="F262" s="167" t="s">
        <v>3599</v>
      </c>
      <c r="H262" s="168">
        <v>14.333</v>
      </c>
      <c r="I262" s="169"/>
      <c r="L262" s="164"/>
      <c r="M262" s="170"/>
      <c r="N262" s="171"/>
      <c r="O262" s="171"/>
      <c r="P262" s="171"/>
      <c r="Q262" s="171"/>
      <c r="R262" s="171"/>
      <c r="S262" s="171"/>
      <c r="T262" s="172"/>
      <c r="AT262" s="166" t="s">
        <v>194</v>
      </c>
      <c r="AU262" s="166" t="s">
        <v>88</v>
      </c>
      <c r="AV262" s="13" t="s">
        <v>88</v>
      </c>
      <c r="AW262" s="13" t="s">
        <v>35</v>
      </c>
      <c r="AX262" s="13" t="s">
        <v>80</v>
      </c>
      <c r="AY262" s="166" t="s">
        <v>185</v>
      </c>
    </row>
    <row r="263" spans="1:65" s="13" customFormat="1">
      <c r="B263" s="164"/>
      <c r="D263" s="165" t="s">
        <v>194</v>
      </c>
      <c r="E263" s="166" t="s">
        <v>1</v>
      </c>
      <c r="F263" s="167" t="s">
        <v>3600</v>
      </c>
      <c r="H263" s="168">
        <v>5.1920000000000002</v>
      </c>
      <c r="I263" s="169"/>
      <c r="L263" s="164"/>
      <c r="M263" s="170"/>
      <c r="N263" s="171"/>
      <c r="O263" s="171"/>
      <c r="P263" s="171"/>
      <c r="Q263" s="171"/>
      <c r="R263" s="171"/>
      <c r="S263" s="171"/>
      <c r="T263" s="172"/>
      <c r="AT263" s="166" t="s">
        <v>194</v>
      </c>
      <c r="AU263" s="166" t="s">
        <v>88</v>
      </c>
      <c r="AV263" s="13" t="s">
        <v>88</v>
      </c>
      <c r="AW263" s="13" t="s">
        <v>35</v>
      </c>
      <c r="AX263" s="13" t="s">
        <v>80</v>
      </c>
      <c r="AY263" s="166" t="s">
        <v>185</v>
      </c>
    </row>
    <row r="264" spans="1:65" s="13" customFormat="1">
      <c r="B264" s="164"/>
      <c r="D264" s="165" t="s">
        <v>194</v>
      </c>
      <c r="E264" s="166" t="s">
        <v>1</v>
      </c>
      <c r="F264" s="167" t="s">
        <v>3601</v>
      </c>
      <c r="H264" s="168">
        <v>5.2249999999999996</v>
      </c>
      <c r="I264" s="169"/>
      <c r="L264" s="164"/>
      <c r="M264" s="170"/>
      <c r="N264" s="171"/>
      <c r="O264" s="171"/>
      <c r="P264" s="171"/>
      <c r="Q264" s="171"/>
      <c r="R264" s="171"/>
      <c r="S264" s="171"/>
      <c r="T264" s="172"/>
      <c r="AT264" s="166" t="s">
        <v>194</v>
      </c>
      <c r="AU264" s="166" t="s">
        <v>88</v>
      </c>
      <c r="AV264" s="13" t="s">
        <v>88</v>
      </c>
      <c r="AW264" s="13" t="s">
        <v>35</v>
      </c>
      <c r="AX264" s="13" t="s">
        <v>80</v>
      </c>
      <c r="AY264" s="166" t="s">
        <v>185</v>
      </c>
    </row>
    <row r="265" spans="1:65" s="13" customFormat="1">
      <c r="B265" s="164"/>
      <c r="D265" s="165" t="s">
        <v>194</v>
      </c>
      <c r="E265" s="166" t="s">
        <v>1</v>
      </c>
      <c r="F265" s="167" t="s">
        <v>3602</v>
      </c>
      <c r="H265" s="168">
        <v>7.2709999999999999</v>
      </c>
      <c r="I265" s="169"/>
      <c r="L265" s="164"/>
      <c r="M265" s="170"/>
      <c r="N265" s="171"/>
      <c r="O265" s="171"/>
      <c r="P265" s="171"/>
      <c r="Q265" s="171"/>
      <c r="R265" s="171"/>
      <c r="S265" s="171"/>
      <c r="T265" s="172"/>
      <c r="AT265" s="166" t="s">
        <v>194</v>
      </c>
      <c r="AU265" s="166" t="s">
        <v>88</v>
      </c>
      <c r="AV265" s="13" t="s">
        <v>88</v>
      </c>
      <c r="AW265" s="13" t="s">
        <v>35</v>
      </c>
      <c r="AX265" s="13" t="s">
        <v>80</v>
      </c>
      <c r="AY265" s="166" t="s">
        <v>185</v>
      </c>
    </row>
    <row r="266" spans="1:65" s="13" customFormat="1">
      <c r="B266" s="164"/>
      <c r="D266" s="165" t="s">
        <v>194</v>
      </c>
      <c r="E266" s="166" t="s">
        <v>1</v>
      </c>
      <c r="F266" s="167" t="s">
        <v>3603</v>
      </c>
      <c r="H266" s="168">
        <v>5.335</v>
      </c>
      <c r="I266" s="169"/>
      <c r="L266" s="164"/>
      <c r="M266" s="170"/>
      <c r="N266" s="171"/>
      <c r="O266" s="171"/>
      <c r="P266" s="171"/>
      <c r="Q266" s="171"/>
      <c r="R266" s="171"/>
      <c r="S266" s="171"/>
      <c r="T266" s="172"/>
      <c r="AT266" s="166" t="s">
        <v>194</v>
      </c>
      <c r="AU266" s="166" t="s">
        <v>88</v>
      </c>
      <c r="AV266" s="13" t="s">
        <v>88</v>
      </c>
      <c r="AW266" s="13" t="s">
        <v>35</v>
      </c>
      <c r="AX266" s="13" t="s">
        <v>80</v>
      </c>
      <c r="AY266" s="166" t="s">
        <v>185</v>
      </c>
    </row>
    <row r="267" spans="1:65" s="13" customFormat="1">
      <c r="B267" s="164"/>
      <c r="D267" s="165" t="s">
        <v>194</v>
      </c>
      <c r="E267" s="166" t="s">
        <v>1</v>
      </c>
      <c r="F267" s="167" t="s">
        <v>3604</v>
      </c>
      <c r="H267" s="168">
        <v>8.25</v>
      </c>
      <c r="I267" s="169"/>
      <c r="L267" s="164"/>
      <c r="M267" s="170"/>
      <c r="N267" s="171"/>
      <c r="O267" s="171"/>
      <c r="P267" s="171"/>
      <c r="Q267" s="171"/>
      <c r="R267" s="171"/>
      <c r="S267" s="171"/>
      <c r="T267" s="172"/>
      <c r="AT267" s="166" t="s">
        <v>194</v>
      </c>
      <c r="AU267" s="166" t="s">
        <v>88</v>
      </c>
      <c r="AV267" s="13" t="s">
        <v>88</v>
      </c>
      <c r="AW267" s="13" t="s">
        <v>35</v>
      </c>
      <c r="AX267" s="13" t="s">
        <v>80</v>
      </c>
      <c r="AY267" s="166" t="s">
        <v>185</v>
      </c>
    </row>
    <row r="268" spans="1:65" s="13" customFormat="1">
      <c r="B268" s="164"/>
      <c r="D268" s="165" t="s">
        <v>194</v>
      </c>
      <c r="E268" s="166" t="s">
        <v>1</v>
      </c>
      <c r="F268" s="167" t="s">
        <v>3605</v>
      </c>
      <c r="H268" s="168">
        <v>10.054</v>
      </c>
      <c r="I268" s="169"/>
      <c r="L268" s="164"/>
      <c r="M268" s="170"/>
      <c r="N268" s="171"/>
      <c r="O268" s="171"/>
      <c r="P268" s="171"/>
      <c r="Q268" s="171"/>
      <c r="R268" s="171"/>
      <c r="S268" s="171"/>
      <c r="T268" s="172"/>
      <c r="AT268" s="166" t="s">
        <v>194</v>
      </c>
      <c r="AU268" s="166" t="s">
        <v>88</v>
      </c>
      <c r="AV268" s="13" t="s">
        <v>88</v>
      </c>
      <c r="AW268" s="13" t="s">
        <v>35</v>
      </c>
      <c r="AX268" s="13" t="s">
        <v>80</v>
      </c>
      <c r="AY268" s="166" t="s">
        <v>185</v>
      </c>
    </row>
    <row r="269" spans="1:65" s="13" customFormat="1">
      <c r="B269" s="164"/>
      <c r="D269" s="165" t="s">
        <v>194</v>
      </c>
      <c r="E269" s="166" t="s">
        <v>1</v>
      </c>
      <c r="F269" s="167" t="s">
        <v>3606</v>
      </c>
      <c r="H269" s="168">
        <v>7.2160000000000002</v>
      </c>
      <c r="I269" s="169"/>
      <c r="L269" s="164"/>
      <c r="M269" s="170"/>
      <c r="N269" s="171"/>
      <c r="O269" s="171"/>
      <c r="P269" s="171"/>
      <c r="Q269" s="171"/>
      <c r="R269" s="171"/>
      <c r="S269" s="171"/>
      <c r="T269" s="172"/>
      <c r="AT269" s="166" t="s">
        <v>194</v>
      </c>
      <c r="AU269" s="166" t="s">
        <v>88</v>
      </c>
      <c r="AV269" s="13" t="s">
        <v>88</v>
      </c>
      <c r="AW269" s="13" t="s">
        <v>35</v>
      </c>
      <c r="AX269" s="13" t="s">
        <v>80</v>
      </c>
      <c r="AY269" s="166" t="s">
        <v>185</v>
      </c>
    </row>
    <row r="270" spans="1:65" s="13" customFormat="1">
      <c r="B270" s="164"/>
      <c r="D270" s="165" t="s">
        <v>194</v>
      </c>
      <c r="E270" s="166" t="s">
        <v>1</v>
      </c>
      <c r="F270" s="167" t="s">
        <v>3607</v>
      </c>
      <c r="H270" s="168">
        <v>7.843</v>
      </c>
      <c r="I270" s="169"/>
      <c r="L270" s="164"/>
      <c r="M270" s="170"/>
      <c r="N270" s="171"/>
      <c r="O270" s="171"/>
      <c r="P270" s="171"/>
      <c r="Q270" s="171"/>
      <c r="R270" s="171"/>
      <c r="S270" s="171"/>
      <c r="T270" s="172"/>
      <c r="AT270" s="166" t="s">
        <v>194</v>
      </c>
      <c r="AU270" s="166" t="s">
        <v>88</v>
      </c>
      <c r="AV270" s="13" t="s">
        <v>88</v>
      </c>
      <c r="AW270" s="13" t="s">
        <v>35</v>
      </c>
      <c r="AX270" s="13" t="s">
        <v>80</v>
      </c>
      <c r="AY270" s="166" t="s">
        <v>185</v>
      </c>
    </row>
    <row r="271" spans="1:65" s="13" customFormat="1">
      <c r="B271" s="164"/>
      <c r="D271" s="165" t="s">
        <v>194</v>
      </c>
      <c r="E271" s="166" t="s">
        <v>1</v>
      </c>
      <c r="F271" s="167" t="s">
        <v>3608</v>
      </c>
      <c r="H271" s="168">
        <v>14.784000000000001</v>
      </c>
      <c r="I271" s="169"/>
      <c r="L271" s="164"/>
      <c r="M271" s="170"/>
      <c r="N271" s="171"/>
      <c r="O271" s="171"/>
      <c r="P271" s="171"/>
      <c r="Q271" s="171"/>
      <c r="R271" s="171"/>
      <c r="S271" s="171"/>
      <c r="T271" s="172"/>
      <c r="AT271" s="166" t="s">
        <v>194</v>
      </c>
      <c r="AU271" s="166" t="s">
        <v>88</v>
      </c>
      <c r="AV271" s="13" t="s">
        <v>88</v>
      </c>
      <c r="AW271" s="13" t="s">
        <v>35</v>
      </c>
      <c r="AX271" s="13" t="s">
        <v>80</v>
      </c>
      <c r="AY271" s="166" t="s">
        <v>185</v>
      </c>
    </row>
    <row r="272" spans="1:65" s="13" customFormat="1">
      <c r="B272" s="164"/>
      <c r="D272" s="165" t="s">
        <v>194</v>
      </c>
      <c r="E272" s="166" t="s">
        <v>1</v>
      </c>
      <c r="F272" s="167" t="s">
        <v>3609</v>
      </c>
      <c r="H272" s="168">
        <v>12.561999999999999</v>
      </c>
      <c r="I272" s="169"/>
      <c r="L272" s="164"/>
      <c r="M272" s="170"/>
      <c r="N272" s="171"/>
      <c r="O272" s="171"/>
      <c r="P272" s="171"/>
      <c r="Q272" s="171"/>
      <c r="R272" s="171"/>
      <c r="S272" s="171"/>
      <c r="T272" s="172"/>
      <c r="AT272" s="166" t="s">
        <v>194</v>
      </c>
      <c r="AU272" s="166" t="s">
        <v>88</v>
      </c>
      <c r="AV272" s="13" t="s">
        <v>88</v>
      </c>
      <c r="AW272" s="13" t="s">
        <v>35</v>
      </c>
      <c r="AX272" s="13" t="s">
        <v>80</v>
      </c>
      <c r="AY272" s="166" t="s">
        <v>185</v>
      </c>
    </row>
    <row r="273" spans="1:65" s="13" customFormat="1">
      <c r="B273" s="164"/>
      <c r="D273" s="165" t="s">
        <v>194</v>
      </c>
      <c r="E273" s="166" t="s">
        <v>1</v>
      </c>
      <c r="F273" s="167" t="s">
        <v>3610</v>
      </c>
      <c r="H273" s="168">
        <v>13.728</v>
      </c>
      <c r="I273" s="169"/>
      <c r="L273" s="164"/>
      <c r="M273" s="170"/>
      <c r="N273" s="171"/>
      <c r="O273" s="171"/>
      <c r="P273" s="171"/>
      <c r="Q273" s="171"/>
      <c r="R273" s="171"/>
      <c r="S273" s="171"/>
      <c r="T273" s="172"/>
      <c r="AT273" s="166" t="s">
        <v>194</v>
      </c>
      <c r="AU273" s="166" t="s">
        <v>88</v>
      </c>
      <c r="AV273" s="13" t="s">
        <v>88</v>
      </c>
      <c r="AW273" s="13" t="s">
        <v>35</v>
      </c>
      <c r="AX273" s="13" t="s">
        <v>80</v>
      </c>
      <c r="AY273" s="166" t="s">
        <v>185</v>
      </c>
    </row>
    <row r="274" spans="1:65" s="13" customFormat="1">
      <c r="B274" s="164"/>
      <c r="D274" s="165" t="s">
        <v>194</v>
      </c>
      <c r="E274" s="166" t="s">
        <v>1</v>
      </c>
      <c r="F274" s="167" t="s">
        <v>3611</v>
      </c>
      <c r="H274" s="168">
        <v>6.0279999999999996</v>
      </c>
      <c r="I274" s="169"/>
      <c r="L274" s="164"/>
      <c r="M274" s="170"/>
      <c r="N274" s="171"/>
      <c r="O274" s="171"/>
      <c r="P274" s="171"/>
      <c r="Q274" s="171"/>
      <c r="R274" s="171"/>
      <c r="S274" s="171"/>
      <c r="T274" s="172"/>
      <c r="AT274" s="166" t="s">
        <v>194</v>
      </c>
      <c r="AU274" s="166" t="s">
        <v>88</v>
      </c>
      <c r="AV274" s="13" t="s">
        <v>88</v>
      </c>
      <c r="AW274" s="13" t="s">
        <v>35</v>
      </c>
      <c r="AX274" s="13" t="s">
        <v>80</v>
      </c>
      <c r="AY274" s="166" t="s">
        <v>185</v>
      </c>
    </row>
    <row r="275" spans="1:65" s="13" customFormat="1">
      <c r="B275" s="164"/>
      <c r="D275" s="165" t="s">
        <v>194</v>
      </c>
      <c r="E275" s="166" t="s">
        <v>1</v>
      </c>
      <c r="F275" s="167" t="s">
        <v>3612</v>
      </c>
      <c r="H275" s="168">
        <v>2.6179999999999999</v>
      </c>
      <c r="I275" s="169"/>
      <c r="L275" s="164"/>
      <c r="M275" s="170"/>
      <c r="N275" s="171"/>
      <c r="O275" s="171"/>
      <c r="P275" s="171"/>
      <c r="Q275" s="171"/>
      <c r="R275" s="171"/>
      <c r="S275" s="171"/>
      <c r="T275" s="172"/>
      <c r="AT275" s="166" t="s">
        <v>194</v>
      </c>
      <c r="AU275" s="166" t="s">
        <v>88</v>
      </c>
      <c r="AV275" s="13" t="s">
        <v>88</v>
      </c>
      <c r="AW275" s="13" t="s">
        <v>35</v>
      </c>
      <c r="AX275" s="13" t="s">
        <v>80</v>
      </c>
      <c r="AY275" s="166" t="s">
        <v>185</v>
      </c>
    </row>
    <row r="276" spans="1:65" s="13" customFormat="1">
      <c r="B276" s="164"/>
      <c r="D276" s="165" t="s">
        <v>194</v>
      </c>
      <c r="E276" s="166" t="s">
        <v>1</v>
      </c>
      <c r="F276" s="167" t="s">
        <v>3613</v>
      </c>
      <c r="H276" s="168">
        <v>11.164999999999999</v>
      </c>
      <c r="I276" s="169"/>
      <c r="L276" s="164"/>
      <c r="M276" s="170"/>
      <c r="N276" s="171"/>
      <c r="O276" s="171"/>
      <c r="P276" s="171"/>
      <c r="Q276" s="171"/>
      <c r="R276" s="171"/>
      <c r="S276" s="171"/>
      <c r="T276" s="172"/>
      <c r="AT276" s="166" t="s">
        <v>194</v>
      </c>
      <c r="AU276" s="166" t="s">
        <v>88</v>
      </c>
      <c r="AV276" s="13" t="s">
        <v>88</v>
      </c>
      <c r="AW276" s="13" t="s">
        <v>35</v>
      </c>
      <c r="AX276" s="13" t="s">
        <v>80</v>
      </c>
      <c r="AY276" s="166" t="s">
        <v>185</v>
      </c>
    </row>
    <row r="277" spans="1:65" s="13" customFormat="1">
      <c r="B277" s="164"/>
      <c r="D277" s="165" t="s">
        <v>194</v>
      </c>
      <c r="E277" s="166" t="s">
        <v>1</v>
      </c>
      <c r="F277" s="167" t="s">
        <v>3614</v>
      </c>
      <c r="H277" s="168">
        <v>6.391</v>
      </c>
      <c r="I277" s="169"/>
      <c r="L277" s="164"/>
      <c r="M277" s="170"/>
      <c r="N277" s="171"/>
      <c r="O277" s="171"/>
      <c r="P277" s="171"/>
      <c r="Q277" s="171"/>
      <c r="R277" s="171"/>
      <c r="S277" s="171"/>
      <c r="T277" s="172"/>
      <c r="AT277" s="166" t="s">
        <v>194</v>
      </c>
      <c r="AU277" s="166" t="s">
        <v>88</v>
      </c>
      <c r="AV277" s="13" t="s">
        <v>88</v>
      </c>
      <c r="AW277" s="13" t="s">
        <v>35</v>
      </c>
      <c r="AX277" s="13" t="s">
        <v>80</v>
      </c>
      <c r="AY277" s="166" t="s">
        <v>185</v>
      </c>
    </row>
    <row r="278" spans="1:65" s="13" customFormat="1">
      <c r="B278" s="164"/>
      <c r="D278" s="165" t="s">
        <v>194</v>
      </c>
      <c r="E278" s="166" t="s">
        <v>1</v>
      </c>
      <c r="F278" s="167" t="s">
        <v>3615</v>
      </c>
      <c r="H278" s="168">
        <v>9.8780000000000001</v>
      </c>
      <c r="I278" s="169"/>
      <c r="L278" s="164"/>
      <c r="M278" s="170"/>
      <c r="N278" s="171"/>
      <c r="O278" s="171"/>
      <c r="P278" s="171"/>
      <c r="Q278" s="171"/>
      <c r="R278" s="171"/>
      <c r="S278" s="171"/>
      <c r="T278" s="172"/>
      <c r="AT278" s="166" t="s">
        <v>194</v>
      </c>
      <c r="AU278" s="166" t="s">
        <v>88</v>
      </c>
      <c r="AV278" s="13" t="s">
        <v>88</v>
      </c>
      <c r="AW278" s="13" t="s">
        <v>35</v>
      </c>
      <c r="AX278" s="13" t="s">
        <v>80</v>
      </c>
      <c r="AY278" s="166" t="s">
        <v>185</v>
      </c>
    </row>
    <row r="279" spans="1:65" s="13" customFormat="1">
      <c r="B279" s="164"/>
      <c r="D279" s="165" t="s">
        <v>194</v>
      </c>
      <c r="E279" s="166" t="s">
        <v>1</v>
      </c>
      <c r="F279" s="167" t="s">
        <v>3616</v>
      </c>
      <c r="H279" s="168">
        <v>11.616</v>
      </c>
      <c r="I279" s="169"/>
      <c r="L279" s="164"/>
      <c r="M279" s="170"/>
      <c r="N279" s="171"/>
      <c r="O279" s="171"/>
      <c r="P279" s="171"/>
      <c r="Q279" s="171"/>
      <c r="R279" s="171"/>
      <c r="S279" s="171"/>
      <c r="T279" s="172"/>
      <c r="AT279" s="166" t="s">
        <v>194</v>
      </c>
      <c r="AU279" s="166" t="s">
        <v>88</v>
      </c>
      <c r="AV279" s="13" t="s">
        <v>88</v>
      </c>
      <c r="AW279" s="13" t="s">
        <v>35</v>
      </c>
      <c r="AX279" s="13" t="s">
        <v>80</v>
      </c>
      <c r="AY279" s="166" t="s">
        <v>185</v>
      </c>
    </row>
    <row r="280" spans="1:65" s="13" customFormat="1">
      <c r="B280" s="164"/>
      <c r="D280" s="165" t="s">
        <v>194</v>
      </c>
      <c r="E280" s="166" t="s">
        <v>1</v>
      </c>
      <c r="F280" s="167" t="s">
        <v>3617</v>
      </c>
      <c r="H280" s="168">
        <v>14.574999999999999</v>
      </c>
      <c r="I280" s="169"/>
      <c r="L280" s="164"/>
      <c r="M280" s="170"/>
      <c r="N280" s="171"/>
      <c r="O280" s="171"/>
      <c r="P280" s="171"/>
      <c r="Q280" s="171"/>
      <c r="R280" s="171"/>
      <c r="S280" s="171"/>
      <c r="T280" s="172"/>
      <c r="AT280" s="166" t="s">
        <v>194</v>
      </c>
      <c r="AU280" s="166" t="s">
        <v>88</v>
      </c>
      <c r="AV280" s="13" t="s">
        <v>88</v>
      </c>
      <c r="AW280" s="13" t="s">
        <v>35</v>
      </c>
      <c r="AX280" s="13" t="s">
        <v>80</v>
      </c>
      <c r="AY280" s="166" t="s">
        <v>185</v>
      </c>
    </row>
    <row r="281" spans="1:65" s="13" customFormat="1">
      <c r="B281" s="164"/>
      <c r="D281" s="165" t="s">
        <v>194</v>
      </c>
      <c r="E281" s="166" t="s">
        <v>1</v>
      </c>
      <c r="F281" s="167" t="s">
        <v>3618</v>
      </c>
      <c r="H281" s="168">
        <v>15.125</v>
      </c>
      <c r="I281" s="169"/>
      <c r="L281" s="164"/>
      <c r="M281" s="170"/>
      <c r="N281" s="171"/>
      <c r="O281" s="171"/>
      <c r="P281" s="171"/>
      <c r="Q281" s="171"/>
      <c r="R281" s="171"/>
      <c r="S281" s="171"/>
      <c r="T281" s="172"/>
      <c r="AT281" s="166" t="s">
        <v>194</v>
      </c>
      <c r="AU281" s="166" t="s">
        <v>88</v>
      </c>
      <c r="AV281" s="13" t="s">
        <v>88</v>
      </c>
      <c r="AW281" s="13" t="s">
        <v>35</v>
      </c>
      <c r="AX281" s="13" t="s">
        <v>80</v>
      </c>
      <c r="AY281" s="166" t="s">
        <v>185</v>
      </c>
    </row>
    <row r="282" spans="1:65" s="13" customFormat="1">
      <c r="B282" s="164"/>
      <c r="D282" s="165" t="s">
        <v>194</v>
      </c>
      <c r="E282" s="166" t="s">
        <v>1</v>
      </c>
      <c r="F282" s="167" t="s">
        <v>3619</v>
      </c>
      <c r="H282" s="168">
        <v>9.7680000000000007</v>
      </c>
      <c r="I282" s="169"/>
      <c r="L282" s="164"/>
      <c r="M282" s="170"/>
      <c r="N282" s="171"/>
      <c r="O282" s="171"/>
      <c r="P282" s="171"/>
      <c r="Q282" s="171"/>
      <c r="R282" s="171"/>
      <c r="S282" s="171"/>
      <c r="T282" s="172"/>
      <c r="AT282" s="166" t="s">
        <v>194</v>
      </c>
      <c r="AU282" s="166" t="s">
        <v>88</v>
      </c>
      <c r="AV282" s="13" t="s">
        <v>88</v>
      </c>
      <c r="AW282" s="13" t="s">
        <v>35</v>
      </c>
      <c r="AX282" s="13" t="s">
        <v>80</v>
      </c>
      <c r="AY282" s="166" t="s">
        <v>185</v>
      </c>
    </row>
    <row r="283" spans="1:65" s="13" customFormat="1">
      <c r="B283" s="164"/>
      <c r="D283" s="165" t="s">
        <v>194</v>
      </c>
      <c r="E283" s="166" t="s">
        <v>1</v>
      </c>
      <c r="F283" s="167" t="s">
        <v>3619</v>
      </c>
      <c r="H283" s="168">
        <v>9.7680000000000007</v>
      </c>
      <c r="I283" s="169"/>
      <c r="L283" s="164"/>
      <c r="M283" s="170"/>
      <c r="N283" s="171"/>
      <c r="O283" s="171"/>
      <c r="P283" s="171"/>
      <c r="Q283" s="171"/>
      <c r="R283" s="171"/>
      <c r="S283" s="171"/>
      <c r="T283" s="172"/>
      <c r="AT283" s="166" t="s">
        <v>194</v>
      </c>
      <c r="AU283" s="166" t="s">
        <v>88</v>
      </c>
      <c r="AV283" s="13" t="s">
        <v>88</v>
      </c>
      <c r="AW283" s="13" t="s">
        <v>35</v>
      </c>
      <c r="AX283" s="13" t="s">
        <v>80</v>
      </c>
      <c r="AY283" s="166" t="s">
        <v>185</v>
      </c>
    </row>
    <row r="284" spans="1:65" s="13" customFormat="1">
      <c r="B284" s="164"/>
      <c r="D284" s="165" t="s">
        <v>194</v>
      </c>
      <c r="E284" s="166" t="s">
        <v>1</v>
      </c>
      <c r="F284" s="167" t="s">
        <v>3620</v>
      </c>
      <c r="H284" s="168">
        <v>11.66</v>
      </c>
      <c r="I284" s="169"/>
      <c r="L284" s="164"/>
      <c r="M284" s="170"/>
      <c r="N284" s="171"/>
      <c r="O284" s="171"/>
      <c r="P284" s="171"/>
      <c r="Q284" s="171"/>
      <c r="R284" s="171"/>
      <c r="S284" s="171"/>
      <c r="T284" s="172"/>
      <c r="AT284" s="166" t="s">
        <v>194</v>
      </c>
      <c r="AU284" s="166" t="s">
        <v>88</v>
      </c>
      <c r="AV284" s="13" t="s">
        <v>88</v>
      </c>
      <c r="AW284" s="13" t="s">
        <v>35</v>
      </c>
      <c r="AX284" s="13" t="s">
        <v>80</v>
      </c>
      <c r="AY284" s="166" t="s">
        <v>185</v>
      </c>
    </row>
    <row r="285" spans="1:65" s="16" customFormat="1">
      <c r="B285" s="206"/>
      <c r="D285" s="165" t="s">
        <v>194</v>
      </c>
      <c r="E285" s="207" t="s">
        <v>3439</v>
      </c>
      <c r="F285" s="208" t="s">
        <v>510</v>
      </c>
      <c r="H285" s="209">
        <v>241.02099999999999</v>
      </c>
      <c r="I285" s="210"/>
      <c r="L285" s="206"/>
      <c r="M285" s="211"/>
      <c r="N285" s="212"/>
      <c r="O285" s="212"/>
      <c r="P285" s="212"/>
      <c r="Q285" s="212"/>
      <c r="R285" s="212"/>
      <c r="S285" s="212"/>
      <c r="T285" s="213"/>
      <c r="AT285" s="207" t="s">
        <v>194</v>
      </c>
      <c r="AU285" s="207" t="s">
        <v>88</v>
      </c>
      <c r="AV285" s="16" t="s">
        <v>117</v>
      </c>
      <c r="AW285" s="16" t="s">
        <v>35</v>
      </c>
      <c r="AX285" s="16" t="s">
        <v>80</v>
      </c>
      <c r="AY285" s="207" t="s">
        <v>185</v>
      </c>
    </row>
    <row r="286" spans="1:65" s="14" customFormat="1">
      <c r="B286" s="173"/>
      <c r="D286" s="165" t="s">
        <v>194</v>
      </c>
      <c r="E286" s="174" t="s">
        <v>1</v>
      </c>
      <c r="F286" s="175" t="s">
        <v>195</v>
      </c>
      <c r="H286" s="176">
        <v>241.02099999999999</v>
      </c>
      <c r="I286" s="177"/>
      <c r="L286" s="173"/>
      <c r="M286" s="178"/>
      <c r="N286" s="179"/>
      <c r="O286" s="179"/>
      <c r="P286" s="179"/>
      <c r="Q286" s="179"/>
      <c r="R286" s="179"/>
      <c r="S286" s="179"/>
      <c r="T286" s="180"/>
      <c r="AT286" s="174" t="s">
        <v>194</v>
      </c>
      <c r="AU286" s="174" t="s">
        <v>88</v>
      </c>
      <c r="AV286" s="14" t="s">
        <v>192</v>
      </c>
      <c r="AW286" s="14" t="s">
        <v>35</v>
      </c>
      <c r="AX286" s="14" t="s">
        <v>24</v>
      </c>
      <c r="AY286" s="174" t="s">
        <v>185</v>
      </c>
    </row>
    <row r="287" spans="1:65" s="2" customFormat="1" ht="16.5" customHeight="1">
      <c r="A287" s="33"/>
      <c r="B287" s="150"/>
      <c r="C287" s="151" t="s">
        <v>398</v>
      </c>
      <c r="D287" s="151" t="s">
        <v>187</v>
      </c>
      <c r="E287" s="152" t="s">
        <v>1333</v>
      </c>
      <c r="F287" s="153" t="s">
        <v>1334</v>
      </c>
      <c r="G287" s="154" t="s">
        <v>280</v>
      </c>
      <c r="H287" s="155">
        <v>438.22</v>
      </c>
      <c r="I287" s="156"/>
      <c r="J287" s="157">
        <f>ROUND(I287*H287,2)</f>
        <v>0</v>
      </c>
      <c r="K287" s="153" t="s">
        <v>191</v>
      </c>
      <c r="L287" s="34"/>
      <c r="M287" s="158" t="s">
        <v>1</v>
      </c>
      <c r="N287" s="159" t="s">
        <v>45</v>
      </c>
      <c r="O287" s="59"/>
      <c r="P287" s="160">
        <f>O287*H287</f>
        <v>0</v>
      </c>
      <c r="Q287" s="160">
        <v>0</v>
      </c>
      <c r="R287" s="160">
        <f>Q287*H287</f>
        <v>0</v>
      </c>
      <c r="S287" s="160">
        <v>0</v>
      </c>
      <c r="T287" s="161">
        <f>S287*H287</f>
        <v>0</v>
      </c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R287" s="162" t="s">
        <v>192</v>
      </c>
      <c r="AT287" s="162" t="s">
        <v>187</v>
      </c>
      <c r="AU287" s="162" t="s">
        <v>88</v>
      </c>
      <c r="AY287" s="18" t="s">
        <v>185</v>
      </c>
      <c r="BE287" s="163">
        <f>IF(N287="základní",J287,0)</f>
        <v>0</v>
      </c>
      <c r="BF287" s="163">
        <f>IF(N287="snížená",J287,0)</f>
        <v>0</v>
      </c>
      <c r="BG287" s="163">
        <f>IF(N287="zákl. přenesená",J287,0)</f>
        <v>0</v>
      </c>
      <c r="BH287" s="163">
        <f>IF(N287="sníž. přenesená",J287,0)</f>
        <v>0</v>
      </c>
      <c r="BI287" s="163">
        <f>IF(N287="nulová",J287,0)</f>
        <v>0</v>
      </c>
      <c r="BJ287" s="18" t="s">
        <v>24</v>
      </c>
      <c r="BK287" s="163">
        <f>ROUND(I287*H287,2)</f>
        <v>0</v>
      </c>
      <c r="BL287" s="18" t="s">
        <v>192</v>
      </c>
      <c r="BM287" s="162" t="s">
        <v>3621</v>
      </c>
    </row>
    <row r="288" spans="1:65" s="15" customFormat="1">
      <c r="B288" s="194"/>
      <c r="D288" s="165" t="s">
        <v>194</v>
      </c>
      <c r="E288" s="195" t="s">
        <v>1</v>
      </c>
      <c r="F288" s="196" t="s">
        <v>3557</v>
      </c>
      <c r="H288" s="195" t="s">
        <v>1</v>
      </c>
      <c r="I288" s="197"/>
      <c r="L288" s="194"/>
      <c r="M288" s="198"/>
      <c r="N288" s="199"/>
      <c r="O288" s="199"/>
      <c r="P288" s="199"/>
      <c r="Q288" s="199"/>
      <c r="R288" s="199"/>
      <c r="S288" s="199"/>
      <c r="T288" s="200"/>
      <c r="AT288" s="195" t="s">
        <v>194</v>
      </c>
      <c r="AU288" s="195" t="s">
        <v>88</v>
      </c>
      <c r="AV288" s="15" t="s">
        <v>24</v>
      </c>
      <c r="AW288" s="15" t="s">
        <v>35</v>
      </c>
      <c r="AX288" s="15" t="s">
        <v>80</v>
      </c>
      <c r="AY288" s="195" t="s">
        <v>185</v>
      </c>
    </row>
    <row r="289" spans="2:51" s="13" customFormat="1">
      <c r="B289" s="164"/>
      <c r="D289" s="165" t="s">
        <v>194</v>
      </c>
      <c r="E289" s="166" t="s">
        <v>1</v>
      </c>
      <c r="F289" s="167" t="s">
        <v>3558</v>
      </c>
      <c r="H289" s="168">
        <v>12.16</v>
      </c>
      <c r="I289" s="169"/>
      <c r="L289" s="164"/>
      <c r="M289" s="170"/>
      <c r="N289" s="171"/>
      <c r="O289" s="171"/>
      <c r="P289" s="171"/>
      <c r="Q289" s="171"/>
      <c r="R289" s="171"/>
      <c r="S289" s="171"/>
      <c r="T289" s="172"/>
      <c r="AT289" s="166" t="s">
        <v>194</v>
      </c>
      <c r="AU289" s="166" t="s">
        <v>88</v>
      </c>
      <c r="AV289" s="13" t="s">
        <v>88</v>
      </c>
      <c r="AW289" s="13" t="s">
        <v>35</v>
      </c>
      <c r="AX289" s="13" t="s">
        <v>80</v>
      </c>
      <c r="AY289" s="166" t="s">
        <v>185</v>
      </c>
    </row>
    <row r="290" spans="2:51" s="13" customFormat="1">
      <c r="B290" s="164"/>
      <c r="D290" s="165" t="s">
        <v>194</v>
      </c>
      <c r="E290" s="166" t="s">
        <v>1</v>
      </c>
      <c r="F290" s="167" t="s">
        <v>3559</v>
      </c>
      <c r="H290" s="168">
        <v>10.9</v>
      </c>
      <c r="I290" s="169"/>
      <c r="L290" s="164"/>
      <c r="M290" s="170"/>
      <c r="N290" s="171"/>
      <c r="O290" s="171"/>
      <c r="P290" s="171"/>
      <c r="Q290" s="171"/>
      <c r="R290" s="171"/>
      <c r="S290" s="171"/>
      <c r="T290" s="172"/>
      <c r="AT290" s="166" t="s">
        <v>194</v>
      </c>
      <c r="AU290" s="166" t="s">
        <v>88</v>
      </c>
      <c r="AV290" s="13" t="s">
        <v>88</v>
      </c>
      <c r="AW290" s="13" t="s">
        <v>35</v>
      </c>
      <c r="AX290" s="13" t="s">
        <v>80</v>
      </c>
      <c r="AY290" s="166" t="s">
        <v>185</v>
      </c>
    </row>
    <row r="291" spans="2:51" s="13" customFormat="1">
      <c r="B291" s="164"/>
      <c r="D291" s="165" t="s">
        <v>194</v>
      </c>
      <c r="E291" s="166" t="s">
        <v>1</v>
      </c>
      <c r="F291" s="167" t="s">
        <v>3560</v>
      </c>
      <c r="H291" s="168">
        <v>14.46</v>
      </c>
      <c r="I291" s="169"/>
      <c r="L291" s="164"/>
      <c r="M291" s="170"/>
      <c r="N291" s="171"/>
      <c r="O291" s="171"/>
      <c r="P291" s="171"/>
      <c r="Q291" s="171"/>
      <c r="R291" s="171"/>
      <c r="S291" s="171"/>
      <c r="T291" s="172"/>
      <c r="AT291" s="166" t="s">
        <v>194</v>
      </c>
      <c r="AU291" s="166" t="s">
        <v>88</v>
      </c>
      <c r="AV291" s="13" t="s">
        <v>88</v>
      </c>
      <c r="AW291" s="13" t="s">
        <v>35</v>
      </c>
      <c r="AX291" s="13" t="s">
        <v>80</v>
      </c>
      <c r="AY291" s="166" t="s">
        <v>185</v>
      </c>
    </row>
    <row r="292" spans="2:51" s="13" customFormat="1">
      <c r="B292" s="164"/>
      <c r="D292" s="165" t="s">
        <v>194</v>
      </c>
      <c r="E292" s="166" t="s">
        <v>1</v>
      </c>
      <c r="F292" s="167" t="s">
        <v>3561</v>
      </c>
      <c r="H292" s="168">
        <v>26.06</v>
      </c>
      <c r="I292" s="169"/>
      <c r="L292" s="164"/>
      <c r="M292" s="170"/>
      <c r="N292" s="171"/>
      <c r="O292" s="171"/>
      <c r="P292" s="171"/>
      <c r="Q292" s="171"/>
      <c r="R292" s="171"/>
      <c r="S292" s="171"/>
      <c r="T292" s="172"/>
      <c r="AT292" s="166" t="s">
        <v>194</v>
      </c>
      <c r="AU292" s="166" t="s">
        <v>88</v>
      </c>
      <c r="AV292" s="13" t="s">
        <v>88</v>
      </c>
      <c r="AW292" s="13" t="s">
        <v>35</v>
      </c>
      <c r="AX292" s="13" t="s">
        <v>80</v>
      </c>
      <c r="AY292" s="166" t="s">
        <v>185</v>
      </c>
    </row>
    <row r="293" spans="2:51" s="13" customFormat="1">
      <c r="B293" s="164"/>
      <c r="D293" s="165" t="s">
        <v>194</v>
      </c>
      <c r="E293" s="166" t="s">
        <v>1</v>
      </c>
      <c r="F293" s="167" t="s">
        <v>3562</v>
      </c>
      <c r="H293" s="168">
        <v>9.44</v>
      </c>
      <c r="I293" s="169"/>
      <c r="L293" s="164"/>
      <c r="M293" s="170"/>
      <c r="N293" s="171"/>
      <c r="O293" s="171"/>
      <c r="P293" s="171"/>
      <c r="Q293" s="171"/>
      <c r="R293" s="171"/>
      <c r="S293" s="171"/>
      <c r="T293" s="172"/>
      <c r="AT293" s="166" t="s">
        <v>194</v>
      </c>
      <c r="AU293" s="166" t="s">
        <v>88</v>
      </c>
      <c r="AV293" s="13" t="s">
        <v>88</v>
      </c>
      <c r="AW293" s="13" t="s">
        <v>35</v>
      </c>
      <c r="AX293" s="13" t="s">
        <v>80</v>
      </c>
      <c r="AY293" s="166" t="s">
        <v>185</v>
      </c>
    </row>
    <row r="294" spans="2:51" s="13" customFormat="1">
      <c r="B294" s="164"/>
      <c r="D294" s="165" t="s">
        <v>194</v>
      </c>
      <c r="E294" s="166" t="s">
        <v>1</v>
      </c>
      <c r="F294" s="167" t="s">
        <v>3563</v>
      </c>
      <c r="H294" s="168">
        <v>9.5</v>
      </c>
      <c r="I294" s="169"/>
      <c r="L294" s="164"/>
      <c r="M294" s="170"/>
      <c r="N294" s="171"/>
      <c r="O294" s="171"/>
      <c r="P294" s="171"/>
      <c r="Q294" s="171"/>
      <c r="R294" s="171"/>
      <c r="S294" s="171"/>
      <c r="T294" s="172"/>
      <c r="AT294" s="166" t="s">
        <v>194</v>
      </c>
      <c r="AU294" s="166" t="s">
        <v>88</v>
      </c>
      <c r="AV294" s="13" t="s">
        <v>88</v>
      </c>
      <c r="AW294" s="13" t="s">
        <v>35</v>
      </c>
      <c r="AX294" s="13" t="s">
        <v>80</v>
      </c>
      <c r="AY294" s="166" t="s">
        <v>185</v>
      </c>
    </row>
    <row r="295" spans="2:51" s="13" customFormat="1">
      <c r="B295" s="164"/>
      <c r="D295" s="165" t="s">
        <v>194</v>
      </c>
      <c r="E295" s="166" t="s">
        <v>1</v>
      </c>
      <c r="F295" s="167" t="s">
        <v>3564</v>
      </c>
      <c r="H295" s="168">
        <v>13.22</v>
      </c>
      <c r="I295" s="169"/>
      <c r="L295" s="164"/>
      <c r="M295" s="170"/>
      <c r="N295" s="171"/>
      <c r="O295" s="171"/>
      <c r="P295" s="171"/>
      <c r="Q295" s="171"/>
      <c r="R295" s="171"/>
      <c r="S295" s="171"/>
      <c r="T295" s="172"/>
      <c r="AT295" s="166" t="s">
        <v>194</v>
      </c>
      <c r="AU295" s="166" t="s">
        <v>88</v>
      </c>
      <c r="AV295" s="13" t="s">
        <v>88</v>
      </c>
      <c r="AW295" s="13" t="s">
        <v>35</v>
      </c>
      <c r="AX295" s="13" t="s">
        <v>80</v>
      </c>
      <c r="AY295" s="166" t="s">
        <v>185</v>
      </c>
    </row>
    <row r="296" spans="2:51" s="13" customFormat="1">
      <c r="B296" s="164"/>
      <c r="D296" s="165" t="s">
        <v>194</v>
      </c>
      <c r="E296" s="166" t="s">
        <v>1</v>
      </c>
      <c r="F296" s="167" t="s">
        <v>3565</v>
      </c>
      <c r="H296" s="168">
        <v>9.6999999999999993</v>
      </c>
      <c r="I296" s="169"/>
      <c r="L296" s="164"/>
      <c r="M296" s="170"/>
      <c r="N296" s="171"/>
      <c r="O296" s="171"/>
      <c r="P296" s="171"/>
      <c r="Q296" s="171"/>
      <c r="R296" s="171"/>
      <c r="S296" s="171"/>
      <c r="T296" s="172"/>
      <c r="AT296" s="166" t="s">
        <v>194</v>
      </c>
      <c r="AU296" s="166" t="s">
        <v>88</v>
      </c>
      <c r="AV296" s="13" t="s">
        <v>88</v>
      </c>
      <c r="AW296" s="13" t="s">
        <v>35</v>
      </c>
      <c r="AX296" s="13" t="s">
        <v>80</v>
      </c>
      <c r="AY296" s="166" t="s">
        <v>185</v>
      </c>
    </row>
    <row r="297" spans="2:51" s="13" customFormat="1">
      <c r="B297" s="164"/>
      <c r="D297" s="165" t="s">
        <v>194</v>
      </c>
      <c r="E297" s="166" t="s">
        <v>1</v>
      </c>
      <c r="F297" s="167" t="s">
        <v>3566</v>
      </c>
      <c r="H297" s="168">
        <v>15</v>
      </c>
      <c r="I297" s="169"/>
      <c r="L297" s="164"/>
      <c r="M297" s="170"/>
      <c r="N297" s="171"/>
      <c r="O297" s="171"/>
      <c r="P297" s="171"/>
      <c r="Q297" s="171"/>
      <c r="R297" s="171"/>
      <c r="S297" s="171"/>
      <c r="T297" s="172"/>
      <c r="AT297" s="166" t="s">
        <v>194</v>
      </c>
      <c r="AU297" s="166" t="s">
        <v>88</v>
      </c>
      <c r="AV297" s="13" t="s">
        <v>88</v>
      </c>
      <c r="AW297" s="13" t="s">
        <v>35</v>
      </c>
      <c r="AX297" s="13" t="s">
        <v>80</v>
      </c>
      <c r="AY297" s="166" t="s">
        <v>185</v>
      </c>
    </row>
    <row r="298" spans="2:51" s="13" customFormat="1">
      <c r="B298" s="164"/>
      <c r="D298" s="165" t="s">
        <v>194</v>
      </c>
      <c r="E298" s="166" t="s">
        <v>1</v>
      </c>
      <c r="F298" s="167" t="s">
        <v>3567</v>
      </c>
      <c r="H298" s="168">
        <v>18.28</v>
      </c>
      <c r="I298" s="169"/>
      <c r="L298" s="164"/>
      <c r="M298" s="170"/>
      <c r="N298" s="171"/>
      <c r="O298" s="171"/>
      <c r="P298" s="171"/>
      <c r="Q298" s="171"/>
      <c r="R298" s="171"/>
      <c r="S298" s="171"/>
      <c r="T298" s="172"/>
      <c r="AT298" s="166" t="s">
        <v>194</v>
      </c>
      <c r="AU298" s="166" t="s">
        <v>88</v>
      </c>
      <c r="AV298" s="13" t="s">
        <v>88</v>
      </c>
      <c r="AW298" s="13" t="s">
        <v>35</v>
      </c>
      <c r="AX298" s="13" t="s">
        <v>80</v>
      </c>
      <c r="AY298" s="166" t="s">
        <v>185</v>
      </c>
    </row>
    <row r="299" spans="2:51" s="13" customFormat="1">
      <c r="B299" s="164"/>
      <c r="D299" s="165" t="s">
        <v>194</v>
      </c>
      <c r="E299" s="166" t="s">
        <v>1</v>
      </c>
      <c r="F299" s="167" t="s">
        <v>3568</v>
      </c>
      <c r="H299" s="168">
        <v>13.12</v>
      </c>
      <c r="I299" s="169"/>
      <c r="L299" s="164"/>
      <c r="M299" s="170"/>
      <c r="N299" s="171"/>
      <c r="O299" s="171"/>
      <c r="P299" s="171"/>
      <c r="Q299" s="171"/>
      <c r="R299" s="171"/>
      <c r="S299" s="171"/>
      <c r="T299" s="172"/>
      <c r="AT299" s="166" t="s">
        <v>194</v>
      </c>
      <c r="AU299" s="166" t="s">
        <v>88</v>
      </c>
      <c r="AV299" s="13" t="s">
        <v>88</v>
      </c>
      <c r="AW299" s="13" t="s">
        <v>35</v>
      </c>
      <c r="AX299" s="13" t="s">
        <v>80</v>
      </c>
      <c r="AY299" s="166" t="s">
        <v>185</v>
      </c>
    </row>
    <row r="300" spans="2:51" s="13" customFormat="1">
      <c r="B300" s="164"/>
      <c r="D300" s="165" t="s">
        <v>194</v>
      </c>
      <c r="E300" s="166" t="s">
        <v>1</v>
      </c>
      <c r="F300" s="167" t="s">
        <v>3569</v>
      </c>
      <c r="H300" s="168">
        <v>14.26</v>
      </c>
      <c r="I300" s="169"/>
      <c r="L300" s="164"/>
      <c r="M300" s="170"/>
      <c r="N300" s="171"/>
      <c r="O300" s="171"/>
      <c r="P300" s="171"/>
      <c r="Q300" s="171"/>
      <c r="R300" s="171"/>
      <c r="S300" s="171"/>
      <c r="T300" s="172"/>
      <c r="AT300" s="166" t="s">
        <v>194</v>
      </c>
      <c r="AU300" s="166" t="s">
        <v>88</v>
      </c>
      <c r="AV300" s="13" t="s">
        <v>88</v>
      </c>
      <c r="AW300" s="13" t="s">
        <v>35</v>
      </c>
      <c r="AX300" s="13" t="s">
        <v>80</v>
      </c>
      <c r="AY300" s="166" t="s">
        <v>185</v>
      </c>
    </row>
    <row r="301" spans="2:51" s="13" customFormat="1">
      <c r="B301" s="164"/>
      <c r="D301" s="165" t="s">
        <v>194</v>
      </c>
      <c r="E301" s="166" t="s">
        <v>1</v>
      </c>
      <c r="F301" s="167" t="s">
        <v>3570</v>
      </c>
      <c r="H301" s="168">
        <v>26.88</v>
      </c>
      <c r="I301" s="169"/>
      <c r="L301" s="164"/>
      <c r="M301" s="170"/>
      <c r="N301" s="171"/>
      <c r="O301" s="171"/>
      <c r="P301" s="171"/>
      <c r="Q301" s="171"/>
      <c r="R301" s="171"/>
      <c r="S301" s="171"/>
      <c r="T301" s="172"/>
      <c r="AT301" s="166" t="s">
        <v>194</v>
      </c>
      <c r="AU301" s="166" t="s">
        <v>88</v>
      </c>
      <c r="AV301" s="13" t="s">
        <v>88</v>
      </c>
      <c r="AW301" s="13" t="s">
        <v>35</v>
      </c>
      <c r="AX301" s="13" t="s">
        <v>80</v>
      </c>
      <c r="AY301" s="166" t="s">
        <v>185</v>
      </c>
    </row>
    <row r="302" spans="2:51" s="13" customFormat="1">
      <c r="B302" s="164"/>
      <c r="D302" s="165" t="s">
        <v>194</v>
      </c>
      <c r="E302" s="166" t="s">
        <v>1</v>
      </c>
      <c r="F302" s="167" t="s">
        <v>3571</v>
      </c>
      <c r="H302" s="168">
        <v>22.84</v>
      </c>
      <c r="I302" s="169"/>
      <c r="L302" s="164"/>
      <c r="M302" s="170"/>
      <c r="N302" s="171"/>
      <c r="O302" s="171"/>
      <c r="P302" s="171"/>
      <c r="Q302" s="171"/>
      <c r="R302" s="171"/>
      <c r="S302" s="171"/>
      <c r="T302" s="172"/>
      <c r="AT302" s="166" t="s">
        <v>194</v>
      </c>
      <c r="AU302" s="166" t="s">
        <v>88</v>
      </c>
      <c r="AV302" s="13" t="s">
        <v>88</v>
      </c>
      <c r="AW302" s="13" t="s">
        <v>35</v>
      </c>
      <c r="AX302" s="13" t="s">
        <v>80</v>
      </c>
      <c r="AY302" s="166" t="s">
        <v>185</v>
      </c>
    </row>
    <row r="303" spans="2:51" s="13" customFormat="1">
      <c r="B303" s="164"/>
      <c r="D303" s="165" t="s">
        <v>194</v>
      </c>
      <c r="E303" s="166" t="s">
        <v>1</v>
      </c>
      <c r="F303" s="167" t="s">
        <v>3572</v>
      </c>
      <c r="H303" s="168">
        <v>24.96</v>
      </c>
      <c r="I303" s="169"/>
      <c r="L303" s="164"/>
      <c r="M303" s="170"/>
      <c r="N303" s="171"/>
      <c r="O303" s="171"/>
      <c r="P303" s="171"/>
      <c r="Q303" s="171"/>
      <c r="R303" s="171"/>
      <c r="S303" s="171"/>
      <c r="T303" s="172"/>
      <c r="AT303" s="166" t="s">
        <v>194</v>
      </c>
      <c r="AU303" s="166" t="s">
        <v>88</v>
      </c>
      <c r="AV303" s="13" t="s">
        <v>88</v>
      </c>
      <c r="AW303" s="13" t="s">
        <v>35</v>
      </c>
      <c r="AX303" s="13" t="s">
        <v>80</v>
      </c>
      <c r="AY303" s="166" t="s">
        <v>185</v>
      </c>
    </row>
    <row r="304" spans="2:51" s="13" customFormat="1">
      <c r="B304" s="164"/>
      <c r="D304" s="165" t="s">
        <v>194</v>
      </c>
      <c r="E304" s="166" t="s">
        <v>1</v>
      </c>
      <c r="F304" s="167" t="s">
        <v>3573</v>
      </c>
      <c r="H304" s="168">
        <v>10.96</v>
      </c>
      <c r="I304" s="169"/>
      <c r="L304" s="164"/>
      <c r="M304" s="170"/>
      <c r="N304" s="171"/>
      <c r="O304" s="171"/>
      <c r="P304" s="171"/>
      <c r="Q304" s="171"/>
      <c r="R304" s="171"/>
      <c r="S304" s="171"/>
      <c r="T304" s="172"/>
      <c r="AT304" s="166" t="s">
        <v>194</v>
      </c>
      <c r="AU304" s="166" t="s">
        <v>88</v>
      </c>
      <c r="AV304" s="13" t="s">
        <v>88</v>
      </c>
      <c r="AW304" s="13" t="s">
        <v>35</v>
      </c>
      <c r="AX304" s="13" t="s">
        <v>80</v>
      </c>
      <c r="AY304" s="166" t="s">
        <v>185</v>
      </c>
    </row>
    <row r="305" spans="1:65" s="13" customFormat="1">
      <c r="B305" s="164"/>
      <c r="D305" s="165" t="s">
        <v>194</v>
      </c>
      <c r="E305" s="166" t="s">
        <v>1</v>
      </c>
      <c r="F305" s="167" t="s">
        <v>3574</v>
      </c>
      <c r="H305" s="168">
        <v>4.76</v>
      </c>
      <c r="I305" s="169"/>
      <c r="L305" s="164"/>
      <c r="M305" s="170"/>
      <c r="N305" s="171"/>
      <c r="O305" s="171"/>
      <c r="P305" s="171"/>
      <c r="Q305" s="171"/>
      <c r="R305" s="171"/>
      <c r="S305" s="171"/>
      <c r="T305" s="172"/>
      <c r="AT305" s="166" t="s">
        <v>194</v>
      </c>
      <c r="AU305" s="166" t="s">
        <v>88</v>
      </c>
      <c r="AV305" s="13" t="s">
        <v>88</v>
      </c>
      <c r="AW305" s="13" t="s">
        <v>35</v>
      </c>
      <c r="AX305" s="13" t="s">
        <v>80</v>
      </c>
      <c r="AY305" s="166" t="s">
        <v>185</v>
      </c>
    </row>
    <row r="306" spans="1:65" s="13" customFormat="1">
      <c r="B306" s="164"/>
      <c r="D306" s="165" t="s">
        <v>194</v>
      </c>
      <c r="E306" s="166" t="s">
        <v>1</v>
      </c>
      <c r="F306" s="167" t="s">
        <v>3622</v>
      </c>
      <c r="H306" s="168">
        <v>20.3</v>
      </c>
      <c r="I306" s="169"/>
      <c r="L306" s="164"/>
      <c r="M306" s="170"/>
      <c r="N306" s="171"/>
      <c r="O306" s="171"/>
      <c r="P306" s="171"/>
      <c r="Q306" s="171"/>
      <c r="R306" s="171"/>
      <c r="S306" s="171"/>
      <c r="T306" s="172"/>
      <c r="AT306" s="166" t="s">
        <v>194</v>
      </c>
      <c r="AU306" s="166" t="s">
        <v>88</v>
      </c>
      <c r="AV306" s="13" t="s">
        <v>88</v>
      </c>
      <c r="AW306" s="13" t="s">
        <v>35</v>
      </c>
      <c r="AX306" s="13" t="s">
        <v>80</v>
      </c>
      <c r="AY306" s="166" t="s">
        <v>185</v>
      </c>
    </row>
    <row r="307" spans="1:65" s="13" customFormat="1">
      <c r="B307" s="164"/>
      <c r="D307" s="165" t="s">
        <v>194</v>
      </c>
      <c r="E307" s="166" t="s">
        <v>1</v>
      </c>
      <c r="F307" s="167" t="s">
        <v>3576</v>
      </c>
      <c r="H307" s="168">
        <v>11.62</v>
      </c>
      <c r="I307" s="169"/>
      <c r="L307" s="164"/>
      <c r="M307" s="170"/>
      <c r="N307" s="171"/>
      <c r="O307" s="171"/>
      <c r="P307" s="171"/>
      <c r="Q307" s="171"/>
      <c r="R307" s="171"/>
      <c r="S307" s="171"/>
      <c r="T307" s="172"/>
      <c r="AT307" s="166" t="s">
        <v>194</v>
      </c>
      <c r="AU307" s="166" t="s">
        <v>88</v>
      </c>
      <c r="AV307" s="13" t="s">
        <v>88</v>
      </c>
      <c r="AW307" s="13" t="s">
        <v>35</v>
      </c>
      <c r="AX307" s="13" t="s">
        <v>80</v>
      </c>
      <c r="AY307" s="166" t="s">
        <v>185</v>
      </c>
    </row>
    <row r="308" spans="1:65" s="13" customFormat="1">
      <c r="B308" s="164"/>
      <c r="D308" s="165" t="s">
        <v>194</v>
      </c>
      <c r="E308" s="166" t="s">
        <v>1</v>
      </c>
      <c r="F308" s="167" t="s">
        <v>3577</v>
      </c>
      <c r="H308" s="168">
        <v>17.96</v>
      </c>
      <c r="I308" s="169"/>
      <c r="L308" s="164"/>
      <c r="M308" s="170"/>
      <c r="N308" s="171"/>
      <c r="O308" s="171"/>
      <c r="P308" s="171"/>
      <c r="Q308" s="171"/>
      <c r="R308" s="171"/>
      <c r="S308" s="171"/>
      <c r="T308" s="172"/>
      <c r="AT308" s="166" t="s">
        <v>194</v>
      </c>
      <c r="AU308" s="166" t="s">
        <v>88</v>
      </c>
      <c r="AV308" s="13" t="s">
        <v>88</v>
      </c>
      <c r="AW308" s="13" t="s">
        <v>35</v>
      </c>
      <c r="AX308" s="13" t="s">
        <v>80</v>
      </c>
      <c r="AY308" s="166" t="s">
        <v>185</v>
      </c>
    </row>
    <row r="309" spans="1:65" s="13" customFormat="1">
      <c r="B309" s="164"/>
      <c r="D309" s="165" t="s">
        <v>194</v>
      </c>
      <c r="E309" s="166" t="s">
        <v>1</v>
      </c>
      <c r="F309" s="167" t="s">
        <v>3578</v>
      </c>
      <c r="H309" s="168">
        <v>21.12</v>
      </c>
      <c r="I309" s="169"/>
      <c r="L309" s="164"/>
      <c r="M309" s="170"/>
      <c r="N309" s="171"/>
      <c r="O309" s="171"/>
      <c r="P309" s="171"/>
      <c r="Q309" s="171"/>
      <c r="R309" s="171"/>
      <c r="S309" s="171"/>
      <c r="T309" s="172"/>
      <c r="AT309" s="166" t="s">
        <v>194</v>
      </c>
      <c r="AU309" s="166" t="s">
        <v>88</v>
      </c>
      <c r="AV309" s="13" t="s">
        <v>88</v>
      </c>
      <c r="AW309" s="13" t="s">
        <v>35</v>
      </c>
      <c r="AX309" s="13" t="s">
        <v>80</v>
      </c>
      <c r="AY309" s="166" t="s">
        <v>185</v>
      </c>
    </row>
    <row r="310" spans="1:65" s="13" customFormat="1">
      <c r="B310" s="164"/>
      <c r="D310" s="165" t="s">
        <v>194</v>
      </c>
      <c r="E310" s="166" t="s">
        <v>1</v>
      </c>
      <c r="F310" s="167" t="s">
        <v>3579</v>
      </c>
      <c r="H310" s="168">
        <v>26.5</v>
      </c>
      <c r="I310" s="169"/>
      <c r="L310" s="164"/>
      <c r="M310" s="170"/>
      <c r="N310" s="171"/>
      <c r="O310" s="171"/>
      <c r="P310" s="171"/>
      <c r="Q310" s="171"/>
      <c r="R310" s="171"/>
      <c r="S310" s="171"/>
      <c r="T310" s="172"/>
      <c r="AT310" s="166" t="s">
        <v>194</v>
      </c>
      <c r="AU310" s="166" t="s">
        <v>88</v>
      </c>
      <c r="AV310" s="13" t="s">
        <v>88</v>
      </c>
      <c r="AW310" s="13" t="s">
        <v>35</v>
      </c>
      <c r="AX310" s="13" t="s">
        <v>80</v>
      </c>
      <c r="AY310" s="166" t="s">
        <v>185</v>
      </c>
    </row>
    <row r="311" spans="1:65" s="13" customFormat="1">
      <c r="B311" s="164"/>
      <c r="D311" s="165" t="s">
        <v>194</v>
      </c>
      <c r="E311" s="166" t="s">
        <v>1</v>
      </c>
      <c r="F311" s="167" t="s">
        <v>3580</v>
      </c>
      <c r="H311" s="168">
        <v>27.5</v>
      </c>
      <c r="I311" s="169"/>
      <c r="L311" s="164"/>
      <c r="M311" s="170"/>
      <c r="N311" s="171"/>
      <c r="O311" s="171"/>
      <c r="P311" s="171"/>
      <c r="Q311" s="171"/>
      <c r="R311" s="171"/>
      <c r="S311" s="171"/>
      <c r="T311" s="172"/>
      <c r="AT311" s="166" t="s">
        <v>194</v>
      </c>
      <c r="AU311" s="166" t="s">
        <v>88</v>
      </c>
      <c r="AV311" s="13" t="s">
        <v>88</v>
      </c>
      <c r="AW311" s="13" t="s">
        <v>35</v>
      </c>
      <c r="AX311" s="13" t="s">
        <v>80</v>
      </c>
      <c r="AY311" s="166" t="s">
        <v>185</v>
      </c>
    </row>
    <row r="312" spans="1:65" s="13" customFormat="1">
      <c r="B312" s="164"/>
      <c r="D312" s="165" t="s">
        <v>194</v>
      </c>
      <c r="E312" s="166" t="s">
        <v>1</v>
      </c>
      <c r="F312" s="167" t="s">
        <v>3581</v>
      </c>
      <c r="H312" s="168">
        <v>17.760000000000002</v>
      </c>
      <c r="I312" s="169"/>
      <c r="L312" s="164"/>
      <c r="M312" s="170"/>
      <c r="N312" s="171"/>
      <c r="O312" s="171"/>
      <c r="P312" s="171"/>
      <c r="Q312" s="171"/>
      <c r="R312" s="171"/>
      <c r="S312" s="171"/>
      <c r="T312" s="172"/>
      <c r="AT312" s="166" t="s">
        <v>194</v>
      </c>
      <c r="AU312" s="166" t="s">
        <v>88</v>
      </c>
      <c r="AV312" s="13" t="s">
        <v>88</v>
      </c>
      <c r="AW312" s="13" t="s">
        <v>35</v>
      </c>
      <c r="AX312" s="13" t="s">
        <v>80</v>
      </c>
      <c r="AY312" s="166" t="s">
        <v>185</v>
      </c>
    </row>
    <row r="313" spans="1:65" s="13" customFormat="1">
      <c r="B313" s="164"/>
      <c r="D313" s="165" t="s">
        <v>194</v>
      </c>
      <c r="E313" s="166" t="s">
        <v>1</v>
      </c>
      <c r="F313" s="167" t="s">
        <v>3581</v>
      </c>
      <c r="H313" s="168">
        <v>17.760000000000002</v>
      </c>
      <c r="I313" s="169"/>
      <c r="L313" s="164"/>
      <c r="M313" s="170"/>
      <c r="N313" s="171"/>
      <c r="O313" s="171"/>
      <c r="P313" s="171"/>
      <c r="Q313" s="171"/>
      <c r="R313" s="171"/>
      <c r="S313" s="171"/>
      <c r="T313" s="172"/>
      <c r="AT313" s="166" t="s">
        <v>194</v>
      </c>
      <c r="AU313" s="166" t="s">
        <v>88</v>
      </c>
      <c r="AV313" s="13" t="s">
        <v>88</v>
      </c>
      <c r="AW313" s="13" t="s">
        <v>35</v>
      </c>
      <c r="AX313" s="13" t="s">
        <v>80</v>
      </c>
      <c r="AY313" s="166" t="s">
        <v>185</v>
      </c>
    </row>
    <row r="314" spans="1:65" s="13" customFormat="1">
      <c r="B314" s="164"/>
      <c r="D314" s="165" t="s">
        <v>194</v>
      </c>
      <c r="E314" s="166" t="s">
        <v>1</v>
      </c>
      <c r="F314" s="167" t="s">
        <v>3582</v>
      </c>
      <c r="H314" s="168">
        <v>21.2</v>
      </c>
      <c r="I314" s="169"/>
      <c r="L314" s="164"/>
      <c r="M314" s="170"/>
      <c r="N314" s="171"/>
      <c r="O314" s="171"/>
      <c r="P314" s="171"/>
      <c r="Q314" s="171"/>
      <c r="R314" s="171"/>
      <c r="S314" s="171"/>
      <c r="T314" s="172"/>
      <c r="AT314" s="166" t="s">
        <v>194</v>
      </c>
      <c r="AU314" s="166" t="s">
        <v>88</v>
      </c>
      <c r="AV314" s="13" t="s">
        <v>88</v>
      </c>
      <c r="AW314" s="13" t="s">
        <v>35</v>
      </c>
      <c r="AX314" s="13" t="s">
        <v>80</v>
      </c>
      <c r="AY314" s="166" t="s">
        <v>185</v>
      </c>
    </row>
    <row r="315" spans="1:65" s="14" customFormat="1">
      <c r="B315" s="173"/>
      <c r="D315" s="165" t="s">
        <v>194</v>
      </c>
      <c r="E315" s="174" t="s">
        <v>1</v>
      </c>
      <c r="F315" s="175" t="s">
        <v>195</v>
      </c>
      <c r="H315" s="176">
        <v>438.22</v>
      </c>
      <c r="I315" s="177"/>
      <c r="L315" s="173"/>
      <c r="M315" s="178"/>
      <c r="N315" s="179"/>
      <c r="O315" s="179"/>
      <c r="P315" s="179"/>
      <c r="Q315" s="179"/>
      <c r="R315" s="179"/>
      <c r="S315" s="179"/>
      <c r="T315" s="180"/>
      <c r="AT315" s="174" t="s">
        <v>194</v>
      </c>
      <c r="AU315" s="174" t="s">
        <v>88</v>
      </c>
      <c r="AV315" s="14" t="s">
        <v>192</v>
      </c>
      <c r="AW315" s="14" t="s">
        <v>35</v>
      </c>
      <c r="AX315" s="14" t="s">
        <v>24</v>
      </c>
      <c r="AY315" s="174" t="s">
        <v>185</v>
      </c>
    </row>
    <row r="316" spans="1:65" s="2" customFormat="1" ht="16.5" customHeight="1">
      <c r="A316" s="33"/>
      <c r="B316" s="150"/>
      <c r="C316" s="151" t="s">
        <v>127</v>
      </c>
      <c r="D316" s="151" t="s">
        <v>187</v>
      </c>
      <c r="E316" s="152" t="s">
        <v>3623</v>
      </c>
      <c r="F316" s="153" t="s">
        <v>3624</v>
      </c>
      <c r="G316" s="154" t="s">
        <v>288</v>
      </c>
      <c r="H316" s="155">
        <v>30.459</v>
      </c>
      <c r="I316" s="156"/>
      <c r="J316" s="157">
        <f>ROUND(I316*H316,2)</f>
        <v>0</v>
      </c>
      <c r="K316" s="153" t="s">
        <v>191</v>
      </c>
      <c r="L316" s="34"/>
      <c r="M316" s="158" t="s">
        <v>1</v>
      </c>
      <c r="N316" s="159" t="s">
        <v>45</v>
      </c>
      <c r="O316" s="59"/>
      <c r="P316" s="160">
        <f>O316*H316</f>
        <v>0</v>
      </c>
      <c r="Q316" s="160">
        <v>0</v>
      </c>
      <c r="R316" s="160">
        <f>Q316*H316</f>
        <v>0</v>
      </c>
      <c r="S316" s="160">
        <v>0.316</v>
      </c>
      <c r="T316" s="161">
        <f>S316*H316</f>
        <v>9.6250440000000008</v>
      </c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R316" s="162" t="s">
        <v>192</v>
      </c>
      <c r="AT316" s="162" t="s">
        <v>187</v>
      </c>
      <c r="AU316" s="162" t="s">
        <v>88</v>
      </c>
      <c r="AY316" s="18" t="s">
        <v>185</v>
      </c>
      <c r="BE316" s="163">
        <f>IF(N316="základní",J316,0)</f>
        <v>0</v>
      </c>
      <c r="BF316" s="163">
        <f>IF(N316="snížená",J316,0)</f>
        <v>0</v>
      </c>
      <c r="BG316" s="163">
        <f>IF(N316="zákl. přenesená",J316,0)</f>
        <v>0</v>
      </c>
      <c r="BH316" s="163">
        <f>IF(N316="sníž. přenesená",J316,0)</f>
        <v>0</v>
      </c>
      <c r="BI316" s="163">
        <f>IF(N316="nulová",J316,0)</f>
        <v>0</v>
      </c>
      <c r="BJ316" s="18" t="s">
        <v>24</v>
      </c>
      <c r="BK316" s="163">
        <f>ROUND(I316*H316,2)</f>
        <v>0</v>
      </c>
      <c r="BL316" s="18" t="s">
        <v>192</v>
      </c>
      <c r="BM316" s="162" t="s">
        <v>3625</v>
      </c>
    </row>
    <row r="317" spans="1:65" s="13" customFormat="1">
      <c r="B317" s="164"/>
      <c r="D317" s="165" t="s">
        <v>194</v>
      </c>
      <c r="E317" s="166" t="s">
        <v>1</v>
      </c>
      <c r="F317" s="167" t="s">
        <v>755</v>
      </c>
      <c r="H317" s="168">
        <v>12.144</v>
      </c>
      <c r="I317" s="169"/>
      <c r="L317" s="164"/>
      <c r="M317" s="170"/>
      <c r="N317" s="171"/>
      <c r="O317" s="171"/>
      <c r="P317" s="171"/>
      <c r="Q317" s="171"/>
      <c r="R317" s="171"/>
      <c r="S317" s="171"/>
      <c r="T317" s="172"/>
      <c r="AT317" s="166" t="s">
        <v>194</v>
      </c>
      <c r="AU317" s="166" t="s">
        <v>88</v>
      </c>
      <c r="AV317" s="13" t="s">
        <v>88</v>
      </c>
      <c r="AW317" s="13" t="s">
        <v>35</v>
      </c>
      <c r="AX317" s="13" t="s">
        <v>80</v>
      </c>
      <c r="AY317" s="166" t="s">
        <v>185</v>
      </c>
    </row>
    <row r="318" spans="1:65" s="13" customFormat="1">
      <c r="B318" s="164"/>
      <c r="D318" s="165" t="s">
        <v>194</v>
      </c>
      <c r="E318" s="166" t="s">
        <v>1</v>
      </c>
      <c r="F318" s="167" t="s">
        <v>756</v>
      </c>
      <c r="H318" s="168">
        <v>18.315000000000001</v>
      </c>
      <c r="I318" s="169"/>
      <c r="L318" s="164"/>
      <c r="M318" s="170"/>
      <c r="N318" s="171"/>
      <c r="O318" s="171"/>
      <c r="P318" s="171"/>
      <c r="Q318" s="171"/>
      <c r="R318" s="171"/>
      <c r="S318" s="171"/>
      <c r="T318" s="172"/>
      <c r="AT318" s="166" t="s">
        <v>194</v>
      </c>
      <c r="AU318" s="166" t="s">
        <v>88</v>
      </c>
      <c r="AV318" s="13" t="s">
        <v>88</v>
      </c>
      <c r="AW318" s="13" t="s">
        <v>35</v>
      </c>
      <c r="AX318" s="13" t="s">
        <v>80</v>
      </c>
      <c r="AY318" s="166" t="s">
        <v>185</v>
      </c>
    </row>
    <row r="319" spans="1:65" s="14" customFormat="1">
      <c r="B319" s="173"/>
      <c r="D319" s="165" t="s">
        <v>194</v>
      </c>
      <c r="E319" s="174" t="s">
        <v>1</v>
      </c>
      <c r="F319" s="175" t="s">
        <v>195</v>
      </c>
      <c r="H319" s="176">
        <v>30.459</v>
      </c>
      <c r="I319" s="177"/>
      <c r="L319" s="173"/>
      <c r="M319" s="178"/>
      <c r="N319" s="179"/>
      <c r="O319" s="179"/>
      <c r="P319" s="179"/>
      <c r="Q319" s="179"/>
      <c r="R319" s="179"/>
      <c r="S319" s="179"/>
      <c r="T319" s="180"/>
      <c r="AT319" s="174" t="s">
        <v>194</v>
      </c>
      <c r="AU319" s="174" t="s">
        <v>88</v>
      </c>
      <c r="AV319" s="14" t="s">
        <v>192</v>
      </c>
      <c r="AW319" s="14" t="s">
        <v>35</v>
      </c>
      <c r="AX319" s="14" t="s">
        <v>24</v>
      </c>
      <c r="AY319" s="174" t="s">
        <v>185</v>
      </c>
    </row>
    <row r="320" spans="1:65" s="2" customFormat="1" ht="16.5" customHeight="1">
      <c r="A320" s="33"/>
      <c r="B320" s="150"/>
      <c r="C320" s="151" t="s">
        <v>130</v>
      </c>
      <c r="D320" s="151" t="s">
        <v>187</v>
      </c>
      <c r="E320" s="152" t="s">
        <v>757</v>
      </c>
      <c r="F320" s="153" t="s">
        <v>758</v>
      </c>
      <c r="G320" s="154" t="s">
        <v>288</v>
      </c>
      <c r="H320" s="155">
        <v>62.326000000000001</v>
      </c>
      <c r="I320" s="156"/>
      <c r="J320" s="157">
        <f>ROUND(I320*H320,2)</f>
        <v>0</v>
      </c>
      <c r="K320" s="153" t="s">
        <v>191</v>
      </c>
      <c r="L320" s="34"/>
      <c r="M320" s="158" t="s">
        <v>1</v>
      </c>
      <c r="N320" s="159" t="s">
        <v>45</v>
      </c>
      <c r="O320" s="59"/>
      <c r="P320" s="160">
        <f>O320*H320</f>
        <v>0</v>
      </c>
      <c r="Q320" s="160">
        <v>0</v>
      </c>
      <c r="R320" s="160">
        <f>Q320*H320</f>
        <v>0</v>
      </c>
      <c r="S320" s="160">
        <v>0.45</v>
      </c>
      <c r="T320" s="161">
        <f>S320*H320</f>
        <v>28.046700000000001</v>
      </c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R320" s="162" t="s">
        <v>192</v>
      </c>
      <c r="AT320" s="162" t="s">
        <v>187</v>
      </c>
      <c r="AU320" s="162" t="s">
        <v>88</v>
      </c>
      <c r="AY320" s="18" t="s">
        <v>185</v>
      </c>
      <c r="BE320" s="163">
        <f>IF(N320="základní",J320,0)</f>
        <v>0</v>
      </c>
      <c r="BF320" s="163">
        <f>IF(N320="snížená",J320,0)</f>
        <v>0</v>
      </c>
      <c r="BG320" s="163">
        <f>IF(N320="zákl. přenesená",J320,0)</f>
        <v>0</v>
      </c>
      <c r="BH320" s="163">
        <f>IF(N320="sníž. přenesená",J320,0)</f>
        <v>0</v>
      </c>
      <c r="BI320" s="163">
        <f>IF(N320="nulová",J320,0)</f>
        <v>0</v>
      </c>
      <c r="BJ320" s="18" t="s">
        <v>24</v>
      </c>
      <c r="BK320" s="163">
        <f>ROUND(I320*H320,2)</f>
        <v>0</v>
      </c>
      <c r="BL320" s="18" t="s">
        <v>192</v>
      </c>
      <c r="BM320" s="162" t="s">
        <v>3626</v>
      </c>
    </row>
    <row r="321" spans="1:65" s="15" customFormat="1">
      <c r="B321" s="194"/>
      <c r="D321" s="165" t="s">
        <v>194</v>
      </c>
      <c r="E321" s="195" t="s">
        <v>1</v>
      </c>
      <c r="F321" s="196" t="s">
        <v>761</v>
      </c>
      <c r="H321" s="195" t="s">
        <v>1</v>
      </c>
      <c r="I321" s="197"/>
      <c r="L321" s="194"/>
      <c r="M321" s="198"/>
      <c r="N321" s="199"/>
      <c r="O321" s="199"/>
      <c r="P321" s="199"/>
      <c r="Q321" s="199"/>
      <c r="R321" s="199"/>
      <c r="S321" s="199"/>
      <c r="T321" s="200"/>
      <c r="AT321" s="195" t="s">
        <v>194</v>
      </c>
      <c r="AU321" s="195" t="s">
        <v>88</v>
      </c>
      <c r="AV321" s="15" t="s">
        <v>24</v>
      </c>
      <c r="AW321" s="15" t="s">
        <v>35</v>
      </c>
      <c r="AX321" s="15" t="s">
        <v>80</v>
      </c>
      <c r="AY321" s="195" t="s">
        <v>185</v>
      </c>
    </row>
    <row r="322" spans="1:65" s="13" customFormat="1">
      <c r="B322" s="164"/>
      <c r="D322" s="165" t="s">
        <v>194</v>
      </c>
      <c r="E322" s="166" t="s">
        <v>1</v>
      </c>
      <c r="F322" s="167" t="s">
        <v>3627</v>
      </c>
      <c r="H322" s="168">
        <v>12.144</v>
      </c>
      <c r="I322" s="169"/>
      <c r="L322" s="164"/>
      <c r="M322" s="170"/>
      <c r="N322" s="171"/>
      <c r="O322" s="171"/>
      <c r="P322" s="171"/>
      <c r="Q322" s="171"/>
      <c r="R322" s="171"/>
      <c r="S322" s="171"/>
      <c r="T322" s="172"/>
      <c r="AT322" s="166" t="s">
        <v>194</v>
      </c>
      <c r="AU322" s="166" t="s">
        <v>88</v>
      </c>
      <c r="AV322" s="13" t="s">
        <v>88</v>
      </c>
      <c r="AW322" s="13" t="s">
        <v>35</v>
      </c>
      <c r="AX322" s="13" t="s">
        <v>80</v>
      </c>
      <c r="AY322" s="166" t="s">
        <v>185</v>
      </c>
    </row>
    <row r="323" spans="1:65" s="16" customFormat="1">
      <c r="B323" s="206"/>
      <c r="D323" s="165" t="s">
        <v>194</v>
      </c>
      <c r="E323" s="207" t="s">
        <v>640</v>
      </c>
      <c r="F323" s="208" t="s">
        <v>510</v>
      </c>
      <c r="H323" s="209">
        <v>12.144</v>
      </c>
      <c r="I323" s="210"/>
      <c r="L323" s="206"/>
      <c r="M323" s="211"/>
      <c r="N323" s="212"/>
      <c r="O323" s="212"/>
      <c r="P323" s="212"/>
      <c r="Q323" s="212"/>
      <c r="R323" s="212"/>
      <c r="S323" s="212"/>
      <c r="T323" s="213"/>
      <c r="AT323" s="207" t="s">
        <v>194</v>
      </c>
      <c r="AU323" s="207" t="s">
        <v>88</v>
      </c>
      <c r="AV323" s="16" t="s">
        <v>117</v>
      </c>
      <c r="AW323" s="16" t="s">
        <v>35</v>
      </c>
      <c r="AX323" s="16" t="s">
        <v>80</v>
      </c>
      <c r="AY323" s="207" t="s">
        <v>185</v>
      </c>
    </row>
    <row r="324" spans="1:65" s="15" customFormat="1">
      <c r="B324" s="194"/>
      <c r="D324" s="165" t="s">
        <v>194</v>
      </c>
      <c r="E324" s="195" t="s">
        <v>1</v>
      </c>
      <c r="F324" s="196" t="s">
        <v>762</v>
      </c>
      <c r="H324" s="195" t="s">
        <v>1</v>
      </c>
      <c r="I324" s="197"/>
      <c r="L324" s="194"/>
      <c r="M324" s="198"/>
      <c r="N324" s="199"/>
      <c r="O324" s="199"/>
      <c r="P324" s="199"/>
      <c r="Q324" s="199"/>
      <c r="R324" s="199"/>
      <c r="S324" s="199"/>
      <c r="T324" s="200"/>
      <c r="AT324" s="195" t="s">
        <v>194</v>
      </c>
      <c r="AU324" s="195" t="s">
        <v>88</v>
      </c>
      <c r="AV324" s="15" t="s">
        <v>24</v>
      </c>
      <c r="AW324" s="15" t="s">
        <v>35</v>
      </c>
      <c r="AX324" s="15" t="s">
        <v>80</v>
      </c>
      <c r="AY324" s="195" t="s">
        <v>185</v>
      </c>
    </row>
    <row r="325" spans="1:65" s="15" customFormat="1">
      <c r="B325" s="194"/>
      <c r="D325" s="165" t="s">
        <v>194</v>
      </c>
      <c r="E325" s="195" t="s">
        <v>1</v>
      </c>
      <c r="F325" s="196" t="s">
        <v>3628</v>
      </c>
      <c r="H325" s="195" t="s">
        <v>1</v>
      </c>
      <c r="I325" s="197"/>
      <c r="L325" s="194"/>
      <c r="M325" s="198"/>
      <c r="N325" s="199"/>
      <c r="O325" s="199"/>
      <c r="P325" s="199"/>
      <c r="Q325" s="199"/>
      <c r="R325" s="199"/>
      <c r="S325" s="199"/>
      <c r="T325" s="200"/>
      <c r="AT325" s="195" t="s">
        <v>194</v>
      </c>
      <c r="AU325" s="195" t="s">
        <v>88</v>
      </c>
      <c r="AV325" s="15" t="s">
        <v>24</v>
      </c>
      <c r="AW325" s="15" t="s">
        <v>35</v>
      </c>
      <c r="AX325" s="15" t="s">
        <v>80</v>
      </c>
      <c r="AY325" s="195" t="s">
        <v>185</v>
      </c>
    </row>
    <row r="326" spans="1:65" s="13" customFormat="1">
      <c r="B326" s="164"/>
      <c r="D326" s="165" t="s">
        <v>194</v>
      </c>
      <c r="E326" s="166" t="s">
        <v>1</v>
      </c>
      <c r="F326" s="167" t="s">
        <v>3629</v>
      </c>
      <c r="H326" s="168">
        <v>18.315000000000001</v>
      </c>
      <c r="I326" s="169"/>
      <c r="L326" s="164"/>
      <c r="M326" s="170"/>
      <c r="N326" s="171"/>
      <c r="O326" s="171"/>
      <c r="P326" s="171"/>
      <c r="Q326" s="171"/>
      <c r="R326" s="171"/>
      <c r="S326" s="171"/>
      <c r="T326" s="172"/>
      <c r="AT326" s="166" t="s">
        <v>194</v>
      </c>
      <c r="AU326" s="166" t="s">
        <v>88</v>
      </c>
      <c r="AV326" s="13" t="s">
        <v>88</v>
      </c>
      <c r="AW326" s="13" t="s">
        <v>35</v>
      </c>
      <c r="AX326" s="13" t="s">
        <v>80</v>
      </c>
      <c r="AY326" s="166" t="s">
        <v>185</v>
      </c>
    </row>
    <row r="327" spans="1:65" s="16" customFormat="1">
      <c r="B327" s="206"/>
      <c r="D327" s="165" t="s">
        <v>194</v>
      </c>
      <c r="E327" s="207" t="s">
        <v>642</v>
      </c>
      <c r="F327" s="208" t="s">
        <v>510</v>
      </c>
      <c r="H327" s="209">
        <v>18.315000000000001</v>
      </c>
      <c r="I327" s="210"/>
      <c r="L327" s="206"/>
      <c r="M327" s="211"/>
      <c r="N327" s="212"/>
      <c r="O327" s="212"/>
      <c r="P327" s="212"/>
      <c r="Q327" s="212"/>
      <c r="R327" s="212"/>
      <c r="S327" s="212"/>
      <c r="T327" s="213"/>
      <c r="AT327" s="207" t="s">
        <v>194</v>
      </c>
      <c r="AU327" s="207" t="s">
        <v>88</v>
      </c>
      <c r="AV327" s="16" t="s">
        <v>117</v>
      </c>
      <c r="AW327" s="16" t="s">
        <v>35</v>
      </c>
      <c r="AX327" s="16" t="s">
        <v>80</v>
      </c>
      <c r="AY327" s="207" t="s">
        <v>185</v>
      </c>
    </row>
    <row r="328" spans="1:65" s="13" customFormat="1">
      <c r="B328" s="164"/>
      <c r="D328" s="165" t="s">
        <v>194</v>
      </c>
      <c r="E328" s="166" t="s">
        <v>1</v>
      </c>
      <c r="F328" s="167" t="s">
        <v>763</v>
      </c>
      <c r="H328" s="168">
        <v>12.276</v>
      </c>
      <c r="I328" s="169"/>
      <c r="L328" s="164"/>
      <c r="M328" s="170"/>
      <c r="N328" s="171"/>
      <c r="O328" s="171"/>
      <c r="P328" s="171"/>
      <c r="Q328" s="171"/>
      <c r="R328" s="171"/>
      <c r="S328" s="171"/>
      <c r="T328" s="172"/>
      <c r="AT328" s="166" t="s">
        <v>194</v>
      </c>
      <c r="AU328" s="166" t="s">
        <v>88</v>
      </c>
      <c r="AV328" s="13" t="s">
        <v>88</v>
      </c>
      <c r="AW328" s="13" t="s">
        <v>35</v>
      </c>
      <c r="AX328" s="13" t="s">
        <v>80</v>
      </c>
      <c r="AY328" s="166" t="s">
        <v>185</v>
      </c>
    </row>
    <row r="329" spans="1:65" s="13" customFormat="1">
      <c r="B329" s="164"/>
      <c r="D329" s="165" t="s">
        <v>194</v>
      </c>
      <c r="E329" s="166" t="s">
        <v>1</v>
      </c>
      <c r="F329" s="167" t="s">
        <v>764</v>
      </c>
      <c r="H329" s="168">
        <v>15.95</v>
      </c>
      <c r="I329" s="169"/>
      <c r="L329" s="164"/>
      <c r="M329" s="170"/>
      <c r="N329" s="171"/>
      <c r="O329" s="171"/>
      <c r="P329" s="171"/>
      <c r="Q329" s="171"/>
      <c r="R329" s="171"/>
      <c r="S329" s="171"/>
      <c r="T329" s="172"/>
      <c r="AT329" s="166" t="s">
        <v>194</v>
      </c>
      <c r="AU329" s="166" t="s">
        <v>88</v>
      </c>
      <c r="AV329" s="13" t="s">
        <v>88</v>
      </c>
      <c r="AW329" s="13" t="s">
        <v>35</v>
      </c>
      <c r="AX329" s="13" t="s">
        <v>80</v>
      </c>
      <c r="AY329" s="166" t="s">
        <v>185</v>
      </c>
    </row>
    <row r="330" spans="1:65" s="13" customFormat="1">
      <c r="B330" s="164"/>
      <c r="D330" s="165" t="s">
        <v>194</v>
      </c>
      <c r="E330" s="166" t="s">
        <v>1</v>
      </c>
      <c r="F330" s="167" t="s">
        <v>765</v>
      </c>
      <c r="H330" s="168">
        <v>3.641</v>
      </c>
      <c r="I330" s="169"/>
      <c r="L330" s="164"/>
      <c r="M330" s="170"/>
      <c r="N330" s="171"/>
      <c r="O330" s="171"/>
      <c r="P330" s="171"/>
      <c r="Q330" s="171"/>
      <c r="R330" s="171"/>
      <c r="S330" s="171"/>
      <c r="T330" s="172"/>
      <c r="AT330" s="166" t="s">
        <v>194</v>
      </c>
      <c r="AU330" s="166" t="s">
        <v>88</v>
      </c>
      <c r="AV330" s="13" t="s">
        <v>88</v>
      </c>
      <c r="AW330" s="13" t="s">
        <v>35</v>
      </c>
      <c r="AX330" s="13" t="s">
        <v>80</v>
      </c>
      <c r="AY330" s="166" t="s">
        <v>185</v>
      </c>
    </row>
    <row r="331" spans="1:65" s="16" customFormat="1">
      <c r="B331" s="206"/>
      <c r="D331" s="165" t="s">
        <v>194</v>
      </c>
      <c r="E331" s="207" t="s">
        <v>1</v>
      </c>
      <c r="F331" s="208" t="s">
        <v>510</v>
      </c>
      <c r="H331" s="209">
        <v>31.867000000000001</v>
      </c>
      <c r="I331" s="210"/>
      <c r="L331" s="206"/>
      <c r="M331" s="211"/>
      <c r="N331" s="212"/>
      <c r="O331" s="212"/>
      <c r="P331" s="212"/>
      <c r="Q331" s="212"/>
      <c r="R331" s="212"/>
      <c r="S331" s="212"/>
      <c r="T331" s="213"/>
      <c r="AT331" s="207" t="s">
        <v>194</v>
      </c>
      <c r="AU331" s="207" t="s">
        <v>88</v>
      </c>
      <c r="AV331" s="16" t="s">
        <v>117</v>
      </c>
      <c r="AW331" s="16" t="s">
        <v>35</v>
      </c>
      <c r="AX331" s="16" t="s">
        <v>80</v>
      </c>
      <c r="AY331" s="207" t="s">
        <v>185</v>
      </c>
    </row>
    <row r="332" spans="1:65" s="14" customFormat="1">
      <c r="B332" s="173"/>
      <c r="D332" s="165" t="s">
        <v>194</v>
      </c>
      <c r="E332" s="174" t="s">
        <v>1</v>
      </c>
      <c r="F332" s="175" t="s">
        <v>195</v>
      </c>
      <c r="H332" s="176">
        <v>62.326000000000001</v>
      </c>
      <c r="I332" s="177"/>
      <c r="L332" s="173"/>
      <c r="M332" s="178"/>
      <c r="N332" s="179"/>
      <c r="O332" s="179"/>
      <c r="P332" s="179"/>
      <c r="Q332" s="179"/>
      <c r="R332" s="179"/>
      <c r="S332" s="179"/>
      <c r="T332" s="180"/>
      <c r="AT332" s="174" t="s">
        <v>194</v>
      </c>
      <c r="AU332" s="174" t="s">
        <v>88</v>
      </c>
      <c r="AV332" s="14" t="s">
        <v>192</v>
      </c>
      <c r="AW332" s="14" t="s">
        <v>35</v>
      </c>
      <c r="AX332" s="14" t="s">
        <v>24</v>
      </c>
      <c r="AY332" s="174" t="s">
        <v>185</v>
      </c>
    </row>
    <row r="333" spans="1:65" s="2" customFormat="1" ht="16.5" customHeight="1">
      <c r="A333" s="33"/>
      <c r="B333" s="150"/>
      <c r="C333" s="151" t="s">
        <v>133</v>
      </c>
      <c r="D333" s="151" t="s">
        <v>187</v>
      </c>
      <c r="E333" s="152" t="s">
        <v>1524</v>
      </c>
      <c r="F333" s="153" t="s">
        <v>1525</v>
      </c>
      <c r="G333" s="154" t="s">
        <v>280</v>
      </c>
      <c r="H333" s="155">
        <v>55.38</v>
      </c>
      <c r="I333" s="156"/>
      <c r="J333" s="157">
        <f>ROUND(I333*H333,2)</f>
        <v>0</v>
      </c>
      <c r="K333" s="153" t="s">
        <v>191</v>
      </c>
      <c r="L333" s="34"/>
      <c r="M333" s="158" t="s">
        <v>1</v>
      </c>
      <c r="N333" s="159" t="s">
        <v>45</v>
      </c>
      <c r="O333" s="59"/>
      <c r="P333" s="160">
        <f>O333*H333</f>
        <v>0</v>
      </c>
      <c r="Q333" s="160">
        <v>0</v>
      </c>
      <c r="R333" s="160">
        <f>Q333*H333</f>
        <v>0</v>
      </c>
      <c r="S333" s="160">
        <v>0</v>
      </c>
      <c r="T333" s="161">
        <f>S333*H333</f>
        <v>0</v>
      </c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R333" s="162" t="s">
        <v>192</v>
      </c>
      <c r="AT333" s="162" t="s">
        <v>187</v>
      </c>
      <c r="AU333" s="162" t="s">
        <v>88</v>
      </c>
      <c r="AY333" s="18" t="s">
        <v>185</v>
      </c>
      <c r="BE333" s="163">
        <f>IF(N333="základní",J333,0)</f>
        <v>0</v>
      </c>
      <c r="BF333" s="163">
        <f>IF(N333="snížená",J333,0)</f>
        <v>0</v>
      </c>
      <c r="BG333" s="163">
        <f>IF(N333="zákl. přenesená",J333,0)</f>
        <v>0</v>
      </c>
      <c r="BH333" s="163">
        <f>IF(N333="sníž. přenesená",J333,0)</f>
        <v>0</v>
      </c>
      <c r="BI333" s="163">
        <f>IF(N333="nulová",J333,0)</f>
        <v>0</v>
      </c>
      <c r="BJ333" s="18" t="s">
        <v>24</v>
      </c>
      <c r="BK333" s="163">
        <f>ROUND(I333*H333,2)</f>
        <v>0</v>
      </c>
      <c r="BL333" s="18" t="s">
        <v>192</v>
      </c>
      <c r="BM333" s="162" t="s">
        <v>3630</v>
      </c>
    </row>
    <row r="334" spans="1:65" s="15" customFormat="1">
      <c r="B334" s="194"/>
      <c r="D334" s="165" t="s">
        <v>194</v>
      </c>
      <c r="E334" s="195" t="s">
        <v>1</v>
      </c>
      <c r="F334" s="196" t="s">
        <v>761</v>
      </c>
      <c r="H334" s="195" t="s">
        <v>1</v>
      </c>
      <c r="I334" s="197"/>
      <c r="L334" s="194"/>
      <c r="M334" s="198"/>
      <c r="N334" s="199"/>
      <c r="O334" s="199"/>
      <c r="P334" s="199"/>
      <c r="Q334" s="199"/>
      <c r="R334" s="199"/>
      <c r="S334" s="199"/>
      <c r="T334" s="200"/>
      <c r="AT334" s="195" t="s">
        <v>194</v>
      </c>
      <c r="AU334" s="195" t="s">
        <v>88</v>
      </c>
      <c r="AV334" s="15" t="s">
        <v>24</v>
      </c>
      <c r="AW334" s="15" t="s">
        <v>35</v>
      </c>
      <c r="AX334" s="15" t="s">
        <v>80</v>
      </c>
      <c r="AY334" s="195" t="s">
        <v>185</v>
      </c>
    </row>
    <row r="335" spans="1:65" s="13" customFormat="1">
      <c r="B335" s="164"/>
      <c r="D335" s="165" t="s">
        <v>194</v>
      </c>
      <c r="E335" s="166" t="s">
        <v>1</v>
      </c>
      <c r="F335" s="167" t="s">
        <v>3631</v>
      </c>
      <c r="H335" s="168">
        <v>22.08</v>
      </c>
      <c r="I335" s="169"/>
      <c r="L335" s="164"/>
      <c r="M335" s="170"/>
      <c r="N335" s="171"/>
      <c r="O335" s="171"/>
      <c r="P335" s="171"/>
      <c r="Q335" s="171"/>
      <c r="R335" s="171"/>
      <c r="S335" s="171"/>
      <c r="T335" s="172"/>
      <c r="AT335" s="166" t="s">
        <v>194</v>
      </c>
      <c r="AU335" s="166" t="s">
        <v>88</v>
      </c>
      <c r="AV335" s="13" t="s">
        <v>88</v>
      </c>
      <c r="AW335" s="13" t="s">
        <v>35</v>
      </c>
      <c r="AX335" s="13" t="s">
        <v>80</v>
      </c>
      <c r="AY335" s="166" t="s">
        <v>185</v>
      </c>
    </row>
    <row r="336" spans="1:65" s="15" customFormat="1">
      <c r="B336" s="194"/>
      <c r="D336" s="165" t="s">
        <v>194</v>
      </c>
      <c r="E336" s="195" t="s">
        <v>1</v>
      </c>
      <c r="F336" s="196" t="s">
        <v>762</v>
      </c>
      <c r="H336" s="195" t="s">
        <v>1</v>
      </c>
      <c r="I336" s="197"/>
      <c r="L336" s="194"/>
      <c r="M336" s="198"/>
      <c r="N336" s="199"/>
      <c r="O336" s="199"/>
      <c r="P336" s="199"/>
      <c r="Q336" s="199"/>
      <c r="R336" s="199"/>
      <c r="S336" s="199"/>
      <c r="T336" s="200"/>
      <c r="AT336" s="195" t="s">
        <v>194</v>
      </c>
      <c r="AU336" s="195" t="s">
        <v>88</v>
      </c>
      <c r="AV336" s="15" t="s">
        <v>24</v>
      </c>
      <c r="AW336" s="15" t="s">
        <v>35</v>
      </c>
      <c r="AX336" s="15" t="s">
        <v>80</v>
      </c>
      <c r="AY336" s="195" t="s">
        <v>185</v>
      </c>
    </row>
    <row r="337" spans="1:65" s="15" customFormat="1">
      <c r="B337" s="194"/>
      <c r="D337" s="165" t="s">
        <v>194</v>
      </c>
      <c r="E337" s="195" t="s">
        <v>1</v>
      </c>
      <c r="F337" s="196" t="s">
        <v>3628</v>
      </c>
      <c r="H337" s="195" t="s">
        <v>1</v>
      </c>
      <c r="I337" s="197"/>
      <c r="L337" s="194"/>
      <c r="M337" s="198"/>
      <c r="N337" s="199"/>
      <c r="O337" s="199"/>
      <c r="P337" s="199"/>
      <c r="Q337" s="199"/>
      <c r="R337" s="199"/>
      <c r="S337" s="199"/>
      <c r="T337" s="200"/>
      <c r="AT337" s="195" t="s">
        <v>194</v>
      </c>
      <c r="AU337" s="195" t="s">
        <v>88</v>
      </c>
      <c r="AV337" s="15" t="s">
        <v>24</v>
      </c>
      <c r="AW337" s="15" t="s">
        <v>35</v>
      </c>
      <c r="AX337" s="15" t="s">
        <v>80</v>
      </c>
      <c r="AY337" s="195" t="s">
        <v>185</v>
      </c>
    </row>
    <row r="338" spans="1:65" s="13" customFormat="1">
      <c r="B338" s="164"/>
      <c r="D338" s="165" t="s">
        <v>194</v>
      </c>
      <c r="E338" s="166" t="s">
        <v>1</v>
      </c>
      <c r="F338" s="167" t="s">
        <v>3632</v>
      </c>
      <c r="H338" s="168">
        <v>33.299999999999997</v>
      </c>
      <c r="I338" s="169"/>
      <c r="L338" s="164"/>
      <c r="M338" s="170"/>
      <c r="N338" s="171"/>
      <c r="O338" s="171"/>
      <c r="P338" s="171"/>
      <c r="Q338" s="171"/>
      <c r="R338" s="171"/>
      <c r="S338" s="171"/>
      <c r="T338" s="172"/>
      <c r="AT338" s="166" t="s">
        <v>194</v>
      </c>
      <c r="AU338" s="166" t="s">
        <v>88</v>
      </c>
      <c r="AV338" s="13" t="s">
        <v>88</v>
      </c>
      <c r="AW338" s="13" t="s">
        <v>35</v>
      </c>
      <c r="AX338" s="13" t="s">
        <v>80</v>
      </c>
      <c r="AY338" s="166" t="s">
        <v>185</v>
      </c>
    </row>
    <row r="339" spans="1:65" s="14" customFormat="1">
      <c r="B339" s="173"/>
      <c r="D339" s="165" t="s">
        <v>194</v>
      </c>
      <c r="E339" s="174" t="s">
        <v>1</v>
      </c>
      <c r="F339" s="175" t="s">
        <v>195</v>
      </c>
      <c r="H339" s="176">
        <v>55.38</v>
      </c>
      <c r="I339" s="177"/>
      <c r="L339" s="173"/>
      <c r="M339" s="178"/>
      <c r="N339" s="179"/>
      <c r="O339" s="179"/>
      <c r="P339" s="179"/>
      <c r="Q339" s="179"/>
      <c r="R339" s="179"/>
      <c r="S339" s="179"/>
      <c r="T339" s="180"/>
      <c r="AT339" s="174" t="s">
        <v>194</v>
      </c>
      <c r="AU339" s="174" t="s">
        <v>88</v>
      </c>
      <c r="AV339" s="14" t="s">
        <v>192</v>
      </c>
      <c r="AW339" s="14" t="s">
        <v>35</v>
      </c>
      <c r="AX339" s="14" t="s">
        <v>24</v>
      </c>
      <c r="AY339" s="174" t="s">
        <v>185</v>
      </c>
    </row>
    <row r="340" spans="1:65" s="2" customFormat="1" ht="16.5" customHeight="1">
      <c r="A340" s="33"/>
      <c r="B340" s="150"/>
      <c r="C340" s="151" t="s">
        <v>136</v>
      </c>
      <c r="D340" s="151" t="s">
        <v>187</v>
      </c>
      <c r="E340" s="152" t="s">
        <v>766</v>
      </c>
      <c r="F340" s="153" t="s">
        <v>767</v>
      </c>
      <c r="G340" s="154" t="s">
        <v>288</v>
      </c>
      <c r="H340" s="155">
        <v>70.597999999999999</v>
      </c>
      <c r="I340" s="156"/>
      <c r="J340" s="157">
        <f>ROUND(I340*H340,2)</f>
        <v>0</v>
      </c>
      <c r="K340" s="153" t="s">
        <v>191</v>
      </c>
      <c r="L340" s="34"/>
      <c r="M340" s="158" t="s">
        <v>1</v>
      </c>
      <c r="N340" s="159" t="s">
        <v>45</v>
      </c>
      <c r="O340" s="59"/>
      <c r="P340" s="160">
        <f>O340*H340</f>
        <v>0</v>
      </c>
      <c r="Q340" s="160">
        <v>0</v>
      </c>
      <c r="R340" s="160">
        <f>Q340*H340</f>
        <v>0</v>
      </c>
      <c r="S340" s="160">
        <v>0.58199999999999996</v>
      </c>
      <c r="T340" s="161">
        <f>S340*H340</f>
        <v>41.088035999999995</v>
      </c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R340" s="162" t="s">
        <v>192</v>
      </c>
      <c r="AT340" s="162" t="s">
        <v>187</v>
      </c>
      <c r="AU340" s="162" t="s">
        <v>88</v>
      </c>
      <c r="AY340" s="18" t="s">
        <v>185</v>
      </c>
      <c r="BE340" s="163">
        <f>IF(N340="základní",J340,0)</f>
        <v>0</v>
      </c>
      <c r="BF340" s="163">
        <f>IF(N340="snížená",J340,0)</f>
        <v>0</v>
      </c>
      <c r="BG340" s="163">
        <f>IF(N340="zákl. přenesená",J340,0)</f>
        <v>0</v>
      </c>
      <c r="BH340" s="163">
        <f>IF(N340="sníž. přenesená",J340,0)</f>
        <v>0</v>
      </c>
      <c r="BI340" s="163">
        <f>IF(N340="nulová",J340,0)</f>
        <v>0</v>
      </c>
      <c r="BJ340" s="18" t="s">
        <v>24</v>
      </c>
      <c r="BK340" s="163">
        <f>ROUND(I340*H340,2)</f>
        <v>0</v>
      </c>
      <c r="BL340" s="18" t="s">
        <v>192</v>
      </c>
      <c r="BM340" s="162" t="s">
        <v>3633</v>
      </c>
    </row>
    <row r="341" spans="1:65" s="15" customFormat="1">
      <c r="B341" s="194"/>
      <c r="D341" s="165" t="s">
        <v>194</v>
      </c>
      <c r="E341" s="195" t="s">
        <v>1</v>
      </c>
      <c r="F341" s="196" t="s">
        <v>770</v>
      </c>
      <c r="H341" s="195" t="s">
        <v>1</v>
      </c>
      <c r="I341" s="197"/>
      <c r="L341" s="194"/>
      <c r="M341" s="198"/>
      <c r="N341" s="199"/>
      <c r="O341" s="199"/>
      <c r="P341" s="199"/>
      <c r="Q341" s="199"/>
      <c r="R341" s="199"/>
      <c r="S341" s="199"/>
      <c r="T341" s="200"/>
      <c r="AT341" s="195" t="s">
        <v>194</v>
      </c>
      <c r="AU341" s="195" t="s">
        <v>88</v>
      </c>
      <c r="AV341" s="15" t="s">
        <v>24</v>
      </c>
      <c r="AW341" s="15" t="s">
        <v>35</v>
      </c>
      <c r="AX341" s="15" t="s">
        <v>80</v>
      </c>
      <c r="AY341" s="195" t="s">
        <v>185</v>
      </c>
    </row>
    <row r="342" spans="1:65" s="13" customFormat="1">
      <c r="B342" s="164"/>
      <c r="D342" s="165" t="s">
        <v>194</v>
      </c>
      <c r="E342" s="166" t="s">
        <v>1</v>
      </c>
      <c r="F342" s="167" t="s">
        <v>3634</v>
      </c>
      <c r="H342" s="168">
        <v>3.6739999999999999</v>
      </c>
      <c r="I342" s="169"/>
      <c r="L342" s="164"/>
      <c r="M342" s="170"/>
      <c r="N342" s="171"/>
      <c r="O342" s="171"/>
      <c r="P342" s="171"/>
      <c r="Q342" s="171"/>
      <c r="R342" s="171"/>
      <c r="S342" s="171"/>
      <c r="T342" s="172"/>
      <c r="AT342" s="166" t="s">
        <v>194</v>
      </c>
      <c r="AU342" s="166" t="s">
        <v>88</v>
      </c>
      <c r="AV342" s="13" t="s">
        <v>88</v>
      </c>
      <c r="AW342" s="13" t="s">
        <v>35</v>
      </c>
      <c r="AX342" s="13" t="s">
        <v>80</v>
      </c>
      <c r="AY342" s="166" t="s">
        <v>185</v>
      </c>
    </row>
    <row r="343" spans="1:65" s="16" customFormat="1">
      <c r="B343" s="206"/>
      <c r="D343" s="165" t="s">
        <v>194</v>
      </c>
      <c r="E343" s="207" t="s">
        <v>638</v>
      </c>
      <c r="F343" s="208" t="s">
        <v>510</v>
      </c>
      <c r="H343" s="209">
        <v>3.6739999999999999</v>
      </c>
      <c r="I343" s="210"/>
      <c r="L343" s="206"/>
      <c r="M343" s="211"/>
      <c r="N343" s="212"/>
      <c r="O343" s="212"/>
      <c r="P343" s="212"/>
      <c r="Q343" s="212"/>
      <c r="R343" s="212"/>
      <c r="S343" s="212"/>
      <c r="T343" s="213"/>
      <c r="AT343" s="207" t="s">
        <v>194</v>
      </c>
      <c r="AU343" s="207" t="s">
        <v>88</v>
      </c>
      <c r="AV343" s="16" t="s">
        <v>117</v>
      </c>
      <c r="AW343" s="16" t="s">
        <v>35</v>
      </c>
      <c r="AX343" s="16" t="s">
        <v>80</v>
      </c>
      <c r="AY343" s="207" t="s">
        <v>185</v>
      </c>
    </row>
    <row r="344" spans="1:65" s="13" customFormat="1">
      <c r="B344" s="164"/>
      <c r="D344" s="165" t="s">
        <v>194</v>
      </c>
      <c r="E344" s="166" t="s">
        <v>1</v>
      </c>
      <c r="F344" s="167" t="s">
        <v>771</v>
      </c>
      <c r="H344" s="168">
        <v>3.6739999999999999</v>
      </c>
      <c r="I344" s="169"/>
      <c r="L344" s="164"/>
      <c r="M344" s="170"/>
      <c r="N344" s="171"/>
      <c r="O344" s="171"/>
      <c r="P344" s="171"/>
      <c r="Q344" s="171"/>
      <c r="R344" s="171"/>
      <c r="S344" s="171"/>
      <c r="T344" s="172"/>
      <c r="AT344" s="166" t="s">
        <v>194</v>
      </c>
      <c r="AU344" s="166" t="s">
        <v>88</v>
      </c>
      <c r="AV344" s="13" t="s">
        <v>88</v>
      </c>
      <c r="AW344" s="13" t="s">
        <v>35</v>
      </c>
      <c r="AX344" s="13" t="s">
        <v>80</v>
      </c>
      <c r="AY344" s="166" t="s">
        <v>185</v>
      </c>
    </row>
    <row r="345" spans="1:65" s="16" customFormat="1">
      <c r="B345" s="206"/>
      <c r="D345" s="165" t="s">
        <v>194</v>
      </c>
      <c r="E345" s="207" t="s">
        <v>1</v>
      </c>
      <c r="F345" s="208" t="s">
        <v>510</v>
      </c>
      <c r="H345" s="209">
        <v>3.6739999999999999</v>
      </c>
      <c r="I345" s="210"/>
      <c r="L345" s="206"/>
      <c r="M345" s="211"/>
      <c r="N345" s="212"/>
      <c r="O345" s="212"/>
      <c r="P345" s="212"/>
      <c r="Q345" s="212"/>
      <c r="R345" s="212"/>
      <c r="S345" s="212"/>
      <c r="T345" s="213"/>
      <c r="AT345" s="207" t="s">
        <v>194</v>
      </c>
      <c r="AU345" s="207" t="s">
        <v>88</v>
      </c>
      <c r="AV345" s="16" t="s">
        <v>117</v>
      </c>
      <c r="AW345" s="16" t="s">
        <v>35</v>
      </c>
      <c r="AX345" s="16" t="s">
        <v>80</v>
      </c>
      <c r="AY345" s="207" t="s">
        <v>185</v>
      </c>
    </row>
    <row r="346" spans="1:65" s="15" customFormat="1">
      <c r="B346" s="194"/>
      <c r="D346" s="165" t="s">
        <v>194</v>
      </c>
      <c r="E346" s="195" t="s">
        <v>1</v>
      </c>
      <c r="F346" s="196" t="s">
        <v>772</v>
      </c>
      <c r="H346" s="195" t="s">
        <v>1</v>
      </c>
      <c r="I346" s="197"/>
      <c r="L346" s="194"/>
      <c r="M346" s="198"/>
      <c r="N346" s="199"/>
      <c r="O346" s="199"/>
      <c r="P346" s="199"/>
      <c r="Q346" s="199"/>
      <c r="R346" s="199"/>
      <c r="S346" s="199"/>
      <c r="T346" s="200"/>
      <c r="AT346" s="195" t="s">
        <v>194</v>
      </c>
      <c r="AU346" s="195" t="s">
        <v>88</v>
      </c>
      <c r="AV346" s="15" t="s">
        <v>24</v>
      </c>
      <c r="AW346" s="15" t="s">
        <v>35</v>
      </c>
      <c r="AX346" s="15" t="s">
        <v>80</v>
      </c>
      <c r="AY346" s="195" t="s">
        <v>185</v>
      </c>
    </row>
    <row r="347" spans="1:65" s="13" customFormat="1">
      <c r="B347" s="164"/>
      <c r="D347" s="165" t="s">
        <v>194</v>
      </c>
      <c r="E347" s="166" t="s">
        <v>1</v>
      </c>
      <c r="F347" s="167" t="s">
        <v>3635</v>
      </c>
      <c r="H347" s="168">
        <v>4.1029999999999998</v>
      </c>
      <c r="I347" s="169"/>
      <c r="L347" s="164"/>
      <c r="M347" s="170"/>
      <c r="N347" s="171"/>
      <c r="O347" s="171"/>
      <c r="P347" s="171"/>
      <c r="Q347" s="171"/>
      <c r="R347" s="171"/>
      <c r="S347" s="171"/>
      <c r="T347" s="172"/>
      <c r="AT347" s="166" t="s">
        <v>194</v>
      </c>
      <c r="AU347" s="166" t="s">
        <v>88</v>
      </c>
      <c r="AV347" s="13" t="s">
        <v>88</v>
      </c>
      <c r="AW347" s="13" t="s">
        <v>35</v>
      </c>
      <c r="AX347" s="13" t="s">
        <v>80</v>
      </c>
      <c r="AY347" s="166" t="s">
        <v>185</v>
      </c>
    </row>
    <row r="348" spans="1:65" s="16" customFormat="1">
      <c r="B348" s="206"/>
      <c r="D348" s="165" t="s">
        <v>194</v>
      </c>
      <c r="E348" s="207" t="s">
        <v>644</v>
      </c>
      <c r="F348" s="208" t="s">
        <v>510</v>
      </c>
      <c r="H348" s="209">
        <v>4.1029999999999998</v>
      </c>
      <c r="I348" s="210"/>
      <c r="L348" s="206"/>
      <c r="M348" s="211"/>
      <c r="N348" s="212"/>
      <c r="O348" s="212"/>
      <c r="P348" s="212"/>
      <c r="Q348" s="212"/>
      <c r="R348" s="212"/>
      <c r="S348" s="212"/>
      <c r="T348" s="213"/>
      <c r="AT348" s="207" t="s">
        <v>194</v>
      </c>
      <c r="AU348" s="207" t="s">
        <v>88</v>
      </c>
      <c r="AV348" s="16" t="s">
        <v>117</v>
      </c>
      <c r="AW348" s="16" t="s">
        <v>35</v>
      </c>
      <c r="AX348" s="16" t="s">
        <v>80</v>
      </c>
      <c r="AY348" s="207" t="s">
        <v>185</v>
      </c>
    </row>
    <row r="349" spans="1:65" s="15" customFormat="1">
      <c r="B349" s="194"/>
      <c r="D349" s="165" t="s">
        <v>194</v>
      </c>
      <c r="E349" s="195" t="s">
        <v>1</v>
      </c>
      <c r="F349" s="196" t="s">
        <v>773</v>
      </c>
      <c r="H349" s="195" t="s">
        <v>1</v>
      </c>
      <c r="I349" s="197"/>
      <c r="L349" s="194"/>
      <c r="M349" s="198"/>
      <c r="N349" s="199"/>
      <c r="O349" s="199"/>
      <c r="P349" s="199"/>
      <c r="Q349" s="199"/>
      <c r="R349" s="199"/>
      <c r="S349" s="199"/>
      <c r="T349" s="200"/>
      <c r="AT349" s="195" t="s">
        <v>194</v>
      </c>
      <c r="AU349" s="195" t="s">
        <v>88</v>
      </c>
      <c r="AV349" s="15" t="s">
        <v>24</v>
      </c>
      <c r="AW349" s="15" t="s">
        <v>35</v>
      </c>
      <c r="AX349" s="15" t="s">
        <v>80</v>
      </c>
      <c r="AY349" s="195" t="s">
        <v>185</v>
      </c>
    </row>
    <row r="350" spans="1:65" s="13" customFormat="1">
      <c r="B350" s="164"/>
      <c r="D350" s="165" t="s">
        <v>194</v>
      </c>
      <c r="E350" s="166" t="s">
        <v>1</v>
      </c>
      <c r="F350" s="167" t="s">
        <v>3636</v>
      </c>
      <c r="H350" s="168">
        <v>6.0940000000000003</v>
      </c>
      <c r="I350" s="169"/>
      <c r="L350" s="164"/>
      <c r="M350" s="170"/>
      <c r="N350" s="171"/>
      <c r="O350" s="171"/>
      <c r="P350" s="171"/>
      <c r="Q350" s="171"/>
      <c r="R350" s="171"/>
      <c r="S350" s="171"/>
      <c r="T350" s="172"/>
      <c r="AT350" s="166" t="s">
        <v>194</v>
      </c>
      <c r="AU350" s="166" t="s">
        <v>88</v>
      </c>
      <c r="AV350" s="13" t="s">
        <v>88</v>
      </c>
      <c r="AW350" s="13" t="s">
        <v>35</v>
      </c>
      <c r="AX350" s="13" t="s">
        <v>80</v>
      </c>
      <c r="AY350" s="166" t="s">
        <v>185</v>
      </c>
    </row>
    <row r="351" spans="1:65" s="16" customFormat="1">
      <c r="B351" s="206"/>
      <c r="D351" s="165" t="s">
        <v>194</v>
      </c>
      <c r="E351" s="207" t="s">
        <v>646</v>
      </c>
      <c r="F351" s="208" t="s">
        <v>510</v>
      </c>
      <c r="H351" s="209">
        <v>6.0940000000000003</v>
      </c>
      <c r="I351" s="210"/>
      <c r="L351" s="206"/>
      <c r="M351" s="211"/>
      <c r="N351" s="212"/>
      <c r="O351" s="212"/>
      <c r="P351" s="212"/>
      <c r="Q351" s="212"/>
      <c r="R351" s="212"/>
      <c r="S351" s="212"/>
      <c r="T351" s="213"/>
      <c r="AT351" s="207" t="s">
        <v>194</v>
      </c>
      <c r="AU351" s="207" t="s">
        <v>88</v>
      </c>
      <c r="AV351" s="16" t="s">
        <v>117</v>
      </c>
      <c r="AW351" s="16" t="s">
        <v>35</v>
      </c>
      <c r="AX351" s="16" t="s">
        <v>80</v>
      </c>
      <c r="AY351" s="207" t="s">
        <v>185</v>
      </c>
    </row>
    <row r="352" spans="1:65" s="13" customFormat="1">
      <c r="B352" s="164"/>
      <c r="D352" s="165" t="s">
        <v>194</v>
      </c>
      <c r="E352" s="166" t="s">
        <v>1</v>
      </c>
      <c r="F352" s="167" t="s">
        <v>774</v>
      </c>
      <c r="H352" s="168">
        <v>6.0940000000000003</v>
      </c>
      <c r="I352" s="169"/>
      <c r="L352" s="164"/>
      <c r="M352" s="170"/>
      <c r="N352" s="171"/>
      <c r="O352" s="171"/>
      <c r="P352" s="171"/>
      <c r="Q352" s="171"/>
      <c r="R352" s="171"/>
      <c r="S352" s="171"/>
      <c r="T352" s="172"/>
      <c r="AT352" s="166" t="s">
        <v>194</v>
      </c>
      <c r="AU352" s="166" t="s">
        <v>88</v>
      </c>
      <c r="AV352" s="13" t="s">
        <v>88</v>
      </c>
      <c r="AW352" s="13" t="s">
        <v>35</v>
      </c>
      <c r="AX352" s="13" t="s">
        <v>80</v>
      </c>
      <c r="AY352" s="166" t="s">
        <v>185</v>
      </c>
    </row>
    <row r="353" spans="2:51" s="16" customFormat="1">
      <c r="B353" s="206"/>
      <c r="D353" s="165" t="s">
        <v>194</v>
      </c>
      <c r="E353" s="207" t="s">
        <v>1</v>
      </c>
      <c r="F353" s="208" t="s">
        <v>510</v>
      </c>
      <c r="H353" s="209">
        <v>6.0940000000000003</v>
      </c>
      <c r="I353" s="210"/>
      <c r="L353" s="206"/>
      <c r="M353" s="211"/>
      <c r="N353" s="212"/>
      <c r="O353" s="212"/>
      <c r="P353" s="212"/>
      <c r="Q353" s="212"/>
      <c r="R353" s="212"/>
      <c r="S353" s="212"/>
      <c r="T353" s="213"/>
      <c r="AT353" s="207" t="s">
        <v>194</v>
      </c>
      <c r="AU353" s="207" t="s">
        <v>88</v>
      </c>
      <c r="AV353" s="16" t="s">
        <v>117</v>
      </c>
      <c r="AW353" s="16" t="s">
        <v>35</v>
      </c>
      <c r="AX353" s="16" t="s">
        <v>80</v>
      </c>
      <c r="AY353" s="207" t="s">
        <v>185</v>
      </c>
    </row>
    <row r="354" spans="2:51" s="15" customFormat="1">
      <c r="B354" s="194"/>
      <c r="D354" s="165" t="s">
        <v>194</v>
      </c>
      <c r="E354" s="195" t="s">
        <v>1</v>
      </c>
      <c r="F354" s="196" t="s">
        <v>775</v>
      </c>
      <c r="H354" s="195" t="s">
        <v>1</v>
      </c>
      <c r="I354" s="197"/>
      <c r="L354" s="194"/>
      <c r="M354" s="198"/>
      <c r="N354" s="199"/>
      <c r="O354" s="199"/>
      <c r="P354" s="199"/>
      <c r="Q354" s="199"/>
      <c r="R354" s="199"/>
      <c r="S354" s="199"/>
      <c r="T354" s="200"/>
      <c r="AT354" s="195" t="s">
        <v>194</v>
      </c>
      <c r="AU354" s="195" t="s">
        <v>88</v>
      </c>
      <c r="AV354" s="15" t="s">
        <v>24</v>
      </c>
      <c r="AW354" s="15" t="s">
        <v>35</v>
      </c>
      <c r="AX354" s="15" t="s">
        <v>80</v>
      </c>
      <c r="AY354" s="195" t="s">
        <v>185</v>
      </c>
    </row>
    <row r="355" spans="2:51" s="13" customFormat="1">
      <c r="B355" s="164"/>
      <c r="D355" s="165" t="s">
        <v>194</v>
      </c>
      <c r="E355" s="166" t="s">
        <v>1</v>
      </c>
      <c r="F355" s="167" t="s">
        <v>3637</v>
      </c>
      <c r="H355" s="168">
        <v>12.276</v>
      </c>
      <c r="I355" s="169"/>
      <c r="L355" s="164"/>
      <c r="M355" s="170"/>
      <c r="N355" s="171"/>
      <c r="O355" s="171"/>
      <c r="P355" s="171"/>
      <c r="Q355" s="171"/>
      <c r="R355" s="171"/>
      <c r="S355" s="171"/>
      <c r="T355" s="172"/>
      <c r="AT355" s="166" t="s">
        <v>194</v>
      </c>
      <c r="AU355" s="166" t="s">
        <v>88</v>
      </c>
      <c r="AV355" s="13" t="s">
        <v>88</v>
      </c>
      <c r="AW355" s="13" t="s">
        <v>35</v>
      </c>
      <c r="AX355" s="13" t="s">
        <v>80</v>
      </c>
      <c r="AY355" s="166" t="s">
        <v>185</v>
      </c>
    </row>
    <row r="356" spans="2:51" s="16" customFormat="1">
      <c r="B356" s="206"/>
      <c r="D356" s="165" t="s">
        <v>194</v>
      </c>
      <c r="E356" s="207" t="s">
        <v>648</v>
      </c>
      <c r="F356" s="208" t="s">
        <v>510</v>
      </c>
      <c r="H356" s="209">
        <v>12.276</v>
      </c>
      <c r="I356" s="210"/>
      <c r="L356" s="206"/>
      <c r="M356" s="211"/>
      <c r="N356" s="212"/>
      <c r="O356" s="212"/>
      <c r="P356" s="212"/>
      <c r="Q356" s="212"/>
      <c r="R356" s="212"/>
      <c r="S356" s="212"/>
      <c r="T356" s="213"/>
      <c r="AT356" s="207" t="s">
        <v>194</v>
      </c>
      <c r="AU356" s="207" t="s">
        <v>88</v>
      </c>
      <c r="AV356" s="16" t="s">
        <v>117</v>
      </c>
      <c r="AW356" s="16" t="s">
        <v>35</v>
      </c>
      <c r="AX356" s="16" t="s">
        <v>80</v>
      </c>
      <c r="AY356" s="207" t="s">
        <v>185</v>
      </c>
    </row>
    <row r="357" spans="2:51" s="15" customFormat="1">
      <c r="B357" s="194"/>
      <c r="D357" s="165" t="s">
        <v>194</v>
      </c>
      <c r="E357" s="195" t="s">
        <v>1</v>
      </c>
      <c r="F357" s="196" t="s">
        <v>776</v>
      </c>
      <c r="H357" s="195" t="s">
        <v>1</v>
      </c>
      <c r="I357" s="197"/>
      <c r="L357" s="194"/>
      <c r="M357" s="198"/>
      <c r="N357" s="199"/>
      <c r="O357" s="199"/>
      <c r="P357" s="199"/>
      <c r="Q357" s="199"/>
      <c r="R357" s="199"/>
      <c r="S357" s="199"/>
      <c r="T357" s="200"/>
      <c r="AT357" s="195" t="s">
        <v>194</v>
      </c>
      <c r="AU357" s="195" t="s">
        <v>88</v>
      </c>
      <c r="AV357" s="15" t="s">
        <v>24</v>
      </c>
      <c r="AW357" s="15" t="s">
        <v>35</v>
      </c>
      <c r="AX357" s="15" t="s">
        <v>80</v>
      </c>
      <c r="AY357" s="195" t="s">
        <v>185</v>
      </c>
    </row>
    <row r="358" spans="2:51" s="13" customFormat="1">
      <c r="B358" s="164"/>
      <c r="D358" s="165" t="s">
        <v>194</v>
      </c>
      <c r="E358" s="166" t="s">
        <v>1</v>
      </c>
      <c r="F358" s="167" t="s">
        <v>3638</v>
      </c>
      <c r="H358" s="168">
        <v>7.5460000000000003</v>
      </c>
      <c r="I358" s="169"/>
      <c r="L358" s="164"/>
      <c r="M358" s="170"/>
      <c r="N358" s="171"/>
      <c r="O358" s="171"/>
      <c r="P358" s="171"/>
      <c r="Q358" s="171"/>
      <c r="R358" s="171"/>
      <c r="S358" s="171"/>
      <c r="T358" s="172"/>
      <c r="AT358" s="166" t="s">
        <v>194</v>
      </c>
      <c r="AU358" s="166" t="s">
        <v>88</v>
      </c>
      <c r="AV358" s="13" t="s">
        <v>88</v>
      </c>
      <c r="AW358" s="13" t="s">
        <v>35</v>
      </c>
      <c r="AX358" s="13" t="s">
        <v>80</v>
      </c>
      <c r="AY358" s="166" t="s">
        <v>185</v>
      </c>
    </row>
    <row r="359" spans="2:51" s="16" customFormat="1">
      <c r="B359" s="206"/>
      <c r="D359" s="165" t="s">
        <v>194</v>
      </c>
      <c r="E359" s="207" t="s">
        <v>650</v>
      </c>
      <c r="F359" s="208" t="s">
        <v>510</v>
      </c>
      <c r="H359" s="209">
        <v>7.5460000000000003</v>
      </c>
      <c r="I359" s="210"/>
      <c r="L359" s="206"/>
      <c r="M359" s="211"/>
      <c r="N359" s="212"/>
      <c r="O359" s="212"/>
      <c r="P359" s="212"/>
      <c r="Q359" s="212"/>
      <c r="R359" s="212"/>
      <c r="S359" s="212"/>
      <c r="T359" s="213"/>
      <c r="AT359" s="207" t="s">
        <v>194</v>
      </c>
      <c r="AU359" s="207" t="s">
        <v>88</v>
      </c>
      <c r="AV359" s="16" t="s">
        <v>117</v>
      </c>
      <c r="AW359" s="16" t="s">
        <v>35</v>
      </c>
      <c r="AX359" s="16" t="s">
        <v>80</v>
      </c>
      <c r="AY359" s="207" t="s">
        <v>185</v>
      </c>
    </row>
    <row r="360" spans="2:51" s="13" customFormat="1">
      <c r="B360" s="164"/>
      <c r="D360" s="165" t="s">
        <v>194</v>
      </c>
      <c r="E360" s="166" t="s">
        <v>1</v>
      </c>
      <c r="F360" s="167" t="s">
        <v>777</v>
      </c>
      <c r="H360" s="168">
        <v>7.5460000000000003</v>
      </c>
      <c r="I360" s="169"/>
      <c r="L360" s="164"/>
      <c r="M360" s="170"/>
      <c r="N360" s="171"/>
      <c r="O360" s="171"/>
      <c r="P360" s="171"/>
      <c r="Q360" s="171"/>
      <c r="R360" s="171"/>
      <c r="S360" s="171"/>
      <c r="T360" s="172"/>
      <c r="AT360" s="166" t="s">
        <v>194</v>
      </c>
      <c r="AU360" s="166" t="s">
        <v>88</v>
      </c>
      <c r="AV360" s="13" t="s">
        <v>88</v>
      </c>
      <c r="AW360" s="13" t="s">
        <v>35</v>
      </c>
      <c r="AX360" s="13" t="s">
        <v>80</v>
      </c>
      <c r="AY360" s="166" t="s">
        <v>185</v>
      </c>
    </row>
    <row r="361" spans="2:51" s="16" customFormat="1">
      <c r="B361" s="206"/>
      <c r="D361" s="165" t="s">
        <v>194</v>
      </c>
      <c r="E361" s="207" t="s">
        <v>1</v>
      </c>
      <c r="F361" s="208" t="s">
        <v>510</v>
      </c>
      <c r="H361" s="209">
        <v>7.5460000000000003</v>
      </c>
      <c r="I361" s="210"/>
      <c r="L361" s="206"/>
      <c r="M361" s="211"/>
      <c r="N361" s="212"/>
      <c r="O361" s="212"/>
      <c r="P361" s="212"/>
      <c r="Q361" s="212"/>
      <c r="R361" s="212"/>
      <c r="S361" s="212"/>
      <c r="T361" s="213"/>
      <c r="AT361" s="207" t="s">
        <v>194</v>
      </c>
      <c r="AU361" s="207" t="s">
        <v>88</v>
      </c>
      <c r="AV361" s="16" t="s">
        <v>117</v>
      </c>
      <c r="AW361" s="16" t="s">
        <v>35</v>
      </c>
      <c r="AX361" s="16" t="s">
        <v>80</v>
      </c>
      <c r="AY361" s="207" t="s">
        <v>185</v>
      </c>
    </row>
    <row r="362" spans="2:51" s="15" customFormat="1">
      <c r="B362" s="194"/>
      <c r="D362" s="165" t="s">
        <v>194</v>
      </c>
      <c r="E362" s="195" t="s">
        <v>1</v>
      </c>
      <c r="F362" s="196" t="s">
        <v>778</v>
      </c>
      <c r="H362" s="195" t="s">
        <v>1</v>
      </c>
      <c r="I362" s="197"/>
      <c r="L362" s="194"/>
      <c r="M362" s="198"/>
      <c r="N362" s="199"/>
      <c r="O362" s="199"/>
      <c r="P362" s="199"/>
      <c r="Q362" s="199"/>
      <c r="R362" s="199"/>
      <c r="S362" s="199"/>
      <c r="T362" s="200"/>
      <c r="AT362" s="195" t="s">
        <v>194</v>
      </c>
      <c r="AU362" s="195" t="s">
        <v>88</v>
      </c>
      <c r="AV362" s="15" t="s">
        <v>24</v>
      </c>
      <c r="AW362" s="15" t="s">
        <v>35</v>
      </c>
      <c r="AX362" s="15" t="s">
        <v>80</v>
      </c>
      <c r="AY362" s="195" t="s">
        <v>185</v>
      </c>
    </row>
    <row r="363" spans="2:51" s="13" customFormat="1">
      <c r="B363" s="164"/>
      <c r="D363" s="165" t="s">
        <v>194</v>
      </c>
      <c r="E363" s="166" t="s">
        <v>1</v>
      </c>
      <c r="F363" s="167" t="s">
        <v>3639</v>
      </c>
      <c r="H363" s="168">
        <v>15.95</v>
      </c>
      <c r="I363" s="169"/>
      <c r="L363" s="164"/>
      <c r="M363" s="170"/>
      <c r="N363" s="171"/>
      <c r="O363" s="171"/>
      <c r="P363" s="171"/>
      <c r="Q363" s="171"/>
      <c r="R363" s="171"/>
      <c r="S363" s="171"/>
      <c r="T363" s="172"/>
      <c r="AT363" s="166" t="s">
        <v>194</v>
      </c>
      <c r="AU363" s="166" t="s">
        <v>88</v>
      </c>
      <c r="AV363" s="13" t="s">
        <v>88</v>
      </c>
      <c r="AW363" s="13" t="s">
        <v>35</v>
      </c>
      <c r="AX363" s="13" t="s">
        <v>80</v>
      </c>
      <c r="AY363" s="166" t="s">
        <v>185</v>
      </c>
    </row>
    <row r="364" spans="2:51" s="16" customFormat="1">
      <c r="B364" s="206"/>
      <c r="D364" s="165" t="s">
        <v>194</v>
      </c>
      <c r="E364" s="207" t="s">
        <v>653</v>
      </c>
      <c r="F364" s="208" t="s">
        <v>510</v>
      </c>
      <c r="H364" s="209">
        <v>15.95</v>
      </c>
      <c r="I364" s="210"/>
      <c r="L364" s="206"/>
      <c r="M364" s="211"/>
      <c r="N364" s="212"/>
      <c r="O364" s="212"/>
      <c r="P364" s="212"/>
      <c r="Q364" s="212"/>
      <c r="R364" s="212"/>
      <c r="S364" s="212"/>
      <c r="T364" s="213"/>
      <c r="AT364" s="207" t="s">
        <v>194</v>
      </c>
      <c r="AU364" s="207" t="s">
        <v>88</v>
      </c>
      <c r="AV364" s="16" t="s">
        <v>117</v>
      </c>
      <c r="AW364" s="16" t="s">
        <v>35</v>
      </c>
      <c r="AX364" s="16" t="s">
        <v>80</v>
      </c>
      <c r="AY364" s="207" t="s">
        <v>185</v>
      </c>
    </row>
    <row r="365" spans="2:51" s="15" customFormat="1">
      <c r="B365" s="194"/>
      <c r="D365" s="165" t="s">
        <v>194</v>
      </c>
      <c r="E365" s="195" t="s">
        <v>1</v>
      </c>
      <c r="F365" s="196" t="s">
        <v>779</v>
      </c>
      <c r="H365" s="195" t="s">
        <v>1</v>
      </c>
      <c r="I365" s="197"/>
      <c r="L365" s="194"/>
      <c r="M365" s="198"/>
      <c r="N365" s="199"/>
      <c r="O365" s="199"/>
      <c r="P365" s="199"/>
      <c r="Q365" s="199"/>
      <c r="R365" s="199"/>
      <c r="S365" s="199"/>
      <c r="T365" s="200"/>
      <c r="AT365" s="195" t="s">
        <v>194</v>
      </c>
      <c r="AU365" s="195" t="s">
        <v>88</v>
      </c>
      <c r="AV365" s="15" t="s">
        <v>24</v>
      </c>
      <c r="AW365" s="15" t="s">
        <v>35</v>
      </c>
      <c r="AX365" s="15" t="s">
        <v>80</v>
      </c>
      <c r="AY365" s="195" t="s">
        <v>185</v>
      </c>
    </row>
    <row r="366" spans="2:51" s="13" customFormat="1">
      <c r="B366" s="164"/>
      <c r="D366" s="165" t="s">
        <v>194</v>
      </c>
      <c r="E366" s="166" t="s">
        <v>1</v>
      </c>
      <c r="F366" s="167" t="s">
        <v>3640</v>
      </c>
      <c r="H366" s="168">
        <v>3.641</v>
      </c>
      <c r="I366" s="169"/>
      <c r="L366" s="164"/>
      <c r="M366" s="170"/>
      <c r="N366" s="171"/>
      <c r="O366" s="171"/>
      <c r="P366" s="171"/>
      <c r="Q366" s="171"/>
      <c r="R366" s="171"/>
      <c r="S366" s="171"/>
      <c r="T366" s="172"/>
      <c r="AT366" s="166" t="s">
        <v>194</v>
      </c>
      <c r="AU366" s="166" t="s">
        <v>88</v>
      </c>
      <c r="AV366" s="13" t="s">
        <v>88</v>
      </c>
      <c r="AW366" s="13" t="s">
        <v>35</v>
      </c>
      <c r="AX366" s="13" t="s">
        <v>80</v>
      </c>
      <c r="AY366" s="166" t="s">
        <v>185</v>
      </c>
    </row>
    <row r="367" spans="2:51" s="16" customFormat="1">
      <c r="B367" s="206"/>
      <c r="D367" s="165" t="s">
        <v>194</v>
      </c>
      <c r="E367" s="207" t="s">
        <v>655</v>
      </c>
      <c r="F367" s="208" t="s">
        <v>510</v>
      </c>
      <c r="H367" s="209">
        <v>3.641</v>
      </c>
      <c r="I367" s="210"/>
      <c r="L367" s="206"/>
      <c r="M367" s="211"/>
      <c r="N367" s="212"/>
      <c r="O367" s="212"/>
      <c r="P367" s="212"/>
      <c r="Q367" s="212"/>
      <c r="R367" s="212"/>
      <c r="S367" s="212"/>
      <c r="T367" s="213"/>
      <c r="AT367" s="207" t="s">
        <v>194</v>
      </c>
      <c r="AU367" s="207" t="s">
        <v>88</v>
      </c>
      <c r="AV367" s="16" t="s">
        <v>117</v>
      </c>
      <c r="AW367" s="16" t="s">
        <v>35</v>
      </c>
      <c r="AX367" s="16" t="s">
        <v>80</v>
      </c>
      <c r="AY367" s="207" t="s">
        <v>185</v>
      </c>
    </row>
    <row r="368" spans="2:51" s="14" customFormat="1">
      <c r="B368" s="173"/>
      <c r="D368" s="165" t="s">
        <v>194</v>
      </c>
      <c r="E368" s="174" t="s">
        <v>1</v>
      </c>
      <c r="F368" s="175" t="s">
        <v>195</v>
      </c>
      <c r="H368" s="176">
        <v>70.597999999999999</v>
      </c>
      <c r="I368" s="177"/>
      <c r="L368" s="173"/>
      <c r="M368" s="178"/>
      <c r="N368" s="179"/>
      <c r="O368" s="179"/>
      <c r="P368" s="179"/>
      <c r="Q368" s="179"/>
      <c r="R368" s="179"/>
      <c r="S368" s="179"/>
      <c r="T368" s="180"/>
      <c r="AT368" s="174" t="s">
        <v>194</v>
      </c>
      <c r="AU368" s="174" t="s">
        <v>88</v>
      </c>
      <c r="AV368" s="14" t="s">
        <v>192</v>
      </c>
      <c r="AW368" s="14" t="s">
        <v>35</v>
      </c>
      <c r="AX368" s="14" t="s">
        <v>24</v>
      </c>
      <c r="AY368" s="174" t="s">
        <v>185</v>
      </c>
    </row>
    <row r="369" spans="1:65" s="2" customFormat="1" ht="16.5" customHeight="1">
      <c r="A369" s="33"/>
      <c r="B369" s="150"/>
      <c r="C369" s="151" t="s">
        <v>140</v>
      </c>
      <c r="D369" s="151" t="s">
        <v>187</v>
      </c>
      <c r="E369" s="152" t="s">
        <v>1530</v>
      </c>
      <c r="F369" s="153" t="s">
        <v>1531</v>
      </c>
      <c r="G369" s="154" t="s">
        <v>280</v>
      </c>
      <c r="H369" s="155">
        <v>96.88</v>
      </c>
      <c r="I369" s="156"/>
      <c r="J369" s="157">
        <f>ROUND(I369*H369,2)</f>
        <v>0</v>
      </c>
      <c r="K369" s="153" t="s">
        <v>191</v>
      </c>
      <c r="L369" s="34"/>
      <c r="M369" s="158" t="s">
        <v>1</v>
      </c>
      <c r="N369" s="159" t="s">
        <v>45</v>
      </c>
      <c r="O369" s="59"/>
      <c r="P369" s="160">
        <f>O369*H369</f>
        <v>0</v>
      </c>
      <c r="Q369" s="160">
        <v>1.0000000000000001E-5</v>
      </c>
      <c r="R369" s="160">
        <f>Q369*H369</f>
        <v>9.6880000000000002E-4</v>
      </c>
      <c r="S369" s="160">
        <v>0</v>
      </c>
      <c r="T369" s="161">
        <f>S369*H369</f>
        <v>0</v>
      </c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R369" s="162" t="s">
        <v>192</v>
      </c>
      <c r="AT369" s="162" t="s">
        <v>187</v>
      </c>
      <c r="AU369" s="162" t="s">
        <v>88</v>
      </c>
      <c r="AY369" s="18" t="s">
        <v>185</v>
      </c>
      <c r="BE369" s="163">
        <f>IF(N369="základní",J369,0)</f>
        <v>0</v>
      </c>
      <c r="BF369" s="163">
        <f>IF(N369="snížená",J369,0)</f>
        <v>0</v>
      </c>
      <c r="BG369" s="163">
        <f>IF(N369="zákl. přenesená",J369,0)</f>
        <v>0</v>
      </c>
      <c r="BH369" s="163">
        <f>IF(N369="sníž. přenesená",J369,0)</f>
        <v>0</v>
      </c>
      <c r="BI369" s="163">
        <f>IF(N369="nulová",J369,0)</f>
        <v>0</v>
      </c>
      <c r="BJ369" s="18" t="s">
        <v>24</v>
      </c>
      <c r="BK369" s="163">
        <f>ROUND(I369*H369,2)</f>
        <v>0</v>
      </c>
      <c r="BL369" s="18" t="s">
        <v>192</v>
      </c>
      <c r="BM369" s="162" t="s">
        <v>3641</v>
      </c>
    </row>
    <row r="370" spans="1:65" s="15" customFormat="1">
      <c r="B370" s="194"/>
      <c r="D370" s="165" t="s">
        <v>194</v>
      </c>
      <c r="E370" s="195" t="s">
        <v>1</v>
      </c>
      <c r="F370" s="196" t="s">
        <v>770</v>
      </c>
      <c r="H370" s="195" t="s">
        <v>1</v>
      </c>
      <c r="I370" s="197"/>
      <c r="L370" s="194"/>
      <c r="M370" s="198"/>
      <c r="N370" s="199"/>
      <c r="O370" s="199"/>
      <c r="P370" s="199"/>
      <c r="Q370" s="199"/>
      <c r="R370" s="199"/>
      <c r="S370" s="199"/>
      <c r="T370" s="200"/>
      <c r="AT370" s="195" t="s">
        <v>194</v>
      </c>
      <c r="AU370" s="195" t="s">
        <v>88</v>
      </c>
      <c r="AV370" s="15" t="s">
        <v>24</v>
      </c>
      <c r="AW370" s="15" t="s">
        <v>35</v>
      </c>
      <c r="AX370" s="15" t="s">
        <v>80</v>
      </c>
      <c r="AY370" s="195" t="s">
        <v>185</v>
      </c>
    </row>
    <row r="371" spans="1:65" s="13" customFormat="1">
      <c r="B371" s="164"/>
      <c r="D371" s="165" t="s">
        <v>194</v>
      </c>
      <c r="E371" s="166" t="s">
        <v>1</v>
      </c>
      <c r="F371" s="167" t="s">
        <v>3642</v>
      </c>
      <c r="H371" s="168">
        <v>6.68</v>
      </c>
      <c r="I371" s="169"/>
      <c r="L371" s="164"/>
      <c r="M371" s="170"/>
      <c r="N371" s="171"/>
      <c r="O371" s="171"/>
      <c r="P371" s="171"/>
      <c r="Q371" s="171"/>
      <c r="R371" s="171"/>
      <c r="S371" s="171"/>
      <c r="T371" s="172"/>
      <c r="AT371" s="166" t="s">
        <v>194</v>
      </c>
      <c r="AU371" s="166" t="s">
        <v>88</v>
      </c>
      <c r="AV371" s="13" t="s">
        <v>88</v>
      </c>
      <c r="AW371" s="13" t="s">
        <v>35</v>
      </c>
      <c r="AX371" s="13" t="s">
        <v>80</v>
      </c>
      <c r="AY371" s="166" t="s">
        <v>185</v>
      </c>
    </row>
    <row r="372" spans="1:65" s="15" customFormat="1">
      <c r="B372" s="194"/>
      <c r="D372" s="165" t="s">
        <v>194</v>
      </c>
      <c r="E372" s="195" t="s">
        <v>1</v>
      </c>
      <c r="F372" s="196" t="s">
        <v>772</v>
      </c>
      <c r="H372" s="195" t="s">
        <v>1</v>
      </c>
      <c r="I372" s="197"/>
      <c r="L372" s="194"/>
      <c r="M372" s="198"/>
      <c r="N372" s="199"/>
      <c r="O372" s="199"/>
      <c r="P372" s="199"/>
      <c r="Q372" s="199"/>
      <c r="R372" s="199"/>
      <c r="S372" s="199"/>
      <c r="T372" s="200"/>
      <c r="AT372" s="195" t="s">
        <v>194</v>
      </c>
      <c r="AU372" s="195" t="s">
        <v>88</v>
      </c>
      <c r="AV372" s="15" t="s">
        <v>24</v>
      </c>
      <c r="AW372" s="15" t="s">
        <v>35</v>
      </c>
      <c r="AX372" s="15" t="s">
        <v>80</v>
      </c>
      <c r="AY372" s="195" t="s">
        <v>185</v>
      </c>
    </row>
    <row r="373" spans="1:65" s="13" customFormat="1">
      <c r="B373" s="164"/>
      <c r="D373" s="165" t="s">
        <v>194</v>
      </c>
      <c r="E373" s="166" t="s">
        <v>1</v>
      </c>
      <c r="F373" s="167" t="s">
        <v>3643</v>
      </c>
      <c r="H373" s="168">
        <v>7.46</v>
      </c>
      <c r="I373" s="169"/>
      <c r="L373" s="164"/>
      <c r="M373" s="170"/>
      <c r="N373" s="171"/>
      <c r="O373" s="171"/>
      <c r="P373" s="171"/>
      <c r="Q373" s="171"/>
      <c r="R373" s="171"/>
      <c r="S373" s="171"/>
      <c r="T373" s="172"/>
      <c r="AT373" s="166" t="s">
        <v>194</v>
      </c>
      <c r="AU373" s="166" t="s">
        <v>88</v>
      </c>
      <c r="AV373" s="13" t="s">
        <v>88</v>
      </c>
      <c r="AW373" s="13" t="s">
        <v>35</v>
      </c>
      <c r="AX373" s="13" t="s">
        <v>80</v>
      </c>
      <c r="AY373" s="166" t="s">
        <v>185</v>
      </c>
    </row>
    <row r="374" spans="1:65" s="15" customFormat="1">
      <c r="B374" s="194"/>
      <c r="D374" s="165" t="s">
        <v>194</v>
      </c>
      <c r="E374" s="195" t="s">
        <v>1</v>
      </c>
      <c r="F374" s="196" t="s">
        <v>773</v>
      </c>
      <c r="H374" s="195" t="s">
        <v>1</v>
      </c>
      <c r="I374" s="197"/>
      <c r="L374" s="194"/>
      <c r="M374" s="198"/>
      <c r="N374" s="199"/>
      <c r="O374" s="199"/>
      <c r="P374" s="199"/>
      <c r="Q374" s="199"/>
      <c r="R374" s="199"/>
      <c r="S374" s="199"/>
      <c r="T374" s="200"/>
      <c r="AT374" s="195" t="s">
        <v>194</v>
      </c>
      <c r="AU374" s="195" t="s">
        <v>88</v>
      </c>
      <c r="AV374" s="15" t="s">
        <v>24</v>
      </c>
      <c r="AW374" s="15" t="s">
        <v>35</v>
      </c>
      <c r="AX374" s="15" t="s">
        <v>80</v>
      </c>
      <c r="AY374" s="195" t="s">
        <v>185</v>
      </c>
    </row>
    <row r="375" spans="1:65" s="13" customFormat="1">
      <c r="B375" s="164"/>
      <c r="D375" s="165" t="s">
        <v>194</v>
      </c>
      <c r="E375" s="166" t="s">
        <v>1</v>
      </c>
      <c r="F375" s="167" t="s">
        <v>3644</v>
      </c>
      <c r="H375" s="168">
        <v>11.08</v>
      </c>
      <c r="I375" s="169"/>
      <c r="L375" s="164"/>
      <c r="M375" s="170"/>
      <c r="N375" s="171"/>
      <c r="O375" s="171"/>
      <c r="P375" s="171"/>
      <c r="Q375" s="171"/>
      <c r="R375" s="171"/>
      <c r="S375" s="171"/>
      <c r="T375" s="172"/>
      <c r="AT375" s="166" t="s">
        <v>194</v>
      </c>
      <c r="AU375" s="166" t="s">
        <v>88</v>
      </c>
      <c r="AV375" s="13" t="s">
        <v>88</v>
      </c>
      <c r="AW375" s="13" t="s">
        <v>35</v>
      </c>
      <c r="AX375" s="13" t="s">
        <v>80</v>
      </c>
      <c r="AY375" s="166" t="s">
        <v>185</v>
      </c>
    </row>
    <row r="376" spans="1:65" s="15" customFormat="1">
      <c r="B376" s="194"/>
      <c r="D376" s="165" t="s">
        <v>194</v>
      </c>
      <c r="E376" s="195" t="s">
        <v>1</v>
      </c>
      <c r="F376" s="196" t="s">
        <v>775</v>
      </c>
      <c r="H376" s="195" t="s">
        <v>1</v>
      </c>
      <c r="I376" s="197"/>
      <c r="L376" s="194"/>
      <c r="M376" s="198"/>
      <c r="N376" s="199"/>
      <c r="O376" s="199"/>
      <c r="P376" s="199"/>
      <c r="Q376" s="199"/>
      <c r="R376" s="199"/>
      <c r="S376" s="199"/>
      <c r="T376" s="200"/>
      <c r="AT376" s="195" t="s">
        <v>194</v>
      </c>
      <c r="AU376" s="195" t="s">
        <v>88</v>
      </c>
      <c r="AV376" s="15" t="s">
        <v>24</v>
      </c>
      <c r="AW376" s="15" t="s">
        <v>35</v>
      </c>
      <c r="AX376" s="15" t="s">
        <v>80</v>
      </c>
      <c r="AY376" s="195" t="s">
        <v>185</v>
      </c>
    </row>
    <row r="377" spans="1:65" s="13" customFormat="1">
      <c r="B377" s="164"/>
      <c r="D377" s="165" t="s">
        <v>194</v>
      </c>
      <c r="E377" s="166" t="s">
        <v>1</v>
      </c>
      <c r="F377" s="167" t="s">
        <v>3645</v>
      </c>
      <c r="H377" s="168">
        <v>22.32</v>
      </c>
      <c r="I377" s="169"/>
      <c r="L377" s="164"/>
      <c r="M377" s="170"/>
      <c r="N377" s="171"/>
      <c r="O377" s="171"/>
      <c r="P377" s="171"/>
      <c r="Q377" s="171"/>
      <c r="R377" s="171"/>
      <c r="S377" s="171"/>
      <c r="T377" s="172"/>
      <c r="AT377" s="166" t="s">
        <v>194</v>
      </c>
      <c r="AU377" s="166" t="s">
        <v>88</v>
      </c>
      <c r="AV377" s="13" t="s">
        <v>88</v>
      </c>
      <c r="AW377" s="13" t="s">
        <v>35</v>
      </c>
      <c r="AX377" s="13" t="s">
        <v>80</v>
      </c>
      <c r="AY377" s="166" t="s">
        <v>185</v>
      </c>
    </row>
    <row r="378" spans="1:65" s="15" customFormat="1">
      <c r="B378" s="194"/>
      <c r="D378" s="165" t="s">
        <v>194</v>
      </c>
      <c r="E378" s="195" t="s">
        <v>1</v>
      </c>
      <c r="F378" s="196" t="s">
        <v>776</v>
      </c>
      <c r="H378" s="195" t="s">
        <v>1</v>
      </c>
      <c r="I378" s="197"/>
      <c r="L378" s="194"/>
      <c r="M378" s="198"/>
      <c r="N378" s="199"/>
      <c r="O378" s="199"/>
      <c r="P378" s="199"/>
      <c r="Q378" s="199"/>
      <c r="R378" s="199"/>
      <c r="S378" s="199"/>
      <c r="T378" s="200"/>
      <c r="AT378" s="195" t="s">
        <v>194</v>
      </c>
      <c r="AU378" s="195" t="s">
        <v>88</v>
      </c>
      <c r="AV378" s="15" t="s">
        <v>24</v>
      </c>
      <c r="AW378" s="15" t="s">
        <v>35</v>
      </c>
      <c r="AX378" s="15" t="s">
        <v>80</v>
      </c>
      <c r="AY378" s="195" t="s">
        <v>185</v>
      </c>
    </row>
    <row r="379" spans="1:65" s="13" customFormat="1">
      <c r="B379" s="164"/>
      <c r="D379" s="165" t="s">
        <v>194</v>
      </c>
      <c r="E379" s="166" t="s">
        <v>1</v>
      </c>
      <c r="F379" s="167" t="s">
        <v>3646</v>
      </c>
      <c r="H379" s="168">
        <v>13.72</v>
      </c>
      <c r="I379" s="169"/>
      <c r="L379" s="164"/>
      <c r="M379" s="170"/>
      <c r="N379" s="171"/>
      <c r="O379" s="171"/>
      <c r="P379" s="171"/>
      <c r="Q379" s="171"/>
      <c r="R379" s="171"/>
      <c r="S379" s="171"/>
      <c r="T379" s="172"/>
      <c r="AT379" s="166" t="s">
        <v>194</v>
      </c>
      <c r="AU379" s="166" t="s">
        <v>88</v>
      </c>
      <c r="AV379" s="13" t="s">
        <v>88</v>
      </c>
      <c r="AW379" s="13" t="s">
        <v>35</v>
      </c>
      <c r="AX379" s="13" t="s">
        <v>80</v>
      </c>
      <c r="AY379" s="166" t="s">
        <v>185</v>
      </c>
    </row>
    <row r="380" spans="1:65" s="15" customFormat="1">
      <c r="B380" s="194"/>
      <c r="D380" s="165" t="s">
        <v>194</v>
      </c>
      <c r="E380" s="195" t="s">
        <v>1</v>
      </c>
      <c r="F380" s="196" t="s">
        <v>778</v>
      </c>
      <c r="H380" s="195" t="s">
        <v>1</v>
      </c>
      <c r="I380" s="197"/>
      <c r="L380" s="194"/>
      <c r="M380" s="198"/>
      <c r="N380" s="199"/>
      <c r="O380" s="199"/>
      <c r="P380" s="199"/>
      <c r="Q380" s="199"/>
      <c r="R380" s="199"/>
      <c r="S380" s="199"/>
      <c r="T380" s="200"/>
      <c r="AT380" s="195" t="s">
        <v>194</v>
      </c>
      <c r="AU380" s="195" t="s">
        <v>88</v>
      </c>
      <c r="AV380" s="15" t="s">
        <v>24</v>
      </c>
      <c r="AW380" s="15" t="s">
        <v>35</v>
      </c>
      <c r="AX380" s="15" t="s">
        <v>80</v>
      </c>
      <c r="AY380" s="195" t="s">
        <v>185</v>
      </c>
    </row>
    <row r="381" spans="1:65" s="13" customFormat="1">
      <c r="B381" s="164"/>
      <c r="D381" s="165" t="s">
        <v>194</v>
      </c>
      <c r="E381" s="166" t="s">
        <v>1</v>
      </c>
      <c r="F381" s="167" t="s">
        <v>3647</v>
      </c>
      <c r="H381" s="168">
        <v>29</v>
      </c>
      <c r="I381" s="169"/>
      <c r="L381" s="164"/>
      <c r="M381" s="170"/>
      <c r="N381" s="171"/>
      <c r="O381" s="171"/>
      <c r="P381" s="171"/>
      <c r="Q381" s="171"/>
      <c r="R381" s="171"/>
      <c r="S381" s="171"/>
      <c r="T381" s="172"/>
      <c r="AT381" s="166" t="s">
        <v>194</v>
      </c>
      <c r="AU381" s="166" t="s">
        <v>88</v>
      </c>
      <c r="AV381" s="13" t="s">
        <v>88</v>
      </c>
      <c r="AW381" s="13" t="s">
        <v>35</v>
      </c>
      <c r="AX381" s="13" t="s">
        <v>80</v>
      </c>
      <c r="AY381" s="166" t="s">
        <v>185</v>
      </c>
    </row>
    <row r="382" spans="1:65" s="15" customFormat="1">
      <c r="B382" s="194"/>
      <c r="D382" s="165" t="s">
        <v>194</v>
      </c>
      <c r="E382" s="195" t="s">
        <v>1</v>
      </c>
      <c r="F382" s="196" t="s">
        <v>779</v>
      </c>
      <c r="H382" s="195" t="s">
        <v>1</v>
      </c>
      <c r="I382" s="197"/>
      <c r="L382" s="194"/>
      <c r="M382" s="198"/>
      <c r="N382" s="199"/>
      <c r="O382" s="199"/>
      <c r="P382" s="199"/>
      <c r="Q382" s="199"/>
      <c r="R382" s="199"/>
      <c r="S382" s="199"/>
      <c r="T382" s="200"/>
      <c r="AT382" s="195" t="s">
        <v>194</v>
      </c>
      <c r="AU382" s="195" t="s">
        <v>88</v>
      </c>
      <c r="AV382" s="15" t="s">
        <v>24</v>
      </c>
      <c r="AW382" s="15" t="s">
        <v>35</v>
      </c>
      <c r="AX382" s="15" t="s">
        <v>80</v>
      </c>
      <c r="AY382" s="195" t="s">
        <v>185</v>
      </c>
    </row>
    <row r="383" spans="1:65" s="13" customFormat="1">
      <c r="B383" s="164"/>
      <c r="D383" s="165" t="s">
        <v>194</v>
      </c>
      <c r="E383" s="166" t="s">
        <v>1</v>
      </c>
      <c r="F383" s="167" t="s">
        <v>3648</v>
      </c>
      <c r="H383" s="168">
        <v>6.62</v>
      </c>
      <c r="I383" s="169"/>
      <c r="L383" s="164"/>
      <c r="M383" s="170"/>
      <c r="N383" s="171"/>
      <c r="O383" s="171"/>
      <c r="P383" s="171"/>
      <c r="Q383" s="171"/>
      <c r="R383" s="171"/>
      <c r="S383" s="171"/>
      <c r="T383" s="172"/>
      <c r="AT383" s="166" t="s">
        <v>194</v>
      </c>
      <c r="AU383" s="166" t="s">
        <v>88</v>
      </c>
      <c r="AV383" s="13" t="s">
        <v>88</v>
      </c>
      <c r="AW383" s="13" t="s">
        <v>35</v>
      </c>
      <c r="AX383" s="13" t="s">
        <v>80</v>
      </c>
      <c r="AY383" s="166" t="s">
        <v>185</v>
      </c>
    </row>
    <row r="384" spans="1:65" s="14" customFormat="1">
      <c r="B384" s="173"/>
      <c r="D384" s="165" t="s">
        <v>194</v>
      </c>
      <c r="E384" s="174" t="s">
        <v>1</v>
      </c>
      <c r="F384" s="175" t="s">
        <v>195</v>
      </c>
      <c r="H384" s="176">
        <v>96.88</v>
      </c>
      <c r="I384" s="177"/>
      <c r="L384" s="173"/>
      <c r="M384" s="178"/>
      <c r="N384" s="179"/>
      <c r="O384" s="179"/>
      <c r="P384" s="179"/>
      <c r="Q384" s="179"/>
      <c r="R384" s="179"/>
      <c r="S384" s="179"/>
      <c r="T384" s="180"/>
      <c r="AT384" s="174" t="s">
        <v>194</v>
      </c>
      <c r="AU384" s="174" t="s">
        <v>88</v>
      </c>
      <c r="AV384" s="14" t="s">
        <v>192</v>
      </c>
      <c r="AW384" s="14" t="s">
        <v>35</v>
      </c>
      <c r="AX384" s="14" t="s">
        <v>24</v>
      </c>
      <c r="AY384" s="174" t="s">
        <v>185</v>
      </c>
    </row>
    <row r="385" spans="1:65" s="2" customFormat="1" ht="16.5" customHeight="1">
      <c r="A385" s="33"/>
      <c r="B385" s="150"/>
      <c r="C385" s="151" t="s">
        <v>143</v>
      </c>
      <c r="D385" s="151" t="s">
        <v>187</v>
      </c>
      <c r="E385" s="152" t="s">
        <v>780</v>
      </c>
      <c r="F385" s="153" t="s">
        <v>781</v>
      </c>
      <c r="G385" s="154" t="s">
        <v>288</v>
      </c>
      <c r="H385" s="155">
        <v>4.1029999999999998</v>
      </c>
      <c r="I385" s="156"/>
      <c r="J385" s="157">
        <f>ROUND(I385*H385,2)</f>
        <v>0</v>
      </c>
      <c r="K385" s="153" t="s">
        <v>191</v>
      </c>
      <c r="L385" s="34"/>
      <c r="M385" s="158" t="s">
        <v>1</v>
      </c>
      <c r="N385" s="159" t="s">
        <v>45</v>
      </c>
      <c r="O385" s="59"/>
      <c r="P385" s="160">
        <f>O385*H385</f>
        <v>0</v>
      </c>
      <c r="Q385" s="160">
        <v>0</v>
      </c>
      <c r="R385" s="160">
        <f>Q385*H385</f>
        <v>0</v>
      </c>
      <c r="S385" s="160">
        <v>0.70899999999999996</v>
      </c>
      <c r="T385" s="161">
        <f>S385*H385</f>
        <v>2.9090269999999996</v>
      </c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R385" s="162" t="s">
        <v>192</v>
      </c>
      <c r="AT385" s="162" t="s">
        <v>187</v>
      </c>
      <c r="AU385" s="162" t="s">
        <v>88</v>
      </c>
      <c r="AY385" s="18" t="s">
        <v>185</v>
      </c>
      <c r="BE385" s="163">
        <f>IF(N385="základní",J385,0)</f>
        <v>0</v>
      </c>
      <c r="BF385" s="163">
        <f>IF(N385="snížená",J385,0)</f>
        <v>0</v>
      </c>
      <c r="BG385" s="163">
        <f>IF(N385="zákl. přenesená",J385,0)</f>
        <v>0</v>
      </c>
      <c r="BH385" s="163">
        <f>IF(N385="sníž. přenesená",J385,0)</f>
        <v>0</v>
      </c>
      <c r="BI385" s="163">
        <f>IF(N385="nulová",J385,0)</f>
        <v>0</v>
      </c>
      <c r="BJ385" s="18" t="s">
        <v>24</v>
      </c>
      <c r="BK385" s="163">
        <f>ROUND(I385*H385,2)</f>
        <v>0</v>
      </c>
      <c r="BL385" s="18" t="s">
        <v>192</v>
      </c>
      <c r="BM385" s="162" t="s">
        <v>3649</v>
      </c>
    </row>
    <row r="386" spans="1:65" s="13" customFormat="1">
      <c r="B386" s="164"/>
      <c r="D386" s="165" t="s">
        <v>194</v>
      </c>
      <c r="E386" s="166" t="s">
        <v>1</v>
      </c>
      <c r="F386" s="167" t="s">
        <v>783</v>
      </c>
      <c r="H386" s="168">
        <v>4.1029999999999998</v>
      </c>
      <c r="I386" s="169"/>
      <c r="L386" s="164"/>
      <c r="M386" s="170"/>
      <c r="N386" s="171"/>
      <c r="O386" s="171"/>
      <c r="P386" s="171"/>
      <c r="Q386" s="171"/>
      <c r="R386" s="171"/>
      <c r="S386" s="171"/>
      <c r="T386" s="172"/>
      <c r="AT386" s="166" t="s">
        <v>194</v>
      </c>
      <c r="AU386" s="166" t="s">
        <v>88</v>
      </c>
      <c r="AV386" s="13" t="s">
        <v>88</v>
      </c>
      <c r="AW386" s="13" t="s">
        <v>35</v>
      </c>
      <c r="AX386" s="13" t="s">
        <v>24</v>
      </c>
      <c r="AY386" s="166" t="s">
        <v>185</v>
      </c>
    </row>
    <row r="387" spans="1:65" s="2" customFormat="1" ht="16.5" customHeight="1">
      <c r="A387" s="33"/>
      <c r="B387" s="150"/>
      <c r="C387" s="151" t="s">
        <v>554</v>
      </c>
      <c r="D387" s="151" t="s">
        <v>187</v>
      </c>
      <c r="E387" s="152" t="s">
        <v>302</v>
      </c>
      <c r="F387" s="153" t="s">
        <v>303</v>
      </c>
      <c r="G387" s="154" t="s">
        <v>234</v>
      </c>
      <c r="H387" s="155">
        <v>105.289</v>
      </c>
      <c r="I387" s="156"/>
      <c r="J387" s="157">
        <f>ROUND(I387*H387,2)</f>
        <v>0</v>
      </c>
      <c r="K387" s="153" t="s">
        <v>191</v>
      </c>
      <c r="L387" s="34"/>
      <c r="M387" s="158" t="s">
        <v>1</v>
      </c>
      <c r="N387" s="159" t="s">
        <v>45</v>
      </c>
      <c r="O387" s="59"/>
      <c r="P387" s="160">
        <f>O387*H387</f>
        <v>0</v>
      </c>
      <c r="Q387" s="160">
        <v>0</v>
      </c>
      <c r="R387" s="160">
        <f>Q387*H387</f>
        <v>0</v>
      </c>
      <c r="S387" s="160">
        <v>0</v>
      </c>
      <c r="T387" s="161">
        <f>S387*H387</f>
        <v>0</v>
      </c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R387" s="162" t="s">
        <v>192</v>
      </c>
      <c r="AT387" s="162" t="s">
        <v>187</v>
      </c>
      <c r="AU387" s="162" t="s">
        <v>88</v>
      </c>
      <c r="AY387" s="18" t="s">
        <v>185</v>
      </c>
      <c r="BE387" s="163">
        <f>IF(N387="základní",J387,0)</f>
        <v>0</v>
      </c>
      <c r="BF387" s="163">
        <f>IF(N387="snížená",J387,0)</f>
        <v>0</v>
      </c>
      <c r="BG387" s="163">
        <f>IF(N387="zákl. přenesená",J387,0)</f>
        <v>0</v>
      </c>
      <c r="BH387" s="163">
        <f>IF(N387="sníž. přenesená",J387,0)</f>
        <v>0</v>
      </c>
      <c r="BI387" s="163">
        <f>IF(N387="nulová",J387,0)</f>
        <v>0</v>
      </c>
      <c r="BJ387" s="18" t="s">
        <v>24</v>
      </c>
      <c r="BK387" s="163">
        <f>ROUND(I387*H387,2)</f>
        <v>0</v>
      </c>
      <c r="BL387" s="18" t="s">
        <v>192</v>
      </c>
      <c r="BM387" s="162" t="s">
        <v>3650</v>
      </c>
    </row>
    <row r="388" spans="1:65" s="2" customFormat="1" ht="16.5" customHeight="1">
      <c r="A388" s="33"/>
      <c r="B388" s="150"/>
      <c r="C388" s="151" t="s">
        <v>556</v>
      </c>
      <c r="D388" s="151" t="s">
        <v>187</v>
      </c>
      <c r="E388" s="152" t="s">
        <v>305</v>
      </c>
      <c r="F388" s="153" t="s">
        <v>306</v>
      </c>
      <c r="G388" s="154" t="s">
        <v>234</v>
      </c>
      <c r="H388" s="155">
        <v>631.73400000000004</v>
      </c>
      <c r="I388" s="156"/>
      <c r="J388" s="157">
        <f>ROUND(I388*H388,2)</f>
        <v>0</v>
      </c>
      <c r="K388" s="153" t="s">
        <v>191</v>
      </c>
      <c r="L388" s="34"/>
      <c r="M388" s="158" t="s">
        <v>1</v>
      </c>
      <c r="N388" s="159" t="s">
        <v>45</v>
      </c>
      <c r="O388" s="59"/>
      <c r="P388" s="160">
        <f>O388*H388</f>
        <v>0</v>
      </c>
      <c r="Q388" s="160">
        <v>0</v>
      </c>
      <c r="R388" s="160">
        <f>Q388*H388</f>
        <v>0</v>
      </c>
      <c r="S388" s="160">
        <v>0</v>
      </c>
      <c r="T388" s="161">
        <f>S388*H388</f>
        <v>0</v>
      </c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R388" s="162" t="s">
        <v>192</v>
      </c>
      <c r="AT388" s="162" t="s">
        <v>187</v>
      </c>
      <c r="AU388" s="162" t="s">
        <v>88</v>
      </c>
      <c r="AY388" s="18" t="s">
        <v>185</v>
      </c>
      <c r="BE388" s="163">
        <f>IF(N388="základní",J388,0)</f>
        <v>0</v>
      </c>
      <c r="BF388" s="163">
        <f>IF(N388="snížená",J388,0)</f>
        <v>0</v>
      </c>
      <c r="BG388" s="163">
        <f>IF(N388="zákl. přenesená",J388,0)</f>
        <v>0</v>
      </c>
      <c r="BH388" s="163">
        <f>IF(N388="sníž. přenesená",J388,0)</f>
        <v>0</v>
      </c>
      <c r="BI388" s="163">
        <f>IF(N388="nulová",J388,0)</f>
        <v>0</v>
      </c>
      <c r="BJ388" s="18" t="s">
        <v>24</v>
      </c>
      <c r="BK388" s="163">
        <f>ROUND(I388*H388,2)</f>
        <v>0</v>
      </c>
      <c r="BL388" s="18" t="s">
        <v>192</v>
      </c>
      <c r="BM388" s="162" t="s">
        <v>3651</v>
      </c>
    </row>
    <row r="389" spans="1:65" s="13" customFormat="1">
      <c r="B389" s="164"/>
      <c r="D389" s="165" t="s">
        <v>194</v>
      </c>
      <c r="F389" s="167" t="s">
        <v>3652</v>
      </c>
      <c r="H389" s="168">
        <v>631.73400000000004</v>
      </c>
      <c r="I389" s="169"/>
      <c r="L389" s="164"/>
      <c r="M389" s="170"/>
      <c r="N389" s="171"/>
      <c r="O389" s="171"/>
      <c r="P389" s="171"/>
      <c r="Q389" s="171"/>
      <c r="R389" s="171"/>
      <c r="S389" s="171"/>
      <c r="T389" s="172"/>
      <c r="AT389" s="166" t="s">
        <v>194</v>
      </c>
      <c r="AU389" s="166" t="s">
        <v>88</v>
      </c>
      <c r="AV389" s="13" t="s">
        <v>88</v>
      </c>
      <c r="AW389" s="13" t="s">
        <v>3</v>
      </c>
      <c r="AX389" s="13" t="s">
        <v>24</v>
      </c>
      <c r="AY389" s="166" t="s">
        <v>185</v>
      </c>
    </row>
    <row r="390" spans="1:65" s="2" customFormat="1" ht="16.5" customHeight="1">
      <c r="A390" s="33"/>
      <c r="B390" s="150"/>
      <c r="C390" s="151" t="s">
        <v>560</v>
      </c>
      <c r="D390" s="151" t="s">
        <v>187</v>
      </c>
      <c r="E390" s="152" t="s">
        <v>485</v>
      </c>
      <c r="F390" s="153" t="s">
        <v>486</v>
      </c>
      <c r="G390" s="154" t="s">
        <v>234</v>
      </c>
      <c r="H390" s="155">
        <v>105.289</v>
      </c>
      <c r="I390" s="156"/>
      <c r="J390" s="157">
        <f>ROUND(I390*H390,2)</f>
        <v>0</v>
      </c>
      <c r="K390" s="153" t="s">
        <v>224</v>
      </c>
      <c r="L390" s="34"/>
      <c r="M390" s="158" t="s">
        <v>1</v>
      </c>
      <c r="N390" s="159" t="s">
        <v>45</v>
      </c>
      <c r="O390" s="59"/>
      <c r="P390" s="160">
        <f>O390*H390</f>
        <v>0</v>
      </c>
      <c r="Q390" s="160">
        <v>0</v>
      </c>
      <c r="R390" s="160">
        <f>Q390*H390</f>
        <v>0</v>
      </c>
      <c r="S390" s="160">
        <v>0</v>
      </c>
      <c r="T390" s="161">
        <f>S390*H390</f>
        <v>0</v>
      </c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R390" s="162" t="s">
        <v>192</v>
      </c>
      <c r="AT390" s="162" t="s">
        <v>187</v>
      </c>
      <c r="AU390" s="162" t="s">
        <v>88</v>
      </c>
      <c r="AY390" s="18" t="s">
        <v>185</v>
      </c>
      <c r="BE390" s="163">
        <f>IF(N390="základní",J390,0)</f>
        <v>0</v>
      </c>
      <c r="BF390" s="163">
        <f>IF(N390="snížená",J390,0)</f>
        <v>0</v>
      </c>
      <c r="BG390" s="163">
        <f>IF(N390="zákl. přenesená",J390,0)</f>
        <v>0</v>
      </c>
      <c r="BH390" s="163">
        <f>IF(N390="sníž. přenesená",J390,0)</f>
        <v>0</v>
      </c>
      <c r="BI390" s="163">
        <f>IF(N390="nulová",J390,0)</f>
        <v>0</v>
      </c>
      <c r="BJ390" s="18" t="s">
        <v>24</v>
      </c>
      <c r="BK390" s="163">
        <f>ROUND(I390*H390,2)</f>
        <v>0</v>
      </c>
      <c r="BL390" s="18" t="s">
        <v>192</v>
      </c>
      <c r="BM390" s="162" t="s">
        <v>3653</v>
      </c>
    </row>
    <row r="391" spans="1:65" s="2" customFormat="1" ht="16.5" customHeight="1">
      <c r="A391" s="33"/>
      <c r="B391" s="150"/>
      <c r="C391" s="151" t="s">
        <v>563</v>
      </c>
      <c r="D391" s="151" t="s">
        <v>187</v>
      </c>
      <c r="E391" s="152" t="s">
        <v>322</v>
      </c>
      <c r="F391" s="153" t="s">
        <v>323</v>
      </c>
      <c r="G391" s="154" t="s">
        <v>288</v>
      </c>
      <c r="H391" s="155">
        <v>37.83</v>
      </c>
      <c r="I391" s="156"/>
      <c r="J391" s="157">
        <f>ROUND(I391*H391,2)</f>
        <v>0</v>
      </c>
      <c r="K391" s="153" t="s">
        <v>191</v>
      </c>
      <c r="L391" s="34"/>
      <c r="M391" s="158" t="s">
        <v>1</v>
      </c>
      <c r="N391" s="159" t="s">
        <v>45</v>
      </c>
      <c r="O391" s="59"/>
      <c r="P391" s="160">
        <f>O391*H391</f>
        <v>0</v>
      </c>
      <c r="Q391" s="160">
        <v>0</v>
      </c>
      <c r="R391" s="160">
        <f>Q391*H391</f>
        <v>0</v>
      </c>
      <c r="S391" s="160">
        <v>0</v>
      </c>
      <c r="T391" s="161">
        <f>S391*H391</f>
        <v>0</v>
      </c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R391" s="162" t="s">
        <v>192</v>
      </c>
      <c r="AT391" s="162" t="s">
        <v>187</v>
      </c>
      <c r="AU391" s="162" t="s">
        <v>88</v>
      </c>
      <c r="AY391" s="18" t="s">
        <v>185</v>
      </c>
      <c r="BE391" s="163">
        <f>IF(N391="základní",J391,0)</f>
        <v>0</v>
      </c>
      <c r="BF391" s="163">
        <f>IF(N391="snížená",J391,0)</f>
        <v>0</v>
      </c>
      <c r="BG391" s="163">
        <f>IF(N391="zákl. přenesená",J391,0)</f>
        <v>0</v>
      </c>
      <c r="BH391" s="163">
        <f>IF(N391="sníž. přenesená",J391,0)</f>
        <v>0</v>
      </c>
      <c r="BI391" s="163">
        <f>IF(N391="nulová",J391,0)</f>
        <v>0</v>
      </c>
      <c r="BJ391" s="18" t="s">
        <v>24</v>
      </c>
      <c r="BK391" s="163">
        <f>ROUND(I391*H391,2)</f>
        <v>0</v>
      </c>
      <c r="BL391" s="18" t="s">
        <v>192</v>
      </c>
      <c r="BM391" s="162" t="s">
        <v>3654</v>
      </c>
    </row>
    <row r="392" spans="1:65" s="15" customFormat="1">
      <c r="B392" s="194"/>
      <c r="D392" s="165" t="s">
        <v>194</v>
      </c>
      <c r="E392" s="195" t="s">
        <v>1</v>
      </c>
      <c r="F392" s="196" t="s">
        <v>3655</v>
      </c>
      <c r="H392" s="195" t="s">
        <v>1</v>
      </c>
      <c r="I392" s="197"/>
      <c r="L392" s="194"/>
      <c r="M392" s="198"/>
      <c r="N392" s="199"/>
      <c r="O392" s="199"/>
      <c r="P392" s="199"/>
      <c r="Q392" s="199"/>
      <c r="R392" s="199"/>
      <c r="S392" s="199"/>
      <c r="T392" s="200"/>
      <c r="AT392" s="195" t="s">
        <v>194</v>
      </c>
      <c r="AU392" s="195" t="s">
        <v>88</v>
      </c>
      <c r="AV392" s="15" t="s">
        <v>24</v>
      </c>
      <c r="AW392" s="15" t="s">
        <v>35</v>
      </c>
      <c r="AX392" s="15" t="s">
        <v>80</v>
      </c>
      <c r="AY392" s="195" t="s">
        <v>185</v>
      </c>
    </row>
    <row r="393" spans="1:65" s="13" customFormat="1">
      <c r="B393" s="164"/>
      <c r="D393" s="165" t="s">
        <v>194</v>
      </c>
      <c r="E393" s="166" t="s">
        <v>3475</v>
      </c>
      <c r="F393" s="167" t="s">
        <v>3656</v>
      </c>
      <c r="H393" s="168">
        <v>2.044</v>
      </c>
      <c r="I393" s="169"/>
      <c r="L393" s="164"/>
      <c r="M393" s="170"/>
      <c r="N393" s="171"/>
      <c r="O393" s="171"/>
      <c r="P393" s="171"/>
      <c r="Q393" s="171"/>
      <c r="R393" s="171"/>
      <c r="S393" s="171"/>
      <c r="T393" s="172"/>
      <c r="AT393" s="166" t="s">
        <v>194</v>
      </c>
      <c r="AU393" s="166" t="s">
        <v>88</v>
      </c>
      <c r="AV393" s="13" t="s">
        <v>88</v>
      </c>
      <c r="AW393" s="13" t="s">
        <v>35</v>
      </c>
      <c r="AX393" s="13" t="s">
        <v>80</v>
      </c>
      <c r="AY393" s="166" t="s">
        <v>185</v>
      </c>
    </row>
    <row r="394" spans="1:65" s="13" customFormat="1">
      <c r="B394" s="164"/>
      <c r="D394" s="165" t="s">
        <v>194</v>
      </c>
      <c r="E394" s="166" t="s">
        <v>1818</v>
      </c>
      <c r="F394" s="167" t="s">
        <v>3657</v>
      </c>
      <c r="H394" s="168">
        <v>5.5220000000000002</v>
      </c>
      <c r="I394" s="169"/>
      <c r="L394" s="164"/>
      <c r="M394" s="170"/>
      <c r="N394" s="171"/>
      <c r="O394" s="171"/>
      <c r="P394" s="171"/>
      <c r="Q394" s="171"/>
      <c r="R394" s="171"/>
      <c r="S394" s="171"/>
      <c r="T394" s="172"/>
      <c r="AT394" s="166" t="s">
        <v>194</v>
      </c>
      <c r="AU394" s="166" t="s">
        <v>88</v>
      </c>
      <c r="AV394" s="13" t="s">
        <v>88</v>
      </c>
      <c r="AW394" s="13" t="s">
        <v>35</v>
      </c>
      <c r="AX394" s="13" t="s">
        <v>80</v>
      </c>
      <c r="AY394" s="166" t="s">
        <v>185</v>
      </c>
    </row>
    <row r="395" spans="1:65" s="14" customFormat="1">
      <c r="B395" s="173"/>
      <c r="D395" s="165" t="s">
        <v>194</v>
      </c>
      <c r="E395" s="174" t="s">
        <v>267</v>
      </c>
      <c r="F395" s="175" t="s">
        <v>195</v>
      </c>
      <c r="H395" s="176">
        <v>7.5660000000000007</v>
      </c>
      <c r="I395" s="177"/>
      <c r="L395" s="173"/>
      <c r="M395" s="178"/>
      <c r="N395" s="179"/>
      <c r="O395" s="179"/>
      <c r="P395" s="179"/>
      <c r="Q395" s="179"/>
      <c r="R395" s="179"/>
      <c r="S395" s="179"/>
      <c r="T395" s="180"/>
      <c r="AT395" s="174" t="s">
        <v>194</v>
      </c>
      <c r="AU395" s="174" t="s">
        <v>88</v>
      </c>
      <c r="AV395" s="14" t="s">
        <v>192</v>
      </c>
      <c r="AW395" s="14" t="s">
        <v>35</v>
      </c>
      <c r="AX395" s="14" t="s">
        <v>80</v>
      </c>
      <c r="AY395" s="174" t="s">
        <v>185</v>
      </c>
    </row>
    <row r="396" spans="1:65" s="13" customFormat="1">
      <c r="B396" s="164"/>
      <c r="D396" s="165" t="s">
        <v>194</v>
      </c>
      <c r="E396" s="166" t="s">
        <v>1</v>
      </c>
      <c r="F396" s="167" t="s">
        <v>361</v>
      </c>
      <c r="H396" s="168">
        <v>37.83</v>
      </c>
      <c r="I396" s="169"/>
      <c r="L396" s="164"/>
      <c r="M396" s="170"/>
      <c r="N396" s="171"/>
      <c r="O396" s="171"/>
      <c r="P396" s="171"/>
      <c r="Q396" s="171"/>
      <c r="R396" s="171"/>
      <c r="S396" s="171"/>
      <c r="T396" s="172"/>
      <c r="AT396" s="166" t="s">
        <v>194</v>
      </c>
      <c r="AU396" s="166" t="s">
        <v>88</v>
      </c>
      <c r="AV396" s="13" t="s">
        <v>88</v>
      </c>
      <c r="AW396" s="13" t="s">
        <v>35</v>
      </c>
      <c r="AX396" s="13" t="s">
        <v>80</v>
      </c>
      <c r="AY396" s="166" t="s">
        <v>185</v>
      </c>
    </row>
    <row r="397" spans="1:65" s="14" customFormat="1">
      <c r="B397" s="173"/>
      <c r="D397" s="165" t="s">
        <v>194</v>
      </c>
      <c r="E397" s="174" t="s">
        <v>1</v>
      </c>
      <c r="F397" s="175" t="s">
        <v>195</v>
      </c>
      <c r="H397" s="176">
        <v>37.83</v>
      </c>
      <c r="I397" s="177"/>
      <c r="L397" s="173"/>
      <c r="M397" s="178"/>
      <c r="N397" s="179"/>
      <c r="O397" s="179"/>
      <c r="P397" s="179"/>
      <c r="Q397" s="179"/>
      <c r="R397" s="179"/>
      <c r="S397" s="179"/>
      <c r="T397" s="180"/>
      <c r="AT397" s="174" t="s">
        <v>194</v>
      </c>
      <c r="AU397" s="174" t="s">
        <v>88</v>
      </c>
      <c r="AV397" s="14" t="s">
        <v>192</v>
      </c>
      <c r="AW397" s="14" t="s">
        <v>35</v>
      </c>
      <c r="AX397" s="14" t="s">
        <v>24</v>
      </c>
      <c r="AY397" s="174" t="s">
        <v>185</v>
      </c>
    </row>
    <row r="398" spans="1:65" s="2" customFormat="1" ht="16.5" customHeight="1">
      <c r="A398" s="33"/>
      <c r="B398" s="150"/>
      <c r="C398" s="151" t="s">
        <v>565</v>
      </c>
      <c r="D398" s="151" t="s">
        <v>187</v>
      </c>
      <c r="E398" s="152" t="s">
        <v>2030</v>
      </c>
      <c r="F398" s="153" t="s">
        <v>2031</v>
      </c>
      <c r="G398" s="154" t="s">
        <v>280</v>
      </c>
      <c r="H398" s="155">
        <v>30.8</v>
      </c>
      <c r="I398" s="156"/>
      <c r="J398" s="157">
        <f>ROUND(I398*H398,2)</f>
        <v>0</v>
      </c>
      <c r="K398" s="153" t="s">
        <v>191</v>
      </c>
      <c r="L398" s="34"/>
      <c r="M398" s="158" t="s">
        <v>1</v>
      </c>
      <c r="N398" s="159" t="s">
        <v>45</v>
      </c>
      <c r="O398" s="59"/>
      <c r="P398" s="160">
        <f>O398*H398</f>
        <v>0</v>
      </c>
      <c r="Q398" s="160">
        <v>8.6800000000000002E-3</v>
      </c>
      <c r="R398" s="160">
        <f>Q398*H398</f>
        <v>0.26734400000000003</v>
      </c>
      <c r="S398" s="160">
        <v>0</v>
      </c>
      <c r="T398" s="161">
        <f>S398*H398</f>
        <v>0</v>
      </c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R398" s="162" t="s">
        <v>192</v>
      </c>
      <c r="AT398" s="162" t="s">
        <v>187</v>
      </c>
      <c r="AU398" s="162" t="s">
        <v>88</v>
      </c>
      <c r="AY398" s="18" t="s">
        <v>185</v>
      </c>
      <c r="BE398" s="163">
        <f>IF(N398="základní",J398,0)</f>
        <v>0</v>
      </c>
      <c r="BF398" s="163">
        <f>IF(N398="snížená",J398,0)</f>
        <v>0</v>
      </c>
      <c r="BG398" s="163">
        <f>IF(N398="zákl. přenesená",J398,0)</f>
        <v>0</v>
      </c>
      <c r="BH398" s="163">
        <f>IF(N398="sníž. přenesená",J398,0)</f>
        <v>0</v>
      </c>
      <c r="BI398" s="163">
        <f>IF(N398="nulová",J398,0)</f>
        <v>0</v>
      </c>
      <c r="BJ398" s="18" t="s">
        <v>24</v>
      </c>
      <c r="BK398" s="163">
        <f>ROUND(I398*H398,2)</f>
        <v>0</v>
      </c>
      <c r="BL398" s="18" t="s">
        <v>192</v>
      </c>
      <c r="BM398" s="162" t="s">
        <v>3658</v>
      </c>
    </row>
    <row r="399" spans="1:65" s="13" customFormat="1">
      <c r="B399" s="164"/>
      <c r="D399" s="165" t="s">
        <v>194</v>
      </c>
      <c r="E399" s="166" t="s">
        <v>1</v>
      </c>
      <c r="F399" s="167" t="s">
        <v>3659</v>
      </c>
      <c r="H399" s="168">
        <v>30.8</v>
      </c>
      <c r="I399" s="169"/>
      <c r="L399" s="164"/>
      <c r="M399" s="170"/>
      <c r="N399" s="171"/>
      <c r="O399" s="171"/>
      <c r="P399" s="171"/>
      <c r="Q399" s="171"/>
      <c r="R399" s="171"/>
      <c r="S399" s="171"/>
      <c r="T399" s="172"/>
      <c r="AT399" s="166" t="s">
        <v>194</v>
      </c>
      <c r="AU399" s="166" t="s">
        <v>88</v>
      </c>
      <c r="AV399" s="13" t="s">
        <v>88</v>
      </c>
      <c r="AW399" s="13" t="s">
        <v>35</v>
      </c>
      <c r="AX399" s="13" t="s">
        <v>80</v>
      </c>
      <c r="AY399" s="166" t="s">
        <v>185</v>
      </c>
    </row>
    <row r="400" spans="1:65" s="14" customFormat="1">
      <c r="B400" s="173"/>
      <c r="D400" s="165" t="s">
        <v>194</v>
      </c>
      <c r="E400" s="174" t="s">
        <v>1838</v>
      </c>
      <c r="F400" s="175" t="s">
        <v>195</v>
      </c>
      <c r="H400" s="176">
        <v>30.8</v>
      </c>
      <c r="I400" s="177"/>
      <c r="L400" s="173"/>
      <c r="M400" s="178"/>
      <c r="N400" s="179"/>
      <c r="O400" s="179"/>
      <c r="P400" s="179"/>
      <c r="Q400" s="179"/>
      <c r="R400" s="179"/>
      <c r="S400" s="179"/>
      <c r="T400" s="180"/>
      <c r="AT400" s="174" t="s">
        <v>194</v>
      </c>
      <c r="AU400" s="174" t="s">
        <v>88</v>
      </c>
      <c r="AV400" s="14" t="s">
        <v>192</v>
      </c>
      <c r="AW400" s="14" t="s">
        <v>35</v>
      </c>
      <c r="AX400" s="14" t="s">
        <v>24</v>
      </c>
      <c r="AY400" s="174" t="s">
        <v>185</v>
      </c>
    </row>
    <row r="401" spans="1:65" s="2" customFormat="1" ht="16.5" customHeight="1">
      <c r="A401" s="33"/>
      <c r="B401" s="150"/>
      <c r="C401" s="151" t="s">
        <v>572</v>
      </c>
      <c r="D401" s="151" t="s">
        <v>187</v>
      </c>
      <c r="E401" s="152" t="s">
        <v>2034</v>
      </c>
      <c r="F401" s="153" t="s">
        <v>2035</v>
      </c>
      <c r="G401" s="154" t="s">
        <v>280</v>
      </c>
      <c r="H401" s="155">
        <v>30.8</v>
      </c>
      <c r="I401" s="156"/>
      <c r="J401" s="157">
        <f>ROUND(I401*H401,2)</f>
        <v>0</v>
      </c>
      <c r="K401" s="153" t="s">
        <v>191</v>
      </c>
      <c r="L401" s="34"/>
      <c r="M401" s="158" t="s">
        <v>1</v>
      </c>
      <c r="N401" s="159" t="s">
        <v>45</v>
      </c>
      <c r="O401" s="59"/>
      <c r="P401" s="160">
        <f>O401*H401</f>
        <v>0</v>
      </c>
      <c r="Q401" s="160">
        <v>1.269E-2</v>
      </c>
      <c r="R401" s="160">
        <f>Q401*H401</f>
        <v>0.39085200000000003</v>
      </c>
      <c r="S401" s="160">
        <v>0</v>
      </c>
      <c r="T401" s="161">
        <f>S401*H401</f>
        <v>0</v>
      </c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R401" s="162" t="s">
        <v>192</v>
      </c>
      <c r="AT401" s="162" t="s">
        <v>187</v>
      </c>
      <c r="AU401" s="162" t="s">
        <v>88</v>
      </c>
      <c r="AY401" s="18" t="s">
        <v>185</v>
      </c>
      <c r="BE401" s="163">
        <f>IF(N401="základní",J401,0)</f>
        <v>0</v>
      </c>
      <c r="BF401" s="163">
        <f>IF(N401="snížená",J401,0)</f>
        <v>0</v>
      </c>
      <c r="BG401" s="163">
        <f>IF(N401="zákl. přenesená",J401,0)</f>
        <v>0</v>
      </c>
      <c r="BH401" s="163">
        <f>IF(N401="sníž. přenesená",J401,0)</f>
        <v>0</v>
      </c>
      <c r="BI401" s="163">
        <f>IF(N401="nulová",J401,0)</f>
        <v>0</v>
      </c>
      <c r="BJ401" s="18" t="s">
        <v>24</v>
      </c>
      <c r="BK401" s="163">
        <f>ROUND(I401*H401,2)</f>
        <v>0</v>
      </c>
      <c r="BL401" s="18" t="s">
        <v>192</v>
      </c>
      <c r="BM401" s="162" t="s">
        <v>3660</v>
      </c>
    </row>
    <row r="402" spans="1:65" s="13" customFormat="1">
      <c r="B402" s="164"/>
      <c r="D402" s="165" t="s">
        <v>194</v>
      </c>
      <c r="E402" s="166" t="s">
        <v>1</v>
      </c>
      <c r="F402" s="167" t="s">
        <v>3661</v>
      </c>
      <c r="H402" s="168">
        <v>30.8</v>
      </c>
      <c r="I402" s="169"/>
      <c r="L402" s="164"/>
      <c r="M402" s="170"/>
      <c r="N402" s="171"/>
      <c r="O402" s="171"/>
      <c r="P402" s="171"/>
      <c r="Q402" s="171"/>
      <c r="R402" s="171"/>
      <c r="S402" s="171"/>
      <c r="T402" s="172"/>
      <c r="AT402" s="166" t="s">
        <v>194</v>
      </c>
      <c r="AU402" s="166" t="s">
        <v>88</v>
      </c>
      <c r="AV402" s="13" t="s">
        <v>88</v>
      </c>
      <c r="AW402" s="13" t="s">
        <v>35</v>
      </c>
      <c r="AX402" s="13" t="s">
        <v>80</v>
      </c>
      <c r="AY402" s="166" t="s">
        <v>185</v>
      </c>
    </row>
    <row r="403" spans="1:65" s="14" customFormat="1">
      <c r="B403" s="173"/>
      <c r="D403" s="165" t="s">
        <v>194</v>
      </c>
      <c r="E403" s="174" t="s">
        <v>1840</v>
      </c>
      <c r="F403" s="175" t="s">
        <v>195</v>
      </c>
      <c r="H403" s="176">
        <v>30.8</v>
      </c>
      <c r="I403" s="177"/>
      <c r="L403" s="173"/>
      <c r="M403" s="178"/>
      <c r="N403" s="179"/>
      <c r="O403" s="179"/>
      <c r="P403" s="179"/>
      <c r="Q403" s="179"/>
      <c r="R403" s="179"/>
      <c r="S403" s="179"/>
      <c r="T403" s="180"/>
      <c r="AT403" s="174" t="s">
        <v>194</v>
      </c>
      <c r="AU403" s="174" t="s">
        <v>88</v>
      </c>
      <c r="AV403" s="14" t="s">
        <v>192</v>
      </c>
      <c r="AW403" s="14" t="s">
        <v>35</v>
      </c>
      <c r="AX403" s="14" t="s">
        <v>24</v>
      </c>
      <c r="AY403" s="174" t="s">
        <v>185</v>
      </c>
    </row>
    <row r="404" spans="1:65" s="2" customFormat="1" ht="16.5" customHeight="1">
      <c r="A404" s="33"/>
      <c r="B404" s="150"/>
      <c r="C404" s="151" t="s">
        <v>576</v>
      </c>
      <c r="D404" s="151" t="s">
        <v>187</v>
      </c>
      <c r="E404" s="152" t="s">
        <v>2038</v>
      </c>
      <c r="F404" s="153" t="s">
        <v>2039</v>
      </c>
      <c r="G404" s="154" t="s">
        <v>280</v>
      </c>
      <c r="H404" s="155">
        <v>38.5</v>
      </c>
      <c r="I404" s="156"/>
      <c r="J404" s="157">
        <f>ROUND(I404*H404,2)</f>
        <v>0</v>
      </c>
      <c r="K404" s="153" t="s">
        <v>191</v>
      </c>
      <c r="L404" s="34"/>
      <c r="M404" s="158" t="s">
        <v>1</v>
      </c>
      <c r="N404" s="159" t="s">
        <v>45</v>
      </c>
      <c r="O404" s="59"/>
      <c r="P404" s="160">
        <f>O404*H404</f>
        <v>0</v>
      </c>
      <c r="Q404" s="160">
        <v>3.6900000000000002E-2</v>
      </c>
      <c r="R404" s="160">
        <f>Q404*H404</f>
        <v>1.4206500000000002</v>
      </c>
      <c r="S404" s="160">
        <v>0</v>
      </c>
      <c r="T404" s="161">
        <f>S404*H404</f>
        <v>0</v>
      </c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R404" s="162" t="s">
        <v>192</v>
      </c>
      <c r="AT404" s="162" t="s">
        <v>187</v>
      </c>
      <c r="AU404" s="162" t="s">
        <v>88</v>
      </c>
      <c r="AY404" s="18" t="s">
        <v>185</v>
      </c>
      <c r="BE404" s="163">
        <f>IF(N404="základní",J404,0)</f>
        <v>0</v>
      </c>
      <c r="BF404" s="163">
        <f>IF(N404="snížená",J404,0)</f>
        <v>0</v>
      </c>
      <c r="BG404" s="163">
        <f>IF(N404="zákl. přenesená",J404,0)</f>
        <v>0</v>
      </c>
      <c r="BH404" s="163">
        <f>IF(N404="sníž. přenesená",J404,0)</f>
        <v>0</v>
      </c>
      <c r="BI404" s="163">
        <f>IF(N404="nulová",J404,0)</f>
        <v>0</v>
      </c>
      <c r="BJ404" s="18" t="s">
        <v>24</v>
      </c>
      <c r="BK404" s="163">
        <f>ROUND(I404*H404,2)</f>
        <v>0</v>
      </c>
      <c r="BL404" s="18" t="s">
        <v>192</v>
      </c>
      <c r="BM404" s="162" t="s">
        <v>3662</v>
      </c>
    </row>
    <row r="405" spans="1:65" s="15" customFormat="1">
      <c r="B405" s="194"/>
      <c r="D405" s="165" t="s">
        <v>194</v>
      </c>
      <c r="E405" s="195" t="s">
        <v>1</v>
      </c>
      <c r="F405" s="196" t="s">
        <v>2041</v>
      </c>
      <c r="H405" s="195" t="s">
        <v>1</v>
      </c>
      <c r="I405" s="197"/>
      <c r="L405" s="194"/>
      <c r="M405" s="198"/>
      <c r="N405" s="199"/>
      <c r="O405" s="199"/>
      <c r="P405" s="199"/>
      <c r="Q405" s="199"/>
      <c r="R405" s="199"/>
      <c r="S405" s="199"/>
      <c r="T405" s="200"/>
      <c r="AT405" s="195" t="s">
        <v>194</v>
      </c>
      <c r="AU405" s="195" t="s">
        <v>88</v>
      </c>
      <c r="AV405" s="15" t="s">
        <v>24</v>
      </c>
      <c r="AW405" s="15" t="s">
        <v>35</v>
      </c>
      <c r="AX405" s="15" t="s">
        <v>80</v>
      </c>
      <c r="AY405" s="195" t="s">
        <v>185</v>
      </c>
    </row>
    <row r="406" spans="1:65" s="13" customFormat="1">
      <c r="B406" s="164"/>
      <c r="D406" s="165" t="s">
        <v>194</v>
      </c>
      <c r="E406" s="166" t="s">
        <v>1</v>
      </c>
      <c r="F406" s="167" t="s">
        <v>3663</v>
      </c>
      <c r="H406" s="168">
        <v>38.5</v>
      </c>
      <c r="I406" s="169"/>
      <c r="L406" s="164"/>
      <c r="M406" s="170"/>
      <c r="N406" s="171"/>
      <c r="O406" s="171"/>
      <c r="P406" s="171"/>
      <c r="Q406" s="171"/>
      <c r="R406" s="171"/>
      <c r="S406" s="171"/>
      <c r="T406" s="172"/>
      <c r="AT406" s="166" t="s">
        <v>194</v>
      </c>
      <c r="AU406" s="166" t="s">
        <v>88</v>
      </c>
      <c r="AV406" s="13" t="s">
        <v>88</v>
      </c>
      <c r="AW406" s="13" t="s">
        <v>35</v>
      </c>
      <c r="AX406" s="13" t="s">
        <v>80</v>
      </c>
      <c r="AY406" s="166" t="s">
        <v>185</v>
      </c>
    </row>
    <row r="407" spans="1:65" s="14" customFormat="1">
      <c r="B407" s="173"/>
      <c r="D407" s="165" t="s">
        <v>194</v>
      </c>
      <c r="E407" s="174" t="s">
        <v>1812</v>
      </c>
      <c r="F407" s="175" t="s">
        <v>195</v>
      </c>
      <c r="H407" s="176">
        <v>38.5</v>
      </c>
      <c r="I407" s="177"/>
      <c r="L407" s="173"/>
      <c r="M407" s="178"/>
      <c r="N407" s="179"/>
      <c r="O407" s="179"/>
      <c r="P407" s="179"/>
      <c r="Q407" s="179"/>
      <c r="R407" s="179"/>
      <c r="S407" s="179"/>
      <c r="T407" s="180"/>
      <c r="AT407" s="174" t="s">
        <v>194</v>
      </c>
      <c r="AU407" s="174" t="s">
        <v>88</v>
      </c>
      <c r="AV407" s="14" t="s">
        <v>192</v>
      </c>
      <c r="AW407" s="14" t="s">
        <v>35</v>
      </c>
      <c r="AX407" s="14" t="s">
        <v>24</v>
      </c>
      <c r="AY407" s="174" t="s">
        <v>185</v>
      </c>
    </row>
    <row r="408" spans="1:65" s="2" customFormat="1" ht="16.5" customHeight="1">
      <c r="A408" s="33"/>
      <c r="B408" s="150"/>
      <c r="C408" s="151" t="s">
        <v>578</v>
      </c>
      <c r="D408" s="151" t="s">
        <v>187</v>
      </c>
      <c r="E408" s="152" t="s">
        <v>2043</v>
      </c>
      <c r="F408" s="153" t="s">
        <v>2044</v>
      </c>
      <c r="G408" s="154" t="s">
        <v>228</v>
      </c>
      <c r="H408" s="155">
        <v>257.06299999999999</v>
      </c>
      <c r="I408" s="156"/>
      <c r="J408" s="157">
        <f>ROUND(I408*H408,2)</f>
        <v>0</v>
      </c>
      <c r="K408" s="153" t="s">
        <v>191</v>
      </c>
      <c r="L408" s="34"/>
      <c r="M408" s="158" t="s">
        <v>1</v>
      </c>
      <c r="N408" s="159" t="s">
        <v>45</v>
      </c>
      <c r="O408" s="59"/>
      <c r="P408" s="160">
        <f>O408*H408</f>
        <v>0</v>
      </c>
      <c r="Q408" s="160">
        <v>0</v>
      </c>
      <c r="R408" s="160">
        <f>Q408*H408</f>
        <v>0</v>
      </c>
      <c r="S408" s="160">
        <v>0</v>
      </c>
      <c r="T408" s="161">
        <f>S408*H408</f>
        <v>0</v>
      </c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R408" s="162" t="s">
        <v>192</v>
      </c>
      <c r="AT408" s="162" t="s">
        <v>187</v>
      </c>
      <c r="AU408" s="162" t="s">
        <v>88</v>
      </c>
      <c r="AY408" s="18" t="s">
        <v>185</v>
      </c>
      <c r="BE408" s="163">
        <f>IF(N408="základní",J408,0)</f>
        <v>0</v>
      </c>
      <c r="BF408" s="163">
        <f>IF(N408="snížená",J408,0)</f>
        <v>0</v>
      </c>
      <c r="BG408" s="163">
        <f>IF(N408="zákl. přenesená",J408,0)</f>
        <v>0</v>
      </c>
      <c r="BH408" s="163">
        <f>IF(N408="sníž. přenesená",J408,0)</f>
        <v>0</v>
      </c>
      <c r="BI408" s="163">
        <f>IF(N408="nulová",J408,0)</f>
        <v>0</v>
      </c>
      <c r="BJ408" s="18" t="s">
        <v>24</v>
      </c>
      <c r="BK408" s="163">
        <f>ROUND(I408*H408,2)</f>
        <v>0</v>
      </c>
      <c r="BL408" s="18" t="s">
        <v>192</v>
      </c>
      <c r="BM408" s="162" t="s">
        <v>3664</v>
      </c>
    </row>
    <row r="409" spans="1:65" s="13" customFormat="1">
      <c r="B409" s="164"/>
      <c r="D409" s="165" t="s">
        <v>194</v>
      </c>
      <c r="E409" s="166" t="s">
        <v>1</v>
      </c>
      <c r="F409" s="167" t="s">
        <v>3665</v>
      </c>
      <c r="H409" s="168">
        <v>257.06299999999999</v>
      </c>
      <c r="I409" s="169"/>
      <c r="L409" s="164"/>
      <c r="M409" s="170"/>
      <c r="N409" s="171"/>
      <c r="O409" s="171"/>
      <c r="P409" s="171"/>
      <c r="Q409" s="171"/>
      <c r="R409" s="171"/>
      <c r="S409" s="171"/>
      <c r="T409" s="172"/>
      <c r="AT409" s="166" t="s">
        <v>194</v>
      </c>
      <c r="AU409" s="166" t="s">
        <v>88</v>
      </c>
      <c r="AV409" s="13" t="s">
        <v>88</v>
      </c>
      <c r="AW409" s="13" t="s">
        <v>35</v>
      </c>
      <c r="AX409" s="13" t="s">
        <v>80</v>
      </c>
      <c r="AY409" s="166" t="s">
        <v>185</v>
      </c>
    </row>
    <row r="410" spans="1:65" s="14" customFormat="1">
      <c r="B410" s="173"/>
      <c r="D410" s="165" t="s">
        <v>194</v>
      </c>
      <c r="E410" s="174" t="s">
        <v>1866</v>
      </c>
      <c r="F410" s="175" t="s">
        <v>195</v>
      </c>
      <c r="H410" s="176">
        <v>257.06299999999999</v>
      </c>
      <c r="I410" s="177"/>
      <c r="L410" s="173"/>
      <c r="M410" s="178"/>
      <c r="N410" s="179"/>
      <c r="O410" s="179"/>
      <c r="P410" s="179"/>
      <c r="Q410" s="179"/>
      <c r="R410" s="179"/>
      <c r="S410" s="179"/>
      <c r="T410" s="180"/>
      <c r="AT410" s="174" t="s">
        <v>194</v>
      </c>
      <c r="AU410" s="174" t="s">
        <v>88</v>
      </c>
      <c r="AV410" s="14" t="s">
        <v>192</v>
      </c>
      <c r="AW410" s="14" t="s">
        <v>35</v>
      </c>
      <c r="AX410" s="14" t="s">
        <v>24</v>
      </c>
      <c r="AY410" s="174" t="s">
        <v>185</v>
      </c>
    </row>
    <row r="411" spans="1:65" s="2" customFormat="1" ht="21.75" customHeight="1">
      <c r="A411" s="33"/>
      <c r="B411" s="150"/>
      <c r="C411" s="151" t="s">
        <v>583</v>
      </c>
      <c r="D411" s="151" t="s">
        <v>187</v>
      </c>
      <c r="E411" s="152" t="s">
        <v>2109</v>
      </c>
      <c r="F411" s="153" t="s">
        <v>2110</v>
      </c>
      <c r="G411" s="154" t="s">
        <v>228</v>
      </c>
      <c r="H411" s="155">
        <v>97.855999999999995</v>
      </c>
      <c r="I411" s="156"/>
      <c r="J411" s="157">
        <f>ROUND(I411*H411,2)</f>
        <v>0</v>
      </c>
      <c r="K411" s="153" t="s">
        <v>191</v>
      </c>
      <c r="L411" s="34"/>
      <c r="M411" s="158" t="s">
        <v>1</v>
      </c>
      <c r="N411" s="159" t="s">
        <v>45</v>
      </c>
      <c r="O411" s="59"/>
      <c r="P411" s="160">
        <f>O411*H411</f>
        <v>0</v>
      </c>
      <c r="Q411" s="160">
        <v>0</v>
      </c>
      <c r="R411" s="160">
        <f>Q411*H411</f>
        <v>0</v>
      </c>
      <c r="S411" s="160">
        <v>0</v>
      </c>
      <c r="T411" s="161">
        <f>S411*H411</f>
        <v>0</v>
      </c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R411" s="162" t="s">
        <v>192</v>
      </c>
      <c r="AT411" s="162" t="s">
        <v>187</v>
      </c>
      <c r="AU411" s="162" t="s">
        <v>88</v>
      </c>
      <c r="AY411" s="18" t="s">
        <v>185</v>
      </c>
      <c r="BE411" s="163">
        <f>IF(N411="základní",J411,0)</f>
        <v>0</v>
      </c>
      <c r="BF411" s="163">
        <f>IF(N411="snížená",J411,0)</f>
        <v>0</v>
      </c>
      <c r="BG411" s="163">
        <f>IF(N411="zákl. přenesená",J411,0)</f>
        <v>0</v>
      </c>
      <c r="BH411" s="163">
        <f>IF(N411="sníž. přenesená",J411,0)</f>
        <v>0</v>
      </c>
      <c r="BI411" s="163">
        <f>IF(N411="nulová",J411,0)</f>
        <v>0</v>
      </c>
      <c r="BJ411" s="18" t="s">
        <v>24</v>
      </c>
      <c r="BK411" s="163">
        <f>ROUND(I411*H411,2)</f>
        <v>0</v>
      </c>
      <c r="BL411" s="18" t="s">
        <v>192</v>
      </c>
      <c r="BM411" s="162" t="s">
        <v>3666</v>
      </c>
    </row>
    <row r="412" spans="1:65" s="15" customFormat="1">
      <c r="B412" s="194"/>
      <c r="D412" s="165" t="s">
        <v>194</v>
      </c>
      <c r="E412" s="195" t="s">
        <v>1</v>
      </c>
      <c r="F412" s="196" t="s">
        <v>3667</v>
      </c>
      <c r="H412" s="195" t="s">
        <v>1</v>
      </c>
      <c r="I412" s="197"/>
      <c r="L412" s="194"/>
      <c r="M412" s="198"/>
      <c r="N412" s="199"/>
      <c r="O412" s="199"/>
      <c r="P412" s="199"/>
      <c r="Q412" s="199"/>
      <c r="R412" s="199"/>
      <c r="S412" s="199"/>
      <c r="T412" s="200"/>
      <c r="AT412" s="195" t="s">
        <v>194</v>
      </c>
      <c r="AU412" s="195" t="s">
        <v>88</v>
      </c>
      <c r="AV412" s="15" t="s">
        <v>24</v>
      </c>
      <c r="AW412" s="15" t="s">
        <v>35</v>
      </c>
      <c r="AX412" s="15" t="s">
        <v>80</v>
      </c>
      <c r="AY412" s="195" t="s">
        <v>185</v>
      </c>
    </row>
    <row r="413" spans="1:65" s="13" customFormat="1">
      <c r="B413" s="164"/>
      <c r="D413" s="165" t="s">
        <v>194</v>
      </c>
      <c r="E413" s="166" t="s">
        <v>1</v>
      </c>
      <c r="F413" s="167" t="s">
        <v>3668</v>
      </c>
      <c r="H413" s="168">
        <v>29.545999999999999</v>
      </c>
      <c r="I413" s="169"/>
      <c r="L413" s="164"/>
      <c r="M413" s="170"/>
      <c r="N413" s="171"/>
      <c r="O413" s="171"/>
      <c r="P413" s="171"/>
      <c r="Q413" s="171"/>
      <c r="R413" s="171"/>
      <c r="S413" s="171"/>
      <c r="T413" s="172"/>
      <c r="AT413" s="166" t="s">
        <v>194</v>
      </c>
      <c r="AU413" s="166" t="s">
        <v>88</v>
      </c>
      <c r="AV413" s="13" t="s">
        <v>88</v>
      </c>
      <c r="AW413" s="13" t="s">
        <v>35</v>
      </c>
      <c r="AX413" s="13" t="s">
        <v>80</v>
      </c>
      <c r="AY413" s="166" t="s">
        <v>185</v>
      </c>
    </row>
    <row r="414" spans="1:65" s="13" customFormat="1">
      <c r="B414" s="164"/>
      <c r="D414" s="165" t="s">
        <v>194</v>
      </c>
      <c r="E414" s="166" t="s">
        <v>1</v>
      </c>
      <c r="F414" s="167" t="s">
        <v>3669</v>
      </c>
      <c r="H414" s="168">
        <v>12.741</v>
      </c>
      <c r="I414" s="169"/>
      <c r="L414" s="164"/>
      <c r="M414" s="170"/>
      <c r="N414" s="171"/>
      <c r="O414" s="171"/>
      <c r="P414" s="171"/>
      <c r="Q414" s="171"/>
      <c r="R414" s="171"/>
      <c r="S414" s="171"/>
      <c r="T414" s="172"/>
      <c r="AT414" s="166" t="s">
        <v>194</v>
      </c>
      <c r="AU414" s="166" t="s">
        <v>88</v>
      </c>
      <c r="AV414" s="13" t="s">
        <v>88</v>
      </c>
      <c r="AW414" s="13" t="s">
        <v>35</v>
      </c>
      <c r="AX414" s="13" t="s">
        <v>80</v>
      </c>
      <c r="AY414" s="166" t="s">
        <v>185</v>
      </c>
    </row>
    <row r="415" spans="1:65" s="15" customFormat="1">
      <c r="B415" s="194"/>
      <c r="D415" s="165" t="s">
        <v>194</v>
      </c>
      <c r="E415" s="195" t="s">
        <v>1</v>
      </c>
      <c r="F415" s="196" t="s">
        <v>3670</v>
      </c>
      <c r="H415" s="195" t="s">
        <v>1</v>
      </c>
      <c r="I415" s="197"/>
      <c r="L415" s="194"/>
      <c r="M415" s="198"/>
      <c r="N415" s="199"/>
      <c r="O415" s="199"/>
      <c r="P415" s="199"/>
      <c r="Q415" s="199"/>
      <c r="R415" s="199"/>
      <c r="S415" s="199"/>
      <c r="T415" s="200"/>
      <c r="AT415" s="195" t="s">
        <v>194</v>
      </c>
      <c r="AU415" s="195" t="s">
        <v>88</v>
      </c>
      <c r="AV415" s="15" t="s">
        <v>24</v>
      </c>
      <c r="AW415" s="15" t="s">
        <v>35</v>
      </c>
      <c r="AX415" s="15" t="s">
        <v>80</v>
      </c>
      <c r="AY415" s="195" t="s">
        <v>185</v>
      </c>
    </row>
    <row r="416" spans="1:65" s="13" customFormat="1">
      <c r="B416" s="164"/>
      <c r="D416" s="165" t="s">
        <v>194</v>
      </c>
      <c r="E416" s="166" t="s">
        <v>1</v>
      </c>
      <c r="F416" s="167" t="s">
        <v>3671</v>
      </c>
      <c r="H416" s="168">
        <v>4.8179999999999996</v>
      </c>
      <c r="I416" s="169"/>
      <c r="L416" s="164"/>
      <c r="M416" s="170"/>
      <c r="N416" s="171"/>
      <c r="O416" s="171"/>
      <c r="P416" s="171"/>
      <c r="Q416" s="171"/>
      <c r="R416" s="171"/>
      <c r="S416" s="171"/>
      <c r="T416" s="172"/>
      <c r="AT416" s="166" t="s">
        <v>194</v>
      </c>
      <c r="AU416" s="166" t="s">
        <v>88</v>
      </c>
      <c r="AV416" s="13" t="s">
        <v>88</v>
      </c>
      <c r="AW416" s="13" t="s">
        <v>35</v>
      </c>
      <c r="AX416" s="13" t="s">
        <v>80</v>
      </c>
      <c r="AY416" s="166" t="s">
        <v>185</v>
      </c>
    </row>
    <row r="417" spans="2:51" s="15" customFormat="1">
      <c r="B417" s="194"/>
      <c r="D417" s="165" t="s">
        <v>194</v>
      </c>
      <c r="E417" s="195" t="s">
        <v>1</v>
      </c>
      <c r="F417" s="196" t="s">
        <v>3672</v>
      </c>
      <c r="H417" s="195" t="s">
        <v>1</v>
      </c>
      <c r="I417" s="197"/>
      <c r="L417" s="194"/>
      <c r="M417" s="198"/>
      <c r="N417" s="199"/>
      <c r="O417" s="199"/>
      <c r="P417" s="199"/>
      <c r="Q417" s="199"/>
      <c r="R417" s="199"/>
      <c r="S417" s="199"/>
      <c r="T417" s="200"/>
      <c r="AT417" s="195" t="s">
        <v>194</v>
      </c>
      <c r="AU417" s="195" t="s">
        <v>88</v>
      </c>
      <c r="AV417" s="15" t="s">
        <v>24</v>
      </c>
      <c r="AW417" s="15" t="s">
        <v>35</v>
      </c>
      <c r="AX417" s="15" t="s">
        <v>80</v>
      </c>
      <c r="AY417" s="195" t="s">
        <v>185</v>
      </c>
    </row>
    <row r="418" spans="2:51" s="13" customFormat="1">
      <c r="B418" s="164"/>
      <c r="D418" s="165" t="s">
        <v>194</v>
      </c>
      <c r="E418" s="166" t="s">
        <v>1</v>
      </c>
      <c r="F418" s="167" t="s">
        <v>3673</v>
      </c>
      <c r="H418" s="168">
        <v>35.561999999999998</v>
      </c>
      <c r="I418" s="169"/>
      <c r="L418" s="164"/>
      <c r="M418" s="170"/>
      <c r="N418" s="171"/>
      <c r="O418" s="171"/>
      <c r="P418" s="171"/>
      <c r="Q418" s="171"/>
      <c r="R418" s="171"/>
      <c r="S418" s="171"/>
      <c r="T418" s="172"/>
      <c r="AT418" s="166" t="s">
        <v>194</v>
      </c>
      <c r="AU418" s="166" t="s">
        <v>88</v>
      </c>
      <c r="AV418" s="13" t="s">
        <v>88</v>
      </c>
      <c r="AW418" s="13" t="s">
        <v>35</v>
      </c>
      <c r="AX418" s="13" t="s">
        <v>80</v>
      </c>
      <c r="AY418" s="166" t="s">
        <v>185</v>
      </c>
    </row>
    <row r="419" spans="2:51" s="13" customFormat="1">
      <c r="B419" s="164"/>
      <c r="D419" s="165" t="s">
        <v>194</v>
      </c>
      <c r="E419" s="166" t="s">
        <v>1</v>
      </c>
      <c r="F419" s="167" t="s">
        <v>3674</v>
      </c>
      <c r="H419" s="168">
        <v>16.798999999999999</v>
      </c>
      <c r="I419" s="169"/>
      <c r="L419" s="164"/>
      <c r="M419" s="170"/>
      <c r="N419" s="171"/>
      <c r="O419" s="171"/>
      <c r="P419" s="171"/>
      <c r="Q419" s="171"/>
      <c r="R419" s="171"/>
      <c r="S419" s="171"/>
      <c r="T419" s="172"/>
      <c r="AT419" s="166" t="s">
        <v>194</v>
      </c>
      <c r="AU419" s="166" t="s">
        <v>88</v>
      </c>
      <c r="AV419" s="13" t="s">
        <v>88</v>
      </c>
      <c r="AW419" s="13" t="s">
        <v>35</v>
      </c>
      <c r="AX419" s="13" t="s">
        <v>80</v>
      </c>
      <c r="AY419" s="166" t="s">
        <v>185</v>
      </c>
    </row>
    <row r="420" spans="2:51" s="15" customFormat="1">
      <c r="B420" s="194"/>
      <c r="D420" s="165" t="s">
        <v>194</v>
      </c>
      <c r="E420" s="195" t="s">
        <v>1</v>
      </c>
      <c r="F420" s="196" t="s">
        <v>3675</v>
      </c>
      <c r="H420" s="195" t="s">
        <v>1</v>
      </c>
      <c r="I420" s="197"/>
      <c r="L420" s="194"/>
      <c r="M420" s="198"/>
      <c r="N420" s="199"/>
      <c r="O420" s="199"/>
      <c r="P420" s="199"/>
      <c r="Q420" s="199"/>
      <c r="R420" s="199"/>
      <c r="S420" s="199"/>
      <c r="T420" s="200"/>
      <c r="AT420" s="195" t="s">
        <v>194</v>
      </c>
      <c r="AU420" s="195" t="s">
        <v>88</v>
      </c>
      <c r="AV420" s="15" t="s">
        <v>24</v>
      </c>
      <c r="AW420" s="15" t="s">
        <v>35</v>
      </c>
      <c r="AX420" s="15" t="s">
        <v>80</v>
      </c>
      <c r="AY420" s="195" t="s">
        <v>185</v>
      </c>
    </row>
    <row r="421" spans="2:51" s="13" customFormat="1">
      <c r="B421" s="164"/>
      <c r="D421" s="165" t="s">
        <v>194</v>
      </c>
      <c r="E421" s="166" t="s">
        <v>1</v>
      </c>
      <c r="F421" s="167" t="s">
        <v>3676</v>
      </c>
      <c r="H421" s="168">
        <v>35.731000000000002</v>
      </c>
      <c r="I421" s="169"/>
      <c r="L421" s="164"/>
      <c r="M421" s="170"/>
      <c r="N421" s="171"/>
      <c r="O421" s="171"/>
      <c r="P421" s="171"/>
      <c r="Q421" s="171"/>
      <c r="R421" s="171"/>
      <c r="S421" s="171"/>
      <c r="T421" s="172"/>
      <c r="AT421" s="166" t="s">
        <v>194</v>
      </c>
      <c r="AU421" s="166" t="s">
        <v>88</v>
      </c>
      <c r="AV421" s="13" t="s">
        <v>88</v>
      </c>
      <c r="AW421" s="13" t="s">
        <v>35</v>
      </c>
      <c r="AX421" s="13" t="s">
        <v>80</v>
      </c>
      <c r="AY421" s="166" t="s">
        <v>185</v>
      </c>
    </row>
    <row r="422" spans="2:51" s="13" customFormat="1">
      <c r="B422" s="164"/>
      <c r="D422" s="165" t="s">
        <v>194</v>
      </c>
      <c r="E422" s="166" t="s">
        <v>1</v>
      </c>
      <c r="F422" s="167" t="s">
        <v>3677</v>
      </c>
      <c r="H422" s="168">
        <v>9.5830000000000002</v>
      </c>
      <c r="I422" s="169"/>
      <c r="L422" s="164"/>
      <c r="M422" s="170"/>
      <c r="N422" s="171"/>
      <c r="O422" s="171"/>
      <c r="P422" s="171"/>
      <c r="Q422" s="171"/>
      <c r="R422" s="171"/>
      <c r="S422" s="171"/>
      <c r="T422" s="172"/>
      <c r="AT422" s="166" t="s">
        <v>194</v>
      </c>
      <c r="AU422" s="166" t="s">
        <v>88</v>
      </c>
      <c r="AV422" s="13" t="s">
        <v>88</v>
      </c>
      <c r="AW422" s="13" t="s">
        <v>35</v>
      </c>
      <c r="AX422" s="13" t="s">
        <v>80</v>
      </c>
      <c r="AY422" s="166" t="s">
        <v>185</v>
      </c>
    </row>
    <row r="423" spans="2:51" s="15" customFormat="1">
      <c r="B423" s="194"/>
      <c r="D423" s="165" t="s">
        <v>194</v>
      </c>
      <c r="E423" s="195" t="s">
        <v>1</v>
      </c>
      <c r="F423" s="196" t="s">
        <v>3678</v>
      </c>
      <c r="H423" s="195" t="s">
        <v>1</v>
      </c>
      <c r="I423" s="197"/>
      <c r="L423" s="194"/>
      <c r="M423" s="198"/>
      <c r="N423" s="199"/>
      <c r="O423" s="199"/>
      <c r="P423" s="199"/>
      <c r="Q423" s="199"/>
      <c r="R423" s="199"/>
      <c r="S423" s="199"/>
      <c r="T423" s="200"/>
      <c r="AT423" s="195" t="s">
        <v>194</v>
      </c>
      <c r="AU423" s="195" t="s">
        <v>88</v>
      </c>
      <c r="AV423" s="15" t="s">
        <v>24</v>
      </c>
      <c r="AW423" s="15" t="s">
        <v>35</v>
      </c>
      <c r="AX423" s="15" t="s">
        <v>80</v>
      </c>
      <c r="AY423" s="195" t="s">
        <v>185</v>
      </c>
    </row>
    <row r="424" spans="2:51" s="13" customFormat="1">
      <c r="B424" s="164"/>
      <c r="D424" s="165" t="s">
        <v>194</v>
      </c>
      <c r="E424" s="166" t="s">
        <v>1</v>
      </c>
      <c r="F424" s="167" t="s">
        <v>3679</v>
      </c>
      <c r="H424" s="168">
        <v>37.881999999999998</v>
      </c>
      <c r="I424" s="169"/>
      <c r="L424" s="164"/>
      <c r="M424" s="170"/>
      <c r="N424" s="171"/>
      <c r="O424" s="171"/>
      <c r="P424" s="171"/>
      <c r="Q424" s="171"/>
      <c r="R424" s="171"/>
      <c r="S424" s="171"/>
      <c r="T424" s="172"/>
      <c r="AT424" s="166" t="s">
        <v>194</v>
      </c>
      <c r="AU424" s="166" t="s">
        <v>88</v>
      </c>
      <c r="AV424" s="13" t="s">
        <v>88</v>
      </c>
      <c r="AW424" s="13" t="s">
        <v>35</v>
      </c>
      <c r="AX424" s="13" t="s">
        <v>80</v>
      </c>
      <c r="AY424" s="166" t="s">
        <v>185</v>
      </c>
    </row>
    <row r="425" spans="2:51" s="13" customFormat="1">
      <c r="B425" s="164"/>
      <c r="D425" s="165" t="s">
        <v>194</v>
      </c>
      <c r="E425" s="166" t="s">
        <v>1</v>
      </c>
      <c r="F425" s="167" t="s">
        <v>3680</v>
      </c>
      <c r="H425" s="168">
        <v>30.131</v>
      </c>
      <c r="I425" s="169"/>
      <c r="L425" s="164"/>
      <c r="M425" s="170"/>
      <c r="N425" s="171"/>
      <c r="O425" s="171"/>
      <c r="P425" s="171"/>
      <c r="Q425" s="171"/>
      <c r="R425" s="171"/>
      <c r="S425" s="171"/>
      <c r="T425" s="172"/>
      <c r="AT425" s="166" t="s">
        <v>194</v>
      </c>
      <c r="AU425" s="166" t="s">
        <v>88</v>
      </c>
      <c r="AV425" s="13" t="s">
        <v>88</v>
      </c>
      <c r="AW425" s="13" t="s">
        <v>35</v>
      </c>
      <c r="AX425" s="13" t="s">
        <v>80</v>
      </c>
      <c r="AY425" s="166" t="s">
        <v>185</v>
      </c>
    </row>
    <row r="426" spans="2:51" s="15" customFormat="1">
      <c r="B426" s="194"/>
      <c r="D426" s="165" t="s">
        <v>194</v>
      </c>
      <c r="E426" s="195" t="s">
        <v>1</v>
      </c>
      <c r="F426" s="196" t="s">
        <v>3681</v>
      </c>
      <c r="H426" s="195" t="s">
        <v>1</v>
      </c>
      <c r="I426" s="197"/>
      <c r="L426" s="194"/>
      <c r="M426" s="198"/>
      <c r="N426" s="199"/>
      <c r="O426" s="199"/>
      <c r="P426" s="199"/>
      <c r="Q426" s="199"/>
      <c r="R426" s="199"/>
      <c r="S426" s="199"/>
      <c r="T426" s="200"/>
      <c r="AT426" s="195" t="s">
        <v>194</v>
      </c>
      <c r="AU426" s="195" t="s">
        <v>88</v>
      </c>
      <c r="AV426" s="15" t="s">
        <v>24</v>
      </c>
      <c r="AW426" s="15" t="s">
        <v>35</v>
      </c>
      <c r="AX426" s="15" t="s">
        <v>80</v>
      </c>
      <c r="AY426" s="195" t="s">
        <v>185</v>
      </c>
    </row>
    <row r="427" spans="2:51" s="13" customFormat="1">
      <c r="B427" s="164"/>
      <c r="D427" s="165" t="s">
        <v>194</v>
      </c>
      <c r="E427" s="166" t="s">
        <v>1</v>
      </c>
      <c r="F427" s="167" t="s">
        <v>3682</v>
      </c>
      <c r="H427" s="168">
        <v>26.948</v>
      </c>
      <c r="I427" s="169"/>
      <c r="L427" s="164"/>
      <c r="M427" s="170"/>
      <c r="N427" s="171"/>
      <c r="O427" s="171"/>
      <c r="P427" s="171"/>
      <c r="Q427" s="171"/>
      <c r="R427" s="171"/>
      <c r="S427" s="171"/>
      <c r="T427" s="172"/>
      <c r="AT427" s="166" t="s">
        <v>194</v>
      </c>
      <c r="AU427" s="166" t="s">
        <v>88</v>
      </c>
      <c r="AV427" s="13" t="s">
        <v>88</v>
      </c>
      <c r="AW427" s="13" t="s">
        <v>35</v>
      </c>
      <c r="AX427" s="13" t="s">
        <v>80</v>
      </c>
      <c r="AY427" s="166" t="s">
        <v>185</v>
      </c>
    </row>
    <row r="428" spans="2:51" s="15" customFormat="1">
      <c r="B428" s="194"/>
      <c r="D428" s="165" t="s">
        <v>194</v>
      </c>
      <c r="E428" s="195" t="s">
        <v>1</v>
      </c>
      <c r="F428" s="196" t="s">
        <v>3683</v>
      </c>
      <c r="H428" s="195" t="s">
        <v>1</v>
      </c>
      <c r="I428" s="197"/>
      <c r="L428" s="194"/>
      <c r="M428" s="198"/>
      <c r="N428" s="199"/>
      <c r="O428" s="199"/>
      <c r="P428" s="199"/>
      <c r="Q428" s="199"/>
      <c r="R428" s="199"/>
      <c r="S428" s="199"/>
      <c r="T428" s="200"/>
      <c r="AT428" s="195" t="s">
        <v>194</v>
      </c>
      <c r="AU428" s="195" t="s">
        <v>88</v>
      </c>
      <c r="AV428" s="15" t="s">
        <v>24</v>
      </c>
      <c r="AW428" s="15" t="s">
        <v>35</v>
      </c>
      <c r="AX428" s="15" t="s">
        <v>80</v>
      </c>
      <c r="AY428" s="195" t="s">
        <v>185</v>
      </c>
    </row>
    <row r="429" spans="2:51" s="13" customFormat="1">
      <c r="B429" s="164"/>
      <c r="D429" s="165" t="s">
        <v>194</v>
      </c>
      <c r="E429" s="166" t="s">
        <v>1</v>
      </c>
      <c r="F429" s="167" t="s">
        <v>3684</v>
      </c>
      <c r="H429" s="168">
        <v>38.877000000000002</v>
      </c>
      <c r="I429" s="169"/>
      <c r="L429" s="164"/>
      <c r="M429" s="170"/>
      <c r="N429" s="171"/>
      <c r="O429" s="171"/>
      <c r="P429" s="171"/>
      <c r="Q429" s="171"/>
      <c r="R429" s="171"/>
      <c r="S429" s="171"/>
      <c r="T429" s="172"/>
      <c r="AT429" s="166" t="s">
        <v>194</v>
      </c>
      <c r="AU429" s="166" t="s">
        <v>88</v>
      </c>
      <c r="AV429" s="13" t="s">
        <v>88</v>
      </c>
      <c r="AW429" s="13" t="s">
        <v>35</v>
      </c>
      <c r="AX429" s="13" t="s">
        <v>80</v>
      </c>
      <c r="AY429" s="166" t="s">
        <v>185</v>
      </c>
    </row>
    <row r="430" spans="2:51" s="15" customFormat="1">
      <c r="B430" s="194"/>
      <c r="D430" s="165" t="s">
        <v>194</v>
      </c>
      <c r="E430" s="195" t="s">
        <v>1</v>
      </c>
      <c r="F430" s="196" t="s">
        <v>3685</v>
      </c>
      <c r="H430" s="195" t="s">
        <v>1</v>
      </c>
      <c r="I430" s="197"/>
      <c r="L430" s="194"/>
      <c r="M430" s="198"/>
      <c r="N430" s="199"/>
      <c r="O430" s="199"/>
      <c r="P430" s="199"/>
      <c r="Q430" s="199"/>
      <c r="R430" s="199"/>
      <c r="S430" s="199"/>
      <c r="T430" s="200"/>
      <c r="AT430" s="195" t="s">
        <v>194</v>
      </c>
      <c r="AU430" s="195" t="s">
        <v>88</v>
      </c>
      <c r="AV430" s="15" t="s">
        <v>24</v>
      </c>
      <c r="AW430" s="15" t="s">
        <v>35</v>
      </c>
      <c r="AX430" s="15" t="s">
        <v>80</v>
      </c>
      <c r="AY430" s="195" t="s">
        <v>185</v>
      </c>
    </row>
    <row r="431" spans="2:51" s="13" customFormat="1">
      <c r="B431" s="164"/>
      <c r="D431" s="165" t="s">
        <v>194</v>
      </c>
      <c r="E431" s="166" t="s">
        <v>1</v>
      </c>
      <c r="F431" s="167" t="s">
        <v>3686</v>
      </c>
      <c r="H431" s="168">
        <v>38.97</v>
      </c>
      <c r="I431" s="169"/>
      <c r="L431" s="164"/>
      <c r="M431" s="170"/>
      <c r="N431" s="171"/>
      <c r="O431" s="171"/>
      <c r="P431" s="171"/>
      <c r="Q431" s="171"/>
      <c r="R431" s="171"/>
      <c r="S431" s="171"/>
      <c r="T431" s="172"/>
      <c r="AT431" s="166" t="s">
        <v>194</v>
      </c>
      <c r="AU431" s="166" t="s">
        <v>88</v>
      </c>
      <c r="AV431" s="13" t="s">
        <v>88</v>
      </c>
      <c r="AW431" s="13" t="s">
        <v>35</v>
      </c>
      <c r="AX431" s="13" t="s">
        <v>80</v>
      </c>
      <c r="AY431" s="166" t="s">
        <v>185</v>
      </c>
    </row>
    <row r="432" spans="2:51" s="13" customFormat="1">
      <c r="B432" s="164"/>
      <c r="D432" s="165" t="s">
        <v>194</v>
      </c>
      <c r="E432" s="166" t="s">
        <v>1</v>
      </c>
      <c r="F432" s="167" t="s">
        <v>3687</v>
      </c>
      <c r="H432" s="168">
        <v>8.7360000000000007</v>
      </c>
      <c r="I432" s="169"/>
      <c r="L432" s="164"/>
      <c r="M432" s="170"/>
      <c r="N432" s="171"/>
      <c r="O432" s="171"/>
      <c r="P432" s="171"/>
      <c r="Q432" s="171"/>
      <c r="R432" s="171"/>
      <c r="S432" s="171"/>
      <c r="T432" s="172"/>
      <c r="AT432" s="166" t="s">
        <v>194</v>
      </c>
      <c r="AU432" s="166" t="s">
        <v>88</v>
      </c>
      <c r="AV432" s="13" t="s">
        <v>88</v>
      </c>
      <c r="AW432" s="13" t="s">
        <v>35</v>
      </c>
      <c r="AX432" s="13" t="s">
        <v>80</v>
      </c>
      <c r="AY432" s="166" t="s">
        <v>185</v>
      </c>
    </row>
    <row r="433" spans="2:51" s="15" customFormat="1">
      <c r="B433" s="194"/>
      <c r="D433" s="165" t="s">
        <v>194</v>
      </c>
      <c r="E433" s="195" t="s">
        <v>1</v>
      </c>
      <c r="F433" s="196" t="s">
        <v>3688</v>
      </c>
      <c r="H433" s="195" t="s">
        <v>1</v>
      </c>
      <c r="I433" s="197"/>
      <c r="L433" s="194"/>
      <c r="M433" s="198"/>
      <c r="N433" s="199"/>
      <c r="O433" s="199"/>
      <c r="P433" s="199"/>
      <c r="Q433" s="199"/>
      <c r="R433" s="199"/>
      <c r="S433" s="199"/>
      <c r="T433" s="200"/>
      <c r="AT433" s="195" t="s">
        <v>194</v>
      </c>
      <c r="AU433" s="195" t="s">
        <v>88</v>
      </c>
      <c r="AV433" s="15" t="s">
        <v>24</v>
      </c>
      <c r="AW433" s="15" t="s">
        <v>35</v>
      </c>
      <c r="AX433" s="15" t="s">
        <v>80</v>
      </c>
      <c r="AY433" s="195" t="s">
        <v>185</v>
      </c>
    </row>
    <row r="434" spans="2:51" s="13" customFormat="1">
      <c r="B434" s="164"/>
      <c r="D434" s="165" t="s">
        <v>194</v>
      </c>
      <c r="E434" s="166" t="s">
        <v>1</v>
      </c>
      <c r="F434" s="167" t="s">
        <v>3689</v>
      </c>
      <c r="H434" s="168">
        <v>27.436</v>
      </c>
      <c r="I434" s="169"/>
      <c r="L434" s="164"/>
      <c r="M434" s="170"/>
      <c r="N434" s="171"/>
      <c r="O434" s="171"/>
      <c r="P434" s="171"/>
      <c r="Q434" s="171"/>
      <c r="R434" s="171"/>
      <c r="S434" s="171"/>
      <c r="T434" s="172"/>
      <c r="AT434" s="166" t="s">
        <v>194</v>
      </c>
      <c r="AU434" s="166" t="s">
        <v>88</v>
      </c>
      <c r="AV434" s="13" t="s">
        <v>88</v>
      </c>
      <c r="AW434" s="13" t="s">
        <v>35</v>
      </c>
      <c r="AX434" s="13" t="s">
        <v>80</v>
      </c>
      <c r="AY434" s="166" t="s">
        <v>185</v>
      </c>
    </row>
    <row r="435" spans="2:51" s="15" customFormat="1">
      <c r="B435" s="194"/>
      <c r="D435" s="165" t="s">
        <v>194</v>
      </c>
      <c r="E435" s="195" t="s">
        <v>1</v>
      </c>
      <c r="F435" s="196" t="s">
        <v>3690</v>
      </c>
      <c r="H435" s="195" t="s">
        <v>1</v>
      </c>
      <c r="I435" s="197"/>
      <c r="L435" s="194"/>
      <c r="M435" s="198"/>
      <c r="N435" s="199"/>
      <c r="O435" s="199"/>
      <c r="P435" s="199"/>
      <c r="Q435" s="199"/>
      <c r="R435" s="199"/>
      <c r="S435" s="199"/>
      <c r="T435" s="200"/>
      <c r="AT435" s="195" t="s">
        <v>194</v>
      </c>
      <c r="AU435" s="195" t="s">
        <v>88</v>
      </c>
      <c r="AV435" s="15" t="s">
        <v>24</v>
      </c>
      <c r="AW435" s="15" t="s">
        <v>35</v>
      </c>
      <c r="AX435" s="15" t="s">
        <v>80</v>
      </c>
      <c r="AY435" s="195" t="s">
        <v>185</v>
      </c>
    </row>
    <row r="436" spans="2:51" s="13" customFormat="1">
      <c r="B436" s="164"/>
      <c r="D436" s="165" t="s">
        <v>194</v>
      </c>
      <c r="E436" s="166" t="s">
        <v>1</v>
      </c>
      <c r="F436" s="167" t="s">
        <v>3691</v>
      </c>
      <c r="H436" s="168">
        <v>38.633000000000003</v>
      </c>
      <c r="I436" s="169"/>
      <c r="L436" s="164"/>
      <c r="M436" s="170"/>
      <c r="N436" s="171"/>
      <c r="O436" s="171"/>
      <c r="P436" s="171"/>
      <c r="Q436" s="171"/>
      <c r="R436" s="171"/>
      <c r="S436" s="171"/>
      <c r="T436" s="172"/>
      <c r="AT436" s="166" t="s">
        <v>194</v>
      </c>
      <c r="AU436" s="166" t="s">
        <v>88</v>
      </c>
      <c r="AV436" s="13" t="s">
        <v>88</v>
      </c>
      <c r="AW436" s="13" t="s">
        <v>35</v>
      </c>
      <c r="AX436" s="13" t="s">
        <v>80</v>
      </c>
      <c r="AY436" s="166" t="s">
        <v>185</v>
      </c>
    </row>
    <row r="437" spans="2:51" s="13" customFormat="1">
      <c r="B437" s="164"/>
      <c r="D437" s="165" t="s">
        <v>194</v>
      </c>
      <c r="E437" s="166" t="s">
        <v>1</v>
      </c>
      <c r="F437" s="167" t="s">
        <v>3692</v>
      </c>
      <c r="H437" s="168">
        <v>12.795</v>
      </c>
      <c r="I437" s="169"/>
      <c r="L437" s="164"/>
      <c r="M437" s="170"/>
      <c r="N437" s="171"/>
      <c r="O437" s="171"/>
      <c r="P437" s="171"/>
      <c r="Q437" s="171"/>
      <c r="R437" s="171"/>
      <c r="S437" s="171"/>
      <c r="T437" s="172"/>
      <c r="AT437" s="166" t="s">
        <v>194</v>
      </c>
      <c r="AU437" s="166" t="s">
        <v>88</v>
      </c>
      <c r="AV437" s="13" t="s">
        <v>88</v>
      </c>
      <c r="AW437" s="13" t="s">
        <v>35</v>
      </c>
      <c r="AX437" s="13" t="s">
        <v>80</v>
      </c>
      <c r="AY437" s="166" t="s">
        <v>185</v>
      </c>
    </row>
    <row r="438" spans="2:51" s="15" customFormat="1">
      <c r="B438" s="194"/>
      <c r="D438" s="165" t="s">
        <v>194</v>
      </c>
      <c r="E438" s="195" t="s">
        <v>1</v>
      </c>
      <c r="F438" s="196" t="s">
        <v>3693</v>
      </c>
      <c r="H438" s="195" t="s">
        <v>1</v>
      </c>
      <c r="I438" s="197"/>
      <c r="L438" s="194"/>
      <c r="M438" s="198"/>
      <c r="N438" s="199"/>
      <c r="O438" s="199"/>
      <c r="P438" s="199"/>
      <c r="Q438" s="199"/>
      <c r="R438" s="199"/>
      <c r="S438" s="199"/>
      <c r="T438" s="200"/>
      <c r="AT438" s="195" t="s">
        <v>194</v>
      </c>
      <c r="AU438" s="195" t="s">
        <v>88</v>
      </c>
      <c r="AV438" s="15" t="s">
        <v>24</v>
      </c>
      <c r="AW438" s="15" t="s">
        <v>35</v>
      </c>
      <c r="AX438" s="15" t="s">
        <v>80</v>
      </c>
      <c r="AY438" s="195" t="s">
        <v>185</v>
      </c>
    </row>
    <row r="439" spans="2:51" s="13" customFormat="1">
      <c r="B439" s="164"/>
      <c r="D439" s="165" t="s">
        <v>194</v>
      </c>
      <c r="E439" s="166" t="s">
        <v>1</v>
      </c>
      <c r="F439" s="167" t="s">
        <v>3694</v>
      </c>
      <c r="H439" s="168">
        <v>28.132999999999999</v>
      </c>
      <c r="I439" s="169"/>
      <c r="L439" s="164"/>
      <c r="M439" s="170"/>
      <c r="N439" s="171"/>
      <c r="O439" s="171"/>
      <c r="P439" s="171"/>
      <c r="Q439" s="171"/>
      <c r="R439" s="171"/>
      <c r="S439" s="171"/>
      <c r="T439" s="172"/>
      <c r="AT439" s="166" t="s">
        <v>194</v>
      </c>
      <c r="AU439" s="166" t="s">
        <v>88</v>
      </c>
      <c r="AV439" s="13" t="s">
        <v>88</v>
      </c>
      <c r="AW439" s="13" t="s">
        <v>35</v>
      </c>
      <c r="AX439" s="13" t="s">
        <v>80</v>
      </c>
      <c r="AY439" s="166" t="s">
        <v>185</v>
      </c>
    </row>
    <row r="440" spans="2:51" s="15" customFormat="1">
      <c r="B440" s="194"/>
      <c r="D440" s="165" t="s">
        <v>194</v>
      </c>
      <c r="E440" s="195" t="s">
        <v>1</v>
      </c>
      <c r="F440" s="196" t="s">
        <v>3695</v>
      </c>
      <c r="H440" s="195" t="s">
        <v>1</v>
      </c>
      <c r="I440" s="197"/>
      <c r="L440" s="194"/>
      <c r="M440" s="198"/>
      <c r="N440" s="199"/>
      <c r="O440" s="199"/>
      <c r="P440" s="199"/>
      <c r="Q440" s="199"/>
      <c r="R440" s="199"/>
      <c r="S440" s="199"/>
      <c r="T440" s="200"/>
      <c r="AT440" s="195" t="s">
        <v>194</v>
      </c>
      <c r="AU440" s="195" t="s">
        <v>88</v>
      </c>
      <c r="AV440" s="15" t="s">
        <v>24</v>
      </c>
      <c r="AW440" s="15" t="s">
        <v>35</v>
      </c>
      <c r="AX440" s="15" t="s">
        <v>80</v>
      </c>
      <c r="AY440" s="195" t="s">
        <v>185</v>
      </c>
    </row>
    <row r="441" spans="2:51" s="13" customFormat="1">
      <c r="B441" s="164"/>
      <c r="D441" s="165" t="s">
        <v>194</v>
      </c>
      <c r="E441" s="166" t="s">
        <v>1</v>
      </c>
      <c r="F441" s="167" t="s">
        <v>3696</v>
      </c>
      <c r="H441" s="168">
        <v>37.564</v>
      </c>
      <c r="I441" s="169"/>
      <c r="L441" s="164"/>
      <c r="M441" s="170"/>
      <c r="N441" s="171"/>
      <c r="O441" s="171"/>
      <c r="P441" s="171"/>
      <c r="Q441" s="171"/>
      <c r="R441" s="171"/>
      <c r="S441" s="171"/>
      <c r="T441" s="172"/>
      <c r="AT441" s="166" t="s">
        <v>194</v>
      </c>
      <c r="AU441" s="166" t="s">
        <v>88</v>
      </c>
      <c r="AV441" s="13" t="s">
        <v>88</v>
      </c>
      <c r="AW441" s="13" t="s">
        <v>35</v>
      </c>
      <c r="AX441" s="13" t="s">
        <v>80</v>
      </c>
      <c r="AY441" s="166" t="s">
        <v>185</v>
      </c>
    </row>
    <row r="442" spans="2:51" s="13" customFormat="1">
      <c r="B442" s="164"/>
      <c r="D442" s="165" t="s">
        <v>194</v>
      </c>
      <c r="E442" s="166" t="s">
        <v>1</v>
      </c>
      <c r="F442" s="167" t="s">
        <v>3697</v>
      </c>
      <c r="H442" s="168">
        <v>11.207000000000001</v>
      </c>
      <c r="I442" s="169"/>
      <c r="L442" s="164"/>
      <c r="M442" s="170"/>
      <c r="N442" s="171"/>
      <c r="O442" s="171"/>
      <c r="P442" s="171"/>
      <c r="Q442" s="171"/>
      <c r="R442" s="171"/>
      <c r="S442" s="171"/>
      <c r="T442" s="172"/>
      <c r="AT442" s="166" t="s">
        <v>194</v>
      </c>
      <c r="AU442" s="166" t="s">
        <v>88</v>
      </c>
      <c r="AV442" s="13" t="s">
        <v>88</v>
      </c>
      <c r="AW442" s="13" t="s">
        <v>35</v>
      </c>
      <c r="AX442" s="13" t="s">
        <v>80</v>
      </c>
      <c r="AY442" s="166" t="s">
        <v>185</v>
      </c>
    </row>
    <row r="443" spans="2:51" s="15" customFormat="1">
      <c r="B443" s="194"/>
      <c r="D443" s="165" t="s">
        <v>194</v>
      </c>
      <c r="E443" s="195" t="s">
        <v>1</v>
      </c>
      <c r="F443" s="196" t="s">
        <v>3698</v>
      </c>
      <c r="H443" s="195" t="s">
        <v>1</v>
      </c>
      <c r="I443" s="197"/>
      <c r="L443" s="194"/>
      <c r="M443" s="198"/>
      <c r="N443" s="199"/>
      <c r="O443" s="199"/>
      <c r="P443" s="199"/>
      <c r="Q443" s="199"/>
      <c r="R443" s="199"/>
      <c r="S443" s="199"/>
      <c r="T443" s="200"/>
      <c r="AT443" s="195" t="s">
        <v>194</v>
      </c>
      <c r="AU443" s="195" t="s">
        <v>88</v>
      </c>
      <c r="AV443" s="15" t="s">
        <v>24</v>
      </c>
      <c r="AW443" s="15" t="s">
        <v>35</v>
      </c>
      <c r="AX443" s="15" t="s">
        <v>80</v>
      </c>
      <c r="AY443" s="195" t="s">
        <v>185</v>
      </c>
    </row>
    <row r="444" spans="2:51" s="13" customFormat="1">
      <c r="B444" s="164"/>
      <c r="D444" s="165" t="s">
        <v>194</v>
      </c>
      <c r="E444" s="166" t="s">
        <v>1</v>
      </c>
      <c r="F444" s="167" t="s">
        <v>3699</v>
      </c>
      <c r="H444" s="168">
        <v>4.7960000000000003</v>
      </c>
      <c r="I444" s="169"/>
      <c r="L444" s="164"/>
      <c r="M444" s="170"/>
      <c r="N444" s="171"/>
      <c r="O444" s="171"/>
      <c r="P444" s="171"/>
      <c r="Q444" s="171"/>
      <c r="R444" s="171"/>
      <c r="S444" s="171"/>
      <c r="T444" s="172"/>
      <c r="AT444" s="166" t="s">
        <v>194</v>
      </c>
      <c r="AU444" s="166" t="s">
        <v>88</v>
      </c>
      <c r="AV444" s="13" t="s">
        <v>88</v>
      </c>
      <c r="AW444" s="13" t="s">
        <v>35</v>
      </c>
      <c r="AX444" s="13" t="s">
        <v>80</v>
      </c>
      <c r="AY444" s="166" t="s">
        <v>185</v>
      </c>
    </row>
    <row r="445" spans="2:51" s="15" customFormat="1">
      <c r="B445" s="194"/>
      <c r="D445" s="165" t="s">
        <v>194</v>
      </c>
      <c r="E445" s="195" t="s">
        <v>1</v>
      </c>
      <c r="F445" s="196" t="s">
        <v>3700</v>
      </c>
      <c r="H445" s="195" t="s">
        <v>1</v>
      </c>
      <c r="I445" s="197"/>
      <c r="L445" s="194"/>
      <c r="M445" s="198"/>
      <c r="N445" s="199"/>
      <c r="O445" s="199"/>
      <c r="P445" s="199"/>
      <c r="Q445" s="199"/>
      <c r="R445" s="199"/>
      <c r="S445" s="199"/>
      <c r="T445" s="200"/>
      <c r="AT445" s="195" t="s">
        <v>194</v>
      </c>
      <c r="AU445" s="195" t="s">
        <v>88</v>
      </c>
      <c r="AV445" s="15" t="s">
        <v>24</v>
      </c>
      <c r="AW445" s="15" t="s">
        <v>35</v>
      </c>
      <c r="AX445" s="15" t="s">
        <v>80</v>
      </c>
      <c r="AY445" s="195" t="s">
        <v>185</v>
      </c>
    </row>
    <row r="446" spans="2:51" s="13" customFormat="1">
      <c r="B446" s="164"/>
      <c r="D446" s="165" t="s">
        <v>194</v>
      </c>
      <c r="E446" s="166" t="s">
        <v>1</v>
      </c>
      <c r="F446" s="167" t="s">
        <v>3701</v>
      </c>
      <c r="H446" s="168">
        <v>35.445</v>
      </c>
      <c r="I446" s="169"/>
      <c r="L446" s="164"/>
      <c r="M446" s="170"/>
      <c r="N446" s="171"/>
      <c r="O446" s="171"/>
      <c r="P446" s="171"/>
      <c r="Q446" s="171"/>
      <c r="R446" s="171"/>
      <c r="S446" s="171"/>
      <c r="T446" s="172"/>
      <c r="AT446" s="166" t="s">
        <v>194</v>
      </c>
      <c r="AU446" s="166" t="s">
        <v>88</v>
      </c>
      <c r="AV446" s="13" t="s">
        <v>88</v>
      </c>
      <c r="AW446" s="13" t="s">
        <v>35</v>
      </c>
      <c r="AX446" s="13" t="s">
        <v>80</v>
      </c>
      <c r="AY446" s="166" t="s">
        <v>185</v>
      </c>
    </row>
    <row r="447" spans="2:51" s="13" customFormat="1">
      <c r="B447" s="164"/>
      <c r="D447" s="165" t="s">
        <v>194</v>
      </c>
      <c r="E447" s="166" t="s">
        <v>1</v>
      </c>
      <c r="F447" s="167" t="s">
        <v>3702</v>
      </c>
      <c r="H447" s="168">
        <v>19.225999999999999</v>
      </c>
      <c r="I447" s="169"/>
      <c r="L447" s="164"/>
      <c r="M447" s="170"/>
      <c r="N447" s="171"/>
      <c r="O447" s="171"/>
      <c r="P447" s="171"/>
      <c r="Q447" s="171"/>
      <c r="R447" s="171"/>
      <c r="S447" s="171"/>
      <c r="T447" s="172"/>
      <c r="AT447" s="166" t="s">
        <v>194</v>
      </c>
      <c r="AU447" s="166" t="s">
        <v>88</v>
      </c>
      <c r="AV447" s="13" t="s">
        <v>88</v>
      </c>
      <c r="AW447" s="13" t="s">
        <v>35</v>
      </c>
      <c r="AX447" s="13" t="s">
        <v>80</v>
      </c>
      <c r="AY447" s="166" t="s">
        <v>185</v>
      </c>
    </row>
    <row r="448" spans="2:51" s="15" customFormat="1">
      <c r="B448" s="194"/>
      <c r="D448" s="165" t="s">
        <v>194</v>
      </c>
      <c r="E448" s="195" t="s">
        <v>1</v>
      </c>
      <c r="F448" s="196" t="s">
        <v>3703</v>
      </c>
      <c r="H448" s="195" t="s">
        <v>1</v>
      </c>
      <c r="I448" s="197"/>
      <c r="L448" s="194"/>
      <c r="M448" s="198"/>
      <c r="N448" s="199"/>
      <c r="O448" s="199"/>
      <c r="P448" s="199"/>
      <c r="Q448" s="199"/>
      <c r="R448" s="199"/>
      <c r="S448" s="199"/>
      <c r="T448" s="200"/>
      <c r="AT448" s="195" t="s">
        <v>194</v>
      </c>
      <c r="AU448" s="195" t="s">
        <v>88</v>
      </c>
      <c r="AV448" s="15" t="s">
        <v>24</v>
      </c>
      <c r="AW448" s="15" t="s">
        <v>35</v>
      </c>
      <c r="AX448" s="15" t="s">
        <v>80</v>
      </c>
      <c r="AY448" s="195" t="s">
        <v>185</v>
      </c>
    </row>
    <row r="449" spans="2:51" s="13" customFormat="1">
      <c r="B449" s="164"/>
      <c r="D449" s="165" t="s">
        <v>194</v>
      </c>
      <c r="E449" s="166" t="s">
        <v>1</v>
      </c>
      <c r="F449" s="167" t="s">
        <v>3704</v>
      </c>
      <c r="H449" s="168">
        <v>35.539000000000001</v>
      </c>
      <c r="I449" s="169"/>
      <c r="L449" s="164"/>
      <c r="M449" s="170"/>
      <c r="N449" s="171"/>
      <c r="O449" s="171"/>
      <c r="P449" s="171"/>
      <c r="Q449" s="171"/>
      <c r="R449" s="171"/>
      <c r="S449" s="171"/>
      <c r="T449" s="172"/>
      <c r="AT449" s="166" t="s">
        <v>194</v>
      </c>
      <c r="AU449" s="166" t="s">
        <v>88</v>
      </c>
      <c r="AV449" s="13" t="s">
        <v>88</v>
      </c>
      <c r="AW449" s="13" t="s">
        <v>35</v>
      </c>
      <c r="AX449" s="13" t="s">
        <v>80</v>
      </c>
      <c r="AY449" s="166" t="s">
        <v>185</v>
      </c>
    </row>
    <row r="450" spans="2:51" s="13" customFormat="1">
      <c r="B450" s="164"/>
      <c r="D450" s="165" t="s">
        <v>194</v>
      </c>
      <c r="E450" s="166" t="s">
        <v>1</v>
      </c>
      <c r="F450" s="167" t="s">
        <v>3705</v>
      </c>
      <c r="H450" s="168">
        <v>6.508</v>
      </c>
      <c r="I450" s="169"/>
      <c r="L450" s="164"/>
      <c r="M450" s="170"/>
      <c r="N450" s="171"/>
      <c r="O450" s="171"/>
      <c r="P450" s="171"/>
      <c r="Q450" s="171"/>
      <c r="R450" s="171"/>
      <c r="S450" s="171"/>
      <c r="T450" s="172"/>
      <c r="AT450" s="166" t="s">
        <v>194</v>
      </c>
      <c r="AU450" s="166" t="s">
        <v>88</v>
      </c>
      <c r="AV450" s="13" t="s">
        <v>88</v>
      </c>
      <c r="AW450" s="13" t="s">
        <v>35</v>
      </c>
      <c r="AX450" s="13" t="s">
        <v>80</v>
      </c>
      <c r="AY450" s="166" t="s">
        <v>185</v>
      </c>
    </row>
    <row r="451" spans="2:51" s="15" customFormat="1">
      <c r="B451" s="194"/>
      <c r="D451" s="165" t="s">
        <v>194</v>
      </c>
      <c r="E451" s="195" t="s">
        <v>1</v>
      </c>
      <c r="F451" s="196" t="s">
        <v>3706</v>
      </c>
      <c r="H451" s="195" t="s">
        <v>1</v>
      </c>
      <c r="I451" s="197"/>
      <c r="L451" s="194"/>
      <c r="M451" s="198"/>
      <c r="N451" s="199"/>
      <c r="O451" s="199"/>
      <c r="P451" s="199"/>
      <c r="Q451" s="199"/>
      <c r="R451" s="199"/>
      <c r="S451" s="199"/>
      <c r="T451" s="200"/>
      <c r="AT451" s="195" t="s">
        <v>194</v>
      </c>
      <c r="AU451" s="195" t="s">
        <v>88</v>
      </c>
      <c r="AV451" s="15" t="s">
        <v>24</v>
      </c>
      <c r="AW451" s="15" t="s">
        <v>35</v>
      </c>
      <c r="AX451" s="15" t="s">
        <v>80</v>
      </c>
      <c r="AY451" s="195" t="s">
        <v>185</v>
      </c>
    </row>
    <row r="452" spans="2:51" s="13" customFormat="1">
      <c r="B452" s="164"/>
      <c r="D452" s="165" t="s">
        <v>194</v>
      </c>
      <c r="E452" s="166" t="s">
        <v>1</v>
      </c>
      <c r="F452" s="167" t="s">
        <v>3707</v>
      </c>
      <c r="H452" s="168">
        <v>39.392000000000003</v>
      </c>
      <c r="I452" s="169"/>
      <c r="L452" s="164"/>
      <c r="M452" s="170"/>
      <c r="N452" s="171"/>
      <c r="O452" s="171"/>
      <c r="P452" s="171"/>
      <c r="Q452" s="171"/>
      <c r="R452" s="171"/>
      <c r="S452" s="171"/>
      <c r="T452" s="172"/>
      <c r="AT452" s="166" t="s">
        <v>194</v>
      </c>
      <c r="AU452" s="166" t="s">
        <v>88</v>
      </c>
      <c r="AV452" s="13" t="s">
        <v>88</v>
      </c>
      <c r="AW452" s="13" t="s">
        <v>35</v>
      </c>
      <c r="AX452" s="13" t="s">
        <v>80</v>
      </c>
      <c r="AY452" s="166" t="s">
        <v>185</v>
      </c>
    </row>
    <row r="453" spans="2:51" s="13" customFormat="1">
      <c r="B453" s="164"/>
      <c r="D453" s="165" t="s">
        <v>194</v>
      </c>
      <c r="E453" s="166" t="s">
        <v>1</v>
      </c>
      <c r="F453" s="167" t="s">
        <v>3708</v>
      </c>
      <c r="H453" s="168">
        <v>31.195</v>
      </c>
      <c r="I453" s="169"/>
      <c r="L453" s="164"/>
      <c r="M453" s="170"/>
      <c r="N453" s="171"/>
      <c r="O453" s="171"/>
      <c r="P453" s="171"/>
      <c r="Q453" s="171"/>
      <c r="R453" s="171"/>
      <c r="S453" s="171"/>
      <c r="T453" s="172"/>
      <c r="AT453" s="166" t="s">
        <v>194</v>
      </c>
      <c r="AU453" s="166" t="s">
        <v>88</v>
      </c>
      <c r="AV453" s="13" t="s">
        <v>88</v>
      </c>
      <c r="AW453" s="13" t="s">
        <v>35</v>
      </c>
      <c r="AX453" s="13" t="s">
        <v>80</v>
      </c>
      <c r="AY453" s="166" t="s">
        <v>185</v>
      </c>
    </row>
    <row r="454" spans="2:51" s="15" customFormat="1">
      <c r="B454" s="194"/>
      <c r="D454" s="165" t="s">
        <v>194</v>
      </c>
      <c r="E454" s="195" t="s">
        <v>1</v>
      </c>
      <c r="F454" s="196" t="s">
        <v>3709</v>
      </c>
      <c r="H454" s="195" t="s">
        <v>1</v>
      </c>
      <c r="I454" s="197"/>
      <c r="L454" s="194"/>
      <c r="M454" s="198"/>
      <c r="N454" s="199"/>
      <c r="O454" s="199"/>
      <c r="P454" s="199"/>
      <c r="Q454" s="199"/>
      <c r="R454" s="199"/>
      <c r="S454" s="199"/>
      <c r="T454" s="200"/>
      <c r="AT454" s="195" t="s">
        <v>194</v>
      </c>
      <c r="AU454" s="195" t="s">
        <v>88</v>
      </c>
      <c r="AV454" s="15" t="s">
        <v>24</v>
      </c>
      <c r="AW454" s="15" t="s">
        <v>35</v>
      </c>
      <c r="AX454" s="15" t="s">
        <v>80</v>
      </c>
      <c r="AY454" s="195" t="s">
        <v>185</v>
      </c>
    </row>
    <row r="455" spans="2:51" s="13" customFormat="1">
      <c r="B455" s="164"/>
      <c r="D455" s="165" t="s">
        <v>194</v>
      </c>
      <c r="E455" s="166" t="s">
        <v>1</v>
      </c>
      <c r="F455" s="167" t="s">
        <v>3710</v>
      </c>
      <c r="H455" s="168">
        <v>38.484000000000002</v>
      </c>
      <c r="I455" s="169"/>
      <c r="L455" s="164"/>
      <c r="M455" s="170"/>
      <c r="N455" s="171"/>
      <c r="O455" s="171"/>
      <c r="P455" s="171"/>
      <c r="Q455" s="171"/>
      <c r="R455" s="171"/>
      <c r="S455" s="171"/>
      <c r="T455" s="172"/>
      <c r="AT455" s="166" t="s">
        <v>194</v>
      </c>
      <c r="AU455" s="166" t="s">
        <v>88</v>
      </c>
      <c r="AV455" s="13" t="s">
        <v>88</v>
      </c>
      <c r="AW455" s="13" t="s">
        <v>35</v>
      </c>
      <c r="AX455" s="13" t="s">
        <v>80</v>
      </c>
      <c r="AY455" s="166" t="s">
        <v>185</v>
      </c>
    </row>
    <row r="456" spans="2:51" s="13" customFormat="1">
      <c r="B456" s="164"/>
      <c r="D456" s="165" t="s">
        <v>194</v>
      </c>
      <c r="E456" s="166" t="s">
        <v>1</v>
      </c>
      <c r="F456" s="167" t="s">
        <v>3711</v>
      </c>
      <c r="H456" s="168">
        <v>25.838999999999999</v>
      </c>
      <c r="I456" s="169"/>
      <c r="L456" s="164"/>
      <c r="M456" s="170"/>
      <c r="N456" s="171"/>
      <c r="O456" s="171"/>
      <c r="P456" s="171"/>
      <c r="Q456" s="171"/>
      <c r="R456" s="171"/>
      <c r="S456" s="171"/>
      <c r="T456" s="172"/>
      <c r="AT456" s="166" t="s">
        <v>194</v>
      </c>
      <c r="AU456" s="166" t="s">
        <v>88</v>
      </c>
      <c r="AV456" s="13" t="s">
        <v>88</v>
      </c>
      <c r="AW456" s="13" t="s">
        <v>35</v>
      </c>
      <c r="AX456" s="13" t="s">
        <v>80</v>
      </c>
      <c r="AY456" s="166" t="s">
        <v>185</v>
      </c>
    </row>
    <row r="457" spans="2:51" s="15" customFormat="1">
      <c r="B457" s="194"/>
      <c r="D457" s="165" t="s">
        <v>194</v>
      </c>
      <c r="E457" s="195" t="s">
        <v>1</v>
      </c>
      <c r="F457" s="196" t="s">
        <v>3712</v>
      </c>
      <c r="H457" s="195" t="s">
        <v>1</v>
      </c>
      <c r="I457" s="197"/>
      <c r="L457" s="194"/>
      <c r="M457" s="198"/>
      <c r="N457" s="199"/>
      <c r="O457" s="199"/>
      <c r="P457" s="199"/>
      <c r="Q457" s="199"/>
      <c r="R457" s="199"/>
      <c r="S457" s="199"/>
      <c r="T457" s="200"/>
      <c r="AT457" s="195" t="s">
        <v>194</v>
      </c>
      <c r="AU457" s="195" t="s">
        <v>88</v>
      </c>
      <c r="AV457" s="15" t="s">
        <v>24</v>
      </c>
      <c r="AW457" s="15" t="s">
        <v>35</v>
      </c>
      <c r="AX457" s="15" t="s">
        <v>80</v>
      </c>
      <c r="AY457" s="195" t="s">
        <v>185</v>
      </c>
    </row>
    <row r="458" spans="2:51" s="13" customFormat="1">
      <c r="B458" s="164"/>
      <c r="D458" s="165" t="s">
        <v>194</v>
      </c>
      <c r="E458" s="166" t="s">
        <v>1</v>
      </c>
      <c r="F458" s="167" t="s">
        <v>3713</v>
      </c>
      <c r="H458" s="168">
        <v>36.906999999999996</v>
      </c>
      <c r="I458" s="169"/>
      <c r="L458" s="164"/>
      <c r="M458" s="170"/>
      <c r="N458" s="171"/>
      <c r="O458" s="171"/>
      <c r="P458" s="171"/>
      <c r="Q458" s="171"/>
      <c r="R458" s="171"/>
      <c r="S458" s="171"/>
      <c r="T458" s="172"/>
      <c r="AT458" s="166" t="s">
        <v>194</v>
      </c>
      <c r="AU458" s="166" t="s">
        <v>88</v>
      </c>
      <c r="AV458" s="13" t="s">
        <v>88</v>
      </c>
      <c r="AW458" s="13" t="s">
        <v>35</v>
      </c>
      <c r="AX458" s="13" t="s">
        <v>80</v>
      </c>
      <c r="AY458" s="166" t="s">
        <v>185</v>
      </c>
    </row>
    <row r="459" spans="2:51" s="13" customFormat="1">
      <c r="B459" s="164"/>
      <c r="D459" s="165" t="s">
        <v>194</v>
      </c>
      <c r="E459" s="166" t="s">
        <v>1</v>
      </c>
      <c r="F459" s="167" t="s">
        <v>3714</v>
      </c>
      <c r="H459" s="168">
        <v>18.425000000000001</v>
      </c>
      <c r="I459" s="169"/>
      <c r="L459" s="164"/>
      <c r="M459" s="170"/>
      <c r="N459" s="171"/>
      <c r="O459" s="171"/>
      <c r="P459" s="171"/>
      <c r="Q459" s="171"/>
      <c r="R459" s="171"/>
      <c r="S459" s="171"/>
      <c r="T459" s="172"/>
      <c r="AT459" s="166" t="s">
        <v>194</v>
      </c>
      <c r="AU459" s="166" t="s">
        <v>88</v>
      </c>
      <c r="AV459" s="13" t="s">
        <v>88</v>
      </c>
      <c r="AW459" s="13" t="s">
        <v>35</v>
      </c>
      <c r="AX459" s="13" t="s">
        <v>80</v>
      </c>
      <c r="AY459" s="166" t="s">
        <v>185</v>
      </c>
    </row>
    <row r="460" spans="2:51" s="15" customFormat="1">
      <c r="B460" s="194"/>
      <c r="D460" s="165" t="s">
        <v>194</v>
      </c>
      <c r="E460" s="195" t="s">
        <v>1</v>
      </c>
      <c r="F460" s="196" t="s">
        <v>3715</v>
      </c>
      <c r="H460" s="195" t="s">
        <v>1</v>
      </c>
      <c r="I460" s="197"/>
      <c r="L460" s="194"/>
      <c r="M460" s="198"/>
      <c r="N460" s="199"/>
      <c r="O460" s="199"/>
      <c r="P460" s="199"/>
      <c r="Q460" s="199"/>
      <c r="R460" s="199"/>
      <c r="S460" s="199"/>
      <c r="T460" s="200"/>
      <c r="AT460" s="195" t="s">
        <v>194</v>
      </c>
      <c r="AU460" s="195" t="s">
        <v>88</v>
      </c>
      <c r="AV460" s="15" t="s">
        <v>24</v>
      </c>
      <c r="AW460" s="15" t="s">
        <v>35</v>
      </c>
      <c r="AX460" s="15" t="s">
        <v>80</v>
      </c>
      <c r="AY460" s="195" t="s">
        <v>185</v>
      </c>
    </row>
    <row r="461" spans="2:51" s="13" customFormat="1">
      <c r="B461" s="164"/>
      <c r="D461" s="165" t="s">
        <v>194</v>
      </c>
      <c r="E461" s="166" t="s">
        <v>1</v>
      </c>
      <c r="F461" s="167" t="s">
        <v>3716</v>
      </c>
      <c r="H461" s="168">
        <v>36.396999999999998</v>
      </c>
      <c r="I461" s="169"/>
      <c r="L461" s="164"/>
      <c r="M461" s="170"/>
      <c r="N461" s="171"/>
      <c r="O461" s="171"/>
      <c r="P461" s="171"/>
      <c r="Q461" s="171"/>
      <c r="R461" s="171"/>
      <c r="S461" s="171"/>
      <c r="T461" s="172"/>
      <c r="AT461" s="166" t="s">
        <v>194</v>
      </c>
      <c r="AU461" s="166" t="s">
        <v>88</v>
      </c>
      <c r="AV461" s="13" t="s">
        <v>88</v>
      </c>
      <c r="AW461" s="13" t="s">
        <v>35</v>
      </c>
      <c r="AX461" s="13" t="s">
        <v>80</v>
      </c>
      <c r="AY461" s="166" t="s">
        <v>185</v>
      </c>
    </row>
    <row r="462" spans="2:51" s="13" customFormat="1">
      <c r="B462" s="164"/>
      <c r="D462" s="165" t="s">
        <v>194</v>
      </c>
      <c r="E462" s="166" t="s">
        <v>1</v>
      </c>
      <c r="F462" s="167" t="s">
        <v>3717</v>
      </c>
      <c r="H462" s="168">
        <v>21.186</v>
      </c>
      <c r="I462" s="169"/>
      <c r="L462" s="164"/>
      <c r="M462" s="170"/>
      <c r="N462" s="171"/>
      <c r="O462" s="171"/>
      <c r="P462" s="171"/>
      <c r="Q462" s="171"/>
      <c r="R462" s="171"/>
      <c r="S462" s="171"/>
      <c r="T462" s="172"/>
      <c r="AT462" s="166" t="s">
        <v>194</v>
      </c>
      <c r="AU462" s="166" t="s">
        <v>88</v>
      </c>
      <c r="AV462" s="13" t="s">
        <v>88</v>
      </c>
      <c r="AW462" s="13" t="s">
        <v>35</v>
      </c>
      <c r="AX462" s="13" t="s">
        <v>80</v>
      </c>
      <c r="AY462" s="166" t="s">
        <v>185</v>
      </c>
    </row>
    <row r="463" spans="2:51" s="15" customFormat="1">
      <c r="B463" s="194"/>
      <c r="D463" s="165" t="s">
        <v>194</v>
      </c>
      <c r="E463" s="195" t="s">
        <v>1</v>
      </c>
      <c r="F463" s="196" t="s">
        <v>3718</v>
      </c>
      <c r="H463" s="195" t="s">
        <v>1</v>
      </c>
      <c r="I463" s="197"/>
      <c r="L463" s="194"/>
      <c r="M463" s="198"/>
      <c r="N463" s="199"/>
      <c r="O463" s="199"/>
      <c r="P463" s="199"/>
      <c r="Q463" s="199"/>
      <c r="R463" s="199"/>
      <c r="S463" s="199"/>
      <c r="T463" s="200"/>
      <c r="AT463" s="195" t="s">
        <v>194</v>
      </c>
      <c r="AU463" s="195" t="s">
        <v>88</v>
      </c>
      <c r="AV463" s="15" t="s">
        <v>24</v>
      </c>
      <c r="AW463" s="15" t="s">
        <v>35</v>
      </c>
      <c r="AX463" s="15" t="s">
        <v>80</v>
      </c>
      <c r="AY463" s="195" t="s">
        <v>185</v>
      </c>
    </row>
    <row r="464" spans="2:51" s="13" customFormat="1">
      <c r="B464" s="164"/>
      <c r="D464" s="165" t="s">
        <v>194</v>
      </c>
      <c r="E464" s="166" t="s">
        <v>1</v>
      </c>
      <c r="F464" s="167" t="s">
        <v>3719</v>
      </c>
      <c r="H464" s="168">
        <v>29.617999999999999</v>
      </c>
      <c r="I464" s="169"/>
      <c r="L464" s="164"/>
      <c r="M464" s="170"/>
      <c r="N464" s="171"/>
      <c r="O464" s="171"/>
      <c r="P464" s="171"/>
      <c r="Q464" s="171"/>
      <c r="R464" s="171"/>
      <c r="S464" s="171"/>
      <c r="T464" s="172"/>
      <c r="AT464" s="166" t="s">
        <v>194</v>
      </c>
      <c r="AU464" s="166" t="s">
        <v>88</v>
      </c>
      <c r="AV464" s="13" t="s">
        <v>88</v>
      </c>
      <c r="AW464" s="13" t="s">
        <v>35</v>
      </c>
      <c r="AX464" s="13" t="s">
        <v>80</v>
      </c>
      <c r="AY464" s="166" t="s">
        <v>185</v>
      </c>
    </row>
    <row r="465" spans="2:51" s="15" customFormat="1">
      <c r="B465" s="194"/>
      <c r="D465" s="165" t="s">
        <v>194</v>
      </c>
      <c r="E465" s="195" t="s">
        <v>1</v>
      </c>
      <c r="F465" s="196" t="s">
        <v>3720</v>
      </c>
      <c r="H465" s="195" t="s">
        <v>1</v>
      </c>
      <c r="I465" s="197"/>
      <c r="L465" s="194"/>
      <c r="M465" s="198"/>
      <c r="N465" s="199"/>
      <c r="O465" s="199"/>
      <c r="P465" s="199"/>
      <c r="Q465" s="199"/>
      <c r="R465" s="199"/>
      <c r="S465" s="199"/>
      <c r="T465" s="200"/>
      <c r="AT465" s="195" t="s">
        <v>194</v>
      </c>
      <c r="AU465" s="195" t="s">
        <v>88</v>
      </c>
      <c r="AV465" s="15" t="s">
        <v>24</v>
      </c>
      <c r="AW465" s="15" t="s">
        <v>35</v>
      </c>
      <c r="AX465" s="15" t="s">
        <v>80</v>
      </c>
      <c r="AY465" s="195" t="s">
        <v>185</v>
      </c>
    </row>
    <row r="466" spans="2:51" s="13" customFormat="1">
      <c r="B466" s="164"/>
      <c r="D466" s="165" t="s">
        <v>194</v>
      </c>
      <c r="E466" s="166" t="s">
        <v>1</v>
      </c>
      <c r="F466" s="167" t="s">
        <v>3721</v>
      </c>
      <c r="H466" s="168">
        <v>33.33</v>
      </c>
      <c r="I466" s="169"/>
      <c r="L466" s="164"/>
      <c r="M466" s="170"/>
      <c r="N466" s="171"/>
      <c r="O466" s="171"/>
      <c r="P466" s="171"/>
      <c r="Q466" s="171"/>
      <c r="R466" s="171"/>
      <c r="S466" s="171"/>
      <c r="T466" s="172"/>
      <c r="AT466" s="166" t="s">
        <v>194</v>
      </c>
      <c r="AU466" s="166" t="s">
        <v>88</v>
      </c>
      <c r="AV466" s="13" t="s">
        <v>88</v>
      </c>
      <c r="AW466" s="13" t="s">
        <v>35</v>
      </c>
      <c r="AX466" s="13" t="s">
        <v>80</v>
      </c>
      <c r="AY466" s="166" t="s">
        <v>185</v>
      </c>
    </row>
    <row r="467" spans="2:51" s="15" customFormat="1">
      <c r="B467" s="194"/>
      <c r="D467" s="165" t="s">
        <v>194</v>
      </c>
      <c r="E467" s="195" t="s">
        <v>1</v>
      </c>
      <c r="F467" s="196" t="s">
        <v>3722</v>
      </c>
      <c r="H467" s="195" t="s">
        <v>1</v>
      </c>
      <c r="I467" s="197"/>
      <c r="L467" s="194"/>
      <c r="M467" s="198"/>
      <c r="N467" s="199"/>
      <c r="O467" s="199"/>
      <c r="P467" s="199"/>
      <c r="Q467" s="199"/>
      <c r="R467" s="199"/>
      <c r="S467" s="199"/>
      <c r="T467" s="200"/>
      <c r="AT467" s="195" t="s">
        <v>194</v>
      </c>
      <c r="AU467" s="195" t="s">
        <v>88</v>
      </c>
      <c r="AV467" s="15" t="s">
        <v>24</v>
      </c>
      <c r="AW467" s="15" t="s">
        <v>35</v>
      </c>
      <c r="AX467" s="15" t="s">
        <v>80</v>
      </c>
      <c r="AY467" s="195" t="s">
        <v>185</v>
      </c>
    </row>
    <row r="468" spans="2:51" s="13" customFormat="1">
      <c r="B468" s="164"/>
      <c r="D468" s="165" t="s">
        <v>194</v>
      </c>
      <c r="E468" s="166" t="s">
        <v>1</v>
      </c>
      <c r="F468" s="167" t="s">
        <v>3723</v>
      </c>
      <c r="H468" s="168">
        <v>49.715000000000003</v>
      </c>
      <c r="I468" s="169"/>
      <c r="L468" s="164"/>
      <c r="M468" s="170"/>
      <c r="N468" s="171"/>
      <c r="O468" s="171"/>
      <c r="P468" s="171"/>
      <c r="Q468" s="171"/>
      <c r="R468" s="171"/>
      <c r="S468" s="171"/>
      <c r="T468" s="172"/>
      <c r="AT468" s="166" t="s">
        <v>194</v>
      </c>
      <c r="AU468" s="166" t="s">
        <v>88</v>
      </c>
      <c r="AV468" s="13" t="s">
        <v>88</v>
      </c>
      <c r="AW468" s="13" t="s">
        <v>35</v>
      </c>
      <c r="AX468" s="13" t="s">
        <v>80</v>
      </c>
      <c r="AY468" s="166" t="s">
        <v>185</v>
      </c>
    </row>
    <row r="469" spans="2:51" s="13" customFormat="1">
      <c r="B469" s="164"/>
      <c r="D469" s="165" t="s">
        <v>194</v>
      </c>
      <c r="E469" s="166" t="s">
        <v>1</v>
      </c>
      <c r="F469" s="167" t="s">
        <v>3724</v>
      </c>
      <c r="H469" s="168">
        <v>32.042999999999999</v>
      </c>
      <c r="I469" s="169"/>
      <c r="L469" s="164"/>
      <c r="M469" s="170"/>
      <c r="N469" s="171"/>
      <c r="O469" s="171"/>
      <c r="P469" s="171"/>
      <c r="Q469" s="171"/>
      <c r="R469" s="171"/>
      <c r="S469" s="171"/>
      <c r="T469" s="172"/>
      <c r="AT469" s="166" t="s">
        <v>194</v>
      </c>
      <c r="AU469" s="166" t="s">
        <v>88</v>
      </c>
      <c r="AV469" s="13" t="s">
        <v>88</v>
      </c>
      <c r="AW469" s="13" t="s">
        <v>35</v>
      </c>
      <c r="AX469" s="13" t="s">
        <v>80</v>
      </c>
      <c r="AY469" s="166" t="s">
        <v>185</v>
      </c>
    </row>
    <row r="470" spans="2:51" s="15" customFormat="1">
      <c r="B470" s="194"/>
      <c r="D470" s="165" t="s">
        <v>194</v>
      </c>
      <c r="E470" s="195" t="s">
        <v>1</v>
      </c>
      <c r="F470" s="196" t="s">
        <v>3725</v>
      </c>
      <c r="H470" s="195" t="s">
        <v>1</v>
      </c>
      <c r="I470" s="197"/>
      <c r="L470" s="194"/>
      <c r="M470" s="198"/>
      <c r="N470" s="199"/>
      <c r="O470" s="199"/>
      <c r="P470" s="199"/>
      <c r="Q470" s="199"/>
      <c r="R470" s="199"/>
      <c r="S470" s="199"/>
      <c r="T470" s="200"/>
      <c r="AT470" s="195" t="s">
        <v>194</v>
      </c>
      <c r="AU470" s="195" t="s">
        <v>88</v>
      </c>
      <c r="AV470" s="15" t="s">
        <v>24</v>
      </c>
      <c r="AW470" s="15" t="s">
        <v>35</v>
      </c>
      <c r="AX470" s="15" t="s">
        <v>80</v>
      </c>
      <c r="AY470" s="195" t="s">
        <v>185</v>
      </c>
    </row>
    <row r="471" spans="2:51" s="13" customFormat="1">
      <c r="B471" s="164"/>
      <c r="D471" s="165" t="s">
        <v>194</v>
      </c>
      <c r="E471" s="166" t="s">
        <v>1</v>
      </c>
      <c r="F471" s="167" t="s">
        <v>3726</v>
      </c>
      <c r="H471" s="168">
        <v>52.578000000000003</v>
      </c>
      <c r="I471" s="169"/>
      <c r="L471" s="164"/>
      <c r="M471" s="170"/>
      <c r="N471" s="171"/>
      <c r="O471" s="171"/>
      <c r="P471" s="171"/>
      <c r="Q471" s="171"/>
      <c r="R471" s="171"/>
      <c r="S471" s="171"/>
      <c r="T471" s="172"/>
      <c r="AT471" s="166" t="s">
        <v>194</v>
      </c>
      <c r="AU471" s="166" t="s">
        <v>88</v>
      </c>
      <c r="AV471" s="13" t="s">
        <v>88</v>
      </c>
      <c r="AW471" s="13" t="s">
        <v>35</v>
      </c>
      <c r="AX471" s="13" t="s">
        <v>80</v>
      </c>
      <c r="AY471" s="166" t="s">
        <v>185</v>
      </c>
    </row>
    <row r="472" spans="2:51" s="13" customFormat="1">
      <c r="B472" s="164"/>
      <c r="D472" s="165" t="s">
        <v>194</v>
      </c>
      <c r="E472" s="166" t="s">
        <v>1</v>
      </c>
      <c r="F472" s="167" t="s">
        <v>3727</v>
      </c>
      <c r="H472" s="168">
        <v>22.257000000000001</v>
      </c>
      <c r="I472" s="169"/>
      <c r="L472" s="164"/>
      <c r="M472" s="170"/>
      <c r="N472" s="171"/>
      <c r="O472" s="171"/>
      <c r="P472" s="171"/>
      <c r="Q472" s="171"/>
      <c r="R472" s="171"/>
      <c r="S472" s="171"/>
      <c r="T472" s="172"/>
      <c r="AT472" s="166" t="s">
        <v>194</v>
      </c>
      <c r="AU472" s="166" t="s">
        <v>88</v>
      </c>
      <c r="AV472" s="13" t="s">
        <v>88</v>
      </c>
      <c r="AW472" s="13" t="s">
        <v>35</v>
      </c>
      <c r="AX472" s="13" t="s">
        <v>80</v>
      </c>
      <c r="AY472" s="166" t="s">
        <v>185</v>
      </c>
    </row>
    <row r="473" spans="2:51" s="15" customFormat="1">
      <c r="B473" s="194"/>
      <c r="D473" s="165" t="s">
        <v>194</v>
      </c>
      <c r="E473" s="195" t="s">
        <v>1</v>
      </c>
      <c r="F473" s="196" t="s">
        <v>3728</v>
      </c>
      <c r="H473" s="195" t="s">
        <v>1</v>
      </c>
      <c r="I473" s="197"/>
      <c r="L473" s="194"/>
      <c r="M473" s="198"/>
      <c r="N473" s="199"/>
      <c r="O473" s="199"/>
      <c r="P473" s="199"/>
      <c r="Q473" s="199"/>
      <c r="R473" s="199"/>
      <c r="S473" s="199"/>
      <c r="T473" s="200"/>
      <c r="AT473" s="195" t="s">
        <v>194</v>
      </c>
      <c r="AU473" s="195" t="s">
        <v>88</v>
      </c>
      <c r="AV473" s="15" t="s">
        <v>24</v>
      </c>
      <c r="AW473" s="15" t="s">
        <v>35</v>
      </c>
      <c r="AX473" s="15" t="s">
        <v>80</v>
      </c>
      <c r="AY473" s="195" t="s">
        <v>185</v>
      </c>
    </row>
    <row r="474" spans="2:51" s="13" customFormat="1">
      <c r="B474" s="164"/>
      <c r="D474" s="165" t="s">
        <v>194</v>
      </c>
      <c r="E474" s="166" t="s">
        <v>1</v>
      </c>
      <c r="F474" s="167" t="s">
        <v>3729</v>
      </c>
      <c r="H474" s="168">
        <v>55.445999999999998</v>
      </c>
      <c r="I474" s="169"/>
      <c r="L474" s="164"/>
      <c r="M474" s="170"/>
      <c r="N474" s="171"/>
      <c r="O474" s="171"/>
      <c r="P474" s="171"/>
      <c r="Q474" s="171"/>
      <c r="R474" s="171"/>
      <c r="S474" s="171"/>
      <c r="T474" s="172"/>
      <c r="AT474" s="166" t="s">
        <v>194</v>
      </c>
      <c r="AU474" s="166" t="s">
        <v>88</v>
      </c>
      <c r="AV474" s="13" t="s">
        <v>88</v>
      </c>
      <c r="AW474" s="13" t="s">
        <v>35</v>
      </c>
      <c r="AX474" s="13" t="s">
        <v>80</v>
      </c>
      <c r="AY474" s="166" t="s">
        <v>185</v>
      </c>
    </row>
    <row r="475" spans="2:51" s="13" customFormat="1">
      <c r="B475" s="164"/>
      <c r="D475" s="165" t="s">
        <v>194</v>
      </c>
      <c r="E475" s="166" t="s">
        <v>1</v>
      </c>
      <c r="F475" s="167" t="s">
        <v>3730</v>
      </c>
      <c r="H475" s="168">
        <v>12.946</v>
      </c>
      <c r="I475" s="169"/>
      <c r="L475" s="164"/>
      <c r="M475" s="170"/>
      <c r="N475" s="171"/>
      <c r="O475" s="171"/>
      <c r="P475" s="171"/>
      <c r="Q475" s="171"/>
      <c r="R475" s="171"/>
      <c r="S475" s="171"/>
      <c r="T475" s="172"/>
      <c r="AT475" s="166" t="s">
        <v>194</v>
      </c>
      <c r="AU475" s="166" t="s">
        <v>88</v>
      </c>
      <c r="AV475" s="13" t="s">
        <v>88</v>
      </c>
      <c r="AW475" s="13" t="s">
        <v>35</v>
      </c>
      <c r="AX475" s="13" t="s">
        <v>80</v>
      </c>
      <c r="AY475" s="166" t="s">
        <v>185</v>
      </c>
    </row>
    <row r="476" spans="2:51" s="15" customFormat="1">
      <c r="B476" s="194"/>
      <c r="D476" s="165" t="s">
        <v>194</v>
      </c>
      <c r="E476" s="195" t="s">
        <v>1</v>
      </c>
      <c r="F476" s="196" t="s">
        <v>3731</v>
      </c>
      <c r="H476" s="195" t="s">
        <v>1</v>
      </c>
      <c r="I476" s="197"/>
      <c r="L476" s="194"/>
      <c r="M476" s="198"/>
      <c r="N476" s="199"/>
      <c r="O476" s="199"/>
      <c r="P476" s="199"/>
      <c r="Q476" s="199"/>
      <c r="R476" s="199"/>
      <c r="S476" s="199"/>
      <c r="T476" s="200"/>
      <c r="AT476" s="195" t="s">
        <v>194</v>
      </c>
      <c r="AU476" s="195" t="s">
        <v>88</v>
      </c>
      <c r="AV476" s="15" t="s">
        <v>24</v>
      </c>
      <c r="AW476" s="15" t="s">
        <v>35</v>
      </c>
      <c r="AX476" s="15" t="s">
        <v>80</v>
      </c>
      <c r="AY476" s="195" t="s">
        <v>185</v>
      </c>
    </row>
    <row r="477" spans="2:51" s="13" customFormat="1">
      <c r="B477" s="164"/>
      <c r="D477" s="165" t="s">
        <v>194</v>
      </c>
      <c r="E477" s="166" t="s">
        <v>1</v>
      </c>
      <c r="F477" s="167" t="s">
        <v>3732</v>
      </c>
      <c r="H477" s="168">
        <v>49.427999999999997</v>
      </c>
      <c r="I477" s="169"/>
      <c r="L477" s="164"/>
      <c r="M477" s="170"/>
      <c r="N477" s="171"/>
      <c r="O477" s="171"/>
      <c r="P477" s="171"/>
      <c r="Q477" s="171"/>
      <c r="R477" s="171"/>
      <c r="S477" s="171"/>
      <c r="T477" s="172"/>
      <c r="AT477" s="166" t="s">
        <v>194</v>
      </c>
      <c r="AU477" s="166" t="s">
        <v>88</v>
      </c>
      <c r="AV477" s="13" t="s">
        <v>88</v>
      </c>
      <c r="AW477" s="13" t="s">
        <v>35</v>
      </c>
      <c r="AX477" s="13" t="s">
        <v>80</v>
      </c>
      <c r="AY477" s="166" t="s">
        <v>185</v>
      </c>
    </row>
    <row r="478" spans="2:51" s="13" customFormat="1">
      <c r="B478" s="164"/>
      <c r="D478" s="165" t="s">
        <v>194</v>
      </c>
      <c r="E478" s="166" t="s">
        <v>1</v>
      </c>
      <c r="F478" s="167" t="s">
        <v>3733</v>
      </c>
      <c r="H478" s="168">
        <v>7.7590000000000003</v>
      </c>
      <c r="I478" s="169"/>
      <c r="L478" s="164"/>
      <c r="M478" s="170"/>
      <c r="N478" s="171"/>
      <c r="O478" s="171"/>
      <c r="P478" s="171"/>
      <c r="Q478" s="171"/>
      <c r="R478" s="171"/>
      <c r="S478" s="171"/>
      <c r="T478" s="172"/>
      <c r="AT478" s="166" t="s">
        <v>194</v>
      </c>
      <c r="AU478" s="166" t="s">
        <v>88</v>
      </c>
      <c r="AV478" s="13" t="s">
        <v>88</v>
      </c>
      <c r="AW478" s="13" t="s">
        <v>35</v>
      </c>
      <c r="AX478" s="13" t="s">
        <v>80</v>
      </c>
      <c r="AY478" s="166" t="s">
        <v>185</v>
      </c>
    </row>
    <row r="479" spans="2:51" s="15" customFormat="1">
      <c r="B479" s="194"/>
      <c r="D479" s="165" t="s">
        <v>194</v>
      </c>
      <c r="E479" s="195" t="s">
        <v>1</v>
      </c>
      <c r="F479" s="196" t="s">
        <v>3734</v>
      </c>
      <c r="H479" s="195" t="s">
        <v>1</v>
      </c>
      <c r="I479" s="197"/>
      <c r="L479" s="194"/>
      <c r="M479" s="198"/>
      <c r="N479" s="199"/>
      <c r="O479" s="199"/>
      <c r="P479" s="199"/>
      <c r="Q479" s="199"/>
      <c r="R479" s="199"/>
      <c r="S479" s="199"/>
      <c r="T479" s="200"/>
      <c r="AT479" s="195" t="s">
        <v>194</v>
      </c>
      <c r="AU479" s="195" t="s">
        <v>88</v>
      </c>
      <c r="AV479" s="15" t="s">
        <v>24</v>
      </c>
      <c r="AW479" s="15" t="s">
        <v>35</v>
      </c>
      <c r="AX479" s="15" t="s">
        <v>80</v>
      </c>
      <c r="AY479" s="195" t="s">
        <v>185</v>
      </c>
    </row>
    <row r="480" spans="2:51" s="13" customFormat="1">
      <c r="B480" s="164"/>
      <c r="D480" s="165" t="s">
        <v>194</v>
      </c>
      <c r="E480" s="166" t="s">
        <v>1</v>
      </c>
      <c r="F480" s="167" t="s">
        <v>3735</v>
      </c>
      <c r="H480" s="168">
        <v>50.924999999999997</v>
      </c>
      <c r="I480" s="169"/>
      <c r="L480" s="164"/>
      <c r="M480" s="170"/>
      <c r="N480" s="171"/>
      <c r="O480" s="171"/>
      <c r="P480" s="171"/>
      <c r="Q480" s="171"/>
      <c r="R480" s="171"/>
      <c r="S480" s="171"/>
      <c r="T480" s="172"/>
      <c r="AT480" s="166" t="s">
        <v>194</v>
      </c>
      <c r="AU480" s="166" t="s">
        <v>88</v>
      </c>
      <c r="AV480" s="13" t="s">
        <v>88</v>
      </c>
      <c r="AW480" s="13" t="s">
        <v>35</v>
      </c>
      <c r="AX480" s="13" t="s">
        <v>80</v>
      </c>
      <c r="AY480" s="166" t="s">
        <v>185</v>
      </c>
    </row>
    <row r="481" spans="2:51" s="13" customFormat="1">
      <c r="B481" s="164"/>
      <c r="D481" s="165" t="s">
        <v>194</v>
      </c>
      <c r="E481" s="166" t="s">
        <v>1</v>
      </c>
      <c r="F481" s="167" t="s">
        <v>3736</v>
      </c>
      <c r="H481" s="168">
        <v>17.463000000000001</v>
      </c>
      <c r="I481" s="169"/>
      <c r="L481" s="164"/>
      <c r="M481" s="170"/>
      <c r="N481" s="171"/>
      <c r="O481" s="171"/>
      <c r="P481" s="171"/>
      <c r="Q481" s="171"/>
      <c r="R481" s="171"/>
      <c r="S481" s="171"/>
      <c r="T481" s="172"/>
      <c r="AT481" s="166" t="s">
        <v>194</v>
      </c>
      <c r="AU481" s="166" t="s">
        <v>88</v>
      </c>
      <c r="AV481" s="13" t="s">
        <v>88</v>
      </c>
      <c r="AW481" s="13" t="s">
        <v>35</v>
      </c>
      <c r="AX481" s="13" t="s">
        <v>80</v>
      </c>
      <c r="AY481" s="166" t="s">
        <v>185</v>
      </c>
    </row>
    <row r="482" spans="2:51" s="15" customFormat="1">
      <c r="B482" s="194"/>
      <c r="D482" s="165" t="s">
        <v>194</v>
      </c>
      <c r="E482" s="195" t="s">
        <v>1</v>
      </c>
      <c r="F482" s="196" t="s">
        <v>3737</v>
      </c>
      <c r="H482" s="195" t="s">
        <v>1</v>
      </c>
      <c r="I482" s="197"/>
      <c r="L482" s="194"/>
      <c r="M482" s="198"/>
      <c r="N482" s="199"/>
      <c r="O482" s="199"/>
      <c r="P482" s="199"/>
      <c r="Q482" s="199"/>
      <c r="R482" s="199"/>
      <c r="S482" s="199"/>
      <c r="T482" s="200"/>
      <c r="AT482" s="195" t="s">
        <v>194</v>
      </c>
      <c r="AU482" s="195" t="s">
        <v>88</v>
      </c>
      <c r="AV482" s="15" t="s">
        <v>24</v>
      </c>
      <c r="AW482" s="15" t="s">
        <v>35</v>
      </c>
      <c r="AX482" s="15" t="s">
        <v>80</v>
      </c>
      <c r="AY482" s="195" t="s">
        <v>185</v>
      </c>
    </row>
    <row r="483" spans="2:51" s="13" customFormat="1">
      <c r="B483" s="164"/>
      <c r="D483" s="165" t="s">
        <v>194</v>
      </c>
      <c r="E483" s="166" t="s">
        <v>1</v>
      </c>
      <c r="F483" s="167" t="s">
        <v>3738</v>
      </c>
      <c r="H483" s="168">
        <v>50.686</v>
      </c>
      <c r="I483" s="169"/>
      <c r="L483" s="164"/>
      <c r="M483" s="170"/>
      <c r="N483" s="171"/>
      <c r="O483" s="171"/>
      <c r="P483" s="171"/>
      <c r="Q483" s="171"/>
      <c r="R483" s="171"/>
      <c r="S483" s="171"/>
      <c r="T483" s="172"/>
      <c r="AT483" s="166" t="s">
        <v>194</v>
      </c>
      <c r="AU483" s="166" t="s">
        <v>88</v>
      </c>
      <c r="AV483" s="13" t="s">
        <v>88</v>
      </c>
      <c r="AW483" s="13" t="s">
        <v>35</v>
      </c>
      <c r="AX483" s="13" t="s">
        <v>80</v>
      </c>
      <c r="AY483" s="166" t="s">
        <v>185</v>
      </c>
    </row>
    <row r="484" spans="2:51" s="13" customFormat="1">
      <c r="B484" s="164"/>
      <c r="D484" s="165" t="s">
        <v>194</v>
      </c>
      <c r="E484" s="166" t="s">
        <v>1</v>
      </c>
      <c r="F484" s="167" t="s">
        <v>3739</v>
      </c>
      <c r="H484" s="168">
        <v>15.169</v>
      </c>
      <c r="I484" s="169"/>
      <c r="L484" s="164"/>
      <c r="M484" s="170"/>
      <c r="N484" s="171"/>
      <c r="O484" s="171"/>
      <c r="P484" s="171"/>
      <c r="Q484" s="171"/>
      <c r="R484" s="171"/>
      <c r="S484" s="171"/>
      <c r="T484" s="172"/>
      <c r="AT484" s="166" t="s">
        <v>194</v>
      </c>
      <c r="AU484" s="166" t="s">
        <v>88</v>
      </c>
      <c r="AV484" s="13" t="s">
        <v>88</v>
      </c>
      <c r="AW484" s="13" t="s">
        <v>35</v>
      </c>
      <c r="AX484" s="13" t="s">
        <v>80</v>
      </c>
      <c r="AY484" s="166" t="s">
        <v>185</v>
      </c>
    </row>
    <row r="485" spans="2:51" s="15" customFormat="1">
      <c r="B485" s="194"/>
      <c r="D485" s="165" t="s">
        <v>194</v>
      </c>
      <c r="E485" s="195" t="s">
        <v>1</v>
      </c>
      <c r="F485" s="196" t="s">
        <v>3740</v>
      </c>
      <c r="H485" s="195" t="s">
        <v>1</v>
      </c>
      <c r="I485" s="197"/>
      <c r="L485" s="194"/>
      <c r="M485" s="198"/>
      <c r="N485" s="199"/>
      <c r="O485" s="199"/>
      <c r="P485" s="199"/>
      <c r="Q485" s="199"/>
      <c r="R485" s="199"/>
      <c r="S485" s="199"/>
      <c r="T485" s="200"/>
      <c r="AT485" s="195" t="s">
        <v>194</v>
      </c>
      <c r="AU485" s="195" t="s">
        <v>88</v>
      </c>
      <c r="AV485" s="15" t="s">
        <v>24</v>
      </c>
      <c r="AW485" s="15" t="s">
        <v>35</v>
      </c>
      <c r="AX485" s="15" t="s">
        <v>80</v>
      </c>
      <c r="AY485" s="195" t="s">
        <v>185</v>
      </c>
    </row>
    <row r="486" spans="2:51" s="13" customFormat="1">
      <c r="B486" s="164"/>
      <c r="D486" s="165" t="s">
        <v>194</v>
      </c>
      <c r="E486" s="166" t="s">
        <v>1</v>
      </c>
      <c r="F486" s="167" t="s">
        <v>3741</v>
      </c>
      <c r="H486" s="168">
        <v>45.597000000000001</v>
      </c>
      <c r="I486" s="169"/>
      <c r="L486" s="164"/>
      <c r="M486" s="170"/>
      <c r="N486" s="171"/>
      <c r="O486" s="171"/>
      <c r="P486" s="171"/>
      <c r="Q486" s="171"/>
      <c r="R486" s="171"/>
      <c r="S486" s="171"/>
      <c r="T486" s="172"/>
      <c r="AT486" s="166" t="s">
        <v>194</v>
      </c>
      <c r="AU486" s="166" t="s">
        <v>88</v>
      </c>
      <c r="AV486" s="13" t="s">
        <v>88</v>
      </c>
      <c r="AW486" s="13" t="s">
        <v>35</v>
      </c>
      <c r="AX486" s="13" t="s">
        <v>80</v>
      </c>
      <c r="AY486" s="166" t="s">
        <v>185</v>
      </c>
    </row>
    <row r="487" spans="2:51" s="13" customFormat="1">
      <c r="B487" s="164"/>
      <c r="D487" s="165" t="s">
        <v>194</v>
      </c>
      <c r="E487" s="166" t="s">
        <v>1</v>
      </c>
      <c r="F487" s="167" t="s">
        <v>3742</v>
      </c>
      <c r="H487" s="168">
        <v>4.2110000000000003</v>
      </c>
      <c r="I487" s="169"/>
      <c r="L487" s="164"/>
      <c r="M487" s="170"/>
      <c r="N487" s="171"/>
      <c r="O487" s="171"/>
      <c r="P487" s="171"/>
      <c r="Q487" s="171"/>
      <c r="R487" s="171"/>
      <c r="S487" s="171"/>
      <c r="T487" s="172"/>
      <c r="AT487" s="166" t="s">
        <v>194</v>
      </c>
      <c r="AU487" s="166" t="s">
        <v>88</v>
      </c>
      <c r="AV487" s="13" t="s">
        <v>88</v>
      </c>
      <c r="AW487" s="13" t="s">
        <v>35</v>
      </c>
      <c r="AX487" s="13" t="s">
        <v>80</v>
      </c>
      <c r="AY487" s="166" t="s">
        <v>185</v>
      </c>
    </row>
    <row r="488" spans="2:51" s="15" customFormat="1">
      <c r="B488" s="194"/>
      <c r="D488" s="165" t="s">
        <v>194</v>
      </c>
      <c r="E488" s="195" t="s">
        <v>1</v>
      </c>
      <c r="F488" s="196" t="s">
        <v>3743</v>
      </c>
      <c r="H488" s="195" t="s">
        <v>1</v>
      </c>
      <c r="I488" s="197"/>
      <c r="L488" s="194"/>
      <c r="M488" s="198"/>
      <c r="N488" s="199"/>
      <c r="O488" s="199"/>
      <c r="P488" s="199"/>
      <c r="Q488" s="199"/>
      <c r="R488" s="199"/>
      <c r="S488" s="199"/>
      <c r="T488" s="200"/>
      <c r="AT488" s="195" t="s">
        <v>194</v>
      </c>
      <c r="AU488" s="195" t="s">
        <v>88</v>
      </c>
      <c r="AV488" s="15" t="s">
        <v>24</v>
      </c>
      <c r="AW488" s="15" t="s">
        <v>35</v>
      </c>
      <c r="AX488" s="15" t="s">
        <v>80</v>
      </c>
      <c r="AY488" s="195" t="s">
        <v>185</v>
      </c>
    </row>
    <row r="489" spans="2:51" s="13" customFormat="1">
      <c r="B489" s="164"/>
      <c r="D489" s="165" t="s">
        <v>194</v>
      </c>
      <c r="E489" s="166" t="s">
        <v>1</v>
      </c>
      <c r="F489" s="167" t="s">
        <v>3744</v>
      </c>
      <c r="H489" s="168">
        <v>37.689</v>
      </c>
      <c r="I489" s="169"/>
      <c r="L489" s="164"/>
      <c r="M489" s="170"/>
      <c r="N489" s="171"/>
      <c r="O489" s="171"/>
      <c r="P489" s="171"/>
      <c r="Q489" s="171"/>
      <c r="R489" s="171"/>
      <c r="S489" s="171"/>
      <c r="T489" s="172"/>
      <c r="AT489" s="166" t="s">
        <v>194</v>
      </c>
      <c r="AU489" s="166" t="s">
        <v>88</v>
      </c>
      <c r="AV489" s="13" t="s">
        <v>88</v>
      </c>
      <c r="AW489" s="13" t="s">
        <v>35</v>
      </c>
      <c r="AX489" s="13" t="s">
        <v>80</v>
      </c>
      <c r="AY489" s="166" t="s">
        <v>185</v>
      </c>
    </row>
    <row r="490" spans="2:51" s="16" customFormat="1">
      <c r="B490" s="206"/>
      <c r="D490" s="165" t="s">
        <v>194</v>
      </c>
      <c r="E490" s="207" t="s">
        <v>1856</v>
      </c>
      <c r="F490" s="208" t="s">
        <v>510</v>
      </c>
      <c r="H490" s="209">
        <v>1398.2909999999999</v>
      </c>
      <c r="I490" s="210"/>
      <c r="L490" s="206"/>
      <c r="M490" s="211"/>
      <c r="N490" s="212"/>
      <c r="O490" s="212"/>
      <c r="P490" s="212"/>
      <c r="Q490" s="212"/>
      <c r="R490" s="212"/>
      <c r="S490" s="212"/>
      <c r="T490" s="213"/>
      <c r="AT490" s="207" t="s">
        <v>194</v>
      </c>
      <c r="AU490" s="207" t="s">
        <v>88</v>
      </c>
      <c r="AV490" s="16" t="s">
        <v>117</v>
      </c>
      <c r="AW490" s="16" t="s">
        <v>35</v>
      </c>
      <c r="AX490" s="16" t="s">
        <v>80</v>
      </c>
      <c r="AY490" s="207" t="s">
        <v>185</v>
      </c>
    </row>
    <row r="491" spans="2:51" s="13" customFormat="1">
      <c r="B491" s="164"/>
      <c r="D491" s="165" t="s">
        <v>194</v>
      </c>
      <c r="E491" s="166" t="s">
        <v>1</v>
      </c>
      <c r="F491" s="167" t="s">
        <v>3745</v>
      </c>
      <c r="H491" s="168">
        <v>-257.06299999999999</v>
      </c>
      <c r="I491" s="169"/>
      <c r="L491" s="164"/>
      <c r="M491" s="170"/>
      <c r="N491" s="171"/>
      <c r="O491" s="171"/>
      <c r="P491" s="171"/>
      <c r="Q491" s="171"/>
      <c r="R491" s="171"/>
      <c r="S491" s="171"/>
      <c r="T491" s="172"/>
      <c r="AT491" s="166" t="s">
        <v>194</v>
      </c>
      <c r="AU491" s="166" t="s">
        <v>88</v>
      </c>
      <c r="AV491" s="13" t="s">
        <v>88</v>
      </c>
      <c r="AW491" s="13" t="s">
        <v>35</v>
      </c>
      <c r="AX491" s="13" t="s">
        <v>80</v>
      </c>
      <c r="AY491" s="166" t="s">
        <v>185</v>
      </c>
    </row>
    <row r="492" spans="2:51" s="15" customFormat="1">
      <c r="B492" s="194"/>
      <c r="D492" s="165" t="s">
        <v>194</v>
      </c>
      <c r="E492" s="195" t="s">
        <v>1</v>
      </c>
      <c r="F492" s="196" t="s">
        <v>2135</v>
      </c>
      <c r="H492" s="195" t="s">
        <v>1</v>
      </c>
      <c r="I492" s="197"/>
      <c r="L492" s="194"/>
      <c r="M492" s="198"/>
      <c r="N492" s="199"/>
      <c r="O492" s="199"/>
      <c r="P492" s="199"/>
      <c r="Q492" s="199"/>
      <c r="R492" s="199"/>
      <c r="S492" s="199"/>
      <c r="T492" s="200"/>
      <c r="AT492" s="195" t="s">
        <v>194</v>
      </c>
      <c r="AU492" s="195" t="s">
        <v>88</v>
      </c>
      <c r="AV492" s="15" t="s">
        <v>24</v>
      </c>
      <c r="AW492" s="15" t="s">
        <v>35</v>
      </c>
      <c r="AX492" s="15" t="s">
        <v>80</v>
      </c>
      <c r="AY492" s="195" t="s">
        <v>185</v>
      </c>
    </row>
    <row r="493" spans="2:51" s="13" customFormat="1">
      <c r="B493" s="164"/>
      <c r="D493" s="165" t="s">
        <v>194</v>
      </c>
      <c r="E493" s="166" t="s">
        <v>1</v>
      </c>
      <c r="F493" s="167" t="s">
        <v>3746</v>
      </c>
      <c r="H493" s="168">
        <v>-0.377</v>
      </c>
      <c r="I493" s="169"/>
      <c r="L493" s="164"/>
      <c r="M493" s="170"/>
      <c r="N493" s="171"/>
      <c r="O493" s="171"/>
      <c r="P493" s="171"/>
      <c r="Q493" s="171"/>
      <c r="R493" s="171"/>
      <c r="S493" s="171"/>
      <c r="T493" s="172"/>
      <c r="AT493" s="166" t="s">
        <v>194</v>
      </c>
      <c r="AU493" s="166" t="s">
        <v>88</v>
      </c>
      <c r="AV493" s="13" t="s">
        <v>88</v>
      </c>
      <c r="AW493" s="13" t="s">
        <v>35</v>
      </c>
      <c r="AX493" s="13" t="s">
        <v>80</v>
      </c>
      <c r="AY493" s="166" t="s">
        <v>185</v>
      </c>
    </row>
    <row r="494" spans="2:51" s="13" customFormat="1">
      <c r="B494" s="164"/>
      <c r="D494" s="165" t="s">
        <v>194</v>
      </c>
      <c r="E494" s="166" t="s">
        <v>1</v>
      </c>
      <c r="F494" s="167" t="s">
        <v>3747</v>
      </c>
      <c r="H494" s="168">
        <v>-4.8499999999999996</v>
      </c>
      <c r="I494" s="169"/>
      <c r="L494" s="164"/>
      <c r="M494" s="170"/>
      <c r="N494" s="171"/>
      <c r="O494" s="171"/>
      <c r="P494" s="171"/>
      <c r="Q494" s="171"/>
      <c r="R494" s="171"/>
      <c r="S494" s="171"/>
      <c r="T494" s="172"/>
      <c r="AT494" s="166" t="s">
        <v>194</v>
      </c>
      <c r="AU494" s="166" t="s">
        <v>88</v>
      </c>
      <c r="AV494" s="13" t="s">
        <v>88</v>
      </c>
      <c r="AW494" s="13" t="s">
        <v>35</v>
      </c>
      <c r="AX494" s="13" t="s">
        <v>80</v>
      </c>
      <c r="AY494" s="166" t="s">
        <v>185</v>
      </c>
    </row>
    <row r="495" spans="2:51" s="13" customFormat="1">
      <c r="B495" s="164"/>
      <c r="D495" s="165" t="s">
        <v>194</v>
      </c>
      <c r="E495" s="166" t="s">
        <v>1</v>
      </c>
      <c r="F495" s="167" t="s">
        <v>3748</v>
      </c>
      <c r="H495" s="168">
        <v>-7.3879999999999999</v>
      </c>
      <c r="I495" s="169"/>
      <c r="L495" s="164"/>
      <c r="M495" s="170"/>
      <c r="N495" s="171"/>
      <c r="O495" s="171"/>
      <c r="P495" s="171"/>
      <c r="Q495" s="171"/>
      <c r="R495" s="171"/>
      <c r="S495" s="171"/>
      <c r="T495" s="172"/>
      <c r="AT495" s="166" t="s">
        <v>194</v>
      </c>
      <c r="AU495" s="166" t="s">
        <v>88</v>
      </c>
      <c r="AV495" s="13" t="s">
        <v>88</v>
      </c>
      <c r="AW495" s="13" t="s">
        <v>35</v>
      </c>
      <c r="AX495" s="13" t="s">
        <v>80</v>
      </c>
      <c r="AY495" s="166" t="s">
        <v>185</v>
      </c>
    </row>
    <row r="496" spans="2:51" s="15" customFormat="1">
      <c r="B496" s="194"/>
      <c r="D496" s="165" t="s">
        <v>194</v>
      </c>
      <c r="E496" s="195" t="s">
        <v>1</v>
      </c>
      <c r="F496" s="196" t="s">
        <v>2069</v>
      </c>
      <c r="H496" s="195" t="s">
        <v>1</v>
      </c>
      <c r="I496" s="197"/>
      <c r="L496" s="194"/>
      <c r="M496" s="198"/>
      <c r="N496" s="199"/>
      <c r="O496" s="199"/>
      <c r="P496" s="199"/>
      <c r="Q496" s="199"/>
      <c r="R496" s="199"/>
      <c r="S496" s="199"/>
      <c r="T496" s="200"/>
      <c r="AT496" s="195" t="s">
        <v>194</v>
      </c>
      <c r="AU496" s="195" t="s">
        <v>88</v>
      </c>
      <c r="AV496" s="15" t="s">
        <v>24</v>
      </c>
      <c r="AW496" s="15" t="s">
        <v>35</v>
      </c>
      <c r="AX496" s="15" t="s">
        <v>80</v>
      </c>
      <c r="AY496" s="195" t="s">
        <v>185</v>
      </c>
    </row>
    <row r="497" spans="2:51" s="13" customFormat="1">
      <c r="B497" s="164"/>
      <c r="D497" s="165" t="s">
        <v>194</v>
      </c>
      <c r="E497" s="166" t="s">
        <v>1</v>
      </c>
      <c r="F497" s="167" t="s">
        <v>3749</v>
      </c>
      <c r="H497" s="168">
        <v>-3.6739999999999999</v>
      </c>
      <c r="I497" s="169"/>
      <c r="L497" s="164"/>
      <c r="M497" s="170"/>
      <c r="N497" s="171"/>
      <c r="O497" s="171"/>
      <c r="P497" s="171"/>
      <c r="Q497" s="171"/>
      <c r="R497" s="171"/>
      <c r="S497" s="171"/>
      <c r="T497" s="172"/>
      <c r="AT497" s="166" t="s">
        <v>194</v>
      </c>
      <c r="AU497" s="166" t="s">
        <v>88</v>
      </c>
      <c r="AV497" s="13" t="s">
        <v>88</v>
      </c>
      <c r="AW497" s="13" t="s">
        <v>35</v>
      </c>
      <c r="AX497" s="13" t="s">
        <v>80</v>
      </c>
      <c r="AY497" s="166" t="s">
        <v>185</v>
      </c>
    </row>
    <row r="498" spans="2:51" s="13" customFormat="1">
      <c r="B498" s="164"/>
      <c r="D498" s="165" t="s">
        <v>194</v>
      </c>
      <c r="E498" s="166" t="s">
        <v>1</v>
      </c>
      <c r="F498" s="167" t="s">
        <v>2139</v>
      </c>
      <c r="H498" s="168">
        <v>-8.5009999999999994</v>
      </c>
      <c r="I498" s="169"/>
      <c r="L498" s="164"/>
      <c r="M498" s="170"/>
      <c r="N498" s="171"/>
      <c r="O498" s="171"/>
      <c r="P498" s="171"/>
      <c r="Q498" s="171"/>
      <c r="R498" s="171"/>
      <c r="S498" s="171"/>
      <c r="T498" s="172"/>
      <c r="AT498" s="166" t="s">
        <v>194</v>
      </c>
      <c r="AU498" s="166" t="s">
        <v>88</v>
      </c>
      <c r="AV498" s="13" t="s">
        <v>88</v>
      </c>
      <c r="AW498" s="13" t="s">
        <v>35</v>
      </c>
      <c r="AX498" s="13" t="s">
        <v>80</v>
      </c>
      <c r="AY498" s="166" t="s">
        <v>185</v>
      </c>
    </row>
    <row r="499" spans="2:51" s="13" customFormat="1">
      <c r="B499" s="164"/>
      <c r="D499" s="165" t="s">
        <v>194</v>
      </c>
      <c r="E499" s="166" t="s">
        <v>1</v>
      </c>
      <c r="F499" s="167" t="s">
        <v>3750</v>
      </c>
      <c r="H499" s="168">
        <v>-9.1579999999999995</v>
      </c>
      <c r="I499" s="169"/>
      <c r="L499" s="164"/>
      <c r="M499" s="170"/>
      <c r="N499" s="171"/>
      <c r="O499" s="171"/>
      <c r="P499" s="171"/>
      <c r="Q499" s="171"/>
      <c r="R499" s="171"/>
      <c r="S499" s="171"/>
      <c r="T499" s="172"/>
      <c r="AT499" s="166" t="s">
        <v>194</v>
      </c>
      <c r="AU499" s="166" t="s">
        <v>88</v>
      </c>
      <c r="AV499" s="13" t="s">
        <v>88</v>
      </c>
      <c r="AW499" s="13" t="s">
        <v>35</v>
      </c>
      <c r="AX499" s="13" t="s">
        <v>80</v>
      </c>
      <c r="AY499" s="166" t="s">
        <v>185</v>
      </c>
    </row>
    <row r="500" spans="2:51" s="13" customFormat="1">
      <c r="B500" s="164"/>
      <c r="D500" s="165" t="s">
        <v>194</v>
      </c>
      <c r="E500" s="166" t="s">
        <v>1</v>
      </c>
      <c r="F500" s="167" t="s">
        <v>3751</v>
      </c>
      <c r="H500" s="168">
        <v>-3.282</v>
      </c>
      <c r="I500" s="169"/>
      <c r="L500" s="164"/>
      <c r="M500" s="170"/>
      <c r="N500" s="171"/>
      <c r="O500" s="171"/>
      <c r="P500" s="171"/>
      <c r="Q500" s="171"/>
      <c r="R500" s="171"/>
      <c r="S500" s="171"/>
      <c r="T500" s="172"/>
      <c r="AT500" s="166" t="s">
        <v>194</v>
      </c>
      <c r="AU500" s="166" t="s">
        <v>88</v>
      </c>
      <c r="AV500" s="13" t="s">
        <v>88</v>
      </c>
      <c r="AW500" s="13" t="s">
        <v>35</v>
      </c>
      <c r="AX500" s="13" t="s">
        <v>80</v>
      </c>
      <c r="AY500" s="166" t="s">
        <v>185</v>
      </c>
    </row>
    <row r="501" spans="2:51" s="13" customFormat="1">
      <c r="B501" s="164"/>
      <c r="D501" s="165" t="s">
        <v>194</v>
      </c>
      <c r="E501" s="166" t="s">
        <v>1</v>
      </c>
      <c r="F501" s="167" t="s">
        <v>2142</v>
      </c>
      <c r="H501" s="168">
        <v>-4.5709999999999997</v>
      </c>
      <c r="I501" s="169"/>
      <c r="L501" s="164"/>
      <c r="M501" s="170"/>
      <c r="N501" s="171"/>
      <c r="O501" s="171"/>
      <c r="P501" s="171"/>
      <c r="Q501" s="171"/>
      <c r="R501" s="171"/>
      <c r="S501" s="171"/>
      <c r="T501" s="172"/>
      <c r="AT501" s="166" t="s">
        <v>194</v>
      </c>
      <c r="AU501" s="166" t="s">
        <v>88</v>
      </c>
      <c r="AV501" s="13" t="s">
        <v>88</v>
      </c>
      <c r="AW501" s="13" t="s">
        <v>35</v>
      </c>
      <c r="AX501" s="13" t="s">
        <v>80</v>
      </c>
      <c r="AY501" s="166" t="s">
        <v>185</v>
      </c>
    </row>
    <row r="502" spans="2:51" s="13" customFormat="1">
      <c r="B502" s="164"/>
      <c r="D502" s="165" t="s">
        <v>194</v>
      </c>
      <c r="E502" s="166" t="s">
        <v>1</v>
      </c>
      <c r="F502" s="167" t="s">
        <v>3752</v>
      </c>
      <c r="H502" s="168">
        <v>-9.8209999999999997</v>
      </c>
      <c r="I502" s="169"/>
      <c r="L502" s="164"/>
      <c r="M502" s="170"/>
      <c r="N502" s="171"/>
      <c r="O502" s="171"/>
      <c r="P502" s="171"/>
      <c r="Q502" s="171"/>
      <c r="R502" s="171"/>
      <c r="S502" s="171"/>
      <c r="T502" s="172"/>
      <c r="AT502" s="166" t="s">
        <v>194</v>
      </c>
      <c r="AU502" s="166" t="s">
        <v>88</v>
      </c>
      <c r="AV502" s="13" t="s">
        <v>88</v>
      </c>
      <c r="AW502" s="13" t="s">
        <v>35</v>
      </c>
      <c r="AX502" s="13" t="s">
        <v>80</v>
      </c>
      <c r="AY502" s="166" t="s">
        <v>185</v>
      </c>
    </row>
    <row r="503" spans="2:51" s="13" customFormat="1">
      <c r="B503" s="164"/>
      <c r="D503" s="165" t="s">
        <v>194</v>
      </c>
      <c r="E503" s="166" t="s">
        <v>1</v>
      </c>
      <c r="F503" s="167" t="s">
        <v>3753</v>
      </c>
      <c r="H503" s="168">
        <v>-6.4139999999999997</v>
      </c>
      <c r="I503" s="169"/>
      <c r="L503" s="164"/>
      <c r="M503" s="170"/>
      <c r="N503" s="171"/>
      <c r="O503" s="171"/>
      <c r="P503" s="171"/>
      <c r="Q503" s="171"/>
      <c r="R503" s="171"/>
      <c r="S503" s="171"/>
      <c r="T503" s="172"/>
      <c r="AT503" s="166" t="s">
        <v>194</v>
      </c>
      <c r="AU503" s="166" t="s">
        <v>88</v>
      </c>
      <c r="AV503" s="13" t="s">
        <v>88</v>
      </c>
      <c r="AW503" s="13" t="s">
        <v>35</v>
      </c>
      <c r="AX503" s="13" t="s">
        <v>80</v>
      </c>
      <c r="AY503" s="166" t="s">
        <v>185</v>
      </c>
    </row>
    <row r="504" spans="2:51" s="13" customFormat="1">
      <c r="B504" s="164"/>
      <c r="D504" s="165" t="s">
        <v>194</v>
      </c>
      <c r="E504" s="166" t="s">
        <v>1</v>
      </c>
      <c r="F504" s="167" t="s">
        <v>2145</v>
      </c>
      <c r="H504" s="168">
        <v>-14.355</v>
      </c>
      <c r="I504" s="169"/>
      <c r="L504" s="164"/>
      <c r="M504" s="170"/>
      <c r="N504" s="171"/>
      <c r="O504" s="171"/>
      <c r="P504" s="171"/>
      <c r="Q504" s="171"/>
      <c r="R504" s="171"/>
      <c r="S504" s="171"/>
      <c r="T504" s="172"/>
      <c r="AT504" s="166" t="s">
        <v>194</v>
      </c>
      <c r="AU504" s="166" t="s">
        <v>88</v>
      </c>
      <c r="AV504" s="13" t="s">
        <v>88</v>
      </c>
      <c r="AW504" s="13" t="s">
        <v>35</v>
      </c>
      <c r="AX504" s="13" t="s">
        <v>80</v>
      </c>
      <c r="AY504" s="166" t="s">
        <v>185</v>
      </c>
    </row>
    <row r="505" spans="2:51" s="13" customFormat="1">
      <c r="B505" s="164"/>
      <c r="D505" s="165" t="s">
        <v>194</v>
      </c>
      <c r="E505" s="166" t="s">
        <v>1</v>
      </c>
      <c r="F505" s="167" t="s">
        <v>3754</v>
      </c>
      <c r="H505" s="168">
        <v>-4.3689999999999998</v>
      </c>
      <c r="I505" s="169"/>
      <c r="L505" s="164"/>
      <c r="M505" s="170"/>
      <c r="N505" s="171"/>
      <c r="O505" s="171"/>
      <c r="P505" s="171"/>
      <c r="Q505" s="171"/>
      <c r="R505" s="171"/>
      <c r="S505" s="171"/>
      <c r="T505" s="172"/>
      <c r="AT505" s="166" t="s">
        <v>194</v>
      </c>
      <c r="AU505" s="166" t="s">
        <v>88</v>
      </c>
      <c r="AV505" s="13" t="s">
        <v>88</v>
      </c>
      <c r="AW505" s="13" t="s">
        <v>35</v>
      </c>
      <c r="AX505" s="13" t="s">
        <v>80</v>
      </c>
      <c r="AY505" s="166" t="s">
        <v>185</v>
      </c>
    </row>
    <row r="506" spans="2:51" s="13" customFormat="1">
      <c r="B506" s="164"/>
      <c r="D506" s="165" t="s">
        <v>194</v>
      </c>
      <c r="E506" s="166" t="s">
        <v>1</v>
      </c>
      <c r="F506" s="167" t="s">
        <v>3755</v>
      </c>
      <c r="H506" s="168">
        <v>-2.7909999999999999</v>
      </c>
      <c r="I506" s="169"/>
      <c r="L506" s="164"/>
      <c r="M506" s="170"/>
      <c r="N506" s="171"/>
      <c r="O506" s="171"/>
      <c r="P506" s="171"/>
      <c r="Q506" s="171"/>
      <c r="R506" s="171"/>
      <c r="S506" s="171"/>
      <c r="T506" s="172"/>
      <c r="AT506" s="166" t="s">
        <v>194</v>
      </c>
      <c r="AU506" s="166" t="s">
        <v>88</v>
      </c>
      <c r="AV506" s="13" t="s">
        <v>88</v>
      </c>
      <c r="AW506" s="13" t="s">
        <v>35</v>
      </c>
      <c r="AX506" s="13" t="s">
        <v>80</v>
      </c>
      <c r="AY506" s="166" t="s">
        <v>185</v>
      </c>
    </row>
    <row r="507" spans="2:51" s="13" customFormat="1">
      <c r="B507" s="164"/>
      <c r="D507" s="165" t="s">
        <v>194</v>
      </c>
      <c r="E507" s="166" t="s">
        <v>1</v>
      </c>
      <c r="F507" s="167" t="s">
        <v>3756</v>
      </c>
      <c r="H507" s="168">
        <v>-69.896000000000001</v>
      </c>
      <c r="I507" s="169"/>
      <c r="L507" s="164"/>
      <c r="M507" s="170"/>
      <c r="N507" s="171"/>
      <c r="O507" s="171"/>
      <c r="P507" s="171"/>
      <c r="Q507" s="171"/>
      <c r="R507" s="171"/>
      <c r="S507" s="171"/>
      <c r="T507" s="172"/>
      <c r="AT507" s="166" t="s">
        <v>194</v>
      </c>
      <c r="AU507" s="166" t="s">
        <v>88</v>
      </c>
      <c r="AV507" s="13" t="s">
        <v>88</v>
      </c>
      <c r="AW507" s="13" t="s">
        <v>35</v>
      </c>
      <c r="AX507" s="13" t="s">
        <v>80</v>
      </c>
      <c r="AY507" s="166" t="s">
        <v>185</v>
      </c>
    </row>
    <row r="508" spans="2:51" s="13" customFormat="1">
      <c r="B508" s="164"/>
      <c r="D508" s="165" t="s">
        <v>194</v>
      </c>
      <c r="E508" s="166" t="s">
        <v>1</v>
      </c>
      <c r="F508" s="167" t="s">
        <v>3757</v>
      </c>
      <c r="H508" s="168">
        <v>-4.5759999999999996</v>
      </c>
      <c r="I508" s="169"/>
      <c r="L508" s="164"/>
      <c r="M508" s="170"/>
      <c r="N508" s="171"/>
      <c r="O508" s="171"/>
      <c r="P508" s="171"/>
      <c r="Q508" s="171"/>
      <c r="R508" s="171"/>
      <c r="S508" s="171"/>
      <c r="T508" s="172"/>
      <c r="AT508" s="166" t="s">
        <v>194</v>
      </c>
      <c r="AU508" s="166" t="s">
        <v>88</v>
      </c>
      <c r="AV508" s="13" t="s">
        <v>88</v>
      </c>
      <c r="AW508" s="13" t="s">
        <v>35</v>
      </c>
      <c r="AX508" s="13" t="s">
        <v>80</v>
      </c>
      <c r="AY508" s="166" t="s">
        <v>185</v>
      </c>
    </row>
    <row r="509" spans="2:51" s="13" customFormat="1">
      <c r="B509" s="164"/>
      <c r="D509" s="165" t="s">
        <v>194</v>
      </c>
      <c r="E509" s="166" t="s">
        <v>1</v>
      </c>
      <c r="F509" s="167" t="s">
        <v>3758</v>
      </c>
      <c r="H509" s="168">
        <v>-6.6059999999999999</v>
      </c>
      <c r="I509" s="169"/>
      <c r="L509" s="164"/>
      <c r="M509" s="170"/>
      <c r="N509" s="171"/>
      <c r="O509" s="171"/>
      <c r="P509" s="171"/>
      <c r="Q509" s="171"/>
      <c r="R509" s="171"/>
      <c r="S509" s="171"/>
      <c r="T509" s="172"/>
      <c r="AT509" s="166" t="s">
        <v>194</v>
      </c>
      <c r="AU509" s="166" t="s">
        <v>88</v>
      </c>
      <c r="AV509" s="13" t="s">
        <v>88</v>
      </c>
      <c r="AW509" s="13" t="s">
        <v>35</v>
      </c>
      <c r="AX509" s="13" t="s">
        <v>80</v>
      </c>
      <c r="AY509" s="166" t="s">
        <v>185</v>
      </c>
    </row>
    <row r="510" spans="2:51" s="13" customFormat="1">
      <c r="B510" s="164"/>
      <c r="D510" s="165" t="s">
        <v>194</v>
      </c>
      <c r="E510" s="166" t="s">
        <v>1</v>
      </c>
      <c r="F510" s="167" t="s">
        <v>3759</v>
      </c>
      <c r="H510" s="168">
        <v>-2.044</v>
      </c>
      <c r="I510" s="169"/>
      <c r="L510" s="164"/>
      <c r="M510" s="170"/>
      <c r="N510" s="171"/>
      <c r="O510" s="171"/>
      <c r="P510" s="171"/>
      <c r="Q510" s="171"/>
      <c r="R510" s="171"/>
      <c r="S510" s="171"/>
      <c r="T510" s="172"/>
      <c r="AT510" s="166" t="s">
        <v>194</v>
      </c>
      <c r="AU510" s="166" t="s">
        <v>88</v>
      </c>
      <c r="AV510" s="13" t="s">
        <v>88</v>
      </c>
      <c r="AW510" s="13" t="s">
        <v>35</v>
      </c>
      <c r="AX510" s="13" t="s">
        <v>80</v>
      </c>
      <c r="AY510" s="166" t="s">
        <v>185</v>
      </c>
    </row>
    <row r="511" spans="2:51" s="14" customFormat="1">
      <c r="B511" s="173"/>
      <c r="D511" s="165" t="s">
        <v>194</v>
      </c>
      <c r="E511" s="174" t="s">
        <v>458</v>
      </c>
      <c r="F511" s="175" t="s">
        <v>195</v>
      </c>
      <c r="H511" s="176">
        <v>978.55500000000097</v>
      </c>
      <c r="I511" s="177"/>
      <c r="L511" s="173"/>
      <c r="M511" s="178"/>
      <c r="N511" s="179"/>
      <c r="O511" s="179"/>
      <c r="P511" s="179"/>
      <c r="Q511" s="179"/>
      <c r="R511" s="179"/>
      <c r="S511" s="179"/>
      <c r="T511" s="180"/>
      <c r="AT511" s="174" t="s">
        <v>194</v>
      </c>
      <c r="AU511" s="174" t="s">
        <v>88</v>
      </c>
      <c r="AV511" s="14" t="s">
        <v>192</v>
      </c>
      <c r="AW511" s="14" t="s">
        <v>35</v>
      </c>
      <c r="AX511" s="14" t="s">
        <v>80</v>
      </c>
      <c r="AY511" s="174" t="s">
        <v>185</v>
      </c>
    </row>
    <row r="512" spans="2:51" s="15" customFormat="1">
      <c r="B512" s="194"/>
      <c r="D512" s="165" t="s">
        <v>194</v>
      </c>
      <c r="E512" s="195" t="s">
        <v>1</v>
      </c>
      <c r="F512" s="196" t="s">
        <v>1550</v>
      </c>
      <c r="H512" s="195" t="s">
        <v>1</v>
      </c>
      <c r="I512" s="197"/>
      <c r="L512" s="194"/>
      <c r="M512" s="198"/>
      <c r="N512" s="199"/>
      <c r="O512" s="199"/>
      <c r="P512" s="199"/>
      <c r="Q512" s="199"/>
      <c r="R512" s="199"/>
      <c r="S512" s="199"/>
      <c r="T512" s="200"/>
      <c r="AT512" s="195" t="s">
        <v>194</v>
      </c>
      <c r="AU512" s="195" t="s">
        <v>88</v>
      </c>
      <c r="AV512" s="15" t="s">
        <v>24</v>
      </c>
      <c r="AW512" s="15" t="s">
        <v>35</v>
      </c>
      <c r="AX512" s="15" t="s">
        <v>80</v>
      </c>
      <c r="AY512" s="195" t="s">
        <v>185</v>
      </c>
    </row>
    <row r="513" spans="1:65" s="13" customFormat="1">
      <c r="B513" s="164"/>
      <c r="D513" s="165" t="s">
        <v>194</v>
      </c>
      <c r="E513" s="166" t="s">
        <v>1</v>
      </c>
      <c r="F513" s="167" t="s">
        <v>1551</v>
      </c>
      <c r="H513" s="168">
        <v>97.855999999999995</v>
      </c>
      <c r="I513" s="169"/>
      <c r="L513" s="164"/>
      <c r="M513" s="170"/>
      <c r="N513" s="171"/>
      <c r="O513" s="171"/>
      <c r="P513" s="171"/>
      <c r="Q513" s="171"/>
      <c r="R513" s="171"/>
      <c r="S513" s="171"/>
      <c r="T513" s="172"/>
      <c r="AT513" s="166" t="s">
        <v>194</v>
      </c>
      <c r="AU513" s="166" t="s">
        <v>88</v>
      </c>
      <c r="AV513" s="13" t="s">
        <v>88</v>
      </c>
      <c r="AW513" s="13" t="s">
        <v>35</v>
      </c>
      <c r="AX513" s="13" t="s">
        <v>24</v>
      </c>
      <c r="AY513" s="166" t="s">
        <v>185</v>
      </c>
    </row>
    <row r="514" spans="1:65" s="2" customFormat="1" ht="21.75" customHeight="1">
      <c r="A514" s="33"/>
      <c r="B514" s="150"/>
      <c r="C514" s="151" t="s">
        <v>585</v>
      </c>
      <c r="D514" s="151" t="s">
        <v>187</v>
      </c>
      <c r="E514" s="152" t="s">
        <v>2146</v>
      </c>
      <c r="F514" s="153" t="s">
        <v>2147</v>
      </c>
      <c r="G514" s="154" t="s">
        <v>228</v>
      </c>
      <c r="H514" s="155">
        <v>802.41499999999996</v>
      </c>
      <c r="I514" s="156"/>
      <c r="J514" s="157">
        <f>ROUND(I514*H514,2)</f>
        <v>0</v>
      </c>
      <c r="K514" s="153" t="s">
        <v>191</v>
      </c>
      <c r="L514" s="34"/>
      <c r="M514" s="158" t="s">
        <v>1</v>
      </c>
      <c r="N514" s="159" t="s">
        <v>45</v>
      </c>
      <c r="O514" s="59"/>
      <c r="P514" s="160">
        <f>O514*H514</f>
        <v>0</v>
      </c>
      <c r="Q514" s="160">
        <v>0</v>
      </c>
      <c r="R514" s="160">
        <f>Q514*H514</f>
        <v>0</v>
      </c>
      <c r="S514" s="160">
        <v>0</v>
      </c>
      <c r="T514" s="161">
        <f>S514*H514</f>
        <v>0</v>
      </c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R514" s="162" t="s">
        <v>192</v>
      </c>
      <c r="AT514" s="162" t="s">
        <v>187</v>
      </c>
      <c r="AU514" s="162" t="s">
        <v>88</v>
      </c>
      <c r="AY514" s="18" t="s">
        <v>185</v>
      </c>
      <c r="BE514" s="163">
        <f>IF(N514="základní",J514,0)</f>
        <v>0</v>
      </c>
      <c r="BF514" s="163">
        <f>IF(N514="snížená",J514,0)</f>
        <v>0</v>
      </c>
      <c r="BG514" s="163">
        <f>IF(N514="zákl. přenesená",J514,0)</f>
        <v>0</v>
      </c>
      <c r="BH514" s="163">
        <f>IF(N514="sníž. přenesená",J514,0)</f>
        <v>0</v>
      </c>
      <c r="BI514" s="163">
        <f>IF(N514="nulová",J514,0)</f>
        <v>0</v>
      </c>
      <c r="BJ514" s="18" t="s">
        <v>24</v>
      </c>
      <c r="BK514" s="163">
        <f>ROUND(I514*H514,2)</f>
        <v>0</v>
      </c>
      <c r="BL514" s="18" t="s">
        <v>192</v>
      </c>
      <c r="BM514" s="162" t="s">
        <v>3760</v>
      </c>
    </row>
    <row r="515" spans="1:65" s="13" customFormat="1">
      <c r="B515" s="164"/>
      <c r="D515" s="165" t="s">
        <v>194</v>
      </c>
      <c r="E515" s="166" t="s">
        <v>1</v>
      </c>
      <c r="F515" s="167" t="s">
        <v>1555</v>
      </c>
      <c r="H515" s="168">
        <v>802.41499999999996</v>
      </c>
      <c r="I515" s="169"/>
      <c r="L515" s="164"/>
      <c r="M515" s="170"/>
      <c r="N515" s="171"/>
      <c r="O515" s="171"/>
      <c r="P515" s="171"/>
      <c r="Q515" s="171"/>
      <c r="R515" s="171"/>
      <c r="S515" s="171"/>
      <c r="T515" s="172"/>
      <c r="AT515" s="166" t="s">
        <v>194</v>
      </c>
      <c r="AU515" s="166" t="s">
        <v>88</v>
      </c>
      <c r="AV515" s="13" t="s">
        <v>88</v>
      </c>
      <c r="AW515" s="13" t="s">
        <v>35</v>
      </c>
      <c r="AX515" s="13" t="s">
        <v>24</v>
      </c>
      <c r="AY515" s="166" t="s">
        <v>185</v>
      </c>
    </row>
    <row r="516" spans="1:65" s="2" customFormat="1" ht="21.75" customHeight="1">
      <c r="A516" s="33"/>
      <c r="B516" s="150"/>
      <c r="C516" s="151" t="s">
        <v>588</v>
      </c>
      <c r="D516" s="151" t="s">
        <v>187</v>
      </c>
      <c r="E516" s="152" t="s">
        <v>2149</v>
      </c>
      <c r="F516" s="153" t="s">
        <v>2150</v>
      </c>
      <c r="G516" s="154" t="s">
        <v>228</v>
      </c>
      <c r="H516" s="155">
        <v>78.284000000000006</v>
      </c>
      <c r="I516" s="156"/>
      <c r="J516" s="157">
        <f>ROUND(I516*H516,2)</f>
        <v>0</v>
      </c>
      <c r="K516" s="153" t="s">
        <v>191</v>
      </c>
      <c r="L516" s="34"/>
      <c r="M516" s="158" t="s">
        <v>1</v>
      </c>
      <c r="N516" s="159" t="s">
        <v>45</v>
      </c>
      <c r="O516" s="59"/>
      <c r="P516" s="160">
        <f>O516*H516</f>
        <v>0</v>
      </c>
      <c r="Q516" s="160">
        <v>0</v>
      </c>
      <c r="R516" s="160">
        <f>Q516*H516</f>
        <v>0</v>
      </c>
      <c r="S516" s="160">
        <v>0</v>
      </c>
      <c r="T516" s="161">
        <f>S516*H516</f>
        <v>0</v>
      </c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R516" s="162" t="s">
        <v>192</v>
      </c>
      <c r="AT516" s="162" t="s">
        <v>187</v>
      </c>
      <c r="AU516" s="162" t="s">
        <v>88</v>
      </c>
      <c r="AY516" s="18" t="s">
        <v>185</v>
      </c>
      <c r="BE516" s="163">
        <f>IF(N516="základní",J516,0)</f>
        <v>0</v>
      </c>
      <c r="BF516" s="163">
        <f>IF(N516="snížená",J516,0)</f>
        <v>0</v>
      </c>
      <c r="BG516" s="163">
        <f>IF(N516="zákl. přenesená",J516,0)</f>
        <v>0</v>
      </c>
      <c r="BH516" s="163">
        <f>IF(N516="sníž. přenesená",J516,0)</f>
        <v>0</v>
      </c>
      <c r="BI516" s="163">
        <f>IF(N516="nulová",J516,0)</f>
        <v>0</v>
      </c>
      <c r="BJ516" s="18" t="s">
        <v>24</v>
      </c>
      <c r="BK516" s="163">
        <f>ROUND(I516*H516,2)</f>
        <v>0</v>
      </c>
      <c r="BL516" s="18" t="s">
        <v>192</v>
      </c>
      <c r="BM516" s="162" t="s">
        <v>3761</v>
      </c>
    </row>
    <row r="517" spans="1:65" s="13" customFormat="1">
      <c r="B517" s="164"/>
      <c r="D517" s="165" t="s">
        <v>194</v>
      </c>
      <c r="E517" s="166" t="s">
        <v>1</v>
      </c>
      <c r="F517" s="167" t="s">
        <v>1559</v>
      </c>
      <c r="H517" s="168">
        <v>78.284000000000006</v>
      </c>
      <c r="I517" s="169"/>
      <c r="L517" s="164"/>
      <c r="M517" s="170"/>
      <c r="N517" s="171"/>
      <c r="O517" s="171"/>
      <c r="P517" s="171"/>
      <c r="Q517" s="171"/>
      <c r="R517" s="171"/>
      <c r="S517" s="171"/>
      <c r="T517" s="172"/>
      <c r="AT517" s="166" t="s">
        <v>194</v>
      </c>
      <c r="AU517" s="166" t="s">
        <v>88</v>
      </c>
      <c r="AV517" s="13" t="s">
        <v>88</v>
      </c>
      <c r="AW517" s="13" t="s">
        <v>35</v>
      </c>
      <c r="AX517" s="13" t="s">
        <v>24</v>
      </c>
      <c r="AY517" s="166" t="s">
        <v>185</v>
      </c>
    </row>
    <row r="518" spans="1:65" s="2" customFormat="1" ht="16.5" customHeight="1">
      <c r="A518" s="33"/>
      <c r="B518" s="150"/>
      <c r="C518" s="151" t="s">
        <v>889</v>
      </c>
      <c r="D518" s="151" t="s">
        <v>187</v>
      </c>
      <c r="E518" s="152" t="s">
        <v>1560</v>
      </c>
      <c r="F518" s="153" t="s">
        <v>1561</v>
      </c>
      <c r="G518" s="154" t="s">
        <v>288</v>
      </c>
      <c r="H518" s="155">
        <v>399.69299999999998</v>
      </c>
      <c r="I518" s="156"/>
      <c r="J518" s="157">
        <f>ROUND(I518*H518,2)</f>
        <v>0</v>
      </c>
      <c r="K518" s="153" t="s">
        <v>191</v>
      </c>
      <c r="L518" s="34"/>
      <c r="M518" s="158" t="s">
        <v>1</v>
      </c>
      <c r="N518" s="159" t="s">
        <v>45</v>
      </c>
      <c r="O518" s="59"/>
      <c r="P518" s="160">
        <f>O518*H518</f>
        <v>0</v>
      </c>
      <c r="Q518" s="160">
        <v>8.4999999999999995E-4</v>
      </c>
      <c r="R518" s="160">
        <f>Q518*H518</f>
        <v>0.33973904999999999</v>
      </c>
      <c r="S518" s="160">
        <v>0</v>
      </c>
      <c r="T518" s="161">
        <f>S518*H518</f>
        <v>0</v>
      </c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R518" s="162" t="s">
        <v>192</v>
      </c>
      <c r="AT518" s="162" t="s">
        <v>187</v>
      </c>
      <c r="AU518" s="162" t="s">
        <v>88</v>
      </c>
      <c r="AY518" s="18" t="s">
        <v>185</v>
      </c>
      <c r="BE518" s="163">
        <f>IF(N518="základní",J518,0)</f>
        <v>0</v>
      </c>
      <c r="BF518" s="163">
        <f>IF(N518="snížená",J518,0)</f>
        <v>0</v>
      </c>
      <c r="BG518" s="163">
        <f>IF(N518="zákl. přenesená",J518,0)</f>
        <v>0</v>
      </c>
      <c r="BH518" s="163">
        <f>IF(N518="sníž. přenesená",J518,0)</f>
        <v>0</v>
      </c>
      <c r="BI518" s="163">
        <f>IF(N518="nulová",J518,0)</f>
        <v>0</v>
      </c>
      <c r="BJ518" s="18" t="s">
        <v>24</v>
      </c>
      <c r="BK518" s="163">
        <f>ROUND(I518*H518,2)</f>
        <v>0</v>
      </c>
      <c r="BL518" s="18" t="s">
        <v>192</v>
      </c>
      <c r="BM518" s="162" t="s">
        <v>3762</v>
      </c>
    </row>
    <row r="519" spans="1:65" s="15" customFormat="1">
      <c r="B519" s="194"/>
      <c r="D519" s="165" t="s">
        <v>194</v>
      </c>
      <c r="E519" s="195" t="s">
        <v>1</v>
      </c>
      <c r="F519" s="196" t="s">
        <v>3672</v>
      </c>
      <c r="H519" s="195" t="s">
        <v>1</v>
      </c>
      <c r="I519" s="197"/>
      <c r="L519" s="194"/>
      <c r="M519" s="198"/>
      <c r="N519" s="199"/>
      <c r="O519" s="199"/>
      <c r="P519" s="199"/>
      <c r="Q519" s="199"/>
      <c r="R519" s="199"/>
      <c r="S519" s="199"/>
      <c r="T519" s="200"/>
      <c r="AT519" s="195" t="s">
        <v>194</v>
      </c>
      <c r="AU519" s="195" t="s">
        <v>88</v>
      </c>
      <c r="AV519" s="15" t="s">
        <v>24</v>
      </c>
      <c r="AW519" s="15" t="s">
        <v>35</v>
      </c>
      <c r="AX519" s="15" t="s">
        <v>80</v>
      </c>
      <c r="AY519" s="195" t="s">
        <v>185</v>
      </c>
    </row>
    <row r="520" spans="1:65" s="13" customFormat="1">
      <c r="B520" s="164"/>
      <c r="D520" s="165" t="s">
        <v>194</v>
      </c>
      <c r="E520" s="166" t="s">
        <v>1</v>
      </c>
      <c r="F520" s="167" t="s">
        <v>3763</v>
      </c>
      <c r="H520" s="168">
        <v>30.542999999999999</v>
      </c>
      <c r="I520" s="169"/>
      <c r="L520" s="164"/>
      <c r="M520" s="170"/>
      <c r="N520" s="171"/>
      <c r="O520" s="171"/>
      <c r="P520" s="171"/>
      <c r="Q520" s="171"/>
      <c r="R520" s="171"/>
      <c r="S520" s="171"/>
      <c r="T520" s="172"/>
      <c r="AT520" s="166" t="s">
        <v>194</v>
      </c>
      <c r="AU520" s="166" t="s">
        <v>88</v>
      </c>
      <c r="AV520" s="13" t="s">
        <v>88</v>
      </c>
      <c r="AW520" s="13" t="s">
        <v>35</v>
      </c>
      <c r="AX520" s="13" t="s">
        <v>80</v>
      </c>
      <c r="AY520" s="166" t="s">
        <v>185</v>
      </c>
    </row>
    <row r="521" spans="1:65" s="15" customFormat="1">
      <c r="B521" s="194"/>
      <c r="D521" s="165" t="s">
        <v>194</v>
      </c>
      <c r="E521" s="195" t="s">
        <v>1</v>
      </c>
      <c r="F521" s="196" t="s">
        <v>3700</v>
      </c>
      <c r="H521" s="195" t="s">
        <v>1</v>
      </c>
      <c r="I521" s="197"/>
      <c r="L521" s="194"/>
      <c r="M521" s="198"/>
      <c r="N521" s="199"/>
      <c r="O521" s="199"/>
      <c r="P521" s="199"/>
      <c r="Q521" s="199"/>
      <c r="R521" s="199"/>
      <c r="S521" s="199"/>
      <c r="T521" s="200"/>
      <c r="AT521" s="195" t="s">
        <v>194</v>
      </c>
      <c r="AU521" s="195" t="s">
        <v>88</v>
      </c>
      <c r="AV521" s="15" t="s">
        <v>24</v>
      </c>
      <c r="AW521" s="15" t="s">
        <v>35</v>
      </c>
      <c r="AX521" s="15" t="s">
        <v>80</v>
      </c>
      <c r="AY521" s="195" t="s">
        <v>185</v>
      </c>
    </row>
    <row r="522" spans="1:65" s="13" customFormat="1">
      <c r="B522" s="164"/>
      <c r="D522" s="165" t="s">
        <v>194</v>
      </c>
      <c r="E522" s="166" t="s">
        <v>1</v>
      </c>
      <c r="F522" s="167" t="s">
        <v>3764</v>
      </c>
      <c r="H522" s="168">
        <v>34.956000000000003</v>
      </c>
      <c r="I522" s="169"/>
      <c r="L522" s="164"/>
      <c r="M522" s="170"/>
      <c r="N522" s="171"/>
      <c r="O522" s="171"/>
      <c r="P522" s="171"/>
      <c r="Q522" s="171"/>
      <c r="R522" s="171"/>
      <c r="S522" s="171"/>
      <c r="T522" s="172"/>
      <c r="AT522" s="166" t="s">
        <v>194</v>
      </c>
      <c r="AU522" s="166" t="s">
        <v>88</v>
      </c>
      <c r="AV522" s="13" t="s">
        <v>88</v>
      </c>
      <c r="AW522" s="13" t="s">
        <v>35</v>
      </c>
      <c r="AX522" s="13" t="s">
        <v>80</v>
      </c>
      <c r="AY522" s="166" t="s">
        <v>185</v>
      </c>
    </row>
    <row r="523" spans="1:65" s="15" customFormat="1">
      <c r="B523" s="194"/>
      <c r="D523" s="165" t="s">
        <v>194</v>
      </c>
      <c r="E523" s="195" t="s">
        <v>1</v>
      </c>
      <c r="F523" s="196" t="s">
        <v>3703</v>
      </c>
      <c r="H523" s="195" t="s">
        <v>1</v>
      </c>
      <c r="I523" s="197"/>
      <c r="L523" s="194"/>
      <c r="M523" s="198"/>
      <c r="N523" s="199"/>
      <c r="O523" s="199"/>
      <c r="P523" s="199"/>
      <c r="Q523" s="199"/>
      <c r="R523" s="199"/>
      <c r="S523" s="199"/>
      <c r="T523" s="200"/>
      <c r="AT523" s="195" t="s">
        <v>194</v>
      </c>
      <c r="AU523" s="195" t="s">
        <v>88</v>
      </c>
      <c r="AV523" s="15" t="s">
        <v>24</v>
      </c>
      <c r="AW523" s="15" t="s">
        <v>35</v>
      </c>
      <c r="AX523" s="15" t="s">
        <v>80</v>
      </c>
      <c r="AY523" s="195" t="s">
        <v>185</v>
      </c>
    </row>
    <row r="524" spans="1:65" s="13" customFormat="1">
      <c r="B524" s="164"/>
      <c r="D524" s="165" t="s">
        <v>194</v>
      </c>
      <c r="E524" s="166" t="s">
        <v>1</v>
      </c>
      <c r="F524" s="167" t="s">
        <v>3765</v>
      </c>
      <c r="H524" s="168">
        <v>11.833</v>
      </c>
      <c r="I524" s="169"/>
      <c r="L524" s="164"/>
      <c r="M524" s="170"/>
      <c r="N524" s="171"/>
      <c r="O524" s="171"/>
      <c r="P524" s="171"/>
      <c r="Q524" s="171"/>
      <c r="R524" s="171"/>
      <c r="S524" s="171"/>
      <c r="T524" s="172"/>
      <c r="AT524" s="166" t="s">
        <v>194</v>
      </c>
      <c r="AU524" s="166" t="s">
        <v>88</v>
      </c>
      <c r="AV524" s="13" t="s">
        <v>88</v>
      </c>
      <c r="AW524" s="13" t="s">
        <v>35</v>
      </c>
      <c r="AX524" s="13" t="s">
        <v>80</v>
      </c>
      <c r="AY524" s="166" t="s">
        <v>185</v>
      </c>
    </row>
    <row r="525" spans="1:65" s="15" customFormat="1">
      <c r="B525" s="194"/>
      <c r="D525" s="165" t="s">
        <v>194</v>
      </c>
      <c r="E525" s="195" t="s">
        <v>1</v>
      </c>
      <c r="F525" s="196" t="s">
        <v>3709</v>
      </c>
      <c r="H525" s="195" t="s">
        <v>1</v>
      </c>
      <c r="I525" s="197"/>
      <c r="L525" s="194"/>
      <c r="M525" s="198"/>
      <c r="N525" s="199"/>
      <c r="O525" s="199"/>
      <c r="P525" s="199"/>
      <c r="Q525" s="199"/>
      <c r="R525" s="199"/>
      <c r="S525" s="199"/>
      <c r="T525" s="200"/>
      <c r="AT525" s="195" t="s">
        <v>194</v>
      </c>
      <c r="AU525" s="195" t="s">
        <v>88</v>
      </c>
      <c r="AV525" s="15" t="s">
        <v>24</v>
      </c>
      <c r="AW525" s="15" t="s">
        <v>35</v>
      </c>
      <c r="AX525" s="15" t="s">
        <v>80</v>
      </c>
      <c r="AY525" s="195" t="s">
        <v>185</v>
      </c>
    </row>
    <row r="526" spans="1:65" s="13" customFormat="1">
      <c r="B526" s="164"/>
      <c r="D526" s="165" t="s">
        <v>194</v>
      </c>
      <c r="E526" s="166" t="s">
        <v>1</v>
      </c>
      <c r="F526" s="167" t="s">
        <v>3766</v>
      </c>
      <c r="H526" s="168">
        <v>46.98</v>
      </c>
      <c r="I526" s="169"/>
      <c r="L526" s="164"/>
      <c r="M526" s="170"/>
      <c r="N526" s="171"/>
      <c r="O526" s="171"/>
      <c r="P526" s="171"/>
      <c r="Q526" s="171"/>
      <c r="R526" s="171"/>
      <c r="S526" s="171"/>
      <c r="T526" s="172"/>
      <c r="AT526" s="166" t="s">
        <v>194</v>
      </c>
      <c r="AU526" s="166" t="s">
        <v>88</v>
      </c>
      <c r="AV526" s="13" t="s">
        <v>88</v>
      </c>
      <c r="AW526" s="13" t="s">
        <v>35</v>
      </c>
      <c r="AX526" s="13" t="s">
        <v>80</v>
      </c>
      <c r="AY526" s="166" t="s">
        <v>185</v>
      </c>
    </row>
    <row r="527" spans="1:65" s="15" customFormat="1">
      <c r="B527" s="194"/>
      <c r="D527" s="165" t="s">
        <v>194</v>
      </c>
      <c r="E527" s="195" t="s">
        <v>1</v>
      </c>
      <c r="F527" s="196" t="s">
        <v>3712</v>
      </c>
      <c r="H527" s="195" t="s">
        <v>1</v>
      </c>
      <c r="I527" s="197"/>
      <c r="L527" s="194"/>
      <c r="M527" s="198"/>
      <c r="N527" s="199"/>
      <c r="O527" s="199"/>
      <c r="P527" s="199"/>
      <c r="Q527" s="199"/>
      <c r="R527" s="199"/>
      <c r="S527" s="199"/>
      <c r="T527" s="200"/>
      <c r="AT527" s="195" t="s">
        <v>194</v>
      </c>
      <c r="AU527" s="195" t="s">
        <v>88</v>
      </c>
      <c r="AV527" s="15" t="s">
        <v>24</v>
      </c>
      <c r="AW527" s="15" t="s">
        <v>35</v>
      </c>
      <c r="AX527" s="15" t="s">
        <v>80</v>
      </c>
      <c r="AY527" s="195" t="s">
        <v>185</v>
      </c>
    </row>
    <row r="528" spans="1:65" s="13" customFormat="1">
      <c r="B528" s="164"/>
      <c r="D528" s="165" t="s">
        <v>194</v>
      </c>
      <c r="E528" s="166" t="s">
        <v>1</v>
      </c>
      <c r="F528" s="167" t="s">
        <v>3767</v>
      </c>
      <c r="H528" s="168">
        <v>33.500999999999998</v>
      </c>
      <c r="I528" s="169"/>
      <c r="L528" s="164"/>
      <c r="M528" s="170"/>
      <c r="N528" s="171"/>
      <c r="O528" s="171"/>
      <c r="P528" s="171"/>
      <c r="Q528" s="171"/>
      <c r="R528" s="171"/>
      <c r="S528" s="171"/>
      <c r="T528" s="172"/>
      <c r="AT528" s="166" t="s">
        <v>194</v>
      </c>
      <c r="AU528" s="166" t="s">
        <v>88</v>
      </c>
      <c r="AV528" s="13" t="s">
        <v>88</v>
      </c>
      <c r="AW528" s="13" t="s">
        <v>35</v>
      </c>
      <c r="AX528" s="13" t="s">
        <v>80</v>
      </c>
      <c r="AY528" s="166" t="s">
        <v>185</v>
      </c>
    </row>
    <row r="529" spans="2:51" s="15" customFormat="1">
      <c r="B529" s="194"/>
      <c r="D529" s="165" t="s">
        <v>194</v>
      </c>
      <c r="E529" s="195" t="s">
        <v>1</v>
      </c>
      <c r="F529" s="196" t="s">
        <v>3715</v>
      </c>
      <c r="H529" s="195" t="s">
        <v>1</v>
      </c>
      <c r="I529" s="197"/>
      <c r="L529" s="194"/>
      <c r="M529" s="198"/>
      <c r="N529" s="199"/>
      <c r="O529" s="199"/>
      <c r="P529" s="199"/>
      <c r="Q529" s="199"/>
      <c r="R529" s="199"/>
      <c r="S529" s="199"/>
      <c r="T529" s="200"/>
      <c r="AT529" s="195" t="s">
        <v>194</v>
      </c>
      <c r="AU529" s="195" t="s">
        <v>88</v>
      </c>
      <c r="AV529" s="15" t="s">
        <v>24</v>
      </c>
      <c r="AW529" s="15" t="s">
        <v>35</v>
      </c>
      <c r="AX529" s="15" t="s">
        <v>80</v>
      </c>
      <c r="AY529" s="195" t="s">
        <v>185</v>
      </c>
    </row>
    <row r="530" spans="2:51" s="13" customFormat="1">
      <c r="B530" s="164"/>
      <c r="D530" s="165" t="s">
        <v>194</v>
      </c>
      <c r="E530" s="166" t="s">
        <v>1</v>
      </c>
      <c r="F530" s="167" t="s">
        <v>3768</v>
      </c>
      <c r="H530" s="168">
        <v>38.518999999999998</v>
      </c>
      <c r="I530" s="169"/>
      <c r="L530" s="164"/>
      <c r="M530" s="170"/>
      <c r="N530" s="171"/>
      <c r="O530" s="171"/>
      <c r="P530" s="171"/>
      <c r="Q530" s="171"/>
      <c r="R530" s="171"/>
      <c r="S530" s="171"/>
      <c r="T530" s="172"/>
      <c r="AT530" s="166" t="s">
        <v>194</v>
      </c>
      <c r="AU530" s="166" t="s">
        <v>88</v>
      </c>
      <c r="AV530" s="13" t="s">
        <v>88</v>
      </c>
      <c r="AW530" s="13" t="s">
        <v>35</v>
      </c>
      <c r="AX530" s="13" t="s">
        <v>80</v>
      </c>
      <c r="AY530" s="166" t="s">
        <v>185</v>
      </c>
    </row>
    <row r="531" spans="2:51" s="15" customFormat="1">
      <c r="B531" s="194"/>
      <c r="D531" s="165" t="s">
        <v>194</v>
      </c>
      <c r="E531" s="195" t="s">
        <v>1</v>
      </c>
      <c r="F531" s="196" t="s">
        <v>3722</v>
      </c>
      <c r="H531" s="195" t="s">
        <v>1</v>
      </c>
      <c r="I531" s="197"/>
      <c r="L531" s="194"/>
      <c r="M531" s="198"/>
      <c r="N531" s="199"/>
      <c r="O531" s="199"/>
      <c r="P531" s="199"/>
      <c r="Q531" s="199"/>
      <c r="R531" s="199"/>
      <c r="S531" s="199"/>
      <c r="T531" s="200"/>
      <c r="AT531" s="195" t="s">
        <v>194</v>
      </c>
      <c r="AU531" s="195" t="s">
        <v>88</v>
      </c>
      <c r="AV531" s="15" t="s">
        <v>24</v>
      </c>
      <c r="AW531" s="15" t="s">
        <v>35</v>
      </c>
      <c r="AX531" s="15" t="s">
        <v>80</v>
      </c>
      <c r="AY531" s="195" t="s">
        <v>185</v>
      </c>
    </row>
    <row r="532" spans="2:51" s="13" customFormat="1">
      <c r="B532" s="164"/>
      <c r="D532" s="165" t="s">
        <v>194</v>
      </c>
      <c r="E532" s="166" t="s">
        <v>1</v>
      </c>
      <c r="F532" s="167" t="s">
        <v>3769</v>
      </c>
      <c r="H532" s="168">
        <v>58.259</v>
      </c>
      <c r="I532" s="169"/>
      <c r="L532" s="164"/>
      <c r="M532" s="170"/>
      <c r="N532" s="171"/>
      <c r="O532" s="171"/>
      <c r="P532" s="171"/>
      <c r="Q532" s="171"/>
      <c r="R532" s="171"/>
      <c r="S532" s="171"/>
      <c r="T532" s="172"/>
      <c r="AT532" s="166" t="s">
        <v>194</v>
      </c>
      <c r="AU532" s="166" t="s">
        <v>88</v>
      </c>
      <c r="AV532" s="13" t="s">
        <v>88</v>
      </c>
      <c r="AW532" s="13" t="s">
        <v>35</v>
      </c>
      <c r="AX532" s="13" t="s">
        <v>80</v>
      </c>
      <c r="AY532" s="166" t="s">
        <v>185</v>
      </c>
    </row>
    <row r="533" spans="2:51" s="15" customFormat="1">
      <c r="B533" s="194"/>
      <c r="D533" s="165" t="s">
        <v>194</v>
      </c>
      <c r="E533" s="195" t="s">
        <v>1</v>
      </c>
      <c r="F533" s="196" t="s">
        <v>3725</v>
      </c>
      <c r="H533" s="195" t="s">
        <v>1</v>
      </c>
      <c r="I533" s="197"/>
      <c r="L533" s="194"/>
      <c r="M533" s="198"/>
      <c r="N533" s="199"/>
      <c r="O533" s="199"/>
      <c r="P533" s="199"/>
      <c r="Q533" s="199"/>
      <c r="R533" s="199"/>
      <c r="S533" s="199"/>
      <c r="T533" s="200"/>
      <c r="AT533" s="195" t="s">
        <v>194</v>
      </c>
      <c r="AU533" s="195" t="s">
        <v>88</v>
      </c>
      <c r="AV533" s="15" t="s">
        <v>24</v>
      </c>
      <c r="AW533" s="15" t="s">
        <v>35</v>
      </c>
      <c r="AX533" s="15" t="s">
        <v>80</v>
      </c>
      <c r="AY533" s="195" t="s">
        <v>185</v>
      </c>
    </row>
    <row r="534" spans="2:51" s="13" customFormat="1">
      <c r="B534" s="164"/>
      <c r="D534" s="165" t="s">
        <v>194</v>
      </c>
      <c r="E534" s="166" t="s">
        <v>1</v>
      </c>
      <c r="F534" s="167" t="s">
        <v>3770</v>
      </c>
      <c r="H534" s="168">
        <v>40.466999999999999</v>
      </c>
      <c r="I534" s="169"/>
      <c r="L534" s="164"/>
      <c r="M534" s="170"/>
      <c r="N534" s="171"/>
      <c r="O534" s="171"/>
      <c r="P534" s="171"/>
      <c r="Q534" s="171"/>
      <c r="R534" s="171"/>
      <c r="S534" s="171"/>
      <c r="T534" s="172"/>
      <c r="AT534" s="166" t="s">
        <v>194</v>
      </c>
      <c r="AU534" s="166" t="s">
        <v>88</v>
      </c>
      <c r="AV534" s="13" t="s">
        <v>88</v>
      </c>
      <c r="AW534" s="13" t="s">
        <v>35</v>
      </c>
      <c r="AX534" s="13" t="s">
        <v>80</v>
      </c>
      <c r="AY534" s="166" t="s">
        <v>185</v>
      </c>
    </row>
    <row r="535" spans="2:51" s="15" customFormat="1">
      <c r="B535" s="194"/>
      <c r="D535" s="165" t="s">
        <v>194</v>
      </c>
      <c r="E535" s="195" t="s">
        <v>1</v>
      </c>
      <c r="F535" s="196" t="s">
        <v>3728</v>
      </c>
      <c r="H535" s="195" t="s">
        <v>1</v>
      </c>
      <c r="I535" s="197"/>
      <c r="L535" s="194"/>
      <c r="M535" s="198"/>
      <c r="N535" s="199"/>
      <c r="O535" s="199"/>
      <c r="P535" s="199"/>
      <c r="Q535" s="199"/>
      <c r="R535" s="199"/>
      <c r="S535" s="199"/>
      <c r="T535" s="200"/>
      <c r="AT535" s="195" t="s">
        <v>194</v>
      </c>
      <c r="AU535" s="195" t="s">
        <v>88</v>
      </c>
      <c r="AV535" s="15" t="s">
        <v>24</v>
      </c>
      <c r="AW535" s="15" t="s">
        <v>35</v>
      </c>
      <c r="AX535" s="15" t="s">
        <v>80</v>
      </c>
      <c r="AY535" s="195" t="s">
        <v>185</v>
      </c>
    </row>
    <row r="536" spans="2:51" s="13" customFormat="1">
      <c r="B536" s="164"/>
      <c r="D536" s="165" t="s">
        <v>194</v>
      </c>
      <c r="E536" s="166" t="s">
        <v>1</v>
      </c>
      <c r="F536" s="167" t="s">
        <v>3771</v>
      </c>
      <c r="H536" s="168">
        <v>23.539000000000001</v>
      </c>
      <c r="I536" s="169"/>
      <c r="L536" s="164"/>
      <c r="M536" s="170"/>
      <c r="N536" s="171"/>
      <c r="O536" s="171"/>
      <c r="P536" s="171"/>
      <c r="Q536" s="171"/>
      <c r="R536" s="171"/>
      <c r="S536" s="171"/>
      <c r="T536" s="172"/>
      <c r="AT536" s="166" t="s">
        <v>194</v>
      </c>
      <c r="AU536" s="166" t="s">
        <v>88</v>
      </c>
      <c r="AV536" s="13" t="s">
        <v>88</v>
      </c>
      <c r="AW536" s="13" t="s">
        <v>35</v>
      </c>
      <c r="AX536" s="13" t="s">
        <v>80</v>
      </c>
      <c r="AY536" s="166" t="s">
        <v>185</v>
      </c>
    </row>
    <row r="537" spans="2:51" s="15" customFormat="1">
      <c r="B537" s="194"/>
      <c r="D537" s="165" t="s">
        <v>194</v>
      </c>
      <c r="E537" s="195" t="s">
        <v>1</v>
      </c>
      <c r="F537" s="196" t="s">
        <v>3731</v>
      </c>
      <c r="H537" s="195" t="s">
        <v>1</v>
      </c>
      <c r="I537" s="197"/>
      <c r="L537" s="194"/>
      <c r="M537" s="198"/>
      <c r="N537" s="199"/>
      <c r="O537" s="199"/>
      <c r="P537" s="199"/>
      <c r="Q537" s="199"/>
      <c r="R537" s="199"/>
      <c r="S537" s="199"/>
      <c r="T537" s="200"/>
      <c r="AT537" s="195" t="s">
        <v>194</v>
      </c>
      <c r="AU537" s="195" t="s">
        <v>88</v>
      </c>
      <c r="AV537" s="15" t="s">
        <v>24</v>
      </c>
      <c r="AW537" s="15" t="s">
        <v>35</v>
      </c>
      <c r="AX537" s="15" t="s">
        <v>80</v>
      </c>
      <c r="AY537" s="195" t="s">
        <v>185</v>
      </c>
    </row>
    <row r="538" spans="2:51" s="13" customFormat="1">
      <c r="B538" s="164"/>
      <c r="D538" s="165" t="s">
        <v>194</v>
      </c>
      <c r="E538" s="166" t="s">
        <v>1</v>
      </c>
      <c r="F538" s="167" t="s">
        <v>3772</v>
      </c>
      <c r="H538" s="168">
        <v>14.108000000000001</v>
      </c>
      <c r="I538" s="169"/>
      <c r="L538" s="164"/>
      <c r="M538" s="170"/>
      <c r="N538" s="171"/>
      <c r="O538" s="171"/>
      <c r="P538" s="171"/>
      <c r="Q538" s="171"/>
      <c r="R538" s="171"/>
      <c r="S538" s="171"/>
      <c r="T538" s="172"/>
      <c r="AT538" s="166" t="s">
        <v>194</v>
      </c>
      <c r="AU538" s="166" t="s">
        <v>88</v>
      </c>
      <c r="AV538" s="13" t="s">
        <v>88</v>
      </c>
      <c r="AW538" s="13" t="s">
        <v>35</v>
      </c>
      <c r="AX538" s="13" t="s">
        <v>80</v>
      </c>
      <c r="AY538" s="166" t="s">
        <v>185</v>
      </c>
    </row>
    <row r="539" spans="2:51" s="15" customFormat="1">
      <c r="B539" s="194"/>
      <c r="D539" s="165" t="s">
        <v>194</v>
      </c>
      <c r="E539" s="195" t="s">
        <v>1</v>
      </c>
      <c r="F539" s="196" t="s">
        <v>3734</v>
      </c>
      <c r="H539" s="195" t="s">
        <v>1</v>
      </c>
      <c r="I539" s="197"/>
      <c r="L539" s="194"/>
      <c r="M539" s="198"/>
      <c r="N539" s="199"/>
      <c r="O539" s="199"/>
      <c r="P539" s="199"/>
      <c r="Q539" s="199"/>
      <c r="R539" s="199"/>
      <c r="S539" s="199"/>
      <c r="T539" s="200"/>
      <c r="AT539" s="195" t="s">
        <v>194</v>
      </c>
      <c r="AU539" s="195" t="s">
        <v>88</v>
      </c>
      <c r="AV539" s="15" t="s">
        <v>24</v>
      </c>
      <c r="AW539" s="15" t="s">
        <v>35</v>
      </c>
      <c r="AX539" s="15" t="s">
        <v>80</v>
      </c>
      <c r="AY539" s="195" t="s">
        <v>185</v>
      </c>
    </row>
    <row r="540" spans="2:51" s="13" customFormat="1">
      <c r="B540" s="164"/>
      <c r="D540" s="165" t="s">
        <v>194</v>
      </c>
      <c r="E540" s="166" t="s">
        <v>1</v>
      </c>
      <c r="F540" s="167" t="s">
        <v>3773</v>
      </c>
      <c r="H540" s="168">
        <v>31.75</v>
      </c>
      <c r="I540" s="169"/>
      <c r="L540" s="164"/>
      <c r="M540" s="170"/>
      <c r="N540" s="171"/>
      <c r="O540" s="171"/>
      <c r="P540" s="171"/>
      <c r="Q540" s="171"/>
      <c r="R540" s="171"/>
      <c r="S540" s="171"/>
      <c r="T540" s="172"/>
      <c r="AT540" s="166" t="s">
        <v>194</v>
      </c>
      <c r="AU540" s="166" t="s">
        <v>88</v>
      </c>
      <c r="AV540" s="13" t="s">
        <v>88</v>
      </c>
      <c r="AW540" s="13" t="s">
        <v>35</v>
      </c>
      <c r="AX540" s="13" t="s">
        <v>80</v>
      </c>
      <c r="AY540" s="166" t="s">
        <v>185</v>
      </c>
    </row>
    <row r="541" spans="2:51" s="15" customFormat="1">
      <c r="B541" s="194"/>
      <c r="D541" s="165" t="s">
        <v>194</v>
      </c>
      <c r="E541" s="195" t="s">
        <v>1</v>
      </c>
      <c r="F541" s="196" t="s">
        <v>3737</v>
      </c>
      <c r="H541" s="195" t="s">
        <v>1</v>
      </c>
      <c r="I541" s="197"/>
      <c r="L541" s="194"/>
      <c r="M541" s="198"/>
      <c r="N541" s="199"/>
      <c r="O541" s="199"/>
      <c r="P541" s="199"/>
      <c r="Q541" s="199"/>
      <c r="R541" s="199"/>
      <c r="S541" s="199"/>
      <c r="T541" s="200"/>
      <c r="AT541" s="195" t="s">
        <v>194</v>
      </c>
      <c r="AU541" s="195" t="s">
        <v>88</v>
      </c>
      <c r="AV541" s="15" t="s">
        <v>24</v>
      </c>
      <c r="AW541" s="15" t="s">
        <v>35</v>
      </c>
      <c r="AX541" s="15" t="s">
        <v>80</v>
      </c>
      <c r="AY541" s="195" t="s">
        <v>185</v>
      </c>
    </row>
    <row r="542" spans="2:51" s="13" customFormat="1">
      <c r="B542" s="164"/>
      <c r="D542" s="165" t="s">
        <v>194</v>
      </c>
      <c r="E542" s="166" t="s">
        <v>1</v>
      </c>
      <c r="F542" s="167" t="s">
        <v>3774</v>
      </c>
      <c r="H542" s="168">
        <v>27.581</v>
      </c>
      <c r="I542" s="169"/>
      <c r="L542" s="164"/>
      <c r="M542" s="170"/>
      <c r="N542" s="171"/>
      <c r="O542" s="171"/>
      <c r="P542" s="171"/>
      <c r="Q542" s="171"/>
      <c r="R542" s="171"/>
      <c r="S542" s="171"/>
      <c r="T542" s="172"/>
      <c r="AT542" s="166" t="s">
        <v>194</v>
      </c>
      <c r="AU542" s="166" t="s">
        <v>88</v>
      </c>
      <c r="AV542" s="13" t="s">
        <v>88</v>
      </c>
      <c r="AW542" s="13" t="s">
        <v>35</v>
      </c>
      <c r="AX542" s="13" t="s">
        <v>80</v>
      </c>
      <c r="AY542" s="166" t="s">
        <v>185</v>
      </c>
    </row>
    <row r="543" spans="2:51" s="15" customFormat="1">
      <c r="B543" s="194"/>
      <c r="D543" s="165" t="s">
        <v>194</v>
      </c>
      <c r="E543" s="195" t="s">
        <v>1</v>
      </c>
      <c r="F543" s="196" t="s">
        <v>3740</v>
      </c>
      <c r="H543" s="195" t="s">
        <v>1</v>
      </c>
      <c r="I543" s="197"/>
      <c r="L543" s="194"/>
      <c r="M543" s="198"/>
      <c r="N543" s="199"/>
      <c r="O543" s="199"/>
      <c r="P543" s="199"/>
      <c r="Q543" s="199"/>
      <c r="R543" s="199"/>
      <c r="S543" s="199"/>
      <c r="T543" s="200"/>
      <c r="AT543" s="195" t="s">
        <v>194</v>
      </c>
      <c r="AU543" s="195" t="s">
        <v>88</v>
      </c>
      <c r="AV543" s="15" t="s">
        <v>24</v>
      </c>
      <c r="AW543" s="15" t="s">
        <v>35</v>
      </c>
      <c r="AX543" s="15" t="s">
        <v>80</v>
      </c>
      <c r="AY543" s="195" t="s">
        <v>185</v>
      </c>
    </row>
    <row r="544" spans="2:51" s="13" customFormat="1">
      <c r="B544" s="164"/>
      <c r="D544" s="165" t="s">
        <v>194</v>
      </c>
      <c r="E544" s="166" t="s">
        <v>1</v>
      </c>
      <c r="F544" s="167" t="s">
        <v>3775</v>
      </c>
      <c r="H544" s="168">
        <v>7.657</v>
      </c>
      <c r="I544" s="169"/>
      <c r="L544" s="164"/>
      <c r="M544" s="170"/>
      <c r="N544" s="171"/>
      <c r="O544" s="171"/>
      <c r="P544" s="171"/>
      <c r="Q544" s="171"/>
      <c r="R544" s="171"/>
      <c r="S544" s="171"/>
      <c r="T544" s="172"/>
      <c r="AT544" s="166" t="s">
        <v>194</v>
      </c>
      <c r="AU544" s="166" t="s">
        <v>88</v>
      </c>
      <c r="AV544" s="13" t="s">
        <v>88</v>
      </c>
      <c r="AW544" s="13" t="s">
        <v>35</v>
      </c>
      <c r="AX544" s="13" t="s">
        <v>80</v>
      </c>
      <c r="AY544" s="166" t="s">
        <v>185</v>
      </c>
    </row>
    <row r="545" spans="1:65" s="14" customFormat="1">
      <c r="B545" s="173"/>
      <c r="D545" s="165" t="s">
        <v>194</v>
      </c>
      <c r="E545" s="174" t="s">
        <v>3477</v>
      </c>
      <c r="F545" s="175" t="s">
        <v>195</v>
      </c>
      <c r="H545" s="176">
        <v>399.69299999999998</v>
      </c>
      <c r="I545" s="177"/>
      <c r="L545" s="173"/>
      <c r="M545" s="178"/>
      <c r="N545" s="179"/>
      <c r="O545" s="179"/>
      <c r="P545" s="179"/>
      <c r="Q545" s="179"/>
      <c r="R545" s="179"/>
      <c r="S545" s="179"/>
      <c r="T545" s="180"/>
      <c r="AT545" s="174" t="s">
        <v>194</v>
      </c>
      <c r="AU545" s="174" t="s">
        <v>88</v>
      </c>
      <c r="AV545" s="14" t="s">
        <v>192</v>
      </c>
      <c r="AW545" s="14" t="s">
        <v>35</v>
      </c>
      <c r="AX545" s="14" t="s">
        <v>24</v>
      </c>
      <c r="AY545" s="174" t="s">
        <v>185</v>
      </c>
    </row>
    <row r="546" spans="1:65" s="2" customFormat="1" ht="16.5" customHeight="1">
      <c r="A546" s="33"/>
      <c r="B546" s="150"/>
      <c r="C546" s="151" t="s">
        <v>892</v>
      </c>
      <c r="D546" s="151" t="s">
        <v>187</v>
      </c>
      <c r="E546" s="152" t="s">
        <v>1565</v>
      </c>
      <c r="F546" s="153" t="s">
        <v>1566</v>
      </c>
      <c r="G546" s="154" t="s">
        <v>288</v>
      </c>
      <c r="H546" s="155">
        <v>399.69299999999998</v>
      </c>
      <c r="I546" s="156"/>
      <c r="J546" s="157">
        <f>ROUND(I546*H546,2)</f>
        <v>0</v>
      </c>
      <c r="K546" s="153" t="s">
        <v>191</v>
      </c>
      <c r="L546" s="34"/>
      <c r="M546" s="158" t="s">
        <v>1</v>
      </c>
      <c r="N546" s="159" t="s">
        <v>45</v>
      </c>
      <c r="O546" s="59"/>
      <c r="P546" s="160">
        <f>O546*H546</f>
        <v>0</v>
      </c>
      <c r="Q546" s="160">
        <v>0</v>
      </c>
      <c r="R546" s="160">
        <f>Q546*H546</f>
        <v>0</v>
      </c>
      <c r="S546" s="160">
        <v>0</v>
      </c>
      <c r="T546" s="161">
        <f>S546*H546</f>
        <v>0</v>
      </c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R546" s="162" t="s">
        <v>192</v>
      </c>
      <c r="AT546" s="162" t="s">
        <v>187</v>
      </c>
      <c r="AU546" s="162" t="s">
        <v>88</v>
      </c>
      <c r="AY546" s="18" t="s">
        <v>185</v>
      </c>
      <c r="BE546" s="163">
        <f>IF(N546="základní",J546,0)</f>
        <v>0</v>
      </c>
      <c r="BF546" s="163">
        <f>IF(N546="snížená",J546,0)</f>
        <v>0</v>
      </c>
      <c r="BG546" s="163">
        <f>IF(N546="zákl. přenesená",J546,0)</f>
        <v>0</v>
      </c>
      <c r="BH546" s="163">
        <f>IF(N546="sníž. přenesená",J546,0)</f>
        <v>0</v>
      </c>
      <c r="BI546" s="163">
        <f>IF(N546="nulová",J546,0)</f>
        <v>0</v>
      </c>
      <c r="BJ546" s="18" t="s">
        <v>24</v>
      </c>
      <c r="BK546" s="163">
        <f>ROUND(I546*H546,2)</f>
        <v>0</v>
      </c>
      <c r="BL546" s="18" t="s">
        <v>192</v>
      </c>
      <c r="BM546" s="162" t="s">
        <v>3776</v>
      </c>
    </row>
    <row r="547" spans="1:65" s="2" customFormat="1" ht="16.5" customHeight="1">
      <c r="A547" s="33"/>
      <c r="B547" s="150"/>
      <c r="C547" s="151" t="s">
        <v>894</v>
      </c>
      <c r="D547" s="151" t="s">
        <v>187</v>
      </c>
      <c r="E547" s="152" t="s">
        <v>3777</v>
      </c>
      <c r="F547" s="153" t="s">
        <v>3778</v>
      </c>
      <c r="G547" s="154" t="s">
        <v>288</v>
      </c>
      <c r="H547" s="155">
        <v>2142.6529999999998</v>
      </c>
      <c r="I547" s="156"/>
      <c r="J547" s="157">
        <f>ROUND(I547*H547,2)</f>
        <v>0</v>
      </c>
      <c r="K547" s="153" t="s">
        <v>191</v>
      </c>
      <c r="L547" s="34"/>
      <c r="M547" s="158" t="s">
        <v>1</v>
      </c>
      <c r="N547" s="159" t="s">
        <v>45</v>
      </c>
      <c r="O547" s="59"/>
      <c r="P547" s="160">
        <f>O547*H547</f>
        <v>0</v>
      </c>
      <c r="Q547" s="160">
        <v>1.1900000000000001E-3</v>
      </c>
      <c r="R547" s="160">
        <f>Q547*H547</f>
        <v>2.5497570700000001</v>
      </c>
      <c r="S547" s="160">
        <v>0</v>
      </c>
      <c r="T547" s="161">
        <f>S547*H547</f>
        <v>0</v>
      </c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R547" s="162" t="s">
        <v>192</v>
      </c>
      <c r="AT547" s="162" t="s">
        <v>187</v>
      </c>
      <c r="AU547" s="162" t="s">
        <v>88</v>
      </c>
      <c r="AY547" s="18" t="s">
        <v>185</v>
      </c>
      <c r="BE547" s="163">
        <f>IF(N547="základní",J547,0)</f>
        <v>0</v>
      </c>
      <c r="BF547" s="163">
        <f>IF(N547="snížená",J547,0)</f>
        <v>0</v>
      </c>
      <c r="BG547" s="163">
        <f>IF(N547="zákl. přenesená",J547,0)</f>
        <v>0</v>
      </c>
      <c r="BH547" s="163">
        <f>IF(N547="sníž. přenesená",J547,0)</f>
        <v>0</v>
      </c>
      <c r="BI547" s="163">
        <f>IF(N547="nulová",J547,0)</f>
        <v>0</v>
      </c>
      <c r="BJ547" s="18" t="s">
        <v>24</v>
      </c>
      <c r="BK547" s="163">
        <f>ROUND(I547*H547,2)</f>
        <v>0</v>
      </c>
      <c r="BL547" s="18" t="s">
        <v>192</v>
      </c>
      <c r="BM547" s="162" t="s">
        <v>3779</v>
      </c>
    </row>
    <row r="548" spans="1:65" s="15" customFormat="1">
      <c r="B548" s="194"/>
      <c r="D548" s="165" t="s">
        <v>194</v>
      </c>
      <c r="E548" s="195" t="s">
        <v>1</v>
      </c>
      <c r="F548" s="196" t="s">
        <v>3667</v>
      </c>
      <c r="H548" s="195" t="s">
        <v>1</v>
      </c>
      <c r="I548" s="197"/>
      <c r="L548" s="194"/>
      <c r="M548" s="198"/>
      <c r="N548" s="199"/>
      <c r="O548" s="199"/>
      <c r="P548" s="199"/>
      <c r="Q548" s="199"/>
      <c r="R548" s="199"/>
      <c r="S548" s="199"/>
      <c r="T548" s="200"/>
      <c r="AT548" s="195" t="s">
        <v>194</v>
      </c>
      <c r="AU548" s="195" t="s">
        <v>88</v>
      </c>
      <c r="AV548" s="15" t="s">
        <v>24</v>
      </c>
      <c r="AW548" s="15" t="s">
        <v>35</v>
      </c>
      <c r="AX548" s="15" t="s">
        <v>80</v>
      </c>
      <c r="AY548" s="195" t="s">
        <v>185</v>
      </c>
    </row>
    <row r="549" spans="1:65" s="13" customFormat="1">
      <c r="B549" s="164"/>
      <c r="D549" s="165" t="s">
        <v>194</v>
      </c>
      <c r="E549" s="166" t="s">
        <v>1</v>
      </c>
      <c r="F549" s="167" t="s">
        <v>3780</v>
      </c>
      <c r="H549" s="168">
        <v>53.72</v>
      </c>
      <c r="I549" s="169"/>
      <c r="L549" s="164"/>
      <c r="M549" s="170"/>
      <c r="N549" s="171"/>
      <c r="O549" s="171"/>
      <c r="P549" s="171"/>
      <c r="Q549" s="171"/>
      <c r="R549" s="171"/>
      <c r="S549" s="171"/>
      <c r="T549" s="172"/>
      <c r="AT549" s="166" t="s">
        <v>194</v>
      </c>
      <c r="AU549" s="166" t="s">
        <v>88</v>
      </c>
      <c r="AV549" s="13" t="s">
        <v>88</v>
      </c>
      <c r="AW549" s="13" t="s">
        <v>35</v>
      </c>
      <c r="AX549" s="13" t="s">
        <v>80</v>
      </c>
      <c r="AY549" s="166" t="s">
        <v>185</v>
      </c>
    </row>
    <row r="550" spans="1:65" s="13" customFormat="1">
      <c r="B550" s="164"/>
      <c r="D550" s="165" t="s">
        <v>194</v>
      </c>
      <c r="E550" s="166" t="s">
        <v>1</v>
      </c>
      <c r="F550" s="167" t="s">
        <v>3781</v>
      </c>
      <c r="H550" s="168">
        <v>23.166</v>
      </c>
      <c r="I550" s="169"/>
      <c r="L550" s="164"/>
      <c r="M550" s="170"/>
      <c r="N550" s="171"/>
      <c r="O550" s="171"/>
      <c r="P550" s="171"/>
      <c r="Q550" s="171"/>
      <c r="R550" s="171"/>
      <c r="S550" s="171"/>
      <c r="T550" s="172"/>
      <c r="AT550" s="166" t="s">
        <v>194</v>
      </c>
      <c r="AU550" s="166" t="s">
        <v>88</v>
      </c>
      <c r="AV550" s="13" t="s">
        <v>88</v>
      </c>
      <c r="AW550" s="13" t="s">
        <v>35</v>
      </c>
      <c r="AX550" s="13" t="s">
        <v>80</v>
      </c>
      <c r="AY550" s="166" t="s">
        <v>185</v>
      </c>
    </row>
    <row r="551" spans="1:65" s="15" customFormat="1">
      <c r="B551" s="194"/>
      <c r="D551" s="165" t="s">
        <v>194</v>
      </c>
      <c r="E551" s="195" t="s">
        <v>1</v>
      </c>
      <c r="F551" s="196" t="s">
        <v>3670</v>
      </c>
      <c r="H551" s="195" t="s">
        <v>1</v>
      </c>
      <c r="I551" s="197"/>
      <c r="L551" s="194"/>
      <c r="M551" s="198"/>
      <c r="N551" s="199"/>
      <c r="O551" s="199"/>
      <c r="P551" s="199"/>
      <c r="Q551" s="199"/>
      <c r="R551" s="199"/>
      <c r="S551" s="199"/>
      <c r="T551" s="200"/>
      <c r="AT551" s="195" t="s">
        <v>194</v>
      </c>
      <c r="AU551" s="195" t="s">
        <v>88</v>
      </c>
      <c r="AV551" s="15" t="s">
        <v>24</v>
      </c>
      <c r="AW551" s="15" t="s">
        <v>35</v>
      </c>
      <c r="AX551" s="15" t="s">
        <v>80</v>
      </c>
      <c r="AY551" s="195" t="s">
        <v>185</v>
      </c>
    </row>
    <row r="552" spans="1:65" s="13" customFormat="1">
      <c r="B552" s="164"/>
      <c r="D552" s="165" t="s">
        <v>194</v>
      </c>
      <c r="E552" s="166" t="s">
        <v>1</v>
      </c>
      <c r="F552" s="167" t="s">
        <v>3782</v>
      </c>
      <c r="H552" s="168">
        <v>8.76</v>
      </c>
      <c r="I552" s="169"/>
      <c r="L552" s="164"/>
      <c r="M552" s="170"/>
      <c r="N552" s="171"/>
      <c r="O552" s="171"/>
      <c r="P552" s="171"/>
      <c r="Q552" s="171"/>
      <c r="R552" s="171"/>
      <c r="S552" s="171"/>
      <c r="T552" s="172"/>
      <c r="AT552" s="166" t="s">
        <v>194</v>
      </c>
      <c r="AU552" s="166" t="s">
        <v>88</v>
      </c>
      <c r="AV552" s="13" t="s">
        <v>88</v>
      </c>
      <c r="AW552" s="13" t="s">
        <v>35</v>
      </c>
      <c r="AX552" s="13" t="s">
        <v>80</v>
      </c>
      <c r="AY552" s="166" t="s">
        <v>185</v>
      </c>
    </row>
    <row r="553" spans="1:65" s="15" customFormat="1">
      <c r="B553" s="194"/>
      <c r="D553" s="165" t="s">
        <v>194</v>
      </c>
      <c r="E553" s="195" t="s">
        <v>1</v>
      </c>
      <c r="F553" s="196" t="s">
        <v>3672</v>
      </c>
      <c r="H553" s="195" t="s">
        <v>1</v>
      </c>
      <c r="I553" s="197"/>
      <c r="L553" s="194"/>
      <c r="M553" s="198"/>
      <c r="N553" s="199"/>
      <c r="O553" s="199"/>
      <c r="P553" s="199"/>
      <c r="Q553" s="199"/>
      <c r="R553" s="199"/>
      <c r="S553" s="199"/>
      <c r="T553" s="200"/>
      <c r="AT553" s="195" t="s">
        <v>194</v>
      </c>
      <c r="AU553" s="195" t="s">
        <v>88</v>
      </c>
      <c r="AV553" s="15" t="s">
        <v>24</v>
      </c>
      <c r="AW553" s="15" t="s">
        <v>35</v>
      </c>
      <c r="AX553" s="15" t="s">
        <v>80</v>
      </c>
      <c r="AY553" s="195" t="s">
        <v>185</v>
      </c>
    </row>
    <row r="554" spans="1:65" s="13" customFormat="1">
      <c r="B554" s="164"/>
      <c r="D554" s="165" t="s">
        <v>194</v>
      </c>
      <c r="E554" s="166" t="s">
        <v>1</v>
      </c>
      <c r="F554" s="167" t="s">
        <v>3783</v>
      </c>
      <c r="H554" s="168">
        <v>64.658000000000001</v>
      </c>
      <c r="I554" s="169"/>
      <c r="L554" s="164"/>
      <c r="M554" s="170"/>
      <c r="N554" s="171"/>
      <c r="O554" s="171"/>
      <c r="P554" s="171"/>
      <c r="Q554" s="171"/>
      <c r="R554" s="171"/>
      <c r="S554" s="171"/>
      <c r="T554" s="172"/>
      <c r="AT554" s="166" t="s">
        <v>194</v>
      </c>
      <c r="AU554" s="166" t="s">
        <v>88</v>
      </c>
      <c r="AV554" s="13" t="s">
        <v>88</v>
      </c>
      <c r="AW554" s="13" t="s">
        <v>35</v>
      </c>
      <c r="AX554" s="13" t="s">
        <v>80</v>
      </c>
      <c r="AY554" s="166" t="s">
        <v>185</v>
      </c>
    </row>
    <row r="555" spans="1:65" s="13" customFormat="1">
      <c r="B555" s="164"/>
      <c r="D555" s="165" t="s">
        <v>194</v>
      </c>
      <c r="E555" s="166" t="s">
        <v>1</v>
      </c>
      <c r="F555" s="167" t="s">
        <v>3763</v>
      </c>
      <c r="H555" s="168">
        <v>30.542999999999999</v>
      </c>
      <c r="I555" s="169"/>
      <c r="L555" s="164"/>
      <c r="M555" s="170"/>
      <c r="N555" s="171"/>
      <c r="O555" s="171"/>
      <c r="P555" s="171"/>
      <c r="Q555" s="171"/>
      <c r="R555" s="171"/>
      <c r="S555" s="171"/>
      <c r="T555" s="172"/>
      <c r="AT555" s="166" t="s">
        <v>194</v>
      </c>
      <c r="AU555" s="166" t="s">
        <v>88</v>
      </c>
      <c r="AV555" s="13" t="s">
        <v>88</v>
      </c>
      <c r="AW555" s="13" t="s">
        <v>35</v>
      </c>
      <c r="AX555" s="13" t="s">
        <v>80</v>
      </c>
      <c r="AY555" s="166" t="s">
        <v>185</v>
      </c>
    </row>
    <row r="556" spans="1:65" s="15" customFormat="1">
      <c r="B556" s="194"/>
      <c r="D556" s="165" t="s">
        <v>194</v>
      </c>
      <c r="E556" s="195" t="s">
        <v>1</v>
      </c>
      <c r="F556" s="196" t="s">
        <v>3675</v>
      </c>
      <c r="H556" s="195" t="s">
        <v>1</v>
      </c>
      <c r="I556" s="197"/>
      <c r="L556" s="194"/>
      <c r="M556" s="198"/>
      <c r="N556" s="199"/>
      <c r="O556" s="199"/>
      <c r="P556" s="199"/>
      <c r="Q556" s="199"/>
      <c r="R556" s="199"/>
      <c r="S556" s="199"/>
      <c r="T556" s="200"/>
      <c r="AT556" s="195" t="s">
        <v>194</v>
      </c>
      <c r="AU556" s="195" t="s">
        <v>88</v>
      </c>
      <c r="AV556" s="15" t="s">
        <v>24</v>
      </c>
      <c r="AW556" s="15" t="s">
        <v>35</v>
      </c>
      <c r="AX556" s="15" t="s">
        <v>80</v>
      </c>
      <c r="AY556" s="195" t="s">
        <v>185</v>
      </c>
    </row>
    <row r="557" spans="1:65" s="13" customFormat="1">
      <c r="B557" s="164"/>
      <c r="D557" s="165" t="s">
        <v>194</v>
      </c>
      <c r="E557" s="166" t="s">
        <v>1</v>
      </c>
      <c r="F557" s="167" t="s">
        <v>3784</v>
      </c>
      <c r="H557" s="168">
        <v>64.965000000000003</v>
      </c>
      <c r="I557" s="169"/>
      <c r="L557" s="164"/>
      <c r="M557" s="170"/>
      <c r="N557" s="171"/>
      <c r="O557" s="171"/>
      <c r="P557" s="171"/>
      <c r="Q557" s="171"/>
      <c r="R557" s="171"/>
      <c r="S557" s="171"/>
      <c r="T557" s="172"/>
      <c r="AT557" s="166" t="s">
        <v>194</v>
      </c>
      <c r="AU557" s="166" t="s">
        <v>88</v>
      </c>
      <c r="AV557" s="13" t="s">
        <v>88</v>
      </c>
      <c r="AW557" s="13" t="s">
        <v>35</v>
      </c>
      <c r="AX557" s="13" t="s">
        <v>80</v>
      </c>
      <c r="AY557" s="166" t="s">
        <v>185</v>
      </c>
    </row>
    <row r="558" spans="1:65" s="13" customFormat="1">
      <c r="B558" s="164"/>
      <c r="D558" s="165" t="s">
        <v>194</v>
      </c>
      <c r="E558" s="166" t="s">
        <v>1</v>
      </c>
      <c r="F558" s="167" t="s">
        <v>3785</v>
      </c>
      <c r="H558" s="168">
        <v>17.422999999999998</v>
      </c>
      <c r="I558" s="169"/>
      <c r="L558" s="164"/>
      <c r="M558" s="170"/>
      <c r="N558" s="171"/>
      <c r="O558" s="171"/>
      <c r="P558" s="171"/>
      <c r="Q558" s="171"/>
      <c r="R558" s="171"/>
      <c r="S558" s="171"/>
      <c r="T558" s="172"/>
      <c r="AT558" s="166" t="s">
        <v>194</v>
      </c>
      <c r="AU558" s="166" t="s">
        <v>88</v>
      </c>
      <c r="AV558" s="13" t="s">
        <v>88</v>
      </c>
      <c r="AW558" s="13" t="s">
        <v>35</v>
      </c>
      <c r="AX558" s="13" t="s">
        <v>80</v>
      </c>
      <c r="AY558" s="166" t="s">
        <v>185</v>
      </c>
    </row>
    <row r="559" spans="1:65" s="15" customFormat="1">
      <c r="B559" s="194"/>
      <c r="D559" s="165" t="s">
        <v>194</v>
      </c>
      <c r="E559" s="195" t="s">
        <v>1</v>
      </c>
      <c r="F559" s="196" t="s">
        <v>3678</v>
      </c>
      <c r="H559" s="195" t="s">
        <v>1</v>
      </c>
      <c r="I559" s="197"/>
      <c r="L559" s="194"/>
      <c r="M559" s="198"/>
      <c r="N559" s="199"/>
      <c r="O559" s="199"/>
      <c r="P559" s="199"/>
      <c r="Q559" s="199"/>
      <c r="R559" s="199"/>
      <c r="S559" s="199"/>
      <c r="T559" s="200"/>
      <c r="AT559" s="195" t="s">
        <v>194</v>
      </c>
      <c r="AU559" s="195" t="s">
        <v>88</v>
      </c>
      <c r="AV559" s="15" t="s">
        <v>24</v>
      </c>
      <c r="AW559" s="15" t="s">
        <v>35</v>
      </c>
      <c r="AX559" s="15" t="s">
        <v>80</v>
      </c>
      <c r="AY559" s="195" t="s">
        <v>185</v>
      </c>
    </row>
    <row r="560" spans="1:65" s="13" customFormat="1">
      <c r="B560" s="164"/>
      <c r="D560" s="165" t="s">
        <v>194</v>
      </c>
      <c r="E560" s="166" t="s">
        <v>1</v>
      </c>
      <c r="F560" s="167" t="s">
        <v>3786</v>
      </c>
      <c r="H560" s="168">
        <v>68.876999999999995</v>
      </c>
      <c r="I560" s="169"/>
      <c r="L560" s="164"/>
      <c r="M560" s="170"/>
      <c r="N560" s="171"/>
      <c r="O560" s="171"/>
      <c r="P560" s="171"/>
      <c r="Q560" s="171"/>
      <c r="R560" s="171"/>
      <c r="S560" s="171"/>
      <c r="T560" s="172"/>
      <c r="AT560" s="166" t="s">
        <v>194</v>
      </c>
      <c r="AU560" s="166" t="s">
        <v>88</v>
      </c>
      <c r="AV560" s="13" t="s">
        <v>88</v>
      </c>
      <c r="AW560" s="13" t="s">
        <v>35</v>
      </c>
      <c r="AX560" s="13" t="s">
        <v>80</v>
      </c>
      <c r="AY560" s="166" t="s">
        <v>185</v>
      </c>
    </row>
    <row r="561" spans="2:51" s="13" customFormat="1">
      <c r="B561" s="164"/>
      <c r="D561" s="165" t="s">
        <v>194</v>
      </c>
      <c r="E561" s="166" t="s">
        <v>1</v>
      </c>
      <c r="F561" s="167" t="s">
        <v>3787</v>
      </c>
      <c r="H561" s="168">
        <v>54.783999999999999</v>
      </c>
      <c r="I561" s="169"/>
      <c r="L561" s="164"/>
      <c r="M561" s="170"/>
      <c r="N561" s="171"/>
      <c r="O561" s="171"/>
      <c r="P561" s="171"/>
      <c r="Q561" s="171"/>
      <c r="R561" s="171"/>
      <c r="S561" s="171"/>
      <c r="T561" s="172"/>
      <c r="AT561" s="166" t="s">
        <v>194</v>
      </c>
      <c r="AU561" s="166" t="s">
        <v>88</v>
      </c>
      <c r="AV561" s="13" t="s">
        <v>88</v>
      </c>
      <c r="AW561" s="13" t="s">
        <v>35</v>
      </c>
      <c r="AX561" s="13" t="s">
        <v>80</v>
      </c>
      <c r="AY561" s="166" t="s">
        <v>185</v>
      </c>
    </row>
    <row r="562" spans="2:51" s="15" customFormat="1">
      <c r="B562" s="194"/>
      <c r="D562" s="165" t="s">
        <v>194</v>
      </c>
      <c r="E562" s="195" t="s">
        <v>1</v>
      </c>
      <c r="F562" s="196" t="s">
        <v>3681</v>
      </c>
      <c r="H562" s="195" t="s">
        <v>1</v>
      </c>
      <c r="I562" s="197"/>
      <c r="L562" s="194"/>
      <c r="M562" s="198"/>
      <c r="N562" s="199"/>
      <c r="O562" s="199"/>
      <c r="P562" s="199"/>
      <c r="Q562" s="199"/>
      <c r="R562" s="199"/>
      <c r="S562" s="199"/>
      <c r="T562" s="200"/>
      <c r="AT562" s="195" t="s">
        <v>194</v>
      </c>
      <c r="AU562" s="195" t="s">
        <v>88</v>
      </c>
      <c r="AV562" s="15" t="s">
        <v>24</v>
      </c>
      <c r="AW562" s="15" t="s">
        <v>35</v>
      </c>
      <c r="AX562" s="15" t="s">
        <v>80</v>
      </c>
      <c r="AY562" s="195" t="s">
        <v>185</v>
      </c>
    </row>
    <row r="563" spans="2:51" s="13" customFormat="1">
      <c r="B563" s="164"/>
      <c r="D563" s="165" t="s">
        <v>194</v>
      </c>
      <c r="E563" s="166" t="s">
        <v>1</v>
      </c>
      <c r="F563" s="167" t="s">
        <v>3788</v>
      </c>
      <c r="H563" s="168">
        <v>48.997</v>
      </c>
      <c r="I563" s="169"/>
      <c r="L563" s="164"/>
      <c r="M563" s="170"/>
      <c r="N563" s="171"/>
      <c r="O563" s="171"/>
      <c r="P563" s="171"/>
      <c r="Q563" s="171"/>
      <c r="R563" s="171"/>
      <c r="S563" s="171"/>
      <c r="T563" s="172"/>
      <c r="AT563" s="166" t="s">
        <v>194</v>
      </c>
      <c r="AU563" s="166" t="s">
        <v>88</v>
      </c>
      <c r="AV563" s="13" t="s">
        <v>88</v>
      </c>
      <c r="AW563" s="13" t="s">
        <v>35</v>
      </c>
      <c r="AX563" s="13" t="s">
        <v>80</v>
      </c>
      <c r="AY563" s="166" t="s">
        <v>185</v>
      </c>
    </row>
    <row r="564" spans="2:51" s="15" customFormat="1">
      <c r="B564" s="194"/>
      <c r="D564" s="165" t="s">
        <v>194</v>
      </c>
      <c r="E564" s="195" t="s">
        <v>1</v>
      </c>
      <c r="F564" s="196" t="s">
        <v>3683</v>
      </c>
      <c r="H564" s="195" t="s">
        <v>1</v>
      </c>
      <c r="I564" s="197"/>
      <c r="L564" s="194"/>
      <c r="M564" s="198"/>
      <c r="N564" s="199"/>
      <c r="O564" s="199"/>
      <c r="P564" s="199"/>
      <c r="Q564" s="199"/>
      <c r="R564" s="199"/>
      <c r="S564" s="199"/>
      <c r="T564" s="200"/>
      <c r="AT564" s="195" t="s">
        <v>194</v>
      </c>
      <c r="AU564" s="195" t="s">
        <v>88</v>
      </c>
      <c r="AV564" s="15" t="s">
        <v>24</v>
      </c>
      <c r="AW564" s="15" t="s">
        <v>35</v>
      </c>
      <c r="AX564" s="15" t="s">
        <v>80</v>
      </c>
      <c r="AY564" s="195" t="s">
        <v>185</v>
      </c>
    </row>
    <row r="565" spans="2:51" s="13" customFormat="1">
      <c r="B565" s="164"/>
      <c r="D565" s="165" t="s">
        <v>194</v>
      </c>
      <c r="E565" s="166" t="s">
        <v>1</v>
      </c>
      <c r="F565" s="167" t="s">
        <v>3789</v>
      </c>
      <c r="H565" s="168">
        <v>70.686000000000007</v>
      </c>
      <c r="I565" s="169"/>
      <c r="L565" s="164"/>
      <c r="M565" s="170"/>
      <c r="N565" s="171"/>
      <c r="O565" s="171"/>
      <c r="P565" s="171"/>
      <c r="Q565" s="171"/>
      <c r="R565" s="171"/>
      <c r="S565" s="171"/>
      <c r="T565" s="172"/>
      <c r="AT565" s="166" t="s">
        <v>194</v>
      </c>
      <c r="AU565" s="166" t="s">
        <v>88</v>
      </c>
      <c r="AV565" s="13" t="s">
        <v>88</v>
      </c>
      <c r="AW565" s="13" t="s">
        <v>35</v>
      </c>
      <c r="AX565" s="13" t="s">
        <v>80</v>
      </c>
      <c r="AY565" s="166" t="s">
        <v>185</v>
      </c>
    </row>
    <row r="566" spans="2:51" s="15" customFormat="1">
      <c r="B566" s="194"/>
      <c r="D566" s="165" t="s">
        <v>194</v>
      </c>
      <c r="E566" s="195" t="s">
        <v>1</v>
      </c>
      <c r="F566" s="196" t="s">
        <v>3685</v>
      </c>
      <c r="H566" s="195" t="s">
        <v>1</v>
      </c>
      <c r="I566" s="197"/>
      <c r="L566" s="194"/>
      <c r="M566" s="198"/>
      <c r="N566" s="199"/>
      <c r="O566" s="199"/>
      <c r="P566" s="199"/>
      <c r="Q566" s="199"/>
      <c r="R566" s="199"/>
      <c r="S566" s="199"/>
      <c r="T566" s="200"/>
      <c r="AT566" s="195" t="s">
        <v>194</v>
      </c>
      <c r="AU566" s="195" t="s">
        <v>88</v>
      </c>
      <c r="AV566" s="15" t="s">
        <v>24</v>
      </c>
      <c r="AW566" s="15" t="s">
        <v>35</v>
      </c>
      <c r="AX566" s="15" t="s">
        <v>80</v>
      </c>
      <c r="AY566" s="195" t="s">
        <v>185</v>
      </c>
    </row>
    <row r="567" spans="2:51" s="13" customFormat="1">
      <c r="B567" s="164"/>
      <c r="D567" s="165" t="s">
        <v>194</v>
      </c>
      <c r="E567" s="166" t="s">
        <v>1</v>
      </c>
      <c r="F567" s="167" t="s">
        <v>3790</v>
      </c>
      <c r="H567" s="168">
        <v>70.855000000000004</v>
      </c>
      <c r="I567" s="169"/>
      <c r="L567" s="164"/>
      <c r="M567" s="170"/>
      <c r="N567" s="171"/>
      <c r="O567" s="171"/>
      <c r="P567" s="171"/>
      <c r="Q567" s="171"/>
      <c r="R567" s="171"/>
      <c r="S567" s="171"/>
      <c r="T567" s="172"/>
      <c r="AT567" s="166" t="s">
        <v>194</v>
      </c>
      <c r="AU567" s="166" t="s">
        <v>88</v>
      </c>
      <c r="AV567" s="13" t="s">
        <v>88</v>
      </c>
      <c r="AW567" s="13" t="s">
        <v>35</v>
      </c>
      <c r="AX567" s="13" t="s">
        <v>80</v>
      </c>
      <c r="AY567" s="166" t="s">
        <v>185</v>
      </c>
    </row>
    <row r="568" spans="2:51" s="13" customFormat="1">
      <c r="B568" s="164"/>
      <c r="D568" s="165" t="s">
        <v>194</v>
      </c>
      <c r="E568" s="166" t="s">
        <v>1</v>
      </c>
      <c r="F568" s="167" t="s">
        <v>3791</v>
      </c>
      <c r="H568" s="168">
        <v>15.884</v>
      </c>
      <c r="I568" s="169"/>
      <c r="L568" s="164"/>
      <c r="M568" s="170"/>
      <c r="N568" s="171"/>
      <c r="O568" s="171"/>
      <c r="P568" s="171"/>
      <c r="Q568" s="171"/>
      <c r="R568" s="171"/>
      <c r="S568" s="171"/>
      <c r="T568" s="172"/>
      <c r="AT568" s="166" t="s">
        <v>194</v>
      </c>
      <c r="AU568" s="166" t="s">
        <v>88</v>
      </c>
      <c r="AV568" s="13" t="s">
        <v>88</v>
      </c>
      <c r="AW568" s="13" t="s">
        <v>35</v>
      </c>
      <c r="AX568" s="13" t="s">
        <v>80</v>
      </c>
      <c r="AY568" s="166" t="s">
        <v>185</v>
      </c>
    </row>
    <row r="569" spans="2:51" s="15" customFormat="1">
      <c r="B569" s="194"/>
      <c r="D569" s="165" t="s">
        <v>194</v>
      </c>
      <c r="E569" s="195" t="s">
        <v>1</v>
      </c>
      <c r="F569" s="196" t="s">
        <v>3688</v>
      </c>
      <c r="H569" s="195" t="s">
        <v>1</v>
      </c>
      <c r="I569" s="197"/>
      <c r="L569" s="194"/>
      <c r="M569" s="198"/>
      <c r="N569" s="199"/>
      <c r="O569" s="199"/>
      <c r="P569" s="199"/>
      <c r="Q569" s="199"/>
      <c r="R569" s="199"/>
      <c r="S569" s="199"/>
      <c r="T569" s="200"/>
      <c r="AT569" s="195" t="s">
        <v>194</v>
      </c>
      <c r="AU569" s="195" t="s">
        <v>88</v>
      </c>
      <c r="AV569" s="15" t="s">
        <v>24</v>
      </c>
      <c r="AW569" s="15" t="s">
        <v>35</v>
      </c>
      <c r="AX569" s="15" t="s">
        <v>80</v>
      </c>
      <c r="AY569" s="195" t="s">
        <v>185</v>
      </c>
    </row>
    <row r="570" spans="2:51" s="13" customFormat="1">
      <c r="B570" s="164"/>
      <c r="D570" s="165" t="s">
        <v>194</v>
      </c>
      <c r="E570" s="166" t="s">
        <v>1</v>
      </c>
      <c r="F570" s="167" t="s">
        <v>3792</v>
      </c>
      <c r="H570" s="168">
        <v>49.883000000000003</v>
      </c>
      <c r="I570" s="169"/>
      <c r="L570" s="164"/>
      <c r="M570" s="170"/>
      <c r="N570" s="171"/>
      <c r="O570" s="171"/>
      <c r="P570" s="171"/>
      <c r="Q570" s="171"/>
      <c r="R570" s="171"/>
      <c r="S570" s="171"/>
      <c r="T570" s="172"/>
      <c r="AT570" s="166" t="s">
        <v>194</v>
      </c>
      <c r="AU570" s="166" t="s">
        <v>88</v>
      </c>
      <c r="AV570" s="13" t="s">
        <v>88</v>
      </c>
      <c r="AW570" s="13" t="s">
        <v>35</v>
      </c>
      <c r="AX570" s="13" t="s">
        <v>80</v>
      </c>
      <c r="AY570" s="166" t="s">
        <v>185</v>
      </c>
    </row>
    <row r="571" spans="2:51" s="15" customFormat="1">
      <c r="B571" s="194"/>
      <c r="D571" s="165" t="s">
        <v>194</v>
      </c>
      <c r="E571" s="195" t="s">
        <v>1</v>
      </c>
      <c r="F571" s="196" t="s">
        <v>3690</v>
      </c>
      <c r="H571" s="195" t="s">
        <v>1</v>
      </c>
      <c r="I571" s="197"/>
      <c r="L571" s="194"/>
      <c r="M571" s="198"/>
      <c r="N571" s="199"/>
      <c r="O571" s="199"/>
      <c r="P571" s="199"/>
      <c r="Q571" s="199"/>
      <c r="R571" s="199"/>
      <c r="S571" s="199"/>
      <c r="T571" s="200"/>
      <c r="AT571" s="195" t="s">
        <v>194</v>
      </c>
      <c r="AU571" s="195" t="s">
        <v>88</v>
      </c>
      <c r="AV571" s="15" t="s">
        <v>24</v>
      </c>
      <c r="AW571" s="15" t="s">
        <v>35</v>
      </c>
      <c r="AX571" s="15" t="s">
        <v>80</v>
      </c>
      <c r="AY571" s="195" t="s">
        <v>185</v>
      </c>
    </row>
    <row r="572" spans="2:51" s="13" customFormat="1">
      <c r="B572" s="164"/>
      <c r="D572" s="165" t="s">
        <v>194</v>
      </c>
      <c r="E572" s="166" t="s">
        <v>1</v>
      </c>
      <c r="F572" s="167" t="s">
        <v>3793</v>
      </c>
      <c r="H572" s="168">
        <v>70.242000000000004</v>
      </c>
      <c r="I572" s="169"/>
      <c r="L572" s="164"/>
      <c r="M572" s="170"/>
      <c r="N572" s="171"/>
      <c r="O572" s="171"/>
      <c r="P572" s="171"/>
      <c r="Q572" s="171"/>
      <c r="R572" s="171"/>
      <c r="S572" s="171"/>
      <c r="T572" s="172"/>
      <c r="AT572" s="166" t="s">
        <v>194</v>
      </c>
      <c r="AU572" s="166" t="s">
        <v>88</v>
      </c>
      <c r="AV572" s="13" t="s">
        <v>88</v>
      </c>
      <c r="AW572" s="13" t="s">
        <v>35</v>
      </c>
      <c r="AX572" s="13" t="s">
        <v>80</v>
      </c>
      <c r="AY572" s="166" t="s">
        <v>185</v>
      </c>
    </row>
    <row r="573" spans="2:51" s="13" customFormat="1">
      <c r="B573" s="164"/>
      <c r="D573" s="165" t="s">
        <v>194</v>
      </c>
      <c r="E573" s="166" t="s">
        <v>1</v>
      </c>
      <c r="F573" s="167" t="s">
        <v>3794</v>
      </c>
      <c r="H573" s="168">
        <v>23.263999999999999</v>
      </c>
      <c r="I573" s="169"/>
      <c r="L573" s="164"/>
      <c r="M573" s="170"/>
      <c r="N573" s="171"/>
      <c r="O573" s="171"/>
      <c r="P573" s="171"/>
      <c r="Q573" s="171"/>
      <c r="R573" s="171"/>
      <c r="S573" s="171"/>
      <c r="T573" s="172"/>
      <c r="AT573" s="166" t="s">
        <v>194</v>
      </c>
      <c r="AU573" s="166" t="s">
        <v>88</v>
      </c>
      <c r="AV573" s="13" t="s">
        <v>88</v>
      </c>
      <c r="AW573" s="13" t="s">
        <v>35</v>
      </c>
      <c r="AX573" s="13" t="s">
        <v>80</v>
      </c>
      <c r="AY573" s="166" t="s">
        <v>185</v>
      </c>
    </row>
    <row r="574" spans="2:51" s="15" customFormat="1">
      <c r="B574" s="194"/>
      <c r="D574" s="165" t="s">
        <v>194</v>
      </c>
      <c r="E574" s="195" t="s">
        <v>1</v>
      </c>
      <c r="F574" s="196" t="s">
        <v>3693</v>
      </c>
      <c r="H574" s="195" t="s">
        <v>1</v>
      </c>
      <c r="I574" s="197"/>
      <c r="L574" s="194"/>
      <c r="M574" s="198"/>
      <c r="N574" s="199"/>
      <c r="O574" s="199"/>
      <c r="P574" s="199"/>
      <c r="Q574" s="199"/>
      <c r="R574" s="199"/>
      <c r="S574" s="199"/>
      <c r="T574" s="200"/>
      <c r="AT574" s="195" t="s">
        <v>194</v>
      </c>
      <c r="AU574" s="195" t="s">
        <v>88</v>
      </c>
      <c r="AV574" s="15" t="s">
        <v>24</v>
      </c>
      <c r="AW574" s="15" t="s">
        <v>35</v>
      </c>
      <c r="AX574" s="15" t="s">
        <v>80</v>
      </c>
      <c r="AY574" s="195" t="s">
        <v>185</v>
      </c>
    </row>
    <row r="575" spans="2:51" s="13" customFormat="1">
      <c r="B575" s="164"/>
      <c r="D575" s="165" t="s">
        <v>194</v>
      </c>
      <c r="E575" s="166" t="s">
        <v>1</v>
      </c>
      <c r="F575" s="167" t="s">
        <v>3795</v>
      </c>
      <c r="H575" s="168">
        <v>51.15</v>
      </c>
      <c r="I575" s="169"/>
      <c r="L575" s="164"/>
      <c r="M575" s="170"/>
      <c r="N575" s="171"/>
      <c r="O575" s="171"/>
      <c r="P575" s="171"/>
      <c r="Q575" s="171"/>
      <c r="R575" s="171"/>
      <c r="S575" s="171"/>
      <c r="T575" s="172"/>
      <c r="AT575" s="166" t="s">
        <v>194</v>
      </c>
      <c r="AU575" s="166" t="s">
        <v>88</v>
      </c>
      <c r="AV575" s="13" t="s">
        <v>88</v>
      </c>
      <c r="AW575" s="13" t="s">
        <v>35</v>
      </c>
      <c r="AX575" s="13" t="s">
        <v>80</v>
      </c>
      <c r="AY575" s="166" t="s">
        <v>185</v>
      </c>
    </row>
    <row r="576" spans="2:51" s="15" customFormat="1">
      <c r="B576" s="194"/>
      <c r="D576" s="165" t="s">
        <v>194</v>
      </c>
      <c r="E576" s="195" t="s">
        <v>1</v>
      </c>
      <c r="F576" s="196" t="s">
        <v>3695</v>
      </c>
      <c r="H576" s="195" t="s">
        <v>1</v>
      </c>
      <c r="I576" s="197"/>
      <c r="L576" s="194"/>
      <c r="M576" s="198"/>
      <c r="N576" s="199"/>
      <c r="O576" s="199"/>
      <c r="P576" s="199"/>
      <c r="Q576" s="199"/>
      <c r="R576" s="199"/>
      <c r="S576" s="199"/>
      <c r="T576" s="200"/>
      <c r="AT576" s="195" t="s">
        <v>194</v>
      </c>
      <c r="AU576" s="195" t="s">
        <v>88</v>
      </c>
      <c r="AV576" s="15" t="s">
        <v>24</v>
      </c>
      <c r="AW576" s="15" t="s">
        <v>35</v>
      </c>
      <c r="AX576" s="15" t="s">
        <v>80</v>
      </c>
      <c r="AY576" s="195" t="s">
        <v>185</v>
      </c>
    </row>
    <row r="577" spans="2:51" s="13" customFormat="1">
      <c r="B577" s="164"/>
      <c r="D577" s="165" t="s">
        <v>194</v>
      </c>
      <c r="E577" s="166" t="s">
        <v>1</v>
      </c>
      <c r="F577" s="167" t="s">
        <v>3796</v>
      </c>
      <c r="H577" s="168">
        <v>68.298000000000002</v>
      </c>
      <c r="I577" s="169"/>
      <c r="L577" s="164"/>
      <c r="M577" s="170"/>
      <c r="N577" s="171"/>
      <c r="O577" s="171"/>
      <c r="P577" s="171"/>
      <c r="Q577" s="171"/>
      <c r="R577" s="171"/>
      <c r="S577" s="171"/>
      <c r="T577" s="172"/>
      <c r="AT577" s="166" t="s">
        <v>194</v>
      </c>
      <c r="AU577" s="166" t="s">
        <v>88</v>
      </c>
      <c r="AV577" s="13" t="s">
        <v>88</v>
      </c>
      <c r="AW577" s="13" t="s">
        <v>35</v>
      </c>
      <c r="AX577" s="13" t="s">
        <v>80</v>
      </c>
      <c r="AY577" s="166" t="s">
        <v>185</v>
      </c>
    </row>
    <row r="578" spans="2:51" s="13" customFormat="1">
      <c r="B578" s="164"/>
      <c r="D578" s="165" t="s">
        <v>194</v>
      </c>
      <c r="E578" s="166" t="s">
        <v>1</v>
      </c>
      <c r="F578" s="167" t="s">
        <v>3797</v>
      </c>
      <c r="H578" s="168">
        <v>20.376000000000001</v>
      </c>
      <c r="I578" s="169"/>
      <c r="L578" s="164"/>
      <c r="M578" s="170"/>
      <c r="N578" s="171"/>
      <c r="O578" s="171"/>
      <c r="P578" s="171"/>
      <c r="Q578" s="171"/>
      <c r="R578" s="171"/>
      <c r="S578" s="171"/>
      <c r="T578" s="172"/>
      <c r="AT578" s="166" t="s">
        <v>194</v>
      </c>
      <c r="AU578" s="166" t="s">
        <v>88</v>
      </c>
      <c r="AV578" s="13" t="s">
        <v>88</v>
      </c>
      <c r="AW578" s="13" t="s">
        <v>35</v>
      </c>
      <c r="AX578" s="13" t="s">
        <v>80</v>
      </c>
      <c r="AY578" s="166" t="s">
        <v>185</v>
      </c>
    </row>
    <row r="579" spans="2:51" s="15" customFormat="1">
      <c r="B579" s="194"/>
      <c r="D579" s="165" t="s">
        <v>194</v>
      </c>
      <c r="E579" s="195" t="s">
        <v>1</v>
      </c>
      <c r="F579" s="196" t="s">
        <v>3698</v>
      </c>
      <c r="H579" s="195" t="s">
        <v>1</v>
      </c>
      <c r="I579" s="197"/>
      <c r="L579" s="194"/>
      <c r="M579" s="198"/>
      <c r="N579" s="199"/>
      <c r="O579" s="199"/>
      <c r="P579" s="199"/>
      <c r="Q579" s="199"/>
      <c r="R579" s="199"/>
      <c r="S579" s="199"/>
      <c r="T579" s="200"/>
      <c r="AT579" s="195" t="s">
        <v>194</v>
      </c>
      <c r="AU579" s="195" t="s">
        <v>88</v>
      </c>
      <c r="AV579" s="15" t="s">
        <v>24</v>
      </c>
      <c r="AW579" s="15" t="s">
        <v>35</v>
      </c>
      <c r="AX579" s="15" t="s">
        <v>80</v>
      </c>
      <c r="AY579" s="195" t="s">
        <v>185</v>
      </c>
    </row>
    <row r="580" spans="2:51" s="13" customFormat="1">
      <c r="B580" s="164"/>
      <c r="D580" s="165" t="s">
        <v>194</v>
      </c>
      <c r="E580" s="166" t="s">
        <v>1</v>
      </c>
      <c r="F580" s="167" t="s">
        <v>3798</v>
      </c>
      <c r="H580" s="168">
        <v>8.7200000000000006</v>
      </c>
      <c r="I580" s="169"/>
      <c r="L580" s="164"/>
      <c r="M580" s="170"/>
      <c r="N580" s="171"/>
      <c r="O580" s="171"/>
      <c r="P580" s="171"/>
      <c r="Q580" s="171"/>
      <c r="R580" s="171"/>
      <c r="S580" s="171"/>
      <c r="T580" s="172"/>
      <c r="AT580" s="166" t="s">
        <v>194</v>
      </c>
      <c r="AU580" s="166" t="s">
        <v>88</v>
      </c>
      <c r="AV580" s="13" t="s">
        <v>88</v>
      </c>
      <c r="AW580" s="13" t="s">
        <v>35</v>
      </c>
      <c r="AX580" s="13" t="s">
        <v>80</v>
      </c>
      <c r="AY580" s="166" t="s">
        <v>185</v>
      </c>
    </row>
    <row r="581" spans="2:51" s="15" customFormat="1">
      <c r="B581" s="194"/>
      <c r="D581" s="165" t="s">
        <v>194</v>
      </c>
      <c r="E581" s="195" t="s">
        <v>1</v>
      </c>
      <c r="F581" s="196" t="s">
        <v>3700</v>
      </c>
      <c r="H581" s="195" t="s">
        <v>1</v>
      </c>
      <c r="I581" s="197"/>
      <c r="L581" s="194"/>
      <c r="M581" s="198"/>
      <c r="N581" s="199"/>
      <c r="O581" s="199"/>
      <c r="P581" s="199"/>
      <c r="Q581" s="199"/>
      <c r="R581" s="199"/>
      <c r="S581" s="199"/>
      <c r="T581" s="200"/>
      <c r="AT581" s="195" t="s">
        <v>194</v>
      </c>
      <c r="AU581" s="195" t="s">
        <v>88</v>
      </c>
      <c r="AV581" s="15" t="s">
        <v>24</v>
      </c>
      <c r="AW581" s="15" t="s">
        <v>35</v>
      </c>
      <c r="AX581" s="15" t="s">
        <v>80</v>
      </c>
      <c r="AY581" s="195" t="s">
        <v>185</v>
      </c>
    </row>
    <row r="582" spans="2:51" s="13" customFormat="1">
      <c r="B582" s="164"/>
      <c r="D582" s="165" t="s">
        <v>194</v>
      </c>
      <c r="E582" s="166" t="s">
        <v>1</v>
      </c>
      <c r="F582" s="167" t="s">
        <v>3799</v>
      </c>
      <c r="H582" s="168">
        <v>64.444999999999993</v>
      </c>
      <c r="I582" s="169"/>
      <c r="L582" s="164"/>
      <c r="M582" s="170"/>
      <c r="N582" s="171"/>
      <c r="O582" s="171"/>
      <c r="P582" s="171"/>
      <c r="Q582" s="171"/>
      <c r="R582" s="171"/>
      <c r="S582" s="171"/>
      <c r="T582" s="172"/>
      <c r="AT582" s="166" t="s">
        <v>194</v>
      </c>
      <c r="AU582" s="166" t="s">
        <v>88</v>
      </c>
      <c r="AV582" s="13" t="s">
        <v>88</v>
      </c>
      <c r="AW582" s="13" t="s">
        <v>35</v>
      </c>
      <c r="AX582" s="13" t="s">
        <v>80</v>
      </c>
      <c r="AY582" s="166" t="s">
        <v>185</v>
      </c>
    </row>
    <row r="583" spans="2:51" s="13" customFormat="1">
      <c r="B583" s="164"/>
      <c r="D583" s="165" t="s">
        <v>194</v>
      </c>
      <c r="E583" s="166" t="s">
        <v>1</v>
      </c>
      <c r="F583" s="167" t="s">
        <v>3764</v>
      </c>
      <c r="H583" s="168">
        <v>34.956000000000003</v>
      </c>
      <c r="I583" s="169"/>
      <c r="L583" s="164"/>
      <c r="M583" s="170"/>
      <c r="N583" s="171"/>
      <c r="O583" s="171"/>
      <c r="P583" s="171"/>
      <c r="Q583" s="171"/>
      <c r="R583" s="171"/>
      <c r="S583" s="171"/>
      <c r="T583" s="172"/>
      <c r="AT583" s="166" t="s">
        <v>194</v>
      </c>
      <c r="AU583" s="166" t="s">
        <v>88</v>
      </c>
      <c r="AV583" s="13" t="s">
        <v>88</v>
      </c>
      <c r="AW583" s="13" t="s">
        <v>35</v>
      </c>
      <c r="AX583" s="13" t="s">
        <v>80</v>
      </c>
      <c r="AY583" s="166" t="s">
        <v>185</v>
      </c>
    </row>
    <row r="584" spans="2:51" s="15" customFormat="1">
      <c r="B584" s="194"/>
      <c r="D584" s="165" t="s">
        <v>194</v>
      </c>
      <c r="E584" s="195" t="s">
        <v>1</v>
      </c>
      <c r="F584" s="196" t="s">
        <v>3703</v>
      </c>
      <c r="H584" s="195" t="s">
        <v>1</v>
      </c>
      <c r="I584" s="197"/>
      <c r="L584" s="194"/>
      <c r="M584" s="198"/>
      <c r="N584" s="199"/>
      <c r="O584" s="199"/>
      <c r="P584" s="199"/>
      <c r="Q584" s="199"/>
      <c r="R584" s="199"/>
      <c r="S584" s="199"/>
      <c r="T584" s="200"/>
      <c r="AT584" s="195" t="s">
        <v>194</v>
      </c>
      <c r="AU584" s="195" t="s">
        <v>88</v>
      </c>
      <c r="AV584" s="15" t="s">
        <v>24</v>
      </c>
      <c r="AW584" s="15" t="s">
        <v>35</v>
      </c>
      <c r="AX584" s="15" t="s">
        <v>80</v>
      </c>
      <c r="AY584" s="195" t="s">
        <v>185</v>
      </c>
    </row>
    <row r="585" spans="2:51" s="13" customFormat="1">
      <c r="B585" s="164"/>
      <c r="D585" s="165" t="s">
        <v>194</v>
      </c>
      <c r="E585" s="166" t="s">
        <v>1</v>
      </c>
      <c r="F585" s="167" t="s">
        <v>3800</v>
      </c>
      <c r="H585" s="168">
        <v>64.616</v>
      </c>
      <c r="I585" s="169"/>
      <c r="L585" s="164"/>
      <c r="M585" s="170"/>
      <c r="N585" s="171"/>
      <c r="O585" s="171"/>
      <c r="P585" s="171"/>
      <c r="Q585" s="171"/>
      <c r="R585" s="171"/>
      <c r="S585" s="171"/>
      <c r="T585" s="172"/>
      <c r="AT585" s="166" t="s">
        <v>194</v>
      </c>
      <c r="AU585" s="166" t="s">
        <v>88</v>
      </c>
      <c r="AV585" s="13" t="s">
        <v>88</v>
      </c>
      <c r="AW585" s="13" t="s">
        <v>35</v>
      </c>
      <c r="AX585" s="13" t="s">
        <v>80</v>
      </c>
      <c r="AY585" s="166" t="s">
        <v>185</v>
      </c>
    </row>
    <row r="586" spans="2:51" s="13" customFormat="1">
      <c r="B586" s="164"/>
      <c r="D586" s="165" t="s">
        <v>194</v>
      </c>
      <c r="E586" s="166" t="s">
        <v>1</v>
      </c>
      <c r="F586" s="167" t="s">
        <v>3765</v>
      </c>
      <c r="H586" s="168">
        <v>11.833</v>
      </c>
      <c r="I586" s="169"/>
      <c r="L586" s="164"/>
      <c r="M586" s="170"/>
      <c r="N586" s="171"/>
      <c r="O586" s="171"/>
      <c r="P586" s="171"/>
      <c r="Q586" s="171"/>
      <c r="R586" s="171"/>
      <c r="S586" s="171"/>
      <c r="T586" s="172"/>
      <c r="AT586" s="166" t="s">
        <v>194</v>
      </c>
      <c r="AU586" s="166" t="s">
        <v>88</v>
      </c>
      <c r="AV586" s="13" t="s">
        <v>88</v>
      </c>
      <c r="AW586" s="13" t="s">
        <v>35</v>
      </c>
      <c r="AX586" s="13" t="s">
        <v>80</v>
      </c>
      <c r="AY586" s="166" t="s">
        <v>185</v>
      </c>
    </row>
    <row r="587" spans="2:51" s="15" customFormat="1">
      <c r="B587" s="194"/>
      <c r="D587" s="165" t="s">
        <v>194</v>
      </c>
      <c r="E587" s="195" t="s">
        <v>1</v>
      </c>
      <c r="F587" s="196" t="s">
        <v>3706</v>
      </c>
      <c r="H587" s="195" t="s">
        <v>1</v>
      </c>
      <c r="I587" s="197"/>
      <c r="L587" s="194"/>
      <c r="M587" s="198"/>
      <c r="N587" s="199"/>
      <c r="O587" s="199"/>
      <c r="P587" s="199"/>
      <c r="Q587" s="199"/>
      <c r="R587" s="199"/>
      <c r="S587" s="199"/>
      <c r="T587" s="200"/>
      <c r="AT587" s="195" t="s">
        <v>194</v>
      </c>
      <c r="AU587" s="195" t="s">
        <v>88</v>
      </c>
      <c r="AV587" s="15" t="s">
        <v>24</v>
      </c>
      <c r="AW587" s="15" t="s">
        <v>35</v>
      </c>
      <c r="AX587" s="15" t="s">
        <v>80</v>
      </c>
      <c r="AY587" s="195" t="s">
        <v>185</v>
      </c>
    </row>
    <row r="588" spans="2:51" s="13" customFormat="1">
      <c r="B588" s="164"/>
      <c r="D588" s="165" t="s">
        <v>194</v>
      </c>
      <c r="E588" s="166" t="s">
        <v>1</v>
      </c>
      <c r="F588" s="167" t="s">
        <v>3801</v>
      </c>
      <c r="H588" s="168">
        <v>71.622</v>
      </c>
      <c r="I588" s="169"/>
      <c r="L588" s="164"/>
      <c r="M588" s="170"/>
      <c r="N588" s="171"/>
      <c r="O588" s="171"/>
      <c r="P588" s="171"/>
      <c r="Q588" s="171"/>
      <c r="R588" s="171"/>
      <c r="S588" s="171"/>
      <c r="T588" s="172"/>
      <c r="AT588" s="166" t="s">
        <v>194</v>
      </c>
      <c r="AU588" s="166" t="s">
        <v>88</v>
      </c>
      <c r="AV588" s="13" t="s">
        <v>88</v>
      </c>
      <c r="AW588" s="13" t="s">
        <v>35</v>
      </c>
      <c r="AX588" s="13" t="s">
        <v>80</v>
      </c>
      <c r="AY588" s="166" t="s">
        <v>185</v>
      </c>
    </row>
    <row r="589" spans="2:51" s="13" customFormat="1">
      <c r="B589" s="164"/>
      <c r="D589" s="165" t="s">
        <v>194</v>
      </c>
      <c r="E589" s="166" t="s">
        <v>1</v>
      </c>
      <c r="F589" s="167" t="s">
        <v>3802</v>
      </c>
      <c r="H589" s="168">
        <v>56.718000000000004</v>
      </c>
      <c r="I589" s="169"/>
      <c r="L589" s="164"/>
      <c r="M589" s="170"/>
      <c r="N589" s="171"/>
      <c r="O589" s="171"/>
      <c r="P589" s="171"/>
      <c r="Q589" s="171"/>
      <c r="R589" s="171"/>
      <c r="S589" s="171"/>
      <c r="T589" s="172"/>
      <c r="AT589" s="166" t="s">
        <v>194</v>
      </c>
      <c r="AU589" s="166" t="s">
        <v>88</v>
      </c>
      <c r="AV589" s="13" t="s">
        <v>88</v>
      </c>
      <c r="AW589" s="13" t="s">
        <v>35</v>
      </c>
      <c r="AX589" s="13" t="s">
        <v>80</v>
      </c>
      <c r="AY589" s="166" t="s">
        <v>185</v>
      </c>
    </row>
    <row r="590" spans="2:51" s="15" customFormat="1">
      <c r="B590" s="194"/>
      <c r="D590" s="165" t="s">
        <v>194</v>
      </c>
      <c r="E590" s="195" t="s">
        <v>1</v>
      </c>
      <c r="F590" s="196" t="s">
        <v>3709</v>
      </c>
      <c r="H590" s="195" t="s">
        <v>1</v>
      </c>
      <c r="I590" s="197"/>
      <c r="L590" s="194"/>
      <c r="M590" s="198"/>
      <c r="N590" s="199"/>
      <c r="O590" s="199"/>
      <c r="P590" s="199"/>
      <c r="Q590" s="199"/>
      <c r="R590" s="199"/>
      <c r="S590" s="199"/>
      <c r="T590" s="200"/>
      <c r="AT590" s="195" t="s">
        <v>194</v>
      </c>
      <c r="AU590" s="195" t="s">
        <v>88</v>
      </c>
      <c r="AV590" s="15" t="s">
        <v>24</v>
      </c>
      <c r="AW590" s="15" t="s">
        <v>35</v>
      </c>
      <c r="AX590" s="15" t="s">
        <v>80</v>
      </c>
      <c r="AY590" s="195" t="s">
        <v>185</v>
      </c>
    </row>
    <row r="591" spans="2:51" s="13" customFormat="1">
      <c r="B591" s="164"/>
      <c r="D591" s="165" t="s">
        <v>194</v>
      </c>
      <c r="E591" s="166" t="s">
        <v>1</v>
      </c>
      <c r="F591" s="167" t="s">
        <v>3803</v>
      </c>
      <c r="H591" s="168">
        <v>69.971000000000004</v>
      </c>
      <c r="I591" s="169"/>
      <c r="L591" s="164"/>
      <c r="M591" s="170"/>
      <c r="N591" s="171"/>
      <c r="O591" s="171"/>
      <c r="P591" s="171"/>
      <c r="Q591" s="171"/>
      <c r="R591" s="171"/>
      <c r="S591" s="171"/>
      <c r="T591" s="172"/>
      <c r="AT591" s="166" t="s">
        <v>194</v>
      </c>
      <c r="AU591" s="166" t="s">
        <v>88</v>
      </c>
      <c r="AV591" s="13" t="s">
        <v>88</v>
      </c>
      <c r="AW591" s="13" t="s">
        <v>35</v>
      </c>
      <c r="AX591" s="13" t="s">
        <v>80</v>
      </c>
      <c r="AY591" s="166" t="s">
        <v>185</v>
      </c>
    </row>
    <row r="592" spans="2:51" s="13" customFormat="1">
      <c r="B592" s="164"/>
      <c r="D592" s="165" t="s">
        <v>194</v>
      </c>
      <c r="E592" s="166" t="s">
        <v>1</v>
      </c>
      <c r="F592" s="167" t="s">
        <v>3766</v>
      </c>
      <c r="H592" s="168">
        <v>46.98</v>
      </c>
      <c r="I592" s="169"/>
      <c r="L592" s="164"/>
      <c r="M592" s="170"/>
      <c r="N592" s="171"/>
      <c r="O592" s="171"/>
      <c r="P592" s="171"/>
      <c r="Q592" s="171"/>
      <c r="R592" s="171"/>
      <c r="S592" s="171"/>
      <c r="T592" s="172"/>
      <c r="AT592" s="166" t="s">
        <v>194</v>
      </c>
      <c r="AU592" s="166" t="s">
        <v>88</v>
      </c>
      <c r="AV592" s="13" t="s">
        <v>88</v>
      </c>
      <c r="AW592" s="13" t="s">
        <v>35</v>
      </c>
      <c r="AX592" s="13" t="s">
        <v>80</v>
      </c>
      <c r="AY592" s="166" t="s">
        <v>185</v>
      </c>
    </row>
    <row r="593" spans="2:51" s="15" customFormat="1">
      <c r="B593" s="194"/>
      <c r="D593" s="165" t="s">
        <v>194</v>
      </c>
      <c r="E593" s="195" t="s">
        <v>1</v>
      </c>
      <c r="F593" s="196" t="s">
        <v>3712</v>
      </c>
      <c r="H593" s="195" t="s">
        <v>1</v>
      </c>
      <c r="I593" s="197"/>
      <c r="L593" s="194"/>
      <c r="M593" s="198"/>
      <c r="N593" s="199"/>
      <c r="O593" s="199"/>
      <c r="P593" s="199"/>
      <c r="Q593" s="199"/>
      <c r="R593" s="199"/>
      <c r="S593" s="199"/>
      <c r="T593" s="200"/>
      <c r="AT593" s="195" t="s">
        <v>194</v>
      </c>
      <c r="AU593" s="195" t="s">
        <v>88</v>
      </c>
      <c r="AV593" s="15" t="s">
        <v>24</v>
      </c>
      <c r="AW593" s="15" t="s">
        <v>35</v>
      </c>
      <c r="AX593" s="15" t="s">
        <v>80</v>
      </c>
      <c r="AY593" s="195" t="s">
        <v>185</v>
      </c>
    </row>
    <row r="594" spans="2:51" s="13" customFormat="1">
      <c r="B594" s="164"/>
      <c r="D594" s="165" t="s">
        <v>194</v>
      </c>
      <c r="E594" s="166" t="s">
        <v>1</v>
      </c>
      <c r="F594" s="167" t="s">
        <v>3804</v>
      </c>
      <c r="H594" s="168">
        <v>67.102999999999994</v>
      </c>
      <c r="I594" s="169"/>
      <c r="L594" s="164"/>
      <c r="M594" s="170"/>
      <c r="N594" s="171"/>
      <c r="O594" s="171"/>
      <c r="P594" s="171"/>
      <c r="Q594" s="171"/>
      <c r="R594" s="171"/>
      <c r="S594" s="171"/>
      <c r="T594" s="172"/>
      <c r="AT594" s="166" t="s">
        <v>194</v>
      </c>
      <c r="AU594" s="166" t="s">
        <v>88</v>
      </c>
      <c r="AV594" s="13" t="s">
        <v>88</v>
      </c>
      <c r="AW594" s="13" t="s">
        <v>35</v>
      </c>
      <c r="AX594" s="13" t="s">
        <v>80</v>
      </c>
      <c r="AY594" s="166" t="s">
        <v>185</v>
      </c>
    </row>
    <row r="595" spans="2:51" s="13" customFormat="1">
      <c r="B595" s="164"/>
      <c r="D595" s="165" t="s">
        <v>194</v>
      </c>
      <c r="E595" s="166" t="s">
        <v>1</v>
      </c>
      <c r="F595" s="167" t="s">
        <v>3767</v>
      </c>
      <c r="H595" s="168">
        <v>33.500999999999998</v>
      </c>
      <c r="I595" s="169"/>
      <c r="L595" s="164"/>
      <c r="M595" s="170"/>
      <c r="N595" s="171"/>
      <c r="O595" s="171"/>
      <c r="P595" s="171"/>
      <c r="Q595" s="171"/>
      <c r="R595" s="171"/>
      <c r="S595" s="171"/>
      <c r="T595" s="172"/>
      <c r="AT595" s="166" t="s">
        <v>194</v>
      </c>
      <c r="AU595" s="166" t="s">
        <v>88</v>
      </c>
      <c r="AV595" s="13" t="s">
        <v>88</v>
      </c>
      <c r="AW595" s="13" t="s">
        <v>35</v>
      </c>
      <c r="AX595" s="13" t="s">
        <v>80</v>
      </c>
      <c r="AY595" s="166" t="s">
        <v>185</v>
      </c>
    </row>
    <row r="596" spans="2:51" s="15" customFormat="1">
      <c r="B596" s="194"/>
      <c r="D596" s="165" t="s">
        <v>194</v>
      </c>
      <c r="E596" s="195" t="s">
        <v>1</v>
      </c>
      <c r="F596" s="196" t="s">
        <v>3715</v>
      </c>
      <c r="H596" s="195" t="s">
        <v>1</v>
      </c>
      <c r="I596" s="197"/>
      <c r="L596" s="194"/>
      <c r="M596" s="198"/>
      <c r="N596" s="199"/>
      <c r="O596" s="199"/>
      <c r="P596" s="199"/>
      <c r="Q596" s="199"/>
      <c r="R596" s="199"/>
      <c r="S596" s="199"/>
      <c r="T596" s="200"/>
      <c r="AT596" s="195" t="s">
        <v>194</v>
      </c>
      <c r="AU596" s="195" t="s">
        <v>88</v>
      </c>
      <c r="AV596" s="15" t="s">
        <v>24</v>
      </c>
      <c r="AW596" s="15" t="s">
        <v>35</v>
      </c>
      <c r="AX596" s="15" t="s">
        <v>80</v>
      </c>
      <c r="AY596" s="195" t="s">
        <v>185</v>
      </c>
    </row>
    <row r="597" spans="2:51" s="13" customFormat="1">
      <c r="B597" s="164"/>
      <c r="D597" s="165" t="s">
        <v>194</v>
      </c>
      <c r="E597" s="166" t="s">
        <v>1</v>
      </c>
      <c r="F597" s="167" t="s">
        <v>3805</v>
      </c>
      <c r="H597" s="168">
        <v>66.176000000000002</v>
      </c>
      <c r="I597" s="169"/>
      <c r="L597" s="164"/>
      <c r="M597" s="170"/>
      <c r="N597" s="171"/>
      <c r="O597" s="171"/>
      <c r="P597" s="171"/>
      <c r="Q597" s="171"/>
      <c r="R597" s="171"/>
      <c r="S597" s="171"/>
      <c r="T597" s="172"/>
      <c r="AT597" s="166" t="s">
        <v>194</v>
      </c>
      <c r="AU597" s="166" t="s">
        <v>88</v>
      </c>
      <c r="AV597" s="13" t="s">
        <v>88</v>
      </c>
      <c r="AW597" s="13" t="s">
        <v>35</v>
      </c>
      <c r="AX597" s="13" t="s">
        <v>80</v>
      </c>
      <c r="AY597" s="166" t="s">
        <v>185</v>
      </c>
    </row>
    <row r="598" spans="2:51" s="13" customFormat="1">
      <c r="B598" s="164"/>
      <c r="D598" s="165" t="s">
        <v>194</v>
      </c>
      <c r="E598" s="166" t="s">
        <v>1</v>
      </c>
      <c r="F598" s="167" t="s">
        <v>3768</v>
      </c>
      <c r="H598" s="168">
        <v>38.518999999999998</v>
      </c>
      <c r="I598" s="169"/>
      <c r="L598" s="164"/>
      <c r="M598" s="170"/>
      <c r="N598" s="171"/>
      <c r="O598" s="171"/>
      <c r="P598" s="171"/>
      <c r="Q598" s="171"/>
      <c r="R598" s="171"/>
      <c r="S598" s="171"/>
      <c r="T598" s="172"/>
      <c r="AT598" s="166" t="s">
        <v>194</v>
      </c>
      <c r="AU598" s="166" t="s">
        <v>88</v>
      </c>
      <c r="AV598" s="13" t="s">
        <v>88</v>
      </c>
      <c r="AW598" s="13" t="s">
        <v>35</v>
      </c>
      <c r="AX598" s="13" t="s">
        <v>80</v>
      </c>
      <c r="AY598" s="166" t="s">
        <v>185</v>
      </c>
    </row>
    <row r="599" spans="2:51" s="15" customFormat="1">
      <c r="B599" s="194"/>
      <c r="D599" s="165" t="s">
        <v>194</v>
      </c>
      <c r="E599" s="195" t="s">
        <v>1</v>
      </c>
      <c r="F599" s="196" t="s">
        <v>3718</v>
      </c>
      <c r="H599" s="195" t="s">
        <v>1</v>
      </c>
      <c r="I599" s="197"/>
      <c r="L599" s="194"/>
      <c r="M599" s="198"/>
      <c r="N599" s="199"/>
      <c r="O599" s="199"/>
      <c r="P599" s="199"/>
      <c r="Q599" s="199"/>
      <c r="R599" s="199"/>
      <c r="S599" s="199"/>
      <c r="T599" s="200"/>
      <c r="AT599" s="195" t="s">
        <v>194</v>
      </c>
      <c r="AU599" s="195" t="s">
        <v>88</v>
      </c>
      <c r="AV599" s="15" t="s">
        <v>24</v>
      </c>
      <c r="AW599" s="15" t="s">
        <v>35</v>
      </c>
      <c r="AX599" s="15" t="s">
        <v>80</v>
      </c>
      <c r="AY599" s="195" t="s">
        <v>185</v>
      </c>
    </row>
    <row r="600" spans="2:51" s="13" customFormat="1">
      <c r="B600" s="164"/>
      <c r="D600" s="165" t="s">
        <v>194</v>
      </c>
      <c r="E600" s="166" t="s">
        <v>1</v>
      </c>
      <c r="F600" s="167" t="s">
        <v>3806</v>
      </c>
      <c r="H600" s="168">
        <v>53.850999999999999</v>
      </c>
      <c r="I600" s="169"/>
      <c r="L600" s="164"/>
      <c r="M600" s="170"/>
      <c r="N600" s="171"/>
      <c r="O600" s="171"/>
      <c r="P600" s="171"/>
      <c r="Q600" s="171"/>
      <c r="R600" s="171"/>
      <c r="S600" s="171"/>
      <c r="T600" s="172"/>
      <c r="AT600" s="166" t="s">
        <v>194</v>
      </c>
      <c r="AU600" s="166" t="s">
        <v>88</v>
      </c>
      <c r="AV600" s="13" t="s">
        <v>88</v>
      </c>
      <c r="AW600" s="13" t="s">
        <v>35</v>
      </c>
      <c r="AX600" s="13" t="s">
        <v>80</v>
      </c>
      <c r="AY600" s="166" t="s">
        <v>185</v>
      </c>
    </row>
    <row r="601" spans="2:51" s="15" customFormat="1">
      <c r="B601" s="194"/>
      <c r="D601" s="165" t="s">
        <v>194</v>
      </c>
      <c r="E601" s="195" t="s">
        <v>1</v>
      </c>
      <c r="F601" s="196" t="s">
        <v>3720</v>
      </c>
      <c r="H601" s="195" t="s">
        <v>1</v>
      </c>
      <c r="I601" s="197"/>
      <c r="L601" s="194"/>
      <c r="M601" s="198"/>
      <c r="N601" s="199"/>
      <c r="O601" s="199"/>
      <c r="P601" s="199"/>
      <c r="Q601" s="199"/>
      <c r="R601" s="199"/>
      <c r="S601" s="199"/>
      <c r="T601" s="200"/>
      <c r="AT601" s="195" t="s">
        <v>194</v>
      </c>
      <c r="AU601" s="195" t="s">
        <v>88</v>
      </c>
      <c r="AV601" s="15" t="s">
        <v>24</v>
      </c>
      <c r="AW601" s="15" t="s">
        <v>35</v>
      </c>
      <c r="AX601" s="15" t="s">
        <v>80</v>
      </c>
      <c r="AY601" s="195" t="s">
        <v>185</v>
      </c>
    </row>
    <row r="602" spans="2:51" s="13" customFormat="1">
      <c r="B602" s="164"/>
      <c r="D602" s="165" t="s">
        <v>194</v>
      </c>
      <c r="E602" s="166" t="s">
        <v>1</v>
      </c>
      <c r="F602" s="167" t="s">
        <v>3807</v>
      </c>
      <c r="H602" s="168">
        <v>60.6</v>
      </c>
      <c r="I602" s="169"/>
      <c r="L602" s="164"/>
      <c r="M602" s="170"/>
      <c r="N602" s="171"/>
      <c r="O602" s="171"/>
      <c r="P602" s="171"/>
      <c r="Q602" s="171"/>
      <c r="R602" s="171"/>
      <c r="S602" s="171"/>
      <c r="T602" s="172"/>
      <c r="AT602" s="166" t="s">
        <v>194</v>
      </c>
      <c r="AU602" s="166" t="s">
        <v>88</v>
      </c>
      <c r="AV602" s="13" t="s">
        <v>88</v>
      </c>
      <c r="AW602" s="13" t="s">
        <v>35</v>
      </c>
      <c r="AX602" s="13" t="s">
        <v>80</v>
      </c>
      <c r="AY602" s="166" t="s">
        <v>185</v>
      </c>
    </row>
    <row r="603" spans="2:51" s="15" customFormat="1">
      <c r="B603" s="194"/>
      <c r="D603" s="165" t="s">
        <v>194</v>
      </c>
      <c r="E603" s="195" t="s">
        <v>1</v>
      </c>
      <c r="F603" s="196" t="s">
        <v>3722</v>
      </c>
      <c r="H603" s="195" t="s">
        <v>1</v>
      </c>
      <c r="I603" s="197"/>
      <c r="L603" s="194"/>
      <c r="M603" s="198"/>
      <c r="N603" s="199"/>
      <c r="O603" s="199"/>
      <c r="P603" s="199"/>
      <c r="Q603" s="199"/>
      <c r="R603" s="199"/>
      <c r="S603" s="199"/>
      <c r="T603" s="200"/>
      <c r="AT603" s="195" t="s">
        <v>194</v>
      </c>
      <c r="AU603" s="195" t="s">
        <v>88</v>
      </c>
      <c r="AV603" s="15" t="s">
        <v>24</v>
      </c>
      <c r="AW603" s="15" t="s">
        <v>35</v>
      </c>
      <c r="AX603" s="15" t="s">
        <v>80</v>
      </c>
      <c r="AY603" s="195" t="s">
        <v>185</v>
      </c>
    </row>
    <row r="604" spans="2:51" s="13" customFormat="1">
      <c r="B604" s="164"/>
      <c r="D604" s="165" t="s">
        <v>194</v>
      </c>
      <c r="E604" s="166" t="s">
        <v>1</v>
      </c>
      <c r="F604" s="167" t="s">
        <v>3808</v>
      </c>
      <c r="H604" s="168">
        <v>90.39</v>
      </c>
      <c r="I604" s="169"/>
      <c r="L604" s="164"/>
      <c r="M604" s="170"/>
      <c r="N604" s="171"/>
      <c r="O604" s="171"/>
      <c r="P604" s="171"/>
      <c r="Q604" s="171"/>
      <c r="R604" s="171"/>
      <c r="S604" s="171"/>
      <c r="T604" s="172"/>
      <c r="AT604" s="166" t="s">
        <v>194</v>
      </c>
      <c r="AU604" s="166" t="s">
        <v>88</v>
      </c>
      <c r="AV604" s="13" t="s">
        <v>88</v>
      </c>
      <c r="AW604" s="13" t="s">
        <v>35</v>
      </c>
      <c r="AX604" s="13" t="s">
        <v>80</v>
      </c>
      <c r="AY604" s="166" t="s">
        <v>185</v>
      </c>
    </row>
    <row r="605" spans="2:51" s="13" customFormat="1">
      <c r="B605" s="164"/>
      <c r="D605" s="165" t="s">
        <v>194</v>
      </c>
      <c r="E605" s="166" t="s">
        <v>1</v>
      </c>
      <c r="F605" s="167" t="s">
        <v>3769</v>
      </c>
      <c r="H605" s="168">
        <v>58.259</v>
      </c>
      <c r="I605" s="169"/>
      <c r="L605" s="164"/>
      <c r="M605" s="170"/>
      <c r="N605" s="171"/>
      <c r="O605" s="171"/>
      <c r="P605" s="171"/>
      <c r="Q605" s="171"/>
      <c r="R605" s="171"/>
      <c r="S605" s="171"/>
      <c r="T605" s="172"/>
      <c r="AT605" s="166" t="s">
        <v>194</v>
      </c>
      <c r="AU605" s="166" t="s">
        <v>88</v>
      </c>
      <c r="AV605" s="13" t="s">
        <v>88</v>
      </c>
      <c r="AW605" s="13" t="s">
        <v>35</v>
      </c>
      <c r="AX605" s="13" t="s">
        <v>80</v>
      </c>
      <c r="AY605" s="166" t="s">
        <v>185</v>
      </c>
    </row>
    <row r="606" spans="2:51" s="15" customFormat="1">
      <c r="B606" s="194"/>
      <c r="D606" s="165" t="s">
        <v>194</v>
      </c>
      <c r="E606" s="195" t="s">
        <v>1</v>
      </c>
      <c r="F606" s="196" t="s">
        <v>3725</v>
      </c>
      <c r="H606" s="195" t="s">
        <v>1</v>
      </c>
      <c r="I606" s="197"/>
      <c r="L606" s="194"/>
      <c r="M606" s="198"/>
      <c r="N606" s="199"/>
      <c r="O606" s="199"/>
      <c r="P606" s="199"/>
      <c r="Q606" s="199"/>
      <c r="R606" s="199"/>
      <c r="S606" s="199"/>
      <c r="T606" s="200"/>
      <c r="AT606" s="195" t="s">
        <v>194</v>
      </c>
      <c r="AU606" s="195" t="s">
        <v>88</v>
      </c>
      <c r="AV606" s="15" t="s">
        <v>24</v>
      </c>
      <c r="AW606" s="15" t="s">
        <v>35</v>
      </c>
      <c r="AX606" s="15" t="s">
        <v>80</v>
      </c>
      <c r="AY606" s="195" t="s">
        <v>185</v>
      </c>
    </row>
    <row r="607" spans="2:51" s="13" customFormat="1">
      <c r="B607" s="164"/>
      <c r="D607" s="165" t="s">
        <v>194</v>
      </c>
      <c r="E607" s="166" t="s">
        <v>1</v>
      </c>
      <c r="F607" s="167" t="s">
        <v>3809</v>
      </c>
      <c r="H607" s="168">
        <v>95.596000000000004</v>
      </c>
      <c r="I607" s="169"/>
      <c r="L607" s="164"/>
      <c r="M607" s="170"/>
      <c r="N607" s="171"/>
      <c r="O607" s="171"/>
      <c r="P607" s="171"/>
      <c r="Q607" s="171"/>
      <c r="R607" s="171"/>
      <c r="S607" s="171"/>
      <c r="T607" s="172"/>
      <c r="AT607" s="166" t="s">
        <v>194</v>
      </c>
      <c r="AU607" s="166" t="s">
        <v>88</v>
      </c>
      <c r="AV607" s="13" t="s">
        <v>88</v>
      </c>
      <c r="AW607" s="13" t="s">
        <v>35</v>
      </c>
      <c r="AX607" s="13" t="s">
        <v>80</v>
      </c>
      <c r="AY607" s="166" t="s">
        <v>185</v>
      </c>
    </row>
    <row r="608" spans="2:51" s="13" customFormat="1">
      <c r="B608" s="164"/>
      <c r="D608" s="165" t="s">
        <v>194</v>
      </c>
      <c r="E608" s="166" t="s">
        <v>1</v>
      </c>
      <c r="F608" s="167" t="s">
        <v>3770</v>
      </c>
      <c r="H608" s="168">
        <v>40.466999999999999</v>
      </c>
      <c r="I608" s="169"/>
      <c r="L608" s="164"/>
      <c r="M608" s="170"/>
      <c r="N608" s="171"/>
      <c r="O608" s="171"/>
      <c r="P608" s="171"/>
      <c r="Q608" s="171"/>
      <c r="R608" s="171"/>
      <c r="S608" s="171"/>
      <c r="T608" s="172"/>
      <c r="AT608" s="166" t="s">
        <v>194</v>
      </c>
      <c r="AU608" s="166" t="s">
        <v>88</v>
      </c>
      <c r="AV608" s="13" t="s">
        <v>88</v>
      </c>
      <c r="AW608" s="13" t="s">
        <v>35</v>
      </c>
      <c r="AX608" s="13" t="s">
        <v>80</v>
      </c>
      <c r="AY608" s="166" t="s">
        <v>185</v>
      </c>
    </row>
    <row r="609" spans="2:51" s="15" customFormat="1">
      <c r="B609" s="194"/>
      <c r="D609" s="165" t="s">
        <v>194</v>
      </c>
      <c r="E609" s="195" t="s">
        <v>1</v>
      </c>
      <c r="F609" s="196" t="s">
        <v>3728</v>
      </c>
      <c r="H609" s="195" t="s">
        <v>1</v>
      </c>
      <c r="I609" s="197"/>
      <c r="L609" s="194"/>
      <c r="M609" s="198"/>
      <c r="N609" s="199"/>
      <c r="O609" s="199"/>
      <c r="P609" s="199"/>
      <c r="Q609" s="199"/>
      <c r="R609" s="199"/>
      <c r="S609" s="199"/>
      <c r="T609" s="200"/>
      <c r="AT609" s="195" t="s">
        <v>194</v>
      </c>
      <c r="AU609" s="195" t="s">
        <v>88</v>
      </c>
      <c r="AV609" s="15" t="s">
        <v>24</v>
      </c>
      <c r="AW609" s="15" t="s">
        <v>35</v>
      </c>
      <c r="AX609" s="15" t="s">
        <v>80</v>
      </c>
      <c r="AY609" s="195" t="s">
        <v>185</v>
      </c>
    </row>
    <row r="610" spans="2:51" s="13" customFormat="1">
      <c r="B610" s="164"/>
      <c r="D610" s="165" t="s">
        <v>194</v>
      </c>
      <c r="E610" s="166" t="s">
        <v>1</v>
      </c>
      <c r="F610" s="167" t="s">
        <v>3810</v>
      </c>
      <c r="H610" s="168">
        <v>100.81100000000001</v>
      </c>
      <c r="I610" s="169"/>
      <c r="L610" s="164"/>
      <c r="M610" s="170"/>
      <c r="N610" s="171"/>
      <c r="O610" s="171"/>
      <c r="P610" s="171"/>
      <c r="Q610" s="171"/>
      <c r="R610" s="171"/>
      <c r="S610" s="171"/>
      <c r="T610" s="172"/>
      <c r="AT610" s="166" t="s">
        <v>194</v>
      </c>
      <c r="AU610" s="166" t="s">
        <v>88</v>
      </c>
      <c r="AV610" s="13" t="s">
        <v>88</v>
      </c>
      <c r="AW610" s="13" t="s">
        <v>35</v>
      </c>
      <c r="AX610" s="13" t="s">
        <v>80</v>
      </c>
      <c r="AY610" s="166" t="s">
        <v>185</v>
      </c>
    </row>
    <row r="611" spans="2:51" s="13" customFormat="1">
      <c r="B611" s="164"/>
      <c r="D611" s="165" t="s">
        <v>194</v>
      </c>
      <c r="E611" s="166" t="s">
        <v>1</v>
      </c>
      <c r="F611" s="167" t="s">
        <v>3771</v>
      </c>
      <c r="H611" s="168">
        <v>23.539000000000001</v>
      </c>
      <c r="I611" s="169"/>
      <c r="L611" s="164"/>
      <c r="M611" s="170"/>
      <c r="N611" s="171"/>
      <c r="O611" s="171"/>
      <c r="P611" s="171"/>
      <c r="Q611" s="171"/>
      <c r="R611" s="171"/>
      <c r="S611" s="171"/>
      <c r="T611" s="172"/>
      <c r="AT611" s="166" t="s">
        <v>194</v>
      </c>
      <c r="AU611" s="166" t="s">
        <v>88</v>
      </c>
      <c r="AV611" s="13" t="s">
        <v>88</v>
      </c>
      <c r="AW611" s="13" t="s">
        <v>35</v>
      </c>
      <c r="AX611" s="13" t="s">
        <v>80</v>
      </c>
      <c r="AY611" s="166" t="s">
        <v>185</v>
      </c>
    </row>
    <row r="612" spans="2:51" s="15" customFormat="1">
      <c r="B612" s="194"/>
      <c r="D612" s="165" t="s">
        <v>194</v>
      </c>
      <c r="E612" s="195" t="s">
        <v>1</v>
      </c>
      <c r="F612" s="196" t="s">
        <v>3731</v>
      </c>
      <c r="H612" s="195" t="s">
        <v>1</v>
      </c>
      <c r="I612" s="197"/>
      <c r="L612" s="194"/>
      <c r="M612" s="198"/>
      <c r="N612" s="199"/>
      <c r="O612" s="199"/>
      <c r="P612" s="199"/>
      <c r="Q612" s="199"/>
      <c r="R612" s="199"/>
      <c r="S612" s="199"/>
      <c r="T612" s="200"/>
      <c r="AT612" s="195" t="s">
        <v>194</v>
      </c>
      <c r="AU612" s="195" t="s">
        <v>88</v>
      </c>
      <c r="AV612" s="15" t="s">
        <v>24</v>
      </c>
      <c r="AW612" s="15" t="s">
        <v>35</v>
      </c>
      <c r="AX612" s="15" t="s">
        <v>80</v>
      </c>
      <c r="AY612" s="195" t="s">
        <v>185</v>
      </c>
    </row>
    <row r="613" spans="2:51" s="13" customFormat="1">
      <c r="B613" s="164"/>
      <c r="D613" s="165" t="s">
        <v>194</v>
      </c>
      <c r="E613" s="166" t="s">
        <v>1</v>
      </c>
      <c r="F613" s="167" t="s">
        <v>3811</v>
      </c>
      <c r="H613" s="168">
        <v>89.869</v>
      </c>
      <c r="I613" s="169"/>
      <c r="L613" s="164"/>
      <c r="M613" s="170"/>
      <c r="N613" s="171"/>
      <c r="O613" s="171"/>
      <c r="P613" s="171"/>
      <c r="Q613" s="171"/>
      <c r="R613" s="171"/>
      <c r="S613" s="171"/>
      <c r="T613" s="172"/>
      <c r="AT613" s="166" t="s">
        <v>194</v>
      </c>
      <c r="AU613" s="166" t="s">
        <v>88</v>
      </c>
      <c r="AV613" s="13" t="s">
        <v>88</v>
      </c>
      <c r="AW613" s="13" t="s">
        <v>35</v>
      </c>
      <c r="AX613" s="13" t="s">
        <v>80</v>
      </c>
      <c r="AY613" s="166" t="s">
        <v>185</v>
      </c>
    </row>
    <row r="614" spans="2:51" s="13" customFormat="1">
      <c r="B614" s="164"/>
      <c r="D614" s="165" t="s">
        <v>194</v>
      </c>
      <c r="E614" s="166" t="s">
        <v>1</v>
      </c>
      <c r="F614" s="167" t="s">
        <v>3772</v>
      </c>
      <c r="H614" s="168">
        <v>14.108000000000001</v>
      </c>
      <c r="I614" s="169"/>
      <c r="L614" s="164"/>
      <c r="M614" s="170"/>
      <c r="N614" s="171"/>
      <c r="O614" s="171"/>
      <c r="P614" s="171"/>
      <c r="Q614" s="171"/>
      <c r="R614" s="171"/>
      <c r="S614" s="171"/>
      <c r="T614" s="172"/>
      <c r="AT614" s="166" t="s">
        <v>194</v>
      </c>
      <c r="AU614" s="166" t="s">
        <v>88</v>
      </c>
      <c r="AV614" s="13" t="s">
        <v>88</v>
      </c>
      <c r="AW614" s="13" t="s">
        <v>35</v>
      </c>
      <c r="AX614" s="13" t="s">
        <v>80</v>
      </c>
      <c r="AY614" s="166" t="s">
        <v>185</v>
      </c>
    </row>
    <row r="615" spans="2:51" s="15" customFormat="1">
      <c r="B615" s="194"/>
      <c r="D615" s="165" t="s">
        <v>194</v>
      </c>
      <c r="E615" s="195" t="s">
        <v>1</v>
      </c>
      <c r="F615" s="196" t="s">
        <v>3734</v>
      </c>
      <c r="H615" s="195" t="s">
        <v>1</v>
      </c>
      <c r="I615" s="197"/>
      <c r="L615" s="194"/>
      <c r="M615" s="198"/>
      <c r="N615" s="199"/>
      <c r="O615" s="199"/>
      <c r="P615" s="199"/>
      <c r="Q615" s="199"/>
      <c r="R615" s="199"/>
      <c r="S615" s="199"/>
      <c r="T615" s="200"/>
      <c r="AT615" s="195" t="s">
        <v>194</v>
      </c>
      <c r="AU615" s="195" t="s">
        <v>88</v>
      </c>
      <c r="AV615" s="15" t="s">
        <v>24</v>
      </c>
      <c r="AW615" s="15" t="s">
        <v>35</v>
      </c>
      <c r="AX615" s="15" t="s">
        <v>80</v>
      </c>
      <c r="AY615" s="195" t="s">
        <v>185</v>
      </c>
    </row>
    <row r="616" spans="2:51" s="13" customFormat="1">
      <c r="B616" s="164"/>
      <c r="D616" s="165" t="s">
        <v>194</v>
      </c>
      <c r="E616" s="166" t="s">
        <v>1</v>
      </c>
      <c r="F616" s="167" t="s">
        <v>3812</v>
      </c>
      <c r="H616" s="168">
        <v>92.590999999999994</v>
      </c>
      <c r="I616" s="169"/>
      <c r="L616" s="164"/>
      <c r="M616" s="170"/>
      <c r="N616" s="171"/>
      <c r="O616" s="171"/>
      <c r="P616" s="171"/>
      <c r="Q616" s="171"/>
      <c r="R616" s="171"/>
      <c r="S616" s="171"/>
      <c r="T616" s="172"/>
      <c r="AT616" s="166" t="s">
        <v>194</v>
      </c>
      <c r="AU616" s="166" t="s">
        <v>88</v>
      </c>
      <c r="AV616" s="13" t="s">
        <v>88</v>
      </c>
      <c r="AW616" s="13" t="s">
        <v>35</v>
      </c>
      <c r="AX616" s="13" t="s">
        <v>80</v>
      </c>
      <c r="AY616" s="166" t="s">
        <v>185</v>
      </c>
    </row>
    <row r="617" spans="2:51" s="13" customFormat="1">
      <c r="B617" s="164"/>
      <c r="D617" s="165" t="s">
        <v>194</v>
      </c>
      <c r="E617" s="166" t="s">
        <v>1</v>
      </c>
      <c r="F617" s="167" t="s">
        <v>3773</v>
      </c>
      <c r="H617" s="168">
        <v>31.75</v>
      </c>
      <c r="I617" s="169"/>
      <c r="L617" s="164"/>
      <c r="M617" s="170"/>
      <c r="N617" s="171"/>
      <c r="O617" s="171"/>
      <c r="P617" s="171"/>
      <c r="Q617" s="171"/>
      <c r="R617" s="171"/>
      <c r="S617" s="171"/>
      <c r="T617" s="172"/>
      <c r="AT617" s="166" t="s">
        <v>194</v>
      </c>
      <c r="AU617" s="166" t="s">
        <v>88</v>
      </c>
      <c r="AV617" s="13" t="s">
        <v>88</v>
      </c>
      <c r="AW617" s="13" t="s">
        <v>35</v>
      </c>
      <c r="AX617" s="13" t="s">
        <v>80</v>
      </c>
      <c r="AY617" s="166" t="s">
        <v>185</v>
      </c>
    </row>
    <row r="618" spans="2:51" s="15" customFormat="1">
      <c r="B618" s="194"/>
      <c r="D618" s="165" t="s">
        <v>194</v>
      </c>
      <c r="E618" s="195" t="s">
        <v>1</v>
      </c>
      <c r="F618" s="196" t="s">
        <v>3737</v>
      </c>
      <c r="H618" s="195" t="s">
        <v>1</v>
      </c>
      <c r="I618" s="197"/>
      <c r="L618" s="194"/>
      <c r="M618" s="198"/>
      <c r="N618" s="199"/>
      <c r="O618" s="199"/>
      <c r="P618" s="199"/>
      <c r="Q618" s="199"/>
      <c r="R618" s="199"/>
      <c r="S618" s="199"/>
      <c r="T618" s="200"/>
      <c r="AT618" s="195" t="s">
        <v>194</v>
      </c>
      <c r="AU618" s="195" t="s">
        <v>88</v>
      </c>
      <c r="AV618" s="15" t="s">
        <v>24</v>
      </c>
      <c r="AW618" s="15" t="s">
        <v>35</v>
      </c>
      <c r="AX618" s="15" t="s">
        <v>80</v>
      </c>
      <c r="AY618" s="195" t="s">
        <v>185</v>
      </c>
    </row>
    <row r="619" spans="2:51" s="13" customFormat="1">
      <c r="B619" s="164"/>
      <c r="D619" s="165" t="s">
        <v>194</v>
      </c>
      <c r="E619" s="166" t="s">
        <v>1</v>
      </c>
      <c r="F619" s="167" t="s">
        <v>3813</v>
      </c>
      <c r="H619" s="168">
        <v>92.156000000000006</v>
      </c>
      <c r="I619" s="169"/>
      <c r="L619" s="164"/>
      <c r="M619" s="170"/>
      <c r="N619" s="171"/>
      <c r="O619" s="171"/>
      <c r="P619" s="171"/>
      <c r="Q619" s="171"/>
      <c r="R619" s="171"/>
      <c r="S619" s="171"/>
      <c r="T619" s="172"/>
      <c r="AT619" s="166" t="s">
        <v>194</v>
      </c>
      <c r="AU619" s="166" t="s">
        <v>88</v>
      </c>
      <c r="AV619" s="13" t="s">
        <v>88</v>
      </c>
      <c r="AW619" s="13" t="s">
        <v>35</v>
      </c>
      <c r="AX619" s="13" t="s">
        <v>80</v>
      </c>
      <c r="AY619" s="166" t="s">
        <v>185</v>
      </c>
    </row>
    <row r="620" spans="2:51" s="13" customFormat="1">
      <c r="B620" s="164"/>
      <c r="D620" s="165" t="s">
        <v>194</v>
      </c>
      <c r="E620" s="166" t="s">
        <v>1</v>
      </c>
      <c r="F620" s="167" t="s">
        <v>3774</v>
      </c>
      <c r="H620" s="168">
        <v>27.581</v>
      </c>
      <c r="I620" s="169"/>
      <c r="L620" s="164"/>
      <c r="M620" s="170"/>
      <c r="N620" s="171"/>
      <c r="O620" s="171"/>
      <c r="P620" s="171"/>
      <c r="Q620" s="171"/>
      <c r="R620" s="171"/>
      <c r="S620" s="171"/>
      <c r="T620" s="172"/>
      <c r="AT620" s="166" t="s">
        <v>194</v>
      </c>
      <c r="AU620" s="166" t="s">
        <v>88</v>
      </c>
      <c r="AV620" s="13" t="s">
        <v>88</v>
      </c>
      <c r="AW620" s="13" t="s">
        <v>35</v>
      </c>
      <c r="AX620" s="13" t="s">
        <v>80</v>
      </c>
      <c r="AY620" s="166" t="s">
        <v>185</v>
      </c>
    </row>
    <row r="621" spans="2:51" s="15" customFormat="1">
      <c r="B621" s="194"/>
      <c r="D621" s="165" t="s">
        <v>194</v>
      </c>
      <c r="E621" s="195" t="s">
        <v>1</v>
      </c>
      <c r="F621" s="196" t="s">
        <v>3740</v>
      </c>
      <c r="H621" s="195" t="s">
        <v>1</v>
      </c>
      <c r="I621" s="197"/>
      <c r="L621" s="194"/>
      <c r="M621" s="198"/>
      <c r="N621" s="199"/>
      <c r="O621" s="199"/>
      <c r="P621" s="199"/>
      <c r="Q621" s="199"/>
      <c r="R621" s="199"/>
      <c r="S621" s="199"/>
      <c r="T621" s="200"/>
      <c r="AT621" s="195" t="s">
        <v>194</v>
      </c>
      <c r="AU621" s="195" t="s">
        <v>88</v>
      </c>
      <c r="AV621" s="15" t="s">
        <v>24</v>
      </c>
      <c r="AW621" s="15" t="s">
        <v>35</v>
      </c>
      <c r="AX621" s="15" t="s">
        <v>80</v>
      </c>
      <c r="AY621" s="195" t="s">
        <v>185</v>
      </c>
    </row>
    <row r="622" spans="2:51" s="13" customFormat="1">
      <c r="B622" s="164"/>
      <c r="D622" s="165" t="s">
        <v>194</v>
      </c>
      <c r="E622" s="166" t="s">
        <v>1</v>
      </c>
      <c r="F622" s="167" t="s">
        <v>3814</v>
      </c>
      <c r="H622" s="168">
        <v>82.903999999999996</v>
      </c>
      <c r="I622" s="169"/>
      <c r="L622" s="164"/>
      <c r="M622" s="170"/>
      <c r="N622" s="171"/>
      <c r="O622" s="171"/>
      <c r="P622" s="171"/>
      <c r="Q622" s="171"/>
      <c r="R622" s="171"/>
      <c r="S622" s="171"/>
      <c r="T622" s="172"/>
      <c r="AT622" s="166" t="s">
        <v>194</v>
      </c>
      <c r="AU622" s="166" t="s">
        <v>88</v>
      </c>
      <c r="AV622" s="13" t="s">
        <v>88</v>
      </c>
      <c r="AW622" s="13" t="s">
        <v>35</v>
      </c>
      <c r="AX622" s="13" t="s">
        <v>80</v>
      </c>
      <c r="AY622" s="166" t="s">
        <v>185</v>
      </c>
    </row>
    <row r="623" spans="2:51" s="13" customFormat="1">
      <c r="B623" s="164"/>
      <c r="D623" s="165" t="s">
        <v>194</v>
      </c>
      <c r="E623" s="166" t="s">
        <v>1</v>
      </c>
      <c r="F623" s="167" t="s">
        <v>3775</v>
      </c>
      <c r="H623" s="168">
        <v>7.657</v>
      </c>
      <c r="I623" s="169"/>
      <c r="L623" s="164"/>
      <c r="M623" s="170"/>
      <c r="N623" s="171"/>
      <c r="O623" s="171"/>
      <c r="P623" s="171"/>
      <c r="Q623" s="171"/>
      <c r="R623" s="171"/>
      <c r="S623" s="171"/>
      <c r="T623" s="172"/>
      <c r="AT623" s="166" t="s">
        <v>194</v>
      </c>
      <c r="AU623" s="166" t="s">
        <v>88</v>
      </c>
      <c r="AV623" s="13" t="s">
        <v>88</v>
      </c>
      <c r="AW623" s="13" t="s">
        <v>35</v>
      </c>
      <c r="AX623" s="13" t="s">
        <v>80</v>
      </c>
      <c r="AY623" s="166" t="s">
        <v>185</v>
      </c>
    </row>
    <row r="624" spans="2:51" s="15" customFormat="1">
      <c r="B624" s="194"/>
      <c r="D624" s="165" t="s">
        <v>194</v>
      </c>
      <c r="E624" s="195" t="s">
        <v>1</v>
      </c>
      <c r="F624" s="196" t="s">
        <v>3743</v>
      </c>
      <c r="H624" s="195" t="s">
        <v>1</v>
      </c>
      <c r="I624" s="197"/>
      <c r="L624" s="194"/>
      <c r="M624" s="198"/>
      <c r="N624" s="199"/>
      <c r="O624" s="199"/>
      <c r="P624" s="199"/>
      <c r="Q624" s="199"/>
      <c r="R624" s="199"/>
      <c r="S624" s="199"/>
      <c r="T624" s="200"/>
      <c r="AT624" s="195" t="s">
        <v>194</v>
      </c>
      <c r="AU624" s="195" t="s">
        <v>88</v>
      </c>
      <c r="AV624" s="15" t="s">
        <v>24</v>
      </c>
      <c r="AW624" s="15" t="s">
        <v>35</v>
      </c>
      <c r="AX624" s="15" t="s">
        <v>80</v>
      </c>
      <c r="AY624" s="195" t="s">
        <v>185</v>
      </c>
    </row>
    <row r="625" spans="1:65" s="13" customFormat="1">
      <c r="B625" s="164"/>
      <c r="D625" s="165" t="s">
        <v>194</v>
      </c>
      <c r="E625" s="166" t="s">
        <v>1</v>
      </c>
      <c r="F625" s="167" t="s">
        <v>3815</v>
      </c>
      <c r="H625" s="168">
        <v>68.525999999999996</v>
      </c>
      <c r="I625" s="169"/>
      <c r="L625" s="164"/>
      <c r="M625" s="170"/>
      <c r="N625" s="171"/>
      <c r="O625" s="171"/>
      <c r="P625" s="171"/>
      <c r="Q625" s="171"/>
      <c r="R625" s="171"/>
      <c r="S625" s="171"/>
      <c r="T625" s="172"/>
      <c r="AT625" s="166" t="s">
        <v>194</v>
      </c>
      <c r="AU625" s="166" t="s">
        <v>88</v>
      </c>
      <c r="AV625" s="13" t="s">
        <v>88</v>
      </c>
      <c r="AW625" s="13" t="s">
        <v>35</v>
      </c>
      <c r="AX625" s="13" t="s">
        <v>80</v>
      </c>
      <c r="AY625" s="166" t="s">
        <v>185</v>
      </c>
    </row>
    <row r="626" spans="1:65" s="15" customFormat="1">
      <c r="B626" s="194"/>
      <c r="D626" s="165" t="s">
        <v>194</v>
      </c>
      <c r="E626" s="195" t="s">
        <v>1</v>
      </c>
      <c r="F626" s="196" t="s">
        <v>3816</v>
      </c>
      <c r="H626" s="195" t="s">
        <v>1</v>
      </c>
      <c r="I626" s="197"/>
      <c r="L626" s="194"/>
      <c r="M626" s="198"/>
      <c r="N626" s="199"/>
      <c r="O626" s="199"/>
      <c r="P626" s="199"/>
      <c r="Q626" s="199"/>
      <c r="R626" s="199"/>
      <c r="S626" s="199"/>
      <c r="T626" s="200"/>
      <c r="AT626" s="195" t="s">
        <v>194</v>
      </c>
      <c r="AU626" s="195" t="s">
        <v>88</v>
      </c>
      <c r="AV626" s="15" t="s">
        <v>24</v>
      </c>
      <c r="AW626" s="15" t="s">
        <v>35</v>
      </c>
      <c r="AX626" s="15" t="s">
        <v>80</v>
      </c>
      <c r="AY626" s="195" t="s">
        <v>185</v>
      </c>
    </row>
    <row r="627" spans="1:65" s="13" customFormat="1">
      <c r="B627" s="164"/>
      <c r="D627" s="165" t="s">
        <v>194</v>
      </c>
      <c r="E627" s="166" t="s">
        <v>1</v>
      </c>
      <c r="F627" s="167" t="s">
        <v>3817</v>
      </c>
      <c r="H627" s="168">
        <v>-399.69299999999998</v>
      </c>
      <c r="I627" s="169"/>
      <c r="L627" s="164"/>
      <c r="M627" s="170"/>
      <c r="N627" s="171"/>
      <c r="O627" s="171"/>
      <c r="P627" s="171"/>
      <c r="Q627" s="171"/>
      <c r="R627" s="171"/>
      <c r="S627" s="171"/>
      <c r="T627" s="172"/>
      <c r="AT627" s="166" t="s">
        <v>194</v>
      </c>
      <c r="AU627" s="166" t="s">
        <v>88</v>
      </c>
      <c r="AV627" s="13" t="s">
        <v>88</v>
      </c>
      <c r="AW627" s="13" t="s">
        <v>35</v>
      </c>
      <c r="AX627" s="13" t="s">
        <v>80</v>
      </c>
      <c r="AY627" s="166" t="s">
        <v>185</v>
      </c>
    </row>
    <row r="628" spans="1:65" s="14" customFormat="1">
      <c r="B628" s="173"/>
      <c r="D628" s="165" t="s">
        <v>194</v>
      </c>
      <c r="E628" s="174" t="s">
        <v>1</v>
      </c>
      <c r="F628" s="175" t="s">
        <v>195</v>
      </c>
      <c r="H628" s="176">
        <v>2142.6529999999998</v>
      </c>
      <c r="I628" s="177"/>
      <c r="L628" s="173"/>
      <c r="M628" s="178"/>
      <c r="N628" s="179"/>
      <c r="O628" s="179"/>
      <c r="P628" s="179"/>
      <c r="Q628" s="179"/>
      <c r="R628" s="179"/>
      <c r="S628" s="179"/>
      <c r="T628" s="180"/>
      <c r="AT628" s="174" t="s">
        <v>194</v>
      </c>
      <c r="AU628" s="174" t="s">
        <v>88</v>
      </c>
      <c r="AV628" s="14" t="s">
        <v>192</v>
      </c>
      <c r="AW628" s="14" t="s">
        <v>35</v>
      </c>
      <c r="AX628" s="14" t="s">
        <v>24</v>
      </c>
      <c r="AY628" s="174" t="s">
        <v>185</v>
      </c>
    </row>
    <row r="629" spans="1:65" s="2" customFormat="1" ht="16.5" customHeight="1">
      <c r="A629" s="33"/>
      <c r="B629" s="150"/>
      <c r="C629" s="151" t="s">
        <v>897</v>
      </c>
      <c r="D629" s="151" t="s">
        <v>187</v>
      </c>
      <c r="E629" s="152" t="s">
        <v>3818</v>
      </c>
      <c r="F629" s="153" t="s">
        <v>3819</v>
      </c>
      <c r="G629" s="154" t="s">
        <v>288</v>
      </c>
      <c r="H629" s="155">
        <v>2142.6529999999998</v>
      </c>
      <c r="I629" s="156"/>
      <c r="J629" s="157">
        <f>ROUND(I629*H629,2)</f>
        <v>0</v>
      </c>
      <c r="K629" s="153" t="s">
        <v>191</v>
      </c>
      <c r="L629" s="34"/>
      <c r="M629" s="158" t="s">
        <v>1</v>
      </c>
      <c r="N629" s="159" t="s">
        <v>45</v>
      </c>
      <c r="O629" s="59"/>
      <c r="P629" s="160">
        <f>O629*H629</f>
        <v>0</v>
      </c>
      <c r="Q629" s="160">
        <v>0</v>
      </c>
      <c r="R629" s="160">
        <f>Q629*H629</f>
        <v>0</v>
      </c>
      <c r="S629" s="160">
        <v>0</v>
      </c>
      <c r="T629" s="161">
        <f>S629*H629</f>
        <v>0</v>
      </c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R629" s="162" t="s">
        <v>192</v>
      </c>
      <c r="AT629" s="162" t="s">
        <v>187</v>
      </c>
      <c r="AU629" s="162" t="s">
        <v>88</v>
      </c>
      <c r="AY629" s="18" t="s">
        <v>185</v>
      </c>
      <c r="BE629" s="163">
        <f>IF(N629="základní",J629,0)</f>
        <v>0</v>
      </c>
      <c r="BF629" s="163">
        <f>IF(N629="snížená",J629,0)</f>
        <v>0</v>
      </c>
      <c r="BG629" s="163">
        <f>IF(N629="zákl. přenesená",J629,0)</f>
        <v>0</v>
      </c>
      <c r="BH629" s="163">
        <f>IF(N629="sníž. přenesená",J629,0)</f>
        <v>0</v>
      </c>
      <c r="BI629" s="163">
        <f>IF(N629="nulová",J629,0)</f>
        <v>0</v>
      </c>
      <c r="BJ629" s="18" t="s">
        <v>24</v>
      </c>
      <c r="BK629" s="163">
        <f>ROUND(I629*H629,2)</f>
        <v>0</v>
      </c>
      <c r="BL629" s="18" t="s">
        <v>192</v>
      </c>
      <c r="BM629" s="162" t="s">
        <v>3820</v>
      </c>
    </row>
    <row r="630" spans="1:65" s="2" customFormat="1" ht="21.75" customHeight="1">
      <c r="A630" s="33"/>
      <c r="B630" s="150"/>
      <c r="C630" s="151" t="s">
        <v>900</v>
      </c>
      <c r="D630" s="151" t="s">
        <v>187</v>
      </c>
      <c r="E630" s="152" t="s">
        <v>2096</v>
      </c>
      <c r="F630" s="153" t="s">
        <v>2097</v>
      </c>
      <c r="G630" s="154" t="s">
        <v>228</v>
      </c>
      <c r="H630" s="155">
        <v>25.706</v>
      </c>
      <c r="I630" s="156"/>
      <c r="J630" s="157">
        <f>ROUND(I630*H630,2)</f>
        <v>0</v>
      </c>
      <c r="K630" s="153" t="s">
        <v>191</v>
      </c>
      <c r="L630" s="34"/>
      <c r="M630" s="158" t="s">
        <v>1</v>
      </c>
      <c r="N630" s="159" t="s">
        <v>45</v>
      </c>
      <c r="O630" s="59"/>
      <c r="P630" s="160">
        <f>O630*H630</f>
        <v>0</v>
      </c>
      <c r="Q630" s="160">
        <v>0</v>
      </c>
      <c r="R630" s="160">
        <f>Q630*H630</f>
        <v>0</v>
      </c>
      <c r="S630" s="160">
        <v>0</v>
      </c>
      <c r="T630" s="161">
        <f>S630*H630</f>
        <v>0</v>
      </c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R630" s="162" t="s">
        <v>192</v>
      </c>
      <c r="AT630" s="162" t="s">
        <v>187</v>
      </c>
      <c r="AU630" s="162" t="s">
        <v>88</v>
      </c>
      <c r="AY630" s="18" t="s">
        <v>185</v>
      </c>
      <c r="BE630" s="163">
        <f>IF(N630="základní",J630,0)</f>
        <v>0</v>
      </c>
      <c r="BF630" s="163">
        <f>IF(N630="snížená",J630,0)</f>
        <v>0</v>
      </c>
      <c r="BG630" s="163">
        <f>IF(N630="zákl. přenesená",J630,0)</f>
        <v>0</v>
      </c>
      <c r="BH630" s="163">
        <f>IF(N630="sníž. přenesená",J630,0)</f>
        <v>0</v>
      </c>
      <c r="BI630" s="163">
        <f>IF(N630="nulová",J630,0)</f>
        <v>0</v>
      </c>
      <c r="BJ630" s="18" t="s">
        <v>24</v>
      </c>
      <c r="BK630" s="163">
        <f>ROUND(I630*H630,2)</f>
        <v>0</v>
      </c>
      <c r="BL630" s="18" t="s">
        <v>192</v>
      </c>
      <c r="BM630" s="162" t="s">
        <v>3821</v>
      </c>
    </row>
    <row r="631" spans="1:65" s="15" customFormat="1">
      <c r="B631" s="194"/>
      <c r="D631" s="165" t="s">
        <v>194</v>
      </c>
      <c r="E631" s="195" t="s">
        <v>1</v>
      </c>
      <c r="F631" s="196" t="s">
        <v>2099</v>
      </c>
      <c r="H631" s="195" t="s">
        <v>1</v>
      </c>
      <c r="I631" s="197"/>
      <c r="L631" s="194"/>
      <c r="M631" s="198"/>
      <c r="N631" s="199"/>
      <c r="O631" s="199"/>
      <c r="P631" s="199"/>
      <c r="Q631" s="199"/>
      <c r="R631" s="199"/>
      <c r="S631" s="199"/>
      <c r="T631" s="200"/>
      <c r="AT631" s="195" t="s">
        <v>194</v>
      </c>
      <c r="AU631" s="195" t="s">
        <v>88</v>
      </c>
      <c r="AV631" s="15" t="s">
        <v>24</v>
      </c>
      <c r="AW631" s="15" t="s">
        <v>35</v>
      </c>
      <c r="AX631" s="15" t="s">
        <v>80</v>
      </c>
      <c r="AY631" s="195" t="s">
        <v>185</v>
      </c>
    </row>
    <row r="632" spans="1:65" s="13" customFormat="1">
      <c r="B632" s="164"/>
      <c r="D632" s="165" t="s">
        <v>194</v>
      </c>
      <c r="E632" s="166" t="s">
        <v>1</v>
      </c>
      <c r="F632" s="167" t="s">
        <v>3822</v>
      </c>
      <c r="H632" s="168">
        <v>25.706</v>
      </c>
      <c r="I632" s="169"/>
      <c r="L632" s="164"/>
      <c r="M632" s="170"/>
      <c r="N632" s="171"/>
      <c r="O632" s="171"/>
      <c r="P632" s="171"/>
      <c r="Q632" s="171"/>
      <c r="R632" s="171"/>
      <c r="S632" s="171"/>
      <c r="T632" s="172"/>
      <c r="AT632" s="166" t="s">
        <v>194</v>
      </c>
      <c r="AU632" s="166" t="s">
        <v>88</v>
      </c>
      <c r="AV632" s="13" t="s">
        <v>88</v>
      </c>
      <c r="AW632" s="13" t="s">
        <v>35</v>
      </c>
      <c r="AX632" s="13" t="s">
        <v>24</v>
      </c>
      <c r="AY632" s="166" t="s">
        <v>185</v>
      </c>
    </row>
    <row r="633" spans="1:65" s="2" customFormat="1" ht="21.75" customHeight="1">
      <c r="A633" s="33"/>
      <c r="B633" s="150"/>
      <c r="C633" s="151" t="s">
        <v>906</v>
      </c>
      <c r="D633" s="151" t="s">
        <v>187</v>
      </c>
      <c r="E633" s="152" t="s">
        <v>2101</v>
      </c>
      <c r="F633" s="153" t="s">
        <v>2102</v>
      </c>
      <c r="G633" s="154" t="s">
        <v>228</v>
      </c>
      <c r="H633" s="155">
        <v>210.792</v>
      </c>
      <c r="I633" s="156"/>
      <c r="J633" s="157">
        <f>ROUND(I633*H633,2)</f>
        <v>0</v>
      </c>
      <c r="K633" s="153" t="s">
        <v>191</v>
      </c>
      <c r="L633" s="34"/>
      <c r="M633" s="158" t="s">
        <v>1</v>
      </c>
      <c r="N633" s="159" t="s">
        <v>45</v>
      </c>
      <c r="O633" s="59"/>
      <c r="P633" s="160">
        <f>O633*H633</f>
        <v>0</v>
      </c>
      <c r="Q633" s="160">
        <v>0</v>
      </c>
      <c r="R633" s="160">
        <f>Q633*H633</f>
        <v>0</v>
      </c>
      <c r="S633" s="160">
        <v>0</v>
      </c>
      <c r="T633" s="161">
        <f>S633*H633</f>
        <v>0</v>
      </c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R633" s="162" t="s">
        <v>192</v>
      </c>
      <c r="AT633" s="162" t="s">
        <v>187</v>
      </c>
      <c r="AU633" s="162" t="s">
        <v>88</v>
      </c>
      <c r="AY633" s="18" t="s">
        <v>185</v>
      </c>
      <c r="BE633" s="163">
        <f>IF(N633="základní",J633,0)</f>
        <v>0</v>
      </c>
      <c r="BF633" s="163">
        <f>IF(N633="snížená",J633,0)</f>
        <v>0</v>
      </c>
      <c r="BG633" s="163">
        <f>IF(N633="zákl. přenesená",J633,0)</f>
        <v>0</v>
      </c>
      <c r="BH633" s="163">
        <f>IF(N633="sníž. přenesená",J633,0)</f>
        <v>0</v>
      </c>
      <c r="BI633" s="163">
        <f>IF(N633="nulová",J633,0)</f>
        <v>0</v>
      </c>
      <c r="BJ633" s="18" t="s">
        <v>24</v>
      </c>
      <c r="BK633" s="163">
        <f>ROUND(I633*H633,2)</f>
        <v>0</v>
      </c>
      <c r="BL633" s="18" t="s">
        <v>192</v>
      </c>
      <c r="BM633" s="162" t="s">
        <v>3823</v>
      </c>
    </row>
    <row r="634" spans="1:65" s="15" customFormat="1">
      <c r="B634" s="194"/>
      <c r="D634" s="165" t="s">
        <v>194</v>
      </c>
      <c r="E634" s="195" t="s">
        <v>1</v>
      </c>
      <c r="F634" s="196" t="s">
        <v>2099</v>
      </c>
      <c r="H634" s="195" t="s">
        <v>1</v>
      </c>
      <c r="I634" s="197"/>
      <c r="L634" s="194"/>
      <c r="M634" s="198"/>
      <c r="N634" s="199"/>
      <c r="O634" s="199"/>
      <c r="P634" s="199"/>
      <c r="Q634" s="199"/>
      <c r="R634" s="199"/>
      <c r="S634" s="199"/>
      <c r="T634" s="200"/>
      <c r="AT634" s="195" t="s">
        <v>194</v>
      </c>
      <c r="AU634" s="195" t="s">
        <v>88</v>
      </c>
      <c r="AV634" s="15" t="s">
        <v>24</v>
      </c>
      <c r="AW634" s="15" t="s">
        <v>35</v>
      </c>
      <c r="AX634" s="15" t="s">
        <v>80</v>
      </c>
      <c r="AY634" s="195" t="s">
        <v>185</v>
      </c>
    </row>
    <row r="635" spans="1:65" s="13" customFormat="1">
      <c r="B635" s="164"/>
      <c r="D635" s="165" t="s">
        <v>194</v>
      </c>
      <c r="E635" s="166" t="s">
        <v>1</v>
      </c>
      <c r="F635" s="167" t="s">
        <v>3824</v>
      </c>
      <c r="H635" s="168">
        <v>210.792</v>
      </c>
      <c r="I635" s="169"/>
      <c r="L635" s="164"/>
      <c r="M635" s="170"/>
      <c r="N635" s="171"/>
      <c r="O635" s="171"/>
      <c r="P635" s="171"/>
      <c r="Q635" s="171"/>
      <c r="R635" s="171"/>
      <c r="S635" s="171"/>
      <c r="T635" s="172"/>
      <c r="AT635" s="166" t="s">
        <v>194</v>
      </c>
      <c r="AU635" s="166" t="s">
        <v>88</v>
      </c>
      <c r="AV635" s="13" t="s">
        <v>88</v>
      </c>
      <c r="AW635" s="13" t="s">
        <v>35</v>
      </c>
      <c r="AX635" s="13" t="s">
        <v>24</v>
      </c>
      <c r="AY635" s="166" t="s">
        <v>185</v>
      </c>
    </row>
    <row r="636" spans="1:65" s="2" customFormat="1" ht="21.75" customHeight="1">
      <c r="A636" s="33"/>
      <c r="B636" s="150"/>
      <c r="C636" s="151" t="s">
        <v>911</v>
      </c>
      <c r="D636" s="151" t="s">
        <v>187</v>
      </c>
      <c r="E636" s="152" t="s">
        <v>2105</v>
      </c>
      <c r="F636" s="153" t="s">
        <v>2106</v>
      </c>
      <c r="G636" s="154" t="s">
        <v>228</v>
      </c>
      <c r="H636" s="155">
        <v>20.565000000000001</v>
      </c>
      <c r="I636" s="156"/>
      <c r="J636" s="157">
        <f>ROUND(I636*H636,2)</f>
        <v>0</v>
      </c>
      <c r="K636" s="153" t="s">
        <v>191</v>
      </c>
      <c r="L636" s="34"/>
      <c r="M636" s="158" t="s">
        <v>1</v>
      </c>
      <c r="N636" s="159" t="s">
        <v>45</v>
      </c>
      <c r="O636" s="59"/>
      <c r="P636" s="160">
        <f>O636*H636</f>
        <v>0</v>
      </c>
      <c r="Q636" s="160">
        <v>0</v>
      </c>
      <c r="R636" s="160">
        <f>Q636*H636</f>
        <v>0</v>
      </c>
      <c r="S636" s="160">
        <v>0</v>
      </c>
      <c r="T636" s="161">
        <f>S636*H636</f>
        <v>0</v>
      </c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R636" s="162" t="s">
        <v>192</v>
      </c>
      <c r="AT636" s="162" t="s">
        <v>187</v>
      </c>
      <c r="AU636" s="162" t="s">
        <v>88</v>
      </c>
      <c r="AY636" s="18" t="s">
        <v>185</v>
      </c>
      <c r="BE636" s="163">
        <f>IF(N636="základní",J636,0)</f>
        <v>0</v>
      </c>
      <c r="BF636" s="163">
        <f>IF(N636="snížená",J636,0)</f>
        <v>0</v>
      </c>
      <c r="BG636" s="163">
        <f>IF(N636="zákl. přenesená",J636,0)</f>
        <v>0</v>
      </c>
      <c r="BH636" s="163">
        <f>IF(N636="sníž. přenesená",J636,0)</f>
        <v>0</v>
      </c>
      <c r="BI636" s="163">
        <f>IF(N636="nulová",J636,0)</f>
        <v>0</v>
      </c>
      <c r="BJ636" s="18" t="s">
        <v>24</v>
      </c>
      <c r="BK636" s="163">
        <f>ROUND(I636*H636,2)</f>
        <v>0</v>
      </c>
      <c r="BL636" s="18" t="s">
        <v>192</v>
      </c>
      <c r="BM636" s="162" t="s">
        <v>3825</v>
      </c>
    </row>
    <row r="637" spans="1:65" s="15" customFormat="1">
      <c r="B637" s="194"/>
      <c r="D637" s="165" t="s">
        <v>194</v>
      </c>
      <c r="E637" s="195" t="s">
        <v>1</v>
      </c>
      <c r="F637" s="196" t="s">
        <v>2099</v>
      </c>
      <c r="H637" s="195" t="s">
        <v>1</v>
      </c>
      <c r="I637" s="197"/>
      <c r="L637" s="194"/>
      <c r="M637" s="198"/>
      <c r="N637" s="199"/>
      <c r="O637" s="199"/>
      <c r="P637" s="199"/>
      <c r="Q637" s="199"/>
      <c r="R637" s="199"/>
      <c r="S637" s="199"/>
      <c r="T637" s="200"/>
      <c r="AT637" s="195" t="s">
        <v>194</v>
      </c>
      <c r="AU637" s="195" t="s">
        <v>88</v>
      </c>
      <c r="AV637" s="15" t="s">
        <v>24</v>
      </c>
      <c r="AW637" s="15" t="s">
        <v>35</v>
      </c>
      <c r="AX637" s="15" t="s">
        <v>80</v>
      </c>
      <c r="AY637" s="195" t="s">
        <v>185</v>
      </c>
    </row>
    <row r="638" spans="1:65" s="13" customFormat="1">
      <c r="B638" s="164"/>
      <c r="D638" s="165" t="s">
        <v>194</v>
      </c>
      <c r="E638" s="166" t="s">
        <v>1</v>
      </c>
      <c r="F638" s="167" t="s">
        <v>3826</v>
      </c>
      <c r="H638" s="168">
        <v>20.565000000000001</v>
      </c>
      <c r="I638" s="169"/>
      <c r="L638" s="164"/>
      <c r="M638" s="170"/>
      <c r="N638" s="171"/>
      <c r="O638" s="171"/>
      <c r="P638" s="171"/>
      <c r="Q638" s="171"/>
      <c r="R638" s="171"/>
      <c r="S638" s="171"/>
      <c r="T638" s="172"/>
      <c r="AT638" s="166" t="s">
        <v>194</v>
      </c>
      <c r="AU638" s="166" t="s">
        <v>88</v>
      </c>
      <c r="AV638" s="13" t="s">
        <v>88</v>
      </c>
      <c r="AW638" s="13" t="s">
        <v>35</v>
      </c>
      <c r="AX638" s="13" t="s">
        <v>24</v>
      </c>
      <c r="AY638" s="166" t="s">
        <v>185</v>
      </c>
    </row>
    <row r="639" spans="1:65" s="2" customFormat="1" ht="16.5" customHeight="1">
      <c r="A639" s="33"/>
      <c r="B639" s="150"/>
      <c r="C639" s="151" t="s">
        <v>920</v>
      </c>
      <c r="D639" s="151" t="s">
        <v>187</v>
      </c>
      <c r="E639" s="152" t="s">
        <v>3827</v>
      </c>
      <c r="F639" s="153" t="s">
        <v>3828</v>
      </c>
      <c r="G639" s="154" t="s">
        <v>228</v>
      </c>
      <c r="H639" s="155">
        <v>4.97</v>
      </c>
      <c r="I639" s="156"/>
      <c r="J639" s="157">
        <f>ROUND(I639*H639,2)</f>
        <v>0</v>
      </c>
      <c r="K639" s="153" t="s">
        <v>191</v>
      </c>
      <c r="L639" s="34"/>
      <c r="M639" s="158" t="s">
        <v>1</v>
      </c>
      <c r="N639" s="159" t="s">
        <v>45</v>
      </c>
      <c r="O639" s="59"/>
      <c r="P639" s="160">
        <f>O639*H639</f>
        <v>0</v>
      </c>
      <c r="Q639" s="160">
        <v>0</v>
      </c>
      <c r="R639" s="160">
        <f>Q639*H639</f>
        <v>0</v>
      </c>
      <c r="S639" s="160">
        <v>0</v>
      </c>
      <c r="T639" s="161">
        <f>S639*H639</f>
        <v>0</v>
      </c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R639" s="162" t="s">
        <v>192</v>
      </c>
      <c r="AT639" s="162" t="s">
        <v>187</v>
      </c>
      <c r="AU639" s="162" t="s">
        <v>88</v>
      </c>
      <c r="AY639" s="18" t="s">
        <v>185</v>
      </c>
      <c r="BE639" s="163">
        <f>IF(N639="základní",J639,0)</f>
        <v>0</v>
      </c>
      <c r="BF639" s="163">
        <f>IF(N639="snížená",J639,0)</f>
        <v>0</v>
      </c>
      <c r="BG639" s="163">
        <f>IF(N639="zákl. přenesená",J639,0)</f>
        <v>0</v>
      </c>
      <c r="BH639" s="163">
        <f>IF(N639="sníž. přenesená",J639,0)</f>
        <v>0</v>
      </c>
      <c r="BI639" s="163">
        <f>IF(N639="nulová",J639,0)</f>
        <v>0</v>
      </c>
      <c r="BJ639" s="18" t="s">
        <v>24</v>
      </c>
      <c r="BK639" s="163">
        <f>ROUND(I639*H639,2)</f>
        <v>0</v>
      </c>
      <c r="BL639" s="18" t="s">
        <v>192</v>
      </c>
      <c r="BM639" s="162" t="s">
        <v>3829</v>
      </c>
    </row>
    <row r="640" spans="1:65" s="15" customFormat="1">
      <c r="B640" s="194"/>
      <c r="D640" s="165" t="s">
        <v>194</v>
      </c>
      <c r="E640" s="195" t="s">
        <v>1</v>
      </c>
      <c r="F640" s="196" t="s">
        <v>2209</v>
      </c>
      <c r="H640" s="195" t="s">
        <v>1</v>
      </c>
      <c r="I640" s="197"/>
      <c r="L640" s="194"/>
      <c r="M640" s="198"/>
      <c r="N640" s="199"/>
      <c r="O640" s="199"/>
      <c r="P640" s="199"/>
      <c r="Q640" s="199"/>
      <c r="R640" s="199"/>
      <c r="S640" s="199"/>
      <c r="T640" s="200"/>
      <c r="AT640" s="195" t="s">
        <v>194</v>
      </c>
      <c r="AU640" s="195" t="s">
        <v>88</v>
      </c>
      <c r="AV640" s="15" t="s">
        <v>24</v>
      </c>
      <c r="AW640" s="15" t="s">
        <v>35</v>
      </c>
      <c r="AX640" s="15" t="s">
        <v>80</v>
      </c>
      <c r="AY640" s="195" t="s">
        <v>185</v>
      </c>
    </row>
    <row r="641" spans="1:65" s="13" customFormat="1">
      <c r="B641" s="164"/>
      <c r="D641" s="165" t="s">
        <v>194</v>
      </c>
      <c r="E641" s="166" t="s">
        <v>1</v>
      </c>
      <c r="F641" s="167" t="s">
        <v>3830</v>
      </c>
      <c r="H641" s="168">
        <v>50.82</v>
      </c>
      <c r="I641" s="169"/>
      <c r="L641" s="164"/>
      <c r="M641" s="170"/>
      <c r="N641" s="171"/>
      <c r="O641" s="171"/>
      <c r="P641" s="171"/>
      <c r="Q641" s="171"/>
      <c r="R641" s="171"/>
      <c r="S641" s="171"/>
      <c r="T641" s="172"/>
      <c r="AT641" s="166" t="s">
        <v>194</v>
      </c>
      <c r="AU641" s="166" t="s">
        <v>88</v>
      </c>
      <c r="AV641" s="13" t="s">
        <v>88</v>
      </c>
      <c r="AW641" s="13" t="s">
        <v>35</v>
      </c>
      <c r="AX641" s="13" t="s">
        <v>80</v>
      </c>
      <c r="AY641" s="166" t="s">
        <v>185</v>
      </c>
    </row>
    <row r="642" spans="1:65" s="13" customFormat="1">
      <c r="B642" s="164"/>
      <c r="D642" s="165" t="s">
        <v>194</v>
      </c>
      <c r="E642" s="166" t="s">
        <v>1</v>
      </c>
      <c r="F642" s="167" t="s">
        <v>3831</v>
      </c>
      <c r="H642" s="168">
        <v>4.4000000000000004</v>
      </c>
      <c r="I642" s="169"/>
      <c r="L642" s="164"/>
      <c r="M642" s="170"/>
      <c r="N642" s="171"/>
      <c r="O642" s="171"/>
      <c r="P642" s="171"/>
      <c r="Q642" s="171"/>
      <c r="R642" s="171"/>
      <c r="S642" s="171"/>
      <c r="T642" s="172"/>
      <c r="AT642" s="166" t="s">
        <v>194</v>
      </c>
      <c r="AU642" s="166" t="s">
        <v>88</v>
      </c>
      <c r="AV642" s="13" t="s">
        <v>88</v>
      </c>
      <c r="AW642" s="13" t="s">
        <v>35</v>
      </c>
      <c r="AX642" s="13" t="s">
        <v>80</v>
      </c>
      <c r="AY642" s="166" t="s">
        <v>185</v>
      </c>
    </row>
    <row r="643" spans="1:65" s="16" customFormat="1">
      <c r="B643" s="206"/>
      <c r="D643" s="165" t="s">
        <v>194</v>
      </c>
      <c r="E643" s="207" t="s">
        <v>1860</v>
      </c>
      <c r="F643" s="208" t="s">
        <v>510</v>
      </c>
      <c r="H643" s="209">
        <v>55.22</v>
      </c>
      <c r="I643" s="210"/>
      <c r="L643" s="206"/>
      <c r="M643" s="211"/>
      <c r="N643" s="212"/>
      <c r="O643" s="212"/>
      <c r="P643" s="212"/>
      <c r="Q643" s="212"/>
      <c r="R643" s="212"/>
      <c r="S643" s="212"/>
      <c r="T643" s="213"/>
      <c r="AT643" s="207" t="s">
        <v>194</v>
      </c>
      <c r="AU643" s="207" t="s">
        <v>88</v>
      </c>
      <c r="AV643" s="16" t="s">
        <v>117</v>
      </c>
      <c r="AW643" s="16" t="s">
        <v>35</v>
      </c>
      <c r="AX643" s="16" t="s">
        <v>80</v>
      </c>
      <c r="AY643" s="207" t="s">
        <v>185</v>
      </c>
    </row>
    <row r="644" spans="1:65" s="15" customFormat="1">
      <c r="B644" s="194"/>
      <c r="D644" s="165" t="s">
        <v>194</v>
      </c>
      <c r="E644" s="195" t="s">
        <v>1</v>
      </c>
      <c r="F644" s="196" t="s">
        <v>2216</v>
      </c>
      <c r="H644" s="195" t="s">
        <v>1</v>
      </c>
      <c r="I644" s="197"/>
      <c r="L644" s="194"/>
      <c r="M644" s="198"/>
      <c r="N644" s="199"/>
      <c r="O644" s="199"/>
      <c r="P644" s="199"/>
      <c r="Q644" s="199"/>
      <c r="R644" s="199"/>
      <c r="S644" s="199"/>
      <c r="T644" s="200"/>
      <c r="AT644" s="195" t="s">
        <v>194</v>
      </c>
      <c r="AU644" s="195" t="s">
        <v>88</v>
      </c>
      <c r="AV644" s="15" t="s">
        <v>24</v>
      </c>
      <c r="AW644" s="15" t="s">
        <v>35</v>
      </c>
      <c r="AX644" s="15" t="s">
        <v>80</v>
      </c>
      <c r="AY644" s="195" t="s">
        <v>185</v>
      </c>
    </row>
    <row r="645" spans="1:65" s="13" customFormat="1">
      <c r="B645" s="164"/>
      <c r="D645" s="165" t="s">
        <v>194</v>
      </c>
      <c r="E645" s="166" t="s">
        <v>1</v>
      </c>
      <c r="F645" s="167" t="s">
        <v>3832</v>
      </c>
      <c r="H645" s="168">
        <v>-5.5220000000000002</v>
      </c>
      <c r="I645" s="169"/>
      <c r="L645" s="164"/>
      <c r="M645" s="170"/>
      <c r="N645" s="171"/>
      <c r="O645" s="171"/>
      <c r="P645" s="171"/>
      <c r="Q645" s="171"/>
      <c r="R645" s="171"/>
      <c r="S645" s="171"/>
      <c r="T645" s="172"/>
      <c r="AT645" s="166" t="s">
        <v>194</v>
      </c>
      <c r="AU645" s="166" t="s">
        <v>88</v>
      </c>
      <c r="AV645" s="13" t="s">
        <v>88</v>
      </c>
      <c r="AW645" s="13" t="s">
        <v>35</v>
      </c>
      <c r="AX645" s="13" t="s">
        <v>80</v>
      </c>
      <c r="AY645" s="166" t="s">
        <v>185</v>
      </c>
    </row>
    <row r="646" spans="1:65" s="14" customFormat="1">
      <c r="B646" s="173"/>
      <c r="D646" s="165" t="s">
        <v>194</v>
      </c>
      <c r="E646" s="174" t="s">
        <v>1858</v>
      </c>
      <c r="F646" s="175" t="s">
        <v>195</v>
      </c>
      <c r="H646" s="176">
        <v>49.698</v>
      </c>
      <c r="I646" s="177"/>
      <c r="L646" s="173"/>
      <c r="M646" s="178"/>
      <c r="N646" s="179"/>
      <c r="O646" s="179"/>
      <c r="P646" s="179"/>
      <c r="Q646" s="179"/>
      <c r="R646" s="179"/>
      <c r="S646" s="179"/>
      <c r="T646" s="180"/>
      <c r="AT646" s="174" t="s">
        <v>194</v>
      </c>
      <c r="AU646" s="174" t="s">
        <v>88</v>
      </c>
      <c r="AV646" s="14" t="s">
        <v>192</v>
      </c>
      <c r="AW646" s="14" t="s">
        <v>35</v>
      </c>
      <c r="AX646" s="14" t="s">
        <v>80</v>
      </c>
      <c r="AY646" s="174" t="s">
        <v>185</v>
      </c>
    </row>
    <row r="647" spans="1:65" s="15" customFormat="1">
      <c r="B647" s="194"/>
      <c r="D647" s="165" t="s">
        <v>194</v>
      </c>
      <c r="E647" s="195" t="s">
        <v>1</v>
      </c>
      <c r="F647" s="196" t="s">
        <v>1550</v>
      </c>
      <c r="H647" s="195" t="s">
        <v>1</v>
      </c>
      <c r="I647" s="197"/>
      <c r="L647" s="194"/>
      <c r="M647" s="198"/>
      <c r="N647" s="199"/>
      <c r="O647" s="199"/>
      <c r="P647" s="199"/>
      <c r="Q647" s="199"/>
      <c r="R647" s="199"/>
      <c r="S647" s="199"/>
      <c r="T647" s="200"/>
      <c r="AT647" s="195" t="s">
        <v>194</v>
      </c>
      <c r="AU647" s="195" t="s">
        <v>88</v>
      </c>
      <c r="AV647" s="15" t="s">
        <v>24</v>
      </c>
      <c r="AW647" s="15" t="s">
        <v>35</v>
      </c>
      <c r="AX647" s="15" t="s">
        <v>80</v>
      </c>
      <c r="AY647" s="195" t="s">
        <v>185</v>
      </c>
    </row>
    <row r="648" spans="1:65" s="13" customFormat="1">
      <c r="B648" s="164"/>
      <c r="D648" s="165" t="s">
        <v>194</v>
      </c>
      <c r="E648" s="166" t="s">
        <v>1</v>
      </c>
      <c r="F648" s="167" t="s">
        <v>2073</v>
      </c>
      <c r="H648" s="168">
        <v>4.97</v>
      </c>
      <c r="I648" s="169"/>
      <c r="L648" s="164"/>
      <c r="M648" s="170"/>
      <c r="N648" s="171"/>
      <c r="O648" s="171"/>
      <c r="P648" s="171"/>
      <c r="Q648" s="171"/>
      <c r="R648" s="171"/>
      <c r="S648" s="171"/>
      <c r="T648" s="172"/>
      <c r="AT648" s="166" t="s">
        <v>194</v>
      </c>
      <c r="AU648" s="166" t="s">
        <v>88</v>
      </c>
      <c r="AV648" s="13" t="s">
        <v>88</v>
      </c>
      <c r="AW648" s="13" t="s">
        <v>35</v>
      </c>
      <c r="AX648" s="13" t="s">
        <v>24</v>
      </c>
      <c r="AY648" s="166" t="s">
        <v>185</v>
      </c>
    </row>
    <row r="649" spans="1:65" s="2" customFormat="1" ht="16.5" customHeight="1">
      <c r="A649" s="33"/>
      <c r="B649" s="150"/>
      <c r="C649" s="151" t="s">
        <v>925</v>
      </c>
      <c r="D649" s="151" t="s">
        <v>187</v>
      </c>
      <c r="E649" s="152" t="s">
        <v>3833</v>
      </c>
      <c r="F649" s="153" t="s">
        <v>3834</v>
      </c>
      <c r="G649" s="154" t="s">
        <v>228</v>
      </c>
      <c r="H649" s="155">
        <v>40.752000000000002</v>
      </c>
      <c r="I649" s="156"/>
      <c r="J649" s="157">
        <f>ROUND(I649*H649,2)</f>
        <v>0</v>
      </c>
      <c r="K649" s="153" t="s">
        <v>191</v>
      </c>
      <c r="L649" s="34"/>
      <c r="M649" s="158" t="s">
        <v>1</v>
      </c>
      <c r="N649" s="159" t="s">
        <v>45</v>
      </c>
      <c r="O649" s="59"/>
      <c r="P649" s="160">
        <f>O649*H649</f>
        <v>0</v>
      </c>
      <c r="Q649" s="160">
        <v>0</v>
      </c>
      <c r="R649" s="160">
        <f>Q649*H649</f>
        <v>0</v>
      </c>
      <c r="S649" s="160">
        <v>0</v>
      </c>
      <c r="T649" s="161">
        <f>S649*H649</f>
        <v>0</v>
      </c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R649" s="162" t="s">
        <v>192</v>
      </c>
      <c r="AT649" s="162" t="s">
        <v>187</v>
      </c>
      <c r="AU649" s="162" t="s">
        <v>88</v>
      </c>
      <c r="AY649" s="18" t="s">
        <v>185</v>
      </c>
      <c r="BE649" s="163">
        <f>IF(N649="základní",J649,0)</f>
        <v>0</v>
      </c>
      <c r="BF649" s="163">
        <f>IF(N649="snížená",J649,0)</f>
        <v>0</v>
      </c>
      <c r="BG649" s="163">
        <f>IF(N649="zákl. přenesená",J649,0)</f>
        <v>0</v>
      </c>
      <c r="BH649" s="163">
        <f>IF(N649="sníž. přenesená",J649,0)</f>
        <v>0</v>
      </c>
      <c r="BI649" s="163">
        <f>IF(N649="nulová",J649,0)</f>
        <v>0</v>
      </c>
      <c r="BJ649" s="18" t="s">
        <v>24</v>
      </c>
      <c r="BK649" s="163">
        <f>ROUND(I649*H649,2)</f>
        <v>0</v>
      </c>
      <c r="BL649" s="18" t="s">
        <v>192</v>
      </c>
      <c r="BM649" s="162" t="s">
        <v>3835</v>
      </c>
    </row>
    <row r="650" spans="1:65" s="13" customFormat="1">
      <c r="B650" s="164"/>
      <c r="D650" s="165" t="s">
        <v>194</v>
      </c>
      <c r="E650" s="166" t="s">
        <v>1</v>
      </c>
      <c r="F650" s="167" t="s">
        <v>2077</v>
      </c>
      <c r="H650" s="168">
        <v>40.752000000000002</v>
      </c>
      <c r="I650" s="169"/>
      <c r="L650" s="164"/>
      <c r="M650" s="170"/>
      <c r="N650" s="171"/>
      <c r="O650" s="171"/>
      <c r="P650" s="171"/>
      <c r="Q650" s="171"/>
      <c r="R650" s="171"/>
      <c r="S650" s="171"/>
      <c r="T650" s="172"/>
      <c r="AT650" s="166" t="s">
        <v>194</v>
      </c>
      <c r="AU650" s="166" t="s">
        <v>88</v>
      </c>
      <c r="AV650" s="13" t="s">
        <v>88</v>
      </c>
      <c r="AW650" s="13" t="s">
        <v>35</v>
      </c>
      <c r="AX650" s="13" t="s">
        <v>24</v>
      </c>
      <c r="AY650" s="166" t="s">
        <v>185</v>
      </c>
    </row>
    <row r="651" spans="1:65" s="2" customFormat="1" ht="16.5" customHeight="1">
      <c r="A651" s="33"/>
      <c r="B651" s="150"/>
      <c r="C651" s="151" t="s">
        <v>930</v>
      </c>
      <c r="D651" s="151" t="s">
        <v>187</v>
      </c>
      <c r="E651" s="152" t="s">
        <v>3836</v>
      </c>
      <c r="F651" s="153" t="s">
        <v>3837</v>
      </c>
      <c r="G651" s="154" t="s">
        <v>228</v>
      </c>
      <c r="H651" s="155">
        <v>3.976</v>
      </c>
      <c r="I651" s="156"/>
      <c r="J651" s="157">
        <f>ROUND(I651*H651,2)</f>
        <v>0</v>
      </c>
      <c r="K651" s="153" t="s">
        <v>191</v>
      </c>
      <c r="L651" s="34"/>
      <c r="M651" s="158" t="s">
        <v>1</v>
      </c>
      <c r="N651" s="159" t="s">
        <v>45</v>
      </c>
      <c r="O651" s="59"/>
      <c r="P651" s="160">
        <f>O651*H651</f>
        <v>0</v>
      </c>
      <c r="Q651" s="160">
        <v>0</v>
      </c>
      <c r="R651" s="160">
        <f>Q651*H651</f>
        <v>0</v>
      </c>
      <c r="S651" s="160">
        <v>0</v>
      </c>
      <c r="T651" s="161">
        <f>S651*H651</f>
        <v>0</v>
      </c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R651" s="162" t="s">
        <v>192</v>
      </c>
      <c r="AT651" s="162" t="s">
        <v>187</v>
      </c>
      <c r="AU651" s="162" t="s">
        <v>88</v>
      </c>
      <c r="AY651" s="18" t="s">
        <v>185</v>
      </c>
      <c r="BE651" s="163">
        <f>IF(N651="základní",J651,0)</f>
        <v>0</v>
      </c>
      <c r="BF651" s="163">
        <f>IF(N651="snížená",J651,0)</f>
        <v>0</v>
      </c>
      <c r="BG651" s="163">
        <f>IF(N651="zákl. přenesená",J651,0)</f>
        <v>0</v>
      </c>
      <c r="BH651" s="163">
        <f>IF(N651="sníž. přenesená",J651,0)</f>
        <v>0</v>
      </c>
      <c r="BI651" s="163">
        <f>IF(N651="nulová",J651,0)</f>
        <v>0</v>
      </c>
      <c r="BJ651" s="18" t="s">
        <v>24</v>
      </c>
      <c r="BK651" s="163">
        <f>ROUND(I651*H651,2)</f>
        <v>0</v>
      </c>
      <c r="BL651" s="18" t="s">
        <v>192</v>
      </c>
      <c r="BM651" s="162" t="s">
        <v>3838</v>
      </c>
    </row>
    <row r="652" spans="1:65" s="13" customFormat="1">
      <c r="B652" s="164"/>
      <c r="D652" s="165" t="s">
        <v>194</v>
      </c>
      <c r="E652" s="166" t="s">
        <v>1</v>
      </c>
      <c r="F652" s="167" t="s">
        <v>2081</v>
      </c>
      <c r="H652" s="168">
        <v>3.976</v>
      </c>
      <c r="I652" s="169"/>
      <c r="L652" s="164"/>
      <c r="M652" s="170"/>
      <c r="N652" s="171"/>
      <c r="O652" s="171"/>
      <c r="P652" s="171"/>
      <c r="Q652" s="171"/>
      <c r="R652" s="171"/>
      <c r="S652" s="171"/>
      <c r="T652" s="172"/>
      <c r="AT652" s="166" t="s">
        <v>194</v>
      </c>
      <c r="AU652" s="166" t="s">
        <v>88</v>
      </c>
      <c r="AV652" s="13" t="s">
        <v>88</v>
      </c>
      <c r="AW652" s="13" t="s">
        <v>35</v>
      </c>
      <c r="AX652" s="13" t="s">
        <v>24</v>
      </c>
      <c r="AY652" s="166" t="s">
        <v>185</v>
      </c>
    </row>
    <row r="653" spans="1:65" s="2" customFormat="1" ht="16.5" customHeight="1">
      <c r="A653" s="33"/>
      <c r="B653" s="150"/>
      <c r="C653" s="151" t="s">
        <v>933</v>
      </c>
      <c r="D653" s="151" t="s">
        <v>187</v>
      </c>
      <c r="E653" s="152" t="s">
        <v>3839</v>
      </c>
      <c r="F653" s="153" t="s">
        <v>3840</v>
      </c>
      <c r="G653" s="154" t="s">
        <v>288</v>
      </c>
      <c r="H653" s="155">
        <v>197.2</v>
      </c>
      <c r="I653" s="156"/>
      <c r="J653" s="157">
        <f>ROUND(I653*H653,2)</f>
        <v>0</v>
      </c>
      <c r="K653" s="153" t="s">
        <v>191</v>
      </c>
      <c r="L653" s="34"/>
      <c r="M653" s="158" t="s">
        <v>1</v>
      </c>
      <c r="N653" s="159" t="s">
        <v>45</v>
      </c>
      <c r="O653" s="59"/>
      <c r="P653" s="160">
        <f>O653*H653</f>
        <v>0</v>
      </c>
      <c r="Q653" s="160">
        <v>6.9999999999999999E-4</v>
      </c>
      <c r="R653" s="160">
        <f>Q653*H653</f>
        <v>0.13804</v>
      </c>
      <c r="S653" s="160">
        <v>0</v>
      </c>
      <c r="T653" s="161">
        <f>S653*H653</f>
        <v>0</v>
      </c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R653" s="162" t="s">
        <v>192</v>
      </c>
      <c r="AT653" s="162" t="s">
        <v>187</v>
      </c>
      <c r="AU653" s="162" t="s">
        <v>88</v>
      </c>
      <c r="AY653" s="18" t="s">
        <v>185</v>
      </c>
      <c r="BE653" s="163">
        <f>IF(N653="základní",J653,0)</f>
        <v>0</v>
      </c>
      <c r="BF653" s="163">
        <f>IF(N653="snížená",J653,0)</f>
        <v>0</v>
      </c>
      <c r="BG653" s="163">
        <f>IF(N653="zákl. přenesená",J653,0)</f>
        <v>0</v>
      </c>
      <c r="BH653" s="163">
        <f>IF(N653="sníž. přenesená",J653,0)</f>
        <v>0</v>
      </c>
      <c r="BI653" s="163">
        <f>IF(N653="nulová",J653,0)</f>
        <v>0</v>
      </c>
      <c r="BJ653" s="18" t="s">
        <v>24</v>
      </c>
      <c r="BK653" s="163">
        <f>ROUND(I653*H653,2)</f>
        <v>0</v>
      </c>
      <c r="BL653" s="18" t="s">
        <v>192</v>
      </c>
      <c r="BM653" s="162" t="s">
        <v>3841</v>
      </c>
    </row>
    <row r="654" spans="1:65" s="15" customFormat="1">
      <c r="B654" s="194"/>
      <c r="D654" s="165" t="s">
        <v>194</v>
      </c>
      <c r="E654" s="195" t="s">
        <v>1</v>
      </c>
      <c r="F654" s="196" t="s">
        <v>2209</v>
      </c>
      <c r="H654" s="195" t="s">
        <v>1</v>
      </c>
      <c r="I654" s="197"/>
      <c r="L654" s="194"/>
      <c r="M654" s="198"/>
      <c r="N654" s="199"/>
      <c r="O654" s="199"/>
      <c r="P654" s="199"/>
      <c r="Q654" s="199"/>
      <c r="R654" s="199"/>
      <c r="S654" s="199"/>
      <c r="T654" s="200"/>
      <c r="AT654" s="195" t="s">
        <v>194</v>
      </c>
      <c r="AU654" s="195" t="s">
        <v>88</v>
      </c>
      <c r="AV654" s="15" t="s">
        <v>24</v>
      </c>
      <c r="AW654" s="15" t="s">
        <v>35</v>
      </c>
      <c r="AX654" s="15" t="s">
        <v>80</v>
      </c>
      <c r="AY654" s="195" t="s">
        <v>185</v>
      </c>
    </row>
    <row r="655" spans="1:65" s="13" customFormat="1">
      <c r="B655" s="164"/>
      <c r="D655" s="165" t="s">
        <v>194</v>
      </c>
      <c r="E655" s="166" t="s">
        <v>1</v>
      </c>
      <c r="F655" s="167" t="s">
        <v>3842</v>
      </c>
      <c r="H655" s="168">
        <v>184.8</v>
      </c>
      <c r="I655" s="169"/>
      <c r="L655" s="164"/>
      <c r="M655" s="170"/>
      <c r="N655" s="171"/>
      <c r="O655" s="171"/>
      <c r="P655" s="171"/>
      <c r="Q655" s="171"/>
      <c r="R655" s="171"/>
      <c r="S655" s="171"/>
      <c r="T655" s="172"/>
      <c r="AT655" s="166" t="s">
        <v>194</v>
      </c>
      <c r="AU655" s="166" t="s">
        <v>88</v>
      </c>
      <c r="AV655" s="13" t="s">
        <v>88</v>
      </c>
      <c r="AW655" s="13" t="s">
        <v>35</v>
      </c>
      <c r="AX655" s="13" t="s">
        <v>80</v>
      </c>
      <c r="AY655" s="166" t="s">
        <v>185</v>
      </c>
    </row>
    <row r="656" spans="1:65" s="13" customFormat="1">
      <c r="B656" s="164"/>
      <c r="D656" s="165" t="s">
        <v>194</v>
      </c>
      <c r="E656" s="166" t="s">
        <v>1</v>
      </c>
      <c r="F656" s="167" t="s">
        <v>3843</v>
      </c>
      <c r="H656" s="168">
        <v>12.4</v>
      </c>
      <c r="I656" s="169"/>
      <c r="L656" s="164"/>
      <c r="M656" s="170"/>
      <c r="N656" s="171"/>
      <c r="O656" s="171"/>
      <c r="P656" s="171"/>
      <c r="Q656" s="171"/>
      <c r="R656" s="171"/>
      <c r="S656" s="171"/>
      <c r="T656" s="172"/>
      <c r="AT656" s="166" t="s">
        <v>194</v>
      </c>
      <c r="AU656" s="166" t="s">
        <v>88</v>
      </c>
      <c r="AV656" s="13" t="s">
        <v>88</v>
      </c>
      <c r="AW656" s="13" t="s">
        <v>35</v>
      </c>
      <c r="AX656" s="13" t="s">
        <v>80</v>
      </c>
      <c r="AY656" s="166" t="s">
        <v>185</v>
      </c>
    </row>
    <row r="657" spans="1:65" s="14" customFormat="1">
      <c r="B657" s="173"/>
      <c r="D657" s="165" t="s">
        <v>194</v>
      </c>
      <c r="E657" s="174" t="s">
        <v>1</v>
      </c>
      <c r="F657" s="175" t="s">
        <v>195</v>
      </c>
      <c r="H657" s="176">
        <v>197.2</v>
      </c>
      <c r="I657" s="177"/>
      <c r="L657" s="173"/>
      <c r="M657" s="178"/>
      <c r="N657" s="179"/>
      <c r="O657" s="179"/>
      <c r="P657" s="179"/>
      <c r="Q657" s="179"/>
      <c r="R657" s="179"/>
      <c r="S657" s="179"/>
      <c r="T657" s="180"/>
      <c r="AT657" s="174" t="s">
        <v>194</v>
      </c>
      <c r="AU657" s="174" t="s">
        <v>88</v>
      </c>
      <c r="AV657" s="14" t="s">
        <v>192</v>
      </c>
      <c r="AW657" s="14" t="s">
        <v>35</v>
      </c>
      <c r="AX657" s="14" t="s">
        <v>24</v>
      </c>
      <c r="AY657" s="174" t="s">
        <v>185</v>
      </c>
    </row>
    <row r="658" spans="1:65" s="2" customFormat="1" ht="16.5" customHeight="1">
      <c r="A658" s="33"/>
      <c r="B658" s="150"/>
      <c r="C658" s="151" t="s">
        <v>937</v>
      </c>
      <c r="D658" s="151" t="s">
        <v>187</v>
      </c>
      <c r="E658" s="152" t="s">
        <v>3844</v>
      </c>
      <c r="F658" s="153" t="s">
        <v>3845</v>
      </c>
      <c r="G658" s="154" t="s">
        <v>288</v>
      </c>
      <c r="H658" s="155">
        <v>197.2</v>
      </c>
      <c r="I658" s="156"/>
      <c r="J658" s="157">
        <f>ROUND(I658*H658,2)</f>
        <v>0</v>
      </c>
      <c r="K658" s="153" t="s">
        <v>191</v>
      </c>
      <c r="L658" s="34"/>
      <c r="M658" s="158" t="s">
        <v>1</v>
      </c>
      <c r="N658" s="159" t="s">
        <v>45</v>
      </c>
      <c r="O658" s="59"/>
      <c r="P658" s="160">
        <f>O658*H658</f>
        <v>0</v>
      </c>
      <c r="Q658" s="160">
        <v>0</v>
      </c>
      <c r="R658" s="160">
        <f>Q658*H658</f>
        <v>0</v>
      </c>
      <c r="S658" s="160">
        <v>0</v>
      </c>
      <c r="T658" s="161">
        <f>S658*H658</f>
        <v>0</v>
      </c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R658" s="162" t="s">
        <v>192</v>
      </c>
      <c r="AT658" s="162" t="s">
        <v>187</v>
      </c>
      <c r="AU658" s="162" t="s">
        <v>88</v>
      </c>
      <c r="AY658" s="18" t="s">
        <v>185</v>
      </c>
      <c r="BE658" s="163">
        <f>IF(N658="základní",J658,0)</f>
        <v>0</v>
      </c>
      <c r="BF658" s="163">
        <f>IF(N658="snížená",J658,0)</f>
        <v>0</v>
      </c>
      <c r="BG658" s="163">
        <f>IF(N658="zákl. přenesená",J658,0)</f>
        <v>0</v>
      </c>
      <c r="BH658" s="163">
        <f>IF(N658="sníž. přenesená",J658,0)</f>
        <v>0</v>
      </c>
      <c r="BI658" s="163">
        <f>IF(N658="nulová",J658,0)</f>
        <v>0</v>
      </c>
      <c r="BJ658" s="18" t="s">
        <v>24</v>
      </c>
      <c r="BK658" s="163">
        <f>ROUND(I658*H658,2)</f>
        <v>0</v>
      </c>
      <c r="BL658" s="18" t="s">
        <v>192</v>
      </c>
      <c r="BM658" s="162" t="s">
        <v>3846</v>
      </c>
    </row>
    <row r="659" spans="1:65" s="2" customFormat="1" ht="16.5" customHeight="1">
      <c r="A659" s="33"/>
      <c r="B659" s="150"/>
      <c r="C659" s="151" t="s">
        <v>943</v>
      </c>
      <c r="D659" s="151" t="s">
        <v>187</v>
      </c>
      <c r="E659" s="152" t="s">
        <v>3847</v>
      </c>
      <c r="F659" s="153" t="s">
        <v>3848</v>
      </c>
      <c r="G659" s="154" t="s">
        <v>228</v>
      </c>
      <c r="H659" s="155">
        <v>49.698</v>
      </c>
      <c r="I659" s="156"/>
      <c r="J659" s="157">
        <f>ROUND(I659*H659,2)</f>
        <v>0</v>
      </c>
      <c r="K659" s="153" t="s">
        <v>191</v>
      </c>
      <c r="L659" s="34"/>
      <c r="M659" s="158" t="s">
        <v>1</v>
      </c>
      <c r="N659" s="159" t="s">
        <v>45</v>
      </c>
      <c r="O659" s="59"/>
      <c r="P659" s="160">
        <f>O659*H659</f>
        <v>0</v>
      </c>
      <c r="Q659" s="160">
        <v>4.6000000000000001E-4</v>
      </c>
      <c r="R659" s="160">
        <f>Q659*H659</f>
        <v>2.2861080000000002E-2</v>
      </c>
      <c r="S659" s="160">
        <v>0</v>
      </c>
      <c r="T659" s="161">
        <f>S659*H659</f>
        <v>0</v>
      </c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R659" s="162" t="s">
        <v>192</v>
      </c>
      <c r="AT659" s="162" t="s">
        <v>187</v>
      </c>
      <c r="AU659" s="162" t="s">
        <v>88</v>
      </c>
      <c r="AY659" s="18" t="s">
        <v>185</v>
      </c>
      <c r="BE659" s="163">
        <f>IF(N659="základní",J659,0)</f>
        <v>0</v>
      </c>
      <c r="BF659" s="163">
        <f>IF(N659="snížená",J659,0)</f>
        <v>0</v>
      </c>
      <c r="BG659" s="163">
        <f>IF(N659="zákl. přenesená",J659,0)</f>
        <v>0</v>
      </c>
      <c r="BH659" s="163">
        <f>IF(N659="sníž. přenesená",J659,0)</f>
        <v>0</v>
      </c>
      <c r="BI659" s="163">
        <f>IF(N659="nulová",J659,0)</f>
        <v>0</v>
      </c>
      <c r="BJ659" s="18" t="s">
        <v>24</v>
      </c>
      <c r="BK659" s="163">
        <f>ROUND(I659*H659,2)</f>
        <v>0</v>
      </c>
      <c r="BL659" s="18" t="s">
        <v>192</v>
      </c>
      <c r="BM659" s="162" t="s">
        <v>3849</v>
      </c>
    </row>
    <row r="660" spans="1:65" s="13" customFormat="1">
      <c r="B660" s="164"/>
      <c r="D660" s="165" t="s">
        <v>194</v>
      </c>
      <c r="E660" s="166" t="s">
        <v>1</v>
      </c>
      <c r="F660" s="167" t="s">
        <v>3850</v>
      </c>
      <c r="H660" s="168">
        <v>49.698</v>
      </c>
      <c r="I660" s="169"/>
      <c r="L660" s="164"/>
      <c r="M660" s="170"/>
      <c r="N660" s="171"/>
      <c r="O660" s="171"/>
      <c r="P660" s="171"/>
      <c r="Q660" s="171"/>
      <c r="R660" s="171"/>
      <c r="S660" s="171"/>
      <c r="T660" s="172"/>
      <c r="AT660" s="166" t="s">
        <v>194</v>
      </c>
      <c r="AU660" s="166" t="s">
        <v>88</v>
      </c>
      <c r="AV660" s="13" t="s">
        <v>88</v>
      </c>
      <c r="AW660" s="13" t="s">
        <v>35</v>
      </c>
      <c r="AX660" s="13" t="s">
        <v>24</v>
      </c>
      <c r="AY660" s="166" t="s">
        <v>185</v>
      </c>
    </row>
    <row r="661" spans="1:65" s="2" customFormat="1" ht="16.5" customHeight="1">
      <c r="A661" s="33"/>
      <c r="B661" s="150"/>
      <c r="C661" s="151" t="s">
        <v>947</v>
      </c>
      <c r="D661" s="151" t="s">
        <v>187</v>
      </c>
      <c r="E661" s="152" t="s">
        <v>3851</v>
      </c>
      <c r="F661" s="153" t="s">
        <v>3852</v>
      </c>
      <c r="G661" s="154" t="s">
        <v>228</v>
      </c>
      <c r="H661" s="155">
        <v>49.698</v>
      </c>
      <c r="I661" s="156"/>
      <c r="J661" s="157">
        <f>ROUND(I661*H661,2)</f>
        <v>0</v>
      </c>
      <c r="K661" s="153" t="s">
        <v>191</v>
      </c>
      <c r="L661" s="34"/>
      <c r="M661" s="158" t="s">
        <v>1</v>
      </c>
      <c r="N661" s="159" t="s">
        <v>45</v>
      </c>
      <c r="O661" s="59"/>
      <c r="P661" s="160">
        <f>O661*H661</f>
        <v>0</v>
      </c>
      <c r="Q661" s="160">
        <v>0</v>
      </c>
      <c r="R661" s="160">
        <f>Q661*H661</f>
        <v>0</v>
      </c>
      <c r="S661" s="160">
        <v>0</v>
      </c>
      <c r="T661" s="161">
        <f>S661*H661</f>
        <v>0</v>
      </c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R661" s="162" t="s">
        <v>192</v>
      </c>
      <c r="AT661" s="162" t="s">
        <v>187</v>
      </c>
      <c r="AU661" s="162" t="s">
        <v>88</v>
      </c>
      <c r="AY661" s="18" t="s">
        <v>185</v>
      </c>
      <c r="BE661" s="163">
        <f>IF(N661="základní",J661,0)</f>
        <v>0</v>
      </c>
      <c r="BF661" s="163">
        <f>IF(N661="snížená",J661,0)</f>
        <v>0</v>
      </c>
      <c r="BG661" s="163">
        <f>IF(N661="zákl. přenesená",J661,0)</f>
        <v>0</v>
      </c>
      <c r="BH661" s="163">
        <f>IF(N661="sníž. přenesená",J661,0)</f>
        <v>0</v>
      </c>
      <c r="BI661" s="163">
        <f>IF(N661="nulová",J661,0)</f>
        <v>0</v>
      </c>
      <c r="BJ661" s="18" t="s">
        <v>24</v>
      </c>
      <c r="BK661" s="163">
        <f>ROUND(I661*H661,2)</f>
        <v>0</v>
      </c>
      <c r="BL661" s="18" t="s">
        <v>192</v>
      </c>
      <c r="BM661" s="162" t="s">
        <v>3853</v>
      </c>
    </row>
    <row r="662" spans="1:65" s="2" customFormat="1" ht="21.75" customHeight="1">
      <c r="A662" s="33"/>
      <c r="B662" s="150"/>
      <c r="C662" s="151" t="s">
        <v>953</v>
      </c>
      <c r="D662" s="151" t="s">
        <v>187</v>
      </c>
      <c r="E662" s="152" t="s">
        <v>326</v>
      </c>
      <c r="F662" s="153" t="s">
        <v>327</v>
      </c>
      <c r="G662" s="154" t="s">
        <v>228</v>
      </c>
      <c r="H662" s="155">
        <v>1111.8789999999999</v>
      </c>
      <c r="I662" s="156"/>
      <c r="J662" s="157">
        <f>ROUND(I662*H662,2)</f>
        <v>0</v>
      </c>
      <c r="K662" s="153" t="s">
        <v>191</v>
      </c>
      <c r="L662" s="34"/>
      <c r="M662" s="158" t="s">
        <v>1</v>
      </c>
      <c r="N662" s="159" t="s">
        <v>45</v>
      </c>
      <c r="O662" s="59"/>
      <c r="P662" s="160">
        <f>O662*H662</f>
        <v>0</v>
      </c>
      <c r="Q662" s="160">
        <v>0</v>
      </c>
      <c r="R662" s="160">
        <f>Q662*H662</f>
        <v>0</v>
      </c>
      <c r="S662" s="160">
        <v>0</v>
      </c>
      <c r="T662" s="161">
        <f>S662*H662</f>
        <v>0</v>
      </c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R662" s="162" t="s">
        <v>192</v>
      </c>
      <c r="AT662" s="162" t="s">
        <v>187</v>
      </c>
      <c r="AU662" s="162" t="s">
        <v>88</v>
      </c>
      <c r="AY662" s="18" t="s">
        <v>185</v>
      </c>
      <c r="BE662" s="163">
        <f>IF(N662="základní",J662,0)</f>
        <v>0</v>
      </c>
      <c r="BF662" s="163">
        <f>IF(N662="snížená",J662,0)</f>
        <v>0</v>
      </c>
      <c r="BG662" s="163">
        <f>IF(N662="zákl. přenesená",J662,0)</f>
        <v>0</v>
      </c>
      <c r="BH662" s="163">
        <f>IF(N662="sníž. přenesená",J662,0)</f>
        <v>0</v>
      </c>
      <c r="BI662" s="163">
        <f>IF(N662="nulová",J662,0)</f>
        <v>0</v>
      </c>
      <c r="BJ662" s="18" t="s">
        <v>24</v>
      </c>
      <c r="BK662" s="163">
        <f>ROUND(I662*H662,2)</f>
        <v>0</v>
      </c>
      <c r="BL662" s="18" t="s">
        <v>192</v>
      </c>
      <c r="BM662" s="162" t="s">
        <v>3854</v>
      </c>
    </row>
    <row r="663" spans="1:65" s="13" customFormat="1">
      <c r="B663" s="164"/>
      <c r="D663" s="165" t="s">
        <v>194</v>
      </c>
      <c r="E663" s="166" t="s">
        <v>1</v>
      </c>
      <c r="F663" s="167" t="s">
        <v>3855</v>
      </c>
      <c r="H663" s="168">
        <v>1292.8820000000001</v>
      </c>
      <c r="I663" s="169"/>
      <c r="L663" s="164"/>
      <c r="M663" s="170"/>
      <c r="N663" s="171"/>
      <c r="O663" s="171"/>
      <c r="P663" s="171"/>
      <c r="Q663" s="171"/>
      <c r="R663" s="171"/>
      <c r="S663" s="171"/>
      <c r="T663" s="172"/>
      <c r="AT663" s="166" t="s">
        <v>194</v>
      </c>
      <c r="AU663" s="166" t="s">
        <v>88</v>
      </c>
      <c r="AV663" s="13" t="s">
        <v>88</v>
      </c>
      <c r="AW663" s="13" t="s">
        <v>35</v>
      </c>
      <c r="AX663" s="13" t="s">
        <v>80</v>
      </c>
      <c r="AY663" s="166" t="s">
        <v>185</v>
      </c>
    </row>
    <row r="664" spans="1:65" s="14" customFormat="1">
      <c r="B664" s="173"/>
      <c r="D664" s="165" t="s">
        <v>194</v>
      </c>
      <c r="E664" s="174" t="s">
        <v>1502</v>
      </c>
      <c r="F664" s="175" t="s">
        <v>195</v>
      </c>
      <c r="H664" s="176">
        <v>1292.8820000000001</v>
      </c>
      <c r="I664" s="177"/>
      <c r="L664" s="173"/>
      <c r="M664" s="178"/>
      <c r="N664" s="179"/>
      <c r="O664" s="179"/>
      <c r="P664" s="179"/>
      <c r="Q664" s="179"/>
      <c r="R664" s="179"/>
      <c r="S664" s="179"/>
      <c r="T664" s="180"/>
      <c r="AT664" s="174" t="s">
        <v>194</v>
      </c>
      <c r="AU664" s="174" t="s">
        <v>88</v>
      </c>
      <c r="AV664" s="14" t="s">
        <v>192</v>
      </c>
      <c r="AW664" s="14" t="s">
        <v>35</v>
      </c>
      <c r="AX664" s="14" t="s">
        <v>80</v>
      </c>
      <c r="AY664" s="174" t="s">
        <v>185</v>
      </c>
    </row>
    <row r="665" spans="1:65" s="13" customFormat="1">
      <c r="B665" s="164"/>
      <c r="D665" s="165" t="s">
        <v>194</v>
      </c>
      <c r="E665" s="166" t="s">
        <v>1</v>
      </c>
      <c r="F665" s="167" t="s">
        <v>2256</v>
      </c>
      <c r="H665" s="168">
        <v>1111.8789999999999</v>
      </c>
      <c r="I665" s="169"/>
      <c r="L665" s="164"/>
      <c r="M665" s="170"/>
      <c r="N665" s="171"/>
      <c r="O665" s="171"/>
      <c r="P665" s="171"/>
      <c r="Q665" s="171"/>
      <c r="R665" s="171"/>
      <c r="S665" s="171"/>
      <c r="T665" s="172"/>
      <c r="AT665" s="166" t="s">
        <v>194</v>
      </c>
      <c r="AU665" s="166" t="s">
        <v>88</v>
      </c>
      <c r="AV665" s="13" t="s">
        <v>88</v>
      </c>
      <c r="AW665" s="13" t="s">
        <v>35</v>
      </c>
      <c r="AX665" s="13" t="s">
        <v>80</v>
      </c>
      <c r="AY665" s="166" t="s">
        <v>185</v>
      </c>
    </row>
    <row r="666" spans="1:65" s="14" customFormat="1">
      <c r="B666" s="173"/>
      <c r="D666" s="165" t="s">
        <v>194</v>
      </c>
      <c r="E666" s="174" t="s">
        <v>1</v>
      </c>
      <c r="F666" s="175" t="s">
        <v>195</v>
      </c>
      <c r="H666" s="176">
        <v>1111.8789999999999</v>
      </c>
      <c r="I666" s="177"/>
      <c r="L666" s="173"/>
      <c r="M666" s="178"/>
      <c r="N666" s="179"/>
      <c r="O666" s="179"/>
      <c r="P666" s="179"/>
      <c r="Q666" s="179"/>
      <c r="R666" s="179"/>
      <c r="S666" s="179"/>
      <c r="T666" s="180"/>
      <c r="AT666" s="174" t="s">
        <v>194</v>
      </c>
      <c r="AU666" s="174" t="s">
        <v>88</v>
      </c>
      <c r="AV666" s="14" t="s">
        <v>192</v>
      </c>
      <c r="AW666" s="14" t="s">
        <v>35</v>
      </c>
      <c r="AX666" s="14" t="s">
        <v>24</v>
      </c>
      <c r="AY666" s="174" t="s">
        <v>185</v>
      </c>
    </row>
    <row r="667" spans="1:65" s="2" customFormat="1" ht="21.75" customHeight="1">
      <c r="A667" s="33"/>
      <c r="B667" s="150"/>
      <c r="C667" s="151" t="s">
        <v>955</v>
      </c>
      <c r="D667" s="151" t="s">
        <v>187</v>
      </c>
      <c r="E667" s="152" t="s">
        <v>512</v>
      </c>
      <c r="F667" s="153" t="s">
        <v>513</v>
      </c>
      <c r="G667" s="154" t="s">
        <v>228</v>
      </c>
      <c r="H667" s="155">
        <v>181.00299999999999</v>
      </c>
      <c r="I667" s="156"/>
      <c r="J667" s="157">
        <f>ROUND(I667*H667,2)</f>
        <v>0</v>
      </c>
      <c r="K667" s="153" t="s">
        <v>191</v>
      </c>
      <c r="L667" s="34"/>
      <c r="M667" s="158" t="s">
        <v>1</v>
      </c>
      <c r="N667" s="159" t="s">
        <v>45</v>
      </c>
      <c r="O667" s="59"/>
      <c r="P667" s="160">
        <f>O667*H667</f>
        <v>0</v>
      </c>
      <c r="Q667" s="160">
        <v>0</v>
      </c>
      <c r="R667" s="160">
        <f>Q667*H667</f>
        <v>0</v>
      </c>
      <c r="S667" s="160">
        <v>0</v>
      </c>
      <c r="T667" s="161">
        <f>S667*H667</f>
        <v>0</v>
      </c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R667" s="162" t="s">
        <v>192</v>
      </c>
      <c r="AT667" s="162" t="s">
        <v>187</v>
      </c>
      <c r="AU667" s="162" t="s">
        <v>88</v>
      </c>
      <c r="AY667" s="18" t="s">
        <v>185</v>
      </c>
      <c r="BE667" s="163">
        <f>IF(N667="základní",J667,0)</f>
        <v>0</v>
      </c>
      <c r="BF667" s="163">
        <f>IF(N667="snížená",J667,0)</f>
        <v>0</v>
      </c>
      <c r="BG667" s="163">
        <f>IF(N667="zákl. přenesená",J667,0)</f>
        <v>0</v>
      </c>
      <c r="BH667" s="163">
        <f>IF(N667="sníž. přenesená",J667,0)</f>
        <v>0</v>
      </c>
      <c r="BI667" s="163">
        <f>IF(N667="nulová",J667,0)</f>
        <v>0</v>
      </c>
      <c r="BJ667" s="18" t="s">
        <v>24</v>
      </c>
      <c r="BK667" s="163">
        <f>ROUND(I667*H667,2)</f>
        <v>0</v>
      </c>
      <c r="BL667" s="18" t="s">
        <v>192</v>
      </c>
      <c r="BM667" s="162" t="s">
        <v>3856</v>
      </c>
    </row>
    <row r="668" spans="1:65" s="13" customFormat="1">
      <c r="B668" s="164"/>
      <c r="D668" s="165" t="s">
        <v>194</v>
      </c>
      <c r="E668" s="166" t="s">
        <v>1</v>
      </c>
      <c r="F668" s="167" t="s">
        <v>2258</v>
      </c>
      <c r="H668" s="168">
        <v>181.00299999999999</v>
      </c>
      <c r="I668" s="169"/>
      <c r="L668" s="164"/>
      <c r="M668" s="170"/>
      <c r="N668" s="171"/>
      <c r="O668" s="171"/>
      <c r="P668" s="171"/>
      <c r="Q668" s="171"/>
      <c r="R668" s="171"/>
      <c r="S668" s="171"/>
      <c r="T668" s="172"/>
      <c r="AT668" s="166" t="s">
        <v>194</v>
      </c>
      <c r="AU668" s="166" t="s">
        <v>88</v>
      </c>
      <c r="AV668" s="13" t="s">
        <v>88</v>
      </c>
      <c r="AW668" s="13" t="s">
        <v>35</v>
      </c>
      <c r="AX668" s="13" t="s">
        <v>24</v>
      </c>
      <c r="AY668" s="166" t="s">
        <v>185</v>
      </c>
    </row>
    <row r="669" spans="1:65" s="2" customFormat="1" ht="16.5" customHeight="1">
      <c r="A669" s="33"/>
      <c r="B669" s="150"/>
      <c r="C669" s="151" t="s">
        <v>960</v>
      </c>
      <c r="D669" s="151" t="s">
        <v>187</v>
      </c>
      <c r="E669" s="152" t="s">
        <v>330</v>
      </c>
      <c r="F669" s="153" t="s">
        <v>331</v>
      </c>
      <c r="G669" s="154" t="s">
        <v>228</v>
      </c>
      <c r="H669" s="155">
        <v>1292.8820000000001</v>
      </c>
      <c r="I669" s="156"/>
      <c r="J669" s="157">
        <f>ROUND(I669*H669,2)</f>
        <v>0</v>
      </c>
      <c r="K669" s="153" t="s">
        <v>191</v>
      </c>
      <c r="L669" s="34"/>
      <c r="M669" s="158" t="s">
        <v>1</v>
      </c>
      <c r="N669" s="159" t="s">
        <v>45</v>
      </c>
      <c r="O669" s="59"/>
      <c r="P669" s="160">
        <f>O669*H669</f>
        <v>0</v>
      </c>
      <c r="Q669" s="160">
        <v>0</v>
      </c>
      <c r="R669" s="160">
        <f>Q669*H669</f>
        <v>0</v>
      </c>
      <c r="S669" s="160">
        <v>0</v>
      </c>
      <c r="T669" s="161">
        <f>S669*H669</f>
        <v>0</v>
      </c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R669" s="162" t="s">
        <v>192</v>
      </c>
      <c r="AT669" s="162" t="s">
        <v>187</v>
      </c>
      <c r="AU669" s="162" t="s">
        <v>88</v>
      </c>
      <c r="AY669" s="18" t="s">
        <v>185</v>
      </c>
      <c r="BE669" s="163">
        <f>IF(N669="základní",J669,0)</f>
        <v>0</v>
      </c>
      <c r="BF669" s="163">
        <f>IF(N669="snížená",J669,0)</f>
        <v>0</v>
      </c>
      <c r="BG669" s="163">
        <f>IF(N669="zákl. přenesená",J669,0)</f>
        <v>0</v>
      </c>
      <c r="BH669" s="163">
        <f>IF(N669="sníž. přenesená",J669,0)</f>
        <v>0</v>
      </c>
      <c r="BI669" s="163">
        <f>IF(N669="nulová",J669,0)</f>
        <v>0</v>
      </c>
      <c r="BJ669" s="18" t="s">
        <v>24</v>
      </c>
      <c r="BK669" s="163">
        <f>ROUND(I669*H669,2)</f>
        <v>0</v>
      </c>
      <c r="BL669" s="18" t="s">
        <v>192</v>
      </c>
      <c r="BM669" s="162" t="s">
        <v>3857</v>
      </c>
    </row>
    <row r="670" spans="1:65" s="13" customFormat="1">
      <c r="B670" s="164"/>
      <c r="D670" s="165" t="s">
        <v>194</v>
      </c>
      <c r="E670" s="166" t="s">
        <v>1</v>
      </c>
      <c r="F670" s="167" t="s">
        <v>3858</v>
      </c>
      <c r="H670" s="168">
        <v>1292.8820000000001</v>
      </c>
      <c r="I670" s="169"/>
      <c r="L670" s="164"/>
      <c r="M670" s="170"/>
      <c r="N670" s="171"/>
      <c r="O670" s="171"/>
      <c r="P670" s="171"/>
      <c r="Q670" s="171"/>
      <c r="R670" s="171"/>
      <c r="S670" s="171"/>
      <c r="T670" s="172"/>
      <c r="AT670" s="166" t="s">
        <v>194</v>
      </c>
      <c r="AU670" s="166" t="s">
        <v>88</v>
      </c>
      <c r="AV670" s="13" t="s">
        <v>88</v>
      </c>
      <c r="AW670" s="13" t="s">
        <v>35</v>
      </c>
      <c r="AX670" s="13" t="s">
        <v>80</v>
      </c>
      <c r="AY670" s="166" t="s">
        <v>185</v>
      </c>
    </row>
    <row r="671" spans="1:65" s="14" customFormat="1">
      <c r="B671" s="173"/>
      <c r="D671" s="165" t="s">
        <v>194</v>
      </c>
      <c r="E671" s="174" t="s">
        <v>1</v>
      </c>
      <c r="F671" s="175" t="s">
        <v>195</v>
      </c>
      <c r="H671" s="176">
        <v>1292.8820000000001</v>
      </c>
      <c r="I671" s="177"/>
      <c r="L671" s="173"/>
      <c r="M671" s="178"/>
      <c r="N671" s="179"/>
      <c r="O671" s="179"/>
      <c r="P671" s="179"/>
      <c r="Q671" s="179"/>
      <c r="R671" s="179"/>
      <c r="S671" s="179"/>
      <c r="T671" s="180"/>
      <c r="AT671" s="174" t="s">
        <v>194</v>
      </c>
      <c r="AU671" s="174" t="s">
        <v>88</v>
      </c>
      <c r="AV671" s="14" t="s">
        <v>192</v>
      </c>
      <c r="AW671" s="14" t="s">
        <v>35</v>
      </c>
      <c r="AX671" s="14" t="s">
        <v>24</v>
      </c>
      <c r="AY671" s="174" t="s">
        <v>185</v>
      </c>
    </row>
    <row r="672" spans="1:65" s="2" customFormat="1" ht="16.5" customHeight="1">
      <c r="A672" s="33"/>
      <c r="B672" s="150"/>
      <c r="C672" s="151" t="s">
        <v>258</v>
      </c>
      <c r="D672" s="151" t="s">
        <v>187</v>
      </c>
      <c r="E672" s="152" t="s">
        <v>334</v>
      </c>
      <c r="F672" s="153" t="s">
        <v>858</v>
      </c>
      <c r="G672" s="154" t="s">
        <v>228</v>
      </c>
      <c r="H672" s="155">
        <v>1163.5940000000001</v>
      </c>
      <c r="I672" s="156"/>
      <c r="J672" s="157">
        <f>ROUND(I672*H672,2)</f>
        <v>0</v>
      </c>
      <c r="K672" s="153" t="s">
        <v>224</v>
      </c>
      <c r="L672" s="34"/>
      <c r="M672" s="158" t="s">
        <v>1</v>
      </c>
      <c r="N672" s="159" t="s">
        <v>45</v>
      </c>
      <c r="O672" s="59"/>
      <c r="P672" s="160">
        <f>O672*H672</f>
        <v>0</v>
      </c>
      <c r="Q672" s="160">
        <v>0</v>
      </c>
      <c r="R672" s="160">
        <f>Q672*H672</f>
        <v>0</v>
      </c>
      <c r="S672" s="160">
        <v>0</v>
      </c>
      <c r="T672" s="161">
        <f>S672*H672</f>
        <v>0</v>
      </c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R672" s="162" t="s">
        <v>192</v>
      </c>
      <c r="AT672" s="162" t="s">
        <v>187</v>
      </c>
      <c r="AU672" s="162" t="s">
        <v>88</v>
      </c>
      <c r="AY672" s="18" t="s">
        <v>185</v>
      </c>
      <c r="BE672" s="163">
        <f>IF(N672="základní",J672,0)</f>
        <v>0</v>
      </c>
      <c r="BF672" s="163">
        <f>IF(N672="snížená",J672,0)</f>
        <v>0</v>
      </c>
      <c r="BG672" s="163">
        <f>IF(N672="zákl. přenesená",J672,0)</f>
        <v>0</v>
      </c>
      <c r="BH672" s="163">
        <f>IF(N672="sníž. přenesená",J672,0)</f>
        <v>0</v>
      </c>
      <c r="BI672" s="163">
        <f>IF(N672="nulová",J672,0)</f>
        <v>0</v>
      </c>
      <c r="BJ672" s="18" t="s">
        <v>24</v>
      </c>
      <c r="BK672" s="163">
        <f>ROUND(I672*H672,2)</f>
        <v>0</v>
      </c>
      <c r="BL672" s="18" t="s">
        <v>192</v>
      </c>
      <c r="BM672" s="162" t="s">
        <v>3859</v>
      </c>
    </row>
    <row r="673" spans="1:65" s="15" customFormat="1">
      <c r="B673" s="194"/>
      <c r="D673" s="165" t="s">
        <v>194</v>
      </c>
      <c r="E673" s="195" t="s">
        <v>1</v>
      </c>
      <c r="F673" s="196" t="s">
        <v>1576</v>
      </c>
      <c r="H673" s="195" t="s">
        <v>1</v>
      </c>
      <c r="I673" s="197"/>
      <c r="L673" s="194"/>
      <c r="M673" s="198"/>
      <c r="N673" s="199"/>
      <c r="O673" s="199"/>
      <c r="P673" s="199"/>
      <c r="Q673" s="199"/>
      <c r="R673" s="199"/>
      <c r="S673" s="199"/>
      <c r="T673" s="200"/>
      <c r="AT673" s="195" t="s">
        <v>194</v>
      </c>
      <c r="AU673" s="195" t="s">
        <v>88</v>
      </c>
      <c r="AV673" s="15" t="s">
        <v>24</v>
      </c>
      <c r="AW673" s="15" t="s">
        <v>35</v>
      </c>
      <c r="AX673" s="15" t="s">
        <v>80</v>
      </c>
      <c r="AY673" s="195" t="s">
        <v>185</v>
      </c>
    </row>
    <row r="674" spans="1:65" s="13" customFormat="1">
      <c r="B674" s="164"/>
      <c r="D674" s="165" t="s">
        <v>194</v>
      </c>
      <c r="E674" s="166" t="s">
        <v>1</v>
      </c>
      <c r="F674" s="167" t="s">
        <v>1577</v>
      </c>
      <c r="H674" s="168">
        <v>1163.5940000000001</v>
      </c>
      <c r="I674" s="169"/>
      <c r="L674" s="164"/>
      <c r="M674" s="170"/>
      <c r="N674" s="171"/>
      <c r="O674" s="171"/>
      <c r="P674" s="171"/>
      <c r="Q674" s="171"/>
      <c r="R674" s="171"/>
      <c r="S674" s="171"/>
      <c r="T674" s="172"/>
      <c r="AT674" s="166" t="s">
        <v>194</v>
      </c>
      <c r="AU674" s="166" t="s">
        <v>88</v>
      </c>
      <c r="AV674" s="13" t="s">
        <v>88</v>
      </c>
      <c r="AW674" s="13" t="s">
        <v>35</v>
      </c>
      <c r="AX674" s="13" t="s">
        <v>24</v>
      </c>
      <c r="AY674" s="166" t="s">
        <v>185</v>
      </c>
    </row>
    <row r="675" spans="1:65" s="2" customFormat="1" ht="16.5" customHeight="1">
      <c r="A675" s="33"/>
      <c r="B675" s="150"/>
      <c r="C675" s="151" t="s">
        <v>970</v>
      </c>
      <c r="D675" s="151" t="s">
        <v>187</v>
      </c>
      <c r="E675" s="152" t="s">
        <v>521</v>
      </c>
      <c r="F675" s="153" t="s">
        <v>862</v>
      </c>
      <c r="G675" s="154" t="s">
        <v>228</v>
      </c>
      <c r="H675" s="155">
        <v>129.28800000000001</v>
      </c>
      <c r="I675" s="156"/>
      <c r="J675" s="157">
        <f>ROUND(I675*H675,2)</f>
        <v>0</v>
      </c>
      <c r="K675" s="153" t="s">
        <v>224</v>
      </c>
      <c r="L675" s="34"/>
      <c r="M675" s="158" t="s">
        <v>1</v>
      </c>
      <c r="N675" s="159" t="s">
        <v>45</v>
      </c>
      <c r="O675" s="59"/>
      <c r="P675" s="160">
        <f>O675*H675</f>
        <v>0</v>
      </c>
      <c r="Q675" s="160">
        <v>0</v>
      </c>
      <c r="R675" s="160">
        <f>Q675*H675</f>
        <v>0</v>
      </c>
      <c r="S675" s="160">
        <v>0</v>
      </c>
      <c r="T675" s="161">
        <f>S675*H675</f>
        <v>0</v>
      </c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R675" s="162" t="s">
        <v>192</v>
      </c>
      <c r="AT675" s="162" t="s">
        <v>187</v>
      </c>
      <c r="AU675" s="162" t="s">
        <v>88</v>
      </c>
      <c r="AY675" s="18" t="s">
        <v>185</v>
      </c>
      <c r="BE675" s="163">
        <f>IF(N675="základní",J675,0)</f>
        <v>0</v>
      </c>
      <c r="BF675" s="163">
        <f>IF(N675="snížená",J675,0)</f>
        <v>0</v>
      </c>
      <c r="BG675" s="163">
        <f>IF(N675="zákl. přenesená",J675,0)</f>
        <v>0</v>
      </c>
      <c r="BH675" s="163">
        <f>IF(N675="sníž. přenesená",J675,0)</f>
        <v>0</v>
      </c>
      <c r="BI675" s="163">
        <f>IF(N675="nulová",J675,0)</f>
        <v>0</v>
      </c>
      <c r="BJ675" s="18" t="s">
        <v>24</v>
      </c>
      <c r="BK675" s="163">
        <f>ROUND(I675*H675,2)</f>
        <v>0</v>
      </c>
      <c r="BL675" s="18" t="s">
        <v>192</v>
      </c>
      <c r="BM675" s="162" t="s">
        <v>3860</v>
      </c>
    </row>
    <row r="676" spans="1:65" s="13" customFormat="1">
      <c r="B676" s="164"/>
      <c r="D676" s="165" t="s">
        <v>194</v>
      </c>
      <c r="E676" s="166" t="s">
        <v>1</v>
      </c>
      <c r="F676" s="167" t="s">
        <v>1579</v>
      </c>
      <c r="H676" s="168">
        <v>129.28800000000001</v>
      </c>
      <c r="I676" s="169"/>
      <c r="L676" s="164"/>
      <c r="M676" s="170"/>
      <c r="N676" s="171"/>
      <c r="O676" s="171"/>
      <c r="P676" s="171"/>
      <c r="Q676" s="171"/>
      <c r="R676" s="171"/>
      <c r="S676" s="171"/>
      <c r="T676" s="172"/>
      <c r="AT676" s="166" t="s">
        <v>194</v>
      </c>
      <c r="AU676" s="166" t="s">
        <v>88</v>
      </c>
      <c r="AV676" s="13" t="s">
        <v>88</v>
      </c>
      <c r="AW676" s="13" t="s">
        <v>35</v>
      </c>
      <c r="AX676" s="13" t="s">
        <v>24</v>
      </c>
      <c r="AY676" s="166" t="s">
        <v>185</v>
      </c>
    </row>
    <row r="677" spans="1:65" s="2" customFormat="1" ht="16.5" customHeight="1">
      <c r="A677" s="33"/>
      <c r="B677" s="150"/>
      <c r="C677" s="151" t="s">
        <v>975</v>
      </c>
      <c r="D677" s="151" t="s">
        <v>187</v>
      </c>
      <c r="E677" s="152" t="s">
        <v>525</v>
      </c>
      <c r="F677" s="153" t="s">
        <v>526</v>
      </c>
      <c r="G677" s="154" t="s">
        <v>228</v>
      </c>
      <c r="H677" s="155">
        <v>1189.4880000000001</v>
      </c>
      <c r="I677" s="156"/>
      <c r="J677" s="157">
        <f>ROUND(I677*H677,2)</f>
        <v>0</v>
      </c>
      <c r="K677" s="153" t="s">
        <v>191</v>
      </c>
      <c r="L677" s="34"/>
      <c r="M677" s="158" t="s">
        <v>1</v>
      </c>
      <c r="N677" s="159" t="s">
        <v>45</v>
      </c>
      <c r="O677" s="59"/>
      <c r="P677" s="160">
        <f>O677*H677</f>
        <v>0</v>
      </c>
      <c r="Q677" s="160">
        <v>0</v>
      </c>
      <c r="R677" s="160">
        <f>Q677*H677</f>
        <v>0</v>
      </c>
      <c r="S677" s="160">
        <v>0</v>
      </c>
      <c r="T677" s="161">
        <f>S677*H677</f>
        <v>0</v>
      </c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R677" s="162" t="s">
        <v>192</v>
      </c>
      <c r="AT677" s="162" t="s">
        <v>187</v>
      </c>
      <c r="AU677" s="162" t="s">
        <v>88</v>
      </c>
      <c r="AY677" s="18" t="s">
        <v>185</v>
      </c>
      <c r="BE677" s="163">
        <f>IF(N677="základní",J677,0)</f>
        <v>0</v>
      </c>
      <c r="BF677" s="163">
        <f>IF(N677="snížená",J677,0)</f>
        <v>0</v>
      </c>
      <c r="BG677" s="163">
        <f>IF(N677="zákl. přenesená",J677,0)</f>
        <v>0</v>
      </c>
      <c r="BH677" s="163">
        <f>IF(N677="sníž. přenesená",J677,0)</f>
        <v>0</v>
      </c>
      <c r="BI677" s="163">
        <f>IF(N677="nulová",J677,0)</f>
        <v>0</v>
      </c>
      <c r="BJ677" s="18" t="s">
        <v>24</v>
      </c>
      <c r="BK677" s="163">
        <f>ROUND(I677*H677,2)</f>
        <v>0</v>
      </c>
      <c r="BL677" s="18" t="s">
        <v>192</v>
      </c>
      <c r="BM677" s="162" t="s">
        <v>3861</v>
      </c>
    </row>
    <row r="678" spans="1:65" s="15" customFormat="1">
      <c r="B678" s="194"/>
      <c r="D678" s="165" t="s">
        <v>194</v>
      </c>
      <c r="E678" s="195" t="s">
        <v>1</v>
      </c>
      <c r="F678" s="196" t="s">
        <v>2266</v>
      </c>
      <c r="H678" s="195" t="s">
        <v>1</v>
      </c>
      <c r="I678" s="197"/>
      <c r="L678" s="194"/>
      <c r="M678" s="198"/>
      <c r="N678" s="199"/>
      <c r="O678" s="199"/>
      <c r="P678" s="199"/>
      <c r="Q678" s="199"/>
      <c r="R678" s="199"/>
      <c r="S678" s="199"/>
      <c r="T678" s="200"/>
      <c r="AT678" s="195" t="s">
        <v>194</v>
      </c>
      <c r="AU678" s="195" t="s">
        <v>88</v>
      </c>
      <c r="AV678" s="15" t="s">
        <v>24</v>
      </c>
      <c r="AW678" s="15" t="s">
        <v>35</v>
      </c>
      <c r="AX678" s="15" t="s">
        <v>80</v>
      </c>
      <c r="AY678" s="195" t="s">
        <v>185</v>
      </c>
    </row>
    <row r="679" spans="1:65" s="13" customFormat="1">
      <c r="B679" s="164"/>
      <c r="D679" s="165" t="s">
        <v>194</v>
      </c>
      <c r="E679" s="166" t="s">
        <v>1</v>
      </c>
      <c r="F679" s="167" t="s">
        <v>3862</v>
      </c>
      <c r="H679" s="168">
        <v>1398.2909999999999</v>
      </c>
      <c r="I679" s="169"/>
      <c r="L679" s="164"/>
      <c r="M679" s="170"/>
      <c r="N679" s="171"/>
      <c r="O679" s="171"/>
      <c r="P679" s="171"/>
      <c r="Q679" s="171"/>
      <c r="R679" s="171"/>
      <c r="S679" s="171"/>
      <c r="T679" s="172"/>
      <c r="AT679" s="166" t="s">
        <v>194</v>
      </c>
      <c r="AU679" s="166" t="s">
        <v>88</v>
      </c>
      <c r="AV679" s="13" t="s">
        <v>88</v>
      </c>
      <c r="AW679" s="13" t="s">
        <v>35</v>
      </c>
      <c r="AX679" s="13" t="s">
        <v>80</v>
      </c>
      <c r="AY679" s="166" t="s">
        <v>185</v>
      </c>
    </row>
    <row r="680" spans="1:65" s="13" customFormat="1">
      <c r="B680" s="164"/>
      <c r="D680" s="165" t="s">
        <v>194</v>
      </c>
      <c r="E680" s="166" t="s">
        <v>1</v>
      </c>
      <c r="F680" s="167" t="s">
        <v>3863</v>
      </c>
      <c r="H680" s="168">
        <v>55.22</v>
      </c>
      <c r="I680" s="169"/>
      <c r="L680" s="164"/>
      <c r="M680" s="170"/>
      <c r="N680" s="171"/>
      <c r="O680" s="171"/>
      <c r="P680" s="171"/>
      <c r="Q680" s="171"/>
      <c r="R680" s="171"/>
      <c r="S680" s="171"/>
      <c r="T680" s="172"/>
      <c r="AT680" s="166" t="s">
        <v>194</v>
      </c>
      <c r="AU680" s="166" t="s">
        <v>88</v>
      </c>
      <c r="AV680" s="13" t="s">
        <v>88</v>
      </c>
      <c r="AW680" s="13" t="s">
        <v>35</v>
      </c>
      <c r="AX680" s="13" t="s">
        <v>80</v>
      </c>
      <c r="AY680" s="166" t="s">
        <v>185</v>
      </c>
    </row>
    <row r="681" spans="1:65" s="15" customFormat="1">
      <c r="B681" s="194"/>
      <c r="D681" s="165" t="s">
        <v>194</v>
      </c>
      <c r="E681" s="195" t="s">
        <v>1</v>
      </c>
      <c r="F681" s="196" t="s">
        <v>2270</v>
      </c>
      <c r="H681" s="195" t="s">
        <v>1</v>
      </c>
      <c r="I681" s="197"/>
      <c r="L681" s="194"/>
      <c r="M681" s="198"/>
      <c r="N681" s="199"/>
      <c r="O681" s="199"/>
      <c r="P681" s="199"/>
      <c r="Q681" s="199"/>
      <c r="R681" s="199"/>
      <c r="S681" s="199"/>
      <c r="T681" s="200"/>
      <c r="AT681" s="195" t="s">
        <v>194</v>
      </c>
      <c r="AU681" s="195" t="s">
        <v>88</v>
      </c>
      <c r="AV681" s="15" t="s">
        <v>24</v>
      </c>
      <c r="AW681" s="15" t="s">
        <v>35</v>
      </c>
      <c r="AX681" s="15" t="s">
        <v>80</v>
      </c>
      <c r="AY681" s="195" t="s">
        <v>185</v>
      </c>
    </row>
    <row r="682" spans="1:65" s="13" customFormat="1">
      <c r="B682" s="164"/>
      <c r="D682" s="165" t="s">
        <v>194</v>
      </c>
      <c r="E682" s="166" t="s">
        <v>1</v>
      </c>
      <c r="F682" s="167" t="s">
        <v>2271</v>
      </c>
      <c r="H682" s="168">
        <v>-25.123000000000001</v>
      </c>
      <c r="I682" s="169"/>
      <c r="L682" s="164"/>
      <c r="M682" s="170"/>
      <c r="N682" s="171"/>
      <c r="O682" s="171"/>
      <c r="P682" s="171"/>
      <c r="Q682" s="171"/>
      <c r="R682" s="171"/>
      <c r="S682" s="171"/>
      <c r="T682" s="172"/>
      <c r="AT682" s="166" t="s">
        <v>194</v>
      </c>
      <c r="AU682" s="166" t="s">
        <v>88</v>
      </c>
      <c r="AV682" s="13" t="s">
        <v>88</v>
      </c>
      <c r="AW682" s="13" t="s">
        <v>35</v>
      </c>
      <c r="AX682" s="13" t="s">
        <v>80</v>
      </c>
      <c r="AY682" s="166" t="s">
        <v>185</v>
      </c>
    </row>
    <row r="683" spans="1:65" s="15" customFormat="1">
      <c r="B683" s="194"/>
      <c r="D683" s="165" t="s">
        <v>194</v>
      </c>
      <c r="E683" s="195" t="s">
        <v>1</v>
      </c>
      <c r="F683" s="196" t="s">
        <v>3864</v>
      </c>
      <c r="H683" s="195" t="s">
        <v>1</v>
      </c>
      <c r="I683" s="197"/>
      <c r="L683" s="194"/>
      <c r="M683" s="198"/>
      <c r="N683" s="199"/>
      <c r="O683" s="199"/>
      <c r="P683" s="199"/>
      <c r="Q683" s="199"/>
      <c r="R683" s="199"/>
      <c r="S683" s="199"/>
      <c r="T683" s="200"/>
      <c r="AT683" s="195" t="s">
        <v>194</v>
      </c>
      <c r="AU683" s="195" t="s">
        <v>88</v>
      </c>
      <c r="AV683" s="15" t="s">
        <v>24</v>
      </c>
      <c r="AW683" s="15" t="s">
        <v>35</v>
      </c>
      <c r="AX683" s="15" t="s">
        <v>80</v>
      </c>
      <c r="AY683" s="195" t="s">
        <v>185</v>
      </c>
    </row>
    <row r="684" spans="1:65" s="13" customFormat="1">
      <c r="B684" s="164"/>
      <c r="D684" s="165" t="s">
        <v>194</v>
      </c>
      <c r="E684" s="166" t="s">
        <v>1</v>
      </c>
      <c r="F684" s="167" t="s">
        <v>3865</v>
      </c>
      <c r="H684" s="168">
        <v>-21.638999999999999</v>
      </c>
      <c r="I684" s="169"/>
      <c r="L684" s="164"/>
      <c r="M684" s="170"/>
      <c r="N684" s="171"/>
      <c r="O684" s="171"/>
      <c r="P684" s="171"/>
      <c r="Q684" s="171"/>
      <c r="R684" s="171"/>
      <c r="S684" s="171"/>
      <c r="T684" s="172"/>
      <c r="AT684" s="166" t="s">
        <v>194</v>
      </c>
      <c r="AU684" s="166" t="s">
        <v>88</v>
      </c>
      <c r="AV684" s="13" t="s">
        <v>88</v>
      </c>
      <c r="AW684" s="13" t="s">
        <v>35</v>
      </c>
      <c r="AX684" s="13" t="s">
        <v>80</v>
      </c>
      <c r="AY684" s="166" t="s">
        <v>185</v>
      </c>
    </row>
    <row r="685" spans="1:65" s="13" customFormat="1">
      <c r="B685" s="164"/>
      <c r="D685" s="165" t="s">
        <v>194</v>
      </c>
      <c r="E685" s="166" t="s">
        <v>1</v>
      </c>
      <c r="F685" s="167" t="s">
        <v>3866</v>
      </c>
      <c r="H685" s="168">
        <v>-2.1419999999999999</v>
      </c>
      <c r="I685" s="169"/>
      <c r="L685" s="164"/>
      <c r="M685" s="170"/>
      <c r="N685" s="171"/>
      <c r="O685" s="171"/>
      <c r="P685" s="171"/>
      <c r="Q685" s="171"/>
      <c r="R685" s="171"/>
      <c r="S685" s="171"/>
      <c r="T685" s="172"/>
      <c r="AT685" s="166" t="s">
        <v>194</v>
      </c>
      <c r="AU685" s="166" t="s">
        <v>88</v>
      </c>
      <c r="AV685" s="13" t="s">
        <v>88</v>
      </c>
      <c r="AW685" s="13" t="s">
        <v>35</v>
      </c>
      <c r="AX685" s="13" t="s">
        <v>80</v>
      </c>
      <c r="AY685" s="166" t="s">
        <v>185</v>
      </c>
    </row>
    <row r="686" spans="1:65" s="13" customFormat="1">
      <c r="B686" s="164"/>
      <c r="D686" s="165" t="s">
        <v>194</v>
      </c>
      <c r="E686" s="166" t="s">
        <v>1</v>
      </c>
      <c r="F686" s="167" t="s">
        <v>3867</v>
      </c>
      <c r="H686" s="168">
        <v>-5.5220000000000002</v>
      </c>
      <c r="I686" s="169"/>
      <c r="L686" s="164"/>
      <c r="M686" s="170"/>
      <c r="N686" s="171"/>
      <c r="O686" s="171"/>
      <c r="P686" s="171"/>
      <c r="Q686" s="171"/>
      <c r="R686" s="171"/>
      <c r="S686" s="171"/>
      <c r="T686" s="172"/>
      <c r="AT686" s="166" t="s">
        <v>194</v>
      </c>
      <c r="AU686" s="166" t="s">
        <v>88</v>
      </c>
      <c r="AV686" s="13" t="s">
        <v>88</v>
      </c>
      <c r="AW686" s="13" t="s">
        <v>35</v>
      </c>
      <c r="AX686" s="13" t="s">
        <v>80</v>
      </c>
      <c r="AY686" s="166" t="s">
        <v>185</v>
      </c>
    </row>
    <row r="687" spans="1:65" s="15" customFormat="1">
      <c r="B687" s="194"/>
      <c r="D687" s="165" t="s">
        <v>194</v>
      </c>
      <c r="E687" s="195" t="s">
        <v>1</v>
      </c>
      <c r="F687" s="196" t="s">
        <v>3868</v>
      </c>
      <c r="H687" s="195" t="s">
        <v>1</v>
      </c>
      <c r="I687" s="197"/>
      <c r="L687" s="194"/>
      <c r="M687" s="198"/>
      <c r="N687" s="199"/>
      <c r="O687" s="199"/>
      <c r="P687" s="199"/>
      <c r="Q687" s="199"/>
      <c r="R687" s="199"/>
      <c r="S687" s="199"/>
      <c r="T687" s="200"/>
      <c r="AT687" s="195" t="s">
        <v>194</v>
      </c>
      <c r="AU687" s="195" t="s">
        <v>88</v>
      </c>
      <c r="AV687" s="15" t="s">
        <v>24</v>
      </c>
      <c r="AW687" s="15" t="s">
        <v>35</v>
      </c>
      <c r="AX687" s="15" t="s">
        <v>80</v>
      </c>
      <c r="AY687" s="195" t="s">
        <v>185</v>
      </c>
    </row>
    <row r="688" spans="1:65" s="13" customFormat="1">
      <c r="B688" s="164"/>
      <c r="D688" s="165" t="s">
        <v>194</v>
      </c>
      <c r="E688" s="166" t="s">
        <v>1</v>
      </c>
      <c r="F688" s="167" t="s">
        <v>3869</v>
      </c>
      <c r="H688" s="168">
        <v>-7.5839999999999996</v>
      </c>
      <c r="I688" s="169"/>
      <c r="L688" s="164"/>
      <c r="M688" s="170"/>
      <c r="N688" s="171"/>
      <c r="O688" s="171"/>
      <c r="P688" s="171"/>
      <c r="Q688" s="171"/>
      <c r="R688" s="171"/>
      <c r="S688" s="171"/>
      <c r="T688" s="172"/>
      <c r="AT688" s="166" t="s">
        <v>194</v>
      </c>
      <c r="AU688" s="166" t="s">
        <v>88</v>
      </c>
      <c r="AV688" s="13" t="s">
        <v>88</v>
      </c>
      <c r="AW688" s="13" t="s">
        <v>35</v>
      </c>
      <c r="AX688" s="13" t="s">
        <v>80</v>
      </c>
      <c r="AY688" s="166" t="s">
        <v>185</v>
      </c>
    </row>
    <row r="689" spans="1:65" s="13" customFormat="1">
      <c r="B689" s="164"/>
      <c r="D689" s="165" t="s">
        <v>194</v>
      </c>
      <c r="E689" s="166" t="s">
        <v>1</v>
      </c>
      <c r="F689" s="167" t="s">
        <v>3870</v>
      </c>
      <c r="H689" s="168">
        <v>-92.278999999999996</v>
      </c>
      <c r="I689" s="169"/>
      <c r="L689" s="164"/>
      <c r="M689" s="170"/>
      <c r="N689" s="171"/>
      <c r="O689" s="171"/>
      <c r="P689" s="171"/>
      <c r="Q689" s="171"/>
      <c r="R689" s="171"/>
      <c r="S689" s="171"/>
      <c r="T689" s="172"/>
      <c r="AT689" s="166" t="s">
        <v>194</v>
      </c>
      <c r="AU689" s="166" t="s">
        <v>88</v>
      </c>
      <c r="AV689" s="13" t="s">
        <v>88</v>
      </c>
      <c r="AW689" s="13" t="s">
        <v>35</v>
      </c>
      <c r="AX689" s="13" t="s">
        <v>80</v>
      </c>
      <c r="AY689" s="166" t="s">
        <v>185</v>
      </c>
    </row>
    <row r="690" spans="1:65" s="13" customFormat="1">
      <c r="B690" s="164"/>
      <c r="D690" s="165" t="s">
        <v>194</v>
      </c>
      <c r="E690" s="166" t="s">
        <v>1</v>
      </c>
      <c r="F690" s="167" t="s">
        <v>3871</v>
      </c>
      <c r="H690" s="168">
        <v>-92.763999999999996</v>
      </c>
      <c r="I690" s="169"/>
      <c r="L690" s="164"/>
      <c r="M690" s="170"/>
      <c r="N690" s="171"/>
      <c r="O690" s="171"/>
      <c r="P690" s="171"/>
      <c r="Q690" s="171"/>
      <c r="R690" s="171"/>
      <c r="S690" s="171"/>
      <c r="T690" s="172"/>
      <c r="AT690" s="166" t="s">
        <v>194</v>
      </c>
      <c r="AU690" s="166" t="s">
        <v>88</v>
      </c>
      <c r="AV690" s="13" t="s">
        <v>88</v>
      </c>
      <c r="AW690" s="13" t="s">
        <v>35</v>
      </c>
      <c r="AX690" s="13" t="s">
        <v>80</v>
      </c>
      <c r="AY690" s="166" t="s">
        <v>185</v>
      </c>
    </row>
    <row r="691" spans="1:65" s="13" customFormat="1">
      <c r="B691" s="164"/>
      <c r="D691" s="165" t="s">
        <v>194</v>
      </c>
      <c r="E691" s="166" t="s">
        <v>1</v>
      </c>
      <c r="F691" s="167" t="s">
        <v>3872</v>
      </c>
      <c r="H691" s="168">
        <v>-16.97</v>
      </c>
      <c r="I691" s="169"/>
      <c r="L691" s="164"/>
      <c r="M691" s="170"/>
      <c r="N691" s="171"/>
      <c r="O691" s="171"/>
      <c r="P691" s="171"/>
      <c r="Q691" s="171"/>
      <c r="R691" s="171"/>
      <c r="S691" s="171"/>
      <c r="T691" s="172"/>
      <c r="AT691" s="166" t="s">
        <v>194</v>
      </c>
      <c r="AU691" s="166" t="s">
        <v>88</v>
      </c>
      <c r="AV691" s="13" t="s">
        <v>88</v>
      </c>
      <c r="AW691" s="13" t="s">
        <v>35</v>
      </c>
      <c r="AX691" s="13" t="s">
        <v>80</v>
      </c>
      <c r="AY691" s="166" t="s">
        <v>185</v>
      </c>
    </row>
    <row r="692" spans="1:65" s="14" customFormat="1">
      <c r="B692" s="173"/>
      <c r="D692" s="165" t="s">
        <v>194</v>
      </c>
      <c r="E692" s="174" t="s">
        <v>529</v>
      </c>
      <c r="F692" s="175" t="s">
        <v>195</v>
      </c>
      <c r="H692" s="176">
        <v>1189.4880000000001</v>
      </c>
      <c r="I692" s="177"/>
      <c r="L692" s="173"/>
      <c r="M692" s="178"/>
      <c r="N692" s="179"/>
      <c r="O692" s="179"/>
      <c r="P692" s="179"/>
      <c r="Q692" s="179"/>
      <c r="R692" s="179"/>
      <c r="S692" s="179"/>
      <c r="T692" s="180"/>
      <c r="AT692" s="174" t="s">
        <v>194</v>
      </c>
      <c r="AU692" s="174" t="s">
        <v>88</v>
      </c>
      <c r="AV692" s="14" t="s">
        <v>192</v>
      </c>
      <c r="AW692" s="14" t="s">
        <v>35</v>
      </c>
      <c r="AX692" s="14" t="s">
        <v>24</v>
      </c>
      <c r="AY692" s="174" t="s">
        <v>185</v>
      </c>
    </row>
    <row r="693" spans="1:65" s="2" customFormat="1" ht="16.5" customHeight="1">
      <c r="A693" s="33"/>
      <c r="B693" s="150"/>
      <c r="C693" s="181" t="s">
        <v>272</v>
      </c>
      <c r="D693" s="181" t="s">
        <v>231</v>
      </c>
      <c r="E693" s="182" t="s">
        <v>530</v>
      </c>
      <c r="F693" s="183" t="s">
        <v>531</v>
      </c>
      <c r="G693" s="184" t="s">
        <v>234</v>
      </c>
      <c r="H693" s="185">
        <v>2472.9459999999999</v>
      </c>
      <c r="I693" s="186"/>
      <c r="J693" s="187">
        <f>ROUND(I693*H693,2)</f>
        <v>0</v>
      </c>
      <c r="K693" s="183" t="s">
        <v>1</v>
      </c>
      <c r="L693" s="188"/>
      <c r="M693" s="189" t="s">
        <v>1</v>
      </c>
      <c r="N693" s="190" t="s">
        <v>45</v>
      </c>
      <c r="O693" s="59"/>
      <c r="P693" s="160">
        <f>O693*H693</f>
        <v>0</v>
      </c>
      <c r="Q693" s="160">
        <v>0</v>
      </c>
      <c r="R693" s="160">
        <f>Q693*H693</f>
        <v>0</v>
      </c>
      <c r="S693" s="160">
        <v>0</v>
      </c>
      <c r="T693" s="161">
        <f>S693*H693</f>
        <v>0</v>
      </c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R693" s="162" t="s">
        <v>217</v>
      </c>
      <c r="AT693" s="162" t="s">
        <v>231</v>
      </c>
      <c r="AU693" s="162" t="s">
        <v>88</v>
      </c>
      <c r="AY693" s="18" t="s">
        <v>185</v>
      </c>
      <c r="BE693" s="163">
        <f>IF(N693="základní",J693,0)</f>
        <v>0</v>
      </c>
      <c r="BF693" s="163">
        <f>IF(N693="snížená",J693,0)</f>
        <v>0</v>
      </c>
      <c r="BG693" s="163">
        <f>IF(N693="zákl. přenesená",J693,0)</f>
        <v>0</v>
      </c>
      <c r="BH693" s="163">
        <f>IF(N693="sníž. přenesená",J693,0)</f>
        <v>0</v>
      </c>
      <c r="BI693" s="163">
        <f>IF(N693="nulová",J693,0)</f>
        <v>0</v>
      </c>
      <c r="BJ693" s="18" t="s">
        <v>24</v>
      </c>
      <c r="BK693" s="163">
        <f>ROUND(I693*H693,2)</f>
        <v>0</v>
      </c>
      <c r="BL693" s="18" t="s">
        <v>192</v>
      </c>
      <c r="BM693" s="162" t="s">
        <v>3873</v>
      </c>
    </row>
    <row r="694" spans="1:65" s="13" customFormat="1">
      <c r="B694" s="164"/>
      <c r="D694" s="165" t="s">
        <v>194</v>
      </c>
      <c r="E694" s="166" t="s">
        <v>1</v>
      </c>
      <c r="F694" s="167" t="s">
        <v>3874</v>
      </c>
      <c r="H694" s="168">
        <v>2472.9459999999999</v>
      </c>
      <c r="I694" s="169"/>
      <c r="L694" s="164"/>
      <c r="M694" s="170"/>
      <c r="N694" s="171"/>
      <c r="O694" s="171"/>
      <c r="P694" s="171"/>
      <c r="Q694" s="171"/>
      <c r="R694" s="171"/>
      <c r="S694" s="171"/>
      <c r="T694" s="172"/>
      <c r="AT694" s="166" t="s">
        <v>194</v>
      </c>
      <c r="AU694" s="166" t="s">
        <v>88</v>
      </c>
      <c r="AV694" s="13" t="s">
        <v>88</v>
      </c>
      <c r="AW694" s="13" t="s">
        <v>35</v>
      </c>
      <c r="AX694" s="13" t="s">
        <v>80</v>
      </c>
      <c r="AY694" s="166" t="s">
        <v>185</v>
      </c>
    </row>
    <row r="695" spans="1:65" s="14" customFormat="1">
      <c r="B695" s="173"/>
      <c r="D695" s="165" t="s">
        <v>194</v>
      </c>
      <c r="E695" s="174" t="s">
        <v>1</v>
      </c>
      <c r="F695" s="175" t="s">
        <v>195</v>
      </c>
      <c r="H695" s="176">
        <v>2472.9459999999999</v>
      </c>
      <c r="I695" s="177"/>
      <c r="L695" s="173"/>
      <c r="M695" s="178"/>
      <c r="N695" s="179"/>
      <c r="O695" s="179"/>
      <c r="P695" s="179"/>
      <c r="Q695" s="179"/>
      <c r="R695" s="179"/>
      <c r="S695" s="179"/>
      <c r="T695" s="180"/>
      <c r="AT695" s="174" t="s">
        <v>194</v>
      </c>
      <c r="AU695" s="174" t="s">
        <v>88</v>
      </c>
      <c r="AV695" s="14" t="s">
        <v>192</v>
      </c>
      <c r="AW695" s="14" t="s">
        <v>35</v>
      </c>
      <c r="AX695" s="14" t="s">
        <v>24</v>
      </c>
      <c r="AY695" s="174" t="s">
        <v>185</v>
      </c>
    </row>
    <row r="696" spans="1:65" s="2" customFormat="1" ht="16.5" customHeight="1">
      <c r="A696" s="33"/>
      <c r="B696" s="150"/>
      <c r="C696" s="151" t="s">
        <v>989</v>
      </c>
      <c r="D696" s="151" t="s">
        <v>187</v>
      </c>
      <c r="E696" s="152" t="s">
        <v>926</v>
      </c>
      <c r="F696" s="153" t="s">
        <v>927</v>
      </c>
      <c r="G696" s="154" t="s">
        <v>228</v>
      </c>
      <c r="H696" s="155">
        <v>1373.8589999999999</v>
      </c>
      <c r="I696" s="156"/>
      <c r="J696" s="157">
        <f>ROUND(I696*H696,2)</f>
        <v>0</v>
      </c>
      <c r="K696" s="153" t="s">
        <v>191</v>
      </c>
      <c r="L696" s="34"/>
      <c r="M696" s="158" t="s">
        <v>1</v>
      </c>
      <c r="N696" s="159" t="s">
        <v>45</v>
      </c>
      <c r="O696" s="59"/>
      <c r="P696" s="160">
        <f>O696*H696</f>
        <v>0</v>
      </c>
      <c r="Q696" s="160">
        <v>0</v>
      </c>
      <c r="R696" s="160">
        <f>Q696*H696</f>
        <v>0</v>
      </c>
      <c r="S696" s="160">
        <v>0</v>
      </c>
      <c r="T696" s="161">
        <f>S696*H696</f>
        <v>0</v>
      </c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R696" s="162" t="s">
        <v>192</v>
      </c>
      <c r="AT696" s="162" t="s">
        <v>187</v>
      </c>
      <c r="AU696" s="162" t="s">
        <v>88</v>
      </c>
      <c r="AY696" s="18" t="s">
        <v>185</v>
      </c>
      <c r="BE696" s="163">
        <f>IF(N696="základní",J696,0)</f>
        <v>0</v>
      </c>
      <c r="BF696" s="163">
        <f>IF(N696="snížená",J696,0)</f>
        <v>0</v>
      </c>
      <c r="BG696" s="163">
        <f>IF(N696="zákl. přenesená",J696,0)</f>
        <v>0</v>
      </c>
      <c r="BH696" s="163">
        <f>IF(N696="sníž. přenesená",J696,0)</f>
        <v>0</v>
      </c>
      <c r="BI696" s="163">
        <f>IF(N696="nulová",J696,0)</f>
        <v>0</v>
      </c>
      <c r="BJ696" s="18" t="s">
        <v>24</v>
      </c>
      <c r="BK696" s="163">
        <f>ROUND(I696*H696,2)</f>
        <v>0</v>
      </c>
      <c r="BL696" s="18" t="s">
        <v>192</v>
      </c>
      <c r="BM696" s="162" t="s">
        <v>3875</v>
      </c>
    </row>
    <row r="697" spans="1:65" s="13" customFormat="1">
      <c r="B697" s="164"/>
      <c r="D697" s="165" t="s">
        <v>194</v>
      </c>
      <c r="E697" s="166" t="s">
        <v>1</v>
      </c>
      <c r="F697" s="167" t="s">
        <v>3876</v>
      </c>
      <c r="H697" s="168">
        <v>1373.8589999999999</v>
      </c>
      <c r="I697" s="169"/>
      <c r="L697" s="164"/>
      <c r="M697" s="170"/>
      <c r="N697" s="171"/>
      <c r="O697" s="171"/>
      <c r="P697" s="171"/>
      <c r="Q697" s="171"/>
      <c r="R697" s="171"/>
      <c r="S697" s="171"/>
      <c r="T697" s="172"/>
      <c r="AT697" s="166" t="s">
        <v>194</v>
      </c>
      <c r="AU697" s="166" t="s">
        <v>88</v>
      </c>
      <c r="AV697" s="13" t="s">
        <v>88</v>
      </c>
      <c r="AW697" s="13" t="s">
        <v>35</v>
      </c>
      <c r="AX697" s="13" t="s">
        <v>80</v>
      </c>
      <c r="AY697" s="166" t="s">
        <v>185</v>
      </c>
    </row>
    <row r="698" spans="1:65" s="14" customFormat="1">
      <c r="B698" s="173"/>
      <c r="D698" s="165" t="s">
        <v>194</v>
      </c>
      <c r="E698" s="174" t="s">
        <v>1</v>
      </c>
      <c r="F698" s="175" t="s">
        <v>195</v>
      </c>
      <c r="H698" s="176">
        <v>1373.8589999999999</v>
      </c>
      <c r="I698" s="177"/>
      <c r="L698" s="173"/>
      <c r="M698" s="178"/>
      <c r="N698" s="179"/>
      <c r="O698" s="179"/>
      <c r="P698" s="179"/>
      <c r="Q698" s="179"/>
      <c r="R698" s="179"/>
      <c r="S698" s="179"/>
      <c r="T698" s="180"/>
      <c r="AT698" s="174" t="s">
        <v>194</v>
      </c>
      <c r="AU698" s="174" t="s">
        <v>88</v>
      </c>
      <c r="AV698" s="14" t="s">
        <v>192</v>
      </c>
      <c r="AW698" s="14" t="s">
        <v>35</v>
      </c>
      <c r="AX698" s="14" t="s">
        <v>24</v>
      </c>
      <c r="AY698" s="174" t="s">
        <v>185</v>
      </c>
    </row>
    <row r="699" spans="1:65" s="2" customFormat="1" ht="21.75" customHeight="1">
      <c r="A699" s="33"/>
      <c r="B699" s="150"/>
      <c r="C699" s="151" t="s">
        <v>995</v>
      </c>
      <c r="D699" s="151" t="s">
        <v>187</v>
      </c>
      <c r="E699" s="152" t="s">
        <v>353</v>
      </c>
      <c r="F699" s="153" t="s">
        <v>354</v>
      </c>
      <c r="G699" s="154" t="s">
        <v>228</v>
      </c>
      <c r="H699" s="155">
        <v>1373.8589999999999</v>
      </c>
      <c r="I699" s="156"/>
      <c r="J699" s="157">
        <f>ROUND(I699*H699,2)</f>
        <v>0</v>
      </c>
      <c r="K699" s="153" t="s">
        <v>191</v>
      </c>
      <c r="L699" s="34"/>
      <c r="M699" s="158" t="s">
        <v>1</v>
      </c>
      <c r="N699" s="159" t="s">
        <v>45</v>
      </c>
      <c r="O699" s="59"/>
      <c r="P699" s="160">
        <f>O699*H699</f>
        <v>0</v>
      </c>
      <c r="Q699" s="160">
        <v>0</v>
      </c>
      <c r="R699" s="160">
        <f>Q699*H699</f>
        <v>0</v>
      </c>
      <c r="S699" s="160">
        <v>0</v>
      </c>
      <c r="T699" s="161">
        <f>S699*H699</f>
        <v>0</v>
      </c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R699" s="162" t="s">
        <v>192</v>
      </c>
      <c r="AT699" s="162" t="s">
        <v>187</v>
      </c>
      <c r="AU699" s="162" t="s">
        <v>88</v>
      </c>
      <c r="AY699" s="18" t="s">
        <v>185</v>
      </c>
      <c r="BE699" s="163">
        <f>IF(N699="základní",J699,0)</f>
        <v>0</v>
      </c>
      <c r="BF699" s="163">
        <f>IF(N699="snížená",J699,0)</f>
        <v>0</v>
      </c>
      <c r="BG699" s="163">
        <f>IF(N699="zákl. přenesená",J699,0)</f>
        <v>0</v>
      </c>
      <c r="BH699" s="163">
        <f>IF(N699="sníž. přenesená",J699,0)</f>
        <v>0</v>
      </c>
      <c r="BI699" s="163">
        <f>IF(N699="nulová",J699,0)</f>
        <v>0</v>
      </c>
      <c r="BJ699" s="18" t="s">
        <v>24</v>
      </c>
      <c r="BK699" s="163">
        <f>ROUND(I699*H699,2)</f>
        <v>0</v>
      </c>
      <c r="BL699" s="18" t="s">
        <v>192</v>
      </c>
      <c r="BM699" s="162" t="s">
        <v>3877</v>
      </c>
    </row>
    <row r="700" spans="1:65" s="2" customFormat="1" ht="16.5" customHeight="1">
      <c r="A700" s="33"/>
      <c r="B700" s="150"/>
      <c r="C700" s="151" t="s">
        <v>1000</v>
      </c>
      <c r="D700" s="151" t="s">
        <v>187</v>
      </c>
      <c r="E700" s="152" t="s">
        <v>226</v>
      </c>
      <c r="F700" s="153" t="s">
        <v>227</v>
      </c>
      <c r="G700" s="154" t="s">
        <v>228</v>
      </c>
      <c r="H700" s="155">
        <v>71.248000000000005</v>
      </c>
      <c r="I700" s="156"/>
      <c r="J700" s="157">
        <f>ROUND(I700*H700,2)</f>
        <v>0</v>
      </c>
      <c r="K700" s="153" t="s">
        <v>191</v>
      </c>
      <c r="L700" s="34"/>
      <c r="M700" s="158" t="s">
        <v>1</v>
      </c>
      <c r="N700" s="159" t="s">
        <v>45</v>
      </c>
      <c r="O700" s="59"/>
      <c r="P700" s="160">
        <f>O700*H700</f>
        <v>0</v>
      </c>
      <c r="Q700" s="160">
        <v>0</v>
      </c>
      <c r="R700" s="160">
        <f>Q700*H700</f>
        <v>0</v>
      </c>
      <c r="S700" s="160">
        <v>0</v>
      </c>
      <c r="T700" s="161">
        <f>S700*H700</f>
        <v>0</v>
      </c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R700" s="162" t="s">
        <v>192</v>
      </c>
      <c r="AT700" s="162" t="s">
        <v>187</v>
      </c>
      <c r="AU700" s="162" t="s">
        <v>88</v>
      </c>
      <c r="AY700" s="18" t="s">
        <v>185</v>
      </c>
      <c r="BE700" s="163">
        <f>IF(N700="základní",J700,0)</f>
        <v>0</v>
      </c>
      <c r="BF700" s="163">
        <f>IF(N700="snížená",J700,0)</f>
        <v>0</v>
      </c>
      <c r="BG700" s="163">
        <f>IF(N700="zákl. přenesená",J700,0)</f>
        <v>0</v>
      </c>
      <c r="BH700" s="163">
        <f>IF(N700="sníž. přenesená",J700,0)</f>
        <v>0</v>
      </c>
      <c r="BI700" s="163">
        <f>IF(N700="nulová",J700,0)</f>
        <v>0</v>
      </c>
      <c r="BJ700" s="18" t="s">
        <v>24</v>
      </c>
      <c r="BK700" s="163">
        <f>ROUND(I700*H700,2)</f>
        <v>0</v>
      </c>
      <c r="BL700" s="18" t="s">
        <v>192</v>
      </c>
      <c r="BM700" s="162" t="s">
        <v>3878</v>
      </c>
    </row>
    <row r="701" spans="1:65" s="15" customFormat="1">
      <c r="B701" s="194"/>
      <c r="D701" s="165" t="s">
        <v>194</v>
      </c>
      <c r="E701" s="195" t="s">
        <v>1</v>
      </c>
      <c r="F701" s="196" t="s">
        <v>3879</v>
      </c>
      <c r="H701" s="195" t="s">
        <v>1</v>
      </c>
      <c r="I701" s="197"/>
      <c r="L701" s="194"/>
      <c r="M701" s="198"/>
      <c r="N701" s="199"/>
      <c r="O701" s="199"/>
      <c r="P701" s="199"/>
      <c r="Q701" s="199"/>
      <c r="R701" s="199"/>
      <c r="S701" s="199"/>
      <c r="T701" s="200"/>
      <c r="AT701" s="195" t="s">
        <v>194</v>
      </c>
      <c r="AU701" s="195" t="s">
        <v>88</v>
      </c>
      <c r="AV701" s="15" t="s">
        <v>24</v>
      </c>
      <c r="AW701" s="15" t="s">
        <v>35</v>
      </c>
      <c r="AX701" s="15" t="s">
        <v>80</v>
      </c>
      <c r="AY701" s="195" t="s">
        <v>185</v>
      </c>
    </row>
    <row r="702" spans="1:65" s="13" customFormat="1">
      <c r="B702" s="164"/>
      <c r="D702" s="165" t="s">
        <v>194</v>
      </c>
      <c r="E702" s="166" t="s">
        <v>1</v>
      </c>
      <c r="F702" s="167" t="s">
        <v>3880</v>
      </c>
      <c r="H702" s="168">
        <v>2.617</v>
      </c>
      <c r="I702" s="169"/>
      <c r="L702" s="164"/>
      <c r="M702" s="170"/>
      <c r="N702" s="171"/>
      <c r="O702" s="171"/>
      <c r="P702" s="171"/>
      <c r="Q702" s="171"/>
      <c r="R702" s="171"/>
      <c r="S702" s="171"/>
      <c r="T702" s="172"/>
      <c r="AT702" s="166" t="s">
        <v>194</v>
      </c>
      <c r="AU702" s="166" t="s">
        <v>88</v>
      </c>
      <c r="AV702" s="13" t="s">
        <v>88</v>
      </c>
      <c r="AW702" s="13" t="s">
        <v>35</v>
      </c>
      <c r="AX702" s="13" t="s">
        <v>80</v>
      </c>
      <c r="AY702" s="166" t="s">
        <v>185</v>
      </c>
    </row>
    <row r="703" spans="1:65" s="13" customFormat="1">
      <c r="B703" s="164"/>
      <c r="D703" s="165" t="s">
        <v>194</v>
      </c>
      <c r="E703" s="166" t="s">
        <v>1</v>
      </c>
      <c r="F703" s="167" t="s">
        <v>3881</v>
      </c>
      <c r="H703" s="168">
        <v>32.930999999999997</v>
      </c>
      <c r="I703" s="169"/>
      <c r="L703" s="164"/>
      <c r="M703" s="170"/>
      <c r="N703" s="171"/>
      <c r="O703" s="171"/>
      <c r="P703" s="171"/>
      <c r="Q703" s="171"/>
      <c r="R703" s="171"/>
      <c r="S703" s="171"/>
      <c r="T703" s="172"/>
      <c r="AT703" s="166" t="s">
        <v>194</v>
      </c>
      <c r="AU703" s="166" t="s">
        <v>88</v>
      </c>
      <c r="AV703" s="13" t="s">
        <v>88</v>
      </c>
      <c r="AW703" s="13" t="s">
        <v>35</v>
      </c>
      <c r="AX703" s="13" t="s">
        <v>80</v>
      </c>
      <c r="AY703" s="166" t="s">
        <v>185</v>
      </c>
    </row>
    <row r="704" spans="1:65" s="13" customFormat="1">
      <c r="B704" s="164"/>
      <c r="D704" s="165" t="s">
        <v>194</v>
      </c>
      <c r="E704" s="166" t="s">
        <v>1</v>
      </c>
      <c r="F704" s="167" t="s">
        <v>3882</v>
      </c>
      <c r="H704" s="168">
        <v>35.700000000000003</v>
      </c>
      <c r="I704" s="169"/>
      <c r="L704" s="164"/>
      <c r="M704" s="170"/>
      <c r="N704" s="171"/>
      <c r="O704" s="171"/>
      <c r="P704" s="171"/>
      <c r="Q704" s="171"/>
      <c r="R704" s="171"/>
      <c r="S704" s="171"/>
      <c r="T704" s="172"/>
      <c r="AT704" s="166" t="s">
        <v>194</v>
      </c>
      <c r="AU704" s="166" t="s">
        <v>88</v>
      </c>
      <c r="AV704" s="13" t="s">
        <v>88</v>
      </c>
      <c r="AW704" s="13" t="s">
        <v>35</v>
      </c>
      <c r="AX704" s="13" t="s">
        <v>80</v>
      </c>
      <c r="AY704" s="166" t="s">
        <v>185</v>
      </c>
    </row>
    <row r="705" spans="1:65" s="14" customFormat="1">
      <c r="B705" s="173"/>
      <c r="D705" s="165" t="s">
        <v>194</v>
      </c>
      <c r="E705" s="174" t="s">
        <v>2317</v>
      </c>
      <c r="F705" s="175" t="s">
        <v>195</v>
      </c>
      <c r="H705" s="176">
        <v>71.248000000000005</v>
      </c>
      <c r="I705" s="177"/>
      <c r="L705" s="173"/>
      <c r="M705" s="178"/>
      <c r="N705" s="179"/>
      <c r="O705" s="179"/>
      <c r="P705" s="179"/>
      <c r="Q705" s="179"/>
      <c r="R705" s="179"/>
      <c r="S705" s="179"/>
      <c r="T705" s="180"/>
      <c r="AT705" s="174" t="s">
        <v>194</v>
      </c>
      <c r="AU705" s="174" t="s">
        <v>88</v>
      </c>
      <c r="AV705" s="14" t="s">
        <v>192</v>
      </c>
      <c r="AW705" s="14" t="s">
        <v>35</v>
      </c>
      <c r="AX705" s="14" t="s">
        <v>24</v>
      </c>
      <c r="AY705" s="174" t="s">
        <v>185</v>
      </c>
    </row>
    <row r="706" spans="1:65" s="2" customFormat="1" ht="16.5" customHeight="1">
      <c r="A706" s="33"/>
      <c r="B706" s="150"/>
      <c r="C706" s="181" t="s">
        <v>1005</v>
      </c>
      <c r="D706" s="181" t="s">
        <v>231</v>
      </c>
      <c r="E706" s="182" t="s">
        <v>530</v>
      </c>
      <c r="F706" s="183" t="s">
        <v>531</v>
      </c>
      <c r="G706" s="184" t="s">
        <v>234</v>
      </c>
      <c r="H706" s="185">
        <v>148.125</v>
      </c>
      <c r="I706" s="186"/>
      <c r="J706" s="187">
        <f>ROUND(I706*H706,2)</f>
        <v>0</v>
      </c>
      <c r="K706" s="183" t="s">
        <v>1</v>
      </c>
      <c r="L706" s="188"/>
      <c r="M706" s="189" t="s">
        <v>1</v>
      </c>
      <c r="N706" s="190" t="s">
        <v>45</v>
      </c>
      <c r="O706" s="59"/>
      <c r="P706" s="160">
        <f>O706*H706</f>
        <v>0</v>
      </c>
      <c r="Q706" s="160">
        <v>0</v>
      </c>
      <c r="R706" s="160">
        <f>Q706*H706</f>
        <v>0</v>
      </c>
      <c r="S706" s="160">
        <v>0</v>
      </c>
      <c r="T706" s="161">
        <f>S706*H706</f>
        <v>0</v>
      </c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R706" s="162" t="s">
        <v>217</v>
      </c>
      <c r="AT706" s="162" t="s">
        <v>231</v>
      </c>
      <c r="AU706" s="162" t="s">
        <v>88</v>
      </c>
      <c r="AY706" s="18" t="s">
        <v>185</v>
      </c>
      <c r="BE706" s="163">
        <f>IF(N706="základní",J706,0)</f>
        <v>0</v>
      </c>
      <c r="BF706" s="163">
        <f>IF(N706="snížená",J706,0)</f>
        <v>0</v>
      </c>
      <c r="BG706" s="163">
        <f>IF(N706="zákl. přenesená",J706,0)</f>
        <v>0</v>
      </c>
      <c r="BH706" s="163">
        <f>IF(N706="sníž. přenesená",J706,0)</f>
        <v>0</v>
      </c>
      <c r="BI706" s="163">
        <f>IF(N706="nulová",J706,0)</f>
        <v>0</v>
      </c>
      <c r="BJ706" s="18" t="s">
        <v>24</v>
      </c>
      <c r="BK706" s="163">
        <f>ROUND(I706*H706,2)</f>
        <v>0</v>
      </c>
      <c r="BL706" s="18" t="s">
        <v>192</v>
      </c>
      <c r="BM706" s="162" t="s">
        <v>3883</v>
      </c>
    </row>
    <row r="707" spans="1:65" s="13" customFormat="1">
      <c r="B707" s="164"/>
      <c r="D707" s="165" t="s">
        <v>194</v>
      </c>
      <c r="E707" s="166" t="s">
        <v>1</v>
      </c>
      <c r="F707" s="167" t="s">
        <v>3884</v>
      </c>
      <c r="H707" s="168">
        <v>148.125</v>
      </c>
      <c r="I707" s="169"/>
      <c r="L707" s="164"/>
      <c r="M707" s="170"/>
      <c r="N707" s="171"/>
      <c r="O707" s="171"/>
      <c r="P707" s="171"/>
      <c r="Q707" s="171"/>
      <c r="R707" s="171"/>
      <c r="S707" s="171"/>
      <c r="T707" s="172"/>
      <c r="AT707" s="166" t="s">
        <v>194</v>
      </c>
      <c r="AU707" s="166" t="s">
        <v>88</v>
      </c>
      <c r="AV707" s="13" t="s">
        <v>88</v>
      </c>
      <c r="AW707" s="13" t="s">
        <v>35</v>
      </c>
      <c r="AX707" s="13" t="s">
        <v>80</v>
      </c>
      <c r="AY707" s="166" t="s">
        <v>185</v>
      </c>
    </row>
    <row r="708" spans="1:65" s="14" customFormat="1">
      <c r="B708" s="173"/>
      <c r="D708" s="165" t="s">
        <v>194</v>
      </c>
      <c r="E708" s="174" t="s">
        <v>1</v>
      </c>
      <c r="F708" s="175" t="s">
        <v>195</v>
      </c>
      <c r="H708" s="176">
        <v>148.125</v>
      </c>
      <c r="I708" s="177"/>
      <c r="L708" s="173"/>
      <c r="M708" s="178"/>
      <c r="N708" s="179"/>
      <c r="O708" s="179"/>
      <c r="P708" s="179"/>
      <c r="Q708" s="179"/>
      <c r="R708" s="179"/>
      <c r="S708" s="179"/>
      <c r="T708" s="180"/>
      <c r="AT708" s="174" t="s">
        <v>194</v>
      </c>
      <c r="AU708" s="174" t="s">
        <v>88</v>
      </c>
      <c r="AV708" s="14" t="s">
        <v>192</v>
      </c>
      <c r="AW708" s="14" t="s">
        <v>35</v>
      </c>
      <c r="AX708" s="14" t="s">
        <v>24</v>
      </c>
      <c r="AY708" s="174" t="s">
        <v>185</v>
      </c>
    </row>
    <row r="709" spans="1:65" s="2" customFormat="1" ht="16.5" customHeight="1">
      <c r="A709" s="33"/>
      <c r="B709" s="150"/>
      <c r="C709" s="151" t="s">
        <v>1010</v>
      </c>
      <c r="D709" s="151" t="s">
        <v>187</v>
      </c>
      <c r="E709" s="152" t="s">
        <v>348</v>
      </c>
      <c r="F709" s="153" t="s">
        <v>349</v>
      </c>
      <c r="G709" s="154" t="s">
        <v>228</v>
      </c>
      <c r="H709" s="155">
        <v>82.290999999999997</v>
      </c>
      <c r="I709" s="156"/>
      <c r="J709" s="157">
        <f>ROUND(I709*H709,2)</f>
        <v>0</v>
      </c>
      <c r="K709" s="153" t="s">
        <v>191</v>
      </c>
      <c r="L709" s="34"/>
      <c r="M709" s="158" t="s">
        <v>1</v>
      </c>
      <c r="N709" s="159" t="s">
        <v>45</v>
      </c>
      <c r="O709" s="59"/>
      <c r="P709" s="160">
        <f>O709*H709</f>
        <v>0</v>
      </c>
      <c r="Q709" s="160">
        <v>0</v>
      </c>
      <c r="R709" s="160">
        <f>Q709*H709</f>
        <v>0</v>
      </c>
      <c r="S709" s="160">
        <v>0</v>
      </c>
      <c r="T709" s="161">
        <f>S709*H709</f>
        <v>0</v>
      </c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R709" s="162" t="s">
        <v>192</v>
      </c>
      <c r="AT709" s="162" t="s">
        <v>187</v>
      </c>
      <c r="AU709" s="162" t="s">
        <v>88</v>
      </c>
      <c r="AY709" s="18" t="s">
        <v>185</v>
      </c>
      <c r="BE709" s="163">
        <f>IF(N709="základní",J709,0)</f>
        <v>0</v>
      </c>
      <c r="BF709" s="163">
        <f>IF(N709="snížená",J709,0)</f>
        <v>0</v>
      </c>
      <c r="BG709" s="163">
        <f>IF(N709="zákl. přenesená",J709,0)</f>
        <v>0</v>
      </c>
      <c r="BH709" s="163">
        <f>IF(N709="sníž. přenesená",J709,0)</f>
        <v>0</v>
      </c>
      <c r="BI709" s="163">
        <f>IF(N709="nulová",J709,0)</f>
        <v>0</v>
      </c>
      <c r="BJ709" s="18" t="s">
        <v>24</v>
      </c>
      <c r="BK709" s="163">
        <f>ROUND(I709*H709,2)</f>
        <v>0</v>
      </c>
      <c r="BL709" s="18" t="s">
        <v>192</v>
      </c>
      <c r="BM709" s="162" t="s">
        <v>3885</v>
      </c>
    </row>
    <row r="710" spans="1:65" s="13" customFormat="1">
      <c r="B710" s="164"/>
      <c r="D710" s="165" t="s">
        <v>194</v>
      </c>
      <c r="E710" s="166" t="s">
        <v>1</v>
      </c>
      <c r="F710" s="167" t="s">
        <v>3886</v>
      </c>
      <c r="H710" s="168">
        <v>82.290999999999997</v>
      </c>
      <c r="I710" s="169"/>
      <c r="L710" s="164"/>
      <c r="M710" s="170"/>
      <c r="N710" s="171"/>
      <c r="O710" s="171"/>
      <c r="P710" s="171"/>
      <c r="Q710" s="171"/>
      <c r="R710" s="171"/>
      <c r="S710" s="171"/>
      <c r="T710" s="172"/>
      <c r="AT710" s="166" t="s">
        <v>194</v>
      </c>
      <c r="AU710" s="166" t="s">
        <v>88</v>
      </c>
      <c r="AV710" s="13" t="s">
        <v>88</v>
      </c>
      <c r="AW710" s="13" t="s">
        <v>35</v>
      </c>
      <c r="AX710" s="13" t="s">
        <v>80</v>
      </c>
      <c r="AY710" s="166" t="s">
        <v>185</v>
      </c>
    </row>
    <row r="711" spans="1:65" s="14" customFormat="1">
      <c r="B711" s="173"/>
      <c r="D711" s="165" t="s">
        <v>194</v>
      </c>
      <c r="E711" s="174" t="s">
        <v>1</v>
      </c>
      <c r="F711" s="175" t="s">
        <v>195</v>
      </c>
      <c r="H711" s="176">
        <v>82.290999999999997</v>
      </c>
      <c r="I711" s="177"/>
      <c r="L711" s="173"/>
      <c r="M711" s="178"/>
      <c r="N711" s="179"/>
      <c r="O711" s="179"/>
      <c r="P711" s="179"/>
      <c r="Q711" s="179"/>
      <c r="R711" s="179"/>
      <c r="S711" s="179"/>
      <c r="T711" s="180"/>
      <c r="AT711" s="174" t="s">
        <v>194</v>
      </c>
      <c r="AU711" s="174" t="s">
        <v>88</v>
      </c>
      <c r="AV711" s="14" t="s">
        <v>192</v>
      </c>
      <c r="AW711" s="14" t="s">
        <v>35</v>
      </c>
      <c r="AX711" s="14" t="s">
        <v>24</v>
      </c>
      <c r="AY711" s="174" t="s">
        <v>185</v>
      </c>
    </row>
    <row r="712" spans="1:65" s="2" customFormat="1" ht="21.75" customHeight="1">
      <c r="A712" s="33"/>
      <c r="B712" s="150"/>
      <c r="C712" s="151" t="s">
        <v>1015</v>
      </c>
      <c r="D712" s="151" t="s">
        <v>187</v>
      </c>
      <c r="E712" s="152" t="s">
        <v>353</v>
      </c>
      <c r="F712" s="153" t="s">
        <v>354</v>
      </c>
      <c r="G712" s="154" t="s">
        <v>228</v>
      </c>
      <c r="H712" s="155">
        <v>82.290999999999997</v>
      </c>
      <c r="I712" s="156"/>
      <c r="J712" s="157">
        <f>ROUND(I712*H712,2)</f>
        <v>0</v>
      </c>
      <c r="K712" s="153" t="s">
        <v>191</v>
      </c>
      <c r="L712" s="34"/>
      <c r="M712" s="158" t="s">
        <v>1</v>
      </c>
      <c r="N712" s="159" t="s">
        <v>45</v>
      </c>
      <c r="O712" s="59"/>
      <c r="P712" s="160">
        <f>O712*H712</f>
        <v>0</v>
      </c>
      <c r="Q712" s="160">
        <v>0</v>
      </c>
      <c r="R712" s="160">
        <f>Q712*H712</f>
        <v>0</v>
      </c>
      <c r="S712" s="160">
        <v>0</v>
      </c>
      <c r="T712" s="161">
        <f>S712*H712</f>
        <v>0</v>
      </c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R712" s="162" t="s">
        <v>192</v>
      </c>
      <c r="AT712" s="162" t="s">
        <v>187</v>
      </c>
      <c r="AU712" s="162" t="s">
        <v>88</v>
      </c>
      <c r="AY712" s="18" t="s">
        <v>185</v>
      </c>
      <c r="BE712" s="163">
        <f>IF(N712="základní",J712,0)</f>
        <v>0</v>
      </c>
      <c r="BF712" s="163">
        <f>IF(N712="snížená",J712,0)</f>
        <v>0</v>
      </c>
      <c r="BG712" s="163">
        <f>IF(N712="zákl. přenesená",J712,0)</f>
        <v>0</v>
      </c>
      <c r="BH712" s="163">
        <f>IF(N712="sníž. přenesená",J712,0)</f>
        <v>0</v>
      </c>
      <c r="BI712" s="163">
        <f>IF(N712="nulová",J712,0)</f>
        <v>0</v>
      </c>
      <c r="BJ712" s="18" t="s">
        <v>24</v>
      </c>
      <c r="BK712" s="163">
        <f>ROUND(I712*H712,2)</f>
        <v>0</v>
      </c>
      <c r="BL712" s="18" t="s">
        <v>192</v>
      </c>
      <c r="BM712" s="162" t="s">
        <v>3887</v>
      </c>
    </row>
    <row r="713" spans="1:65" s="2" customFormat="1" ht="16.5" customHeight="1">
      <c r="A713" s="33"/>
      <c r="B713" s="150"/>
      <c r="C713" s="151" t="s">
        <v>1021</v>
      </c>
      <c r="D713" s="151" t="s">
        <v>187</v>
      </c>
      <c r="E713" s="152" t="s">
        <v>338</v>
      </c>
      <c r="F713" s="153" t="s">
        <v>339</v>
      </c>
      <c r="G713" s="154" t="s">
        <v>288</v>
      </c>
      <c r="H713" s="155">
        <v>27.61</v>
      </c>
      <c r="I713" s="156"/>
      <c r="J713" s="157">
        <f>ROUND(I713*H713,2)</f>
        <v>0</v>
      </c>
      <c r="K713" s="153" t="s">
        <v>191</v>
      </c>
      <c r="L713" s="34"/>
      <c r="M713" s="158" t="s">
        <v>1</v>
      </c>
      <c r="N713" s="159" t="s">
        <v>45</v>
      </c>
      <c r="O713" s="59"/>
      <c r="P713" s="160">
        <f>O713*H713</f>
        <v>0</v>
      </c>
      <c r="Q713" s="160">
        <v>0</v>
      </c>
      <c r="R713" s="160">
        <f>Q713*H713</f>
        <v>0</v>
      </c>
      <c r="S713" s="160">
        <v>0</v>
      </c>
      <c r="T713" s="161">
        <f>S713*H713</f>
        <v>0</v>
      </c>
      <c r="U713" s="33"/>
      <c r="V713" s="33"/>
      <c r="W713" s="33"/>
      <c r="X713" s="33"/>
      <c r="Y713" s="33"/>
      <c r="Z713" s="33"/>
      <c r="AA713" s="33"/>
      <c r="AB713" s="33"/>
      <c r="AC713" s="33"/>
      <c r="AD713" s="33"/>
      <c r="AE713" s="33"/>
      <c r="AR713" s="162" t="s">
        <v>192</v>
      </c>
      <c r="AT713" s="162" t="s">
        <v>187</v>
      </c>
      <c r="AU713" s="162" t="s">
        <v>88</v>
      </c>
      <c r="AY713" s="18" t="s">
        <v>185</v>
      </c>
      <c r="BE713" s="163">
        <f>IF(N713="základní",J713,0)</f>
        <v>0</v>
      </c>
      <c r="BF713" s="163">
        <f>IF(N713="snížená",J713,0)</f>
        <v>0</v>
      </c>
      <c r="BG713" s="163">
        <f>IF(N713="zákl. přenesená",J713,0)</f>
        <v>0</v>
      </c>
      <c r="BH713" s="163">
        <f>IF(N713="sníž. přenesená",J713,0)</f>
        <v>0</v>
      </c>
      <c r="BI713" s="163">
        <f>IF(N713="nulová",J713,0)</f>
        <v>0</v>
      </c>
      <c r="BJ713" s="18" t="s">
        <v>24</v>
      </c>
      <c r="BK713" s="163">
        <f>ROUND(I713*H713,2)</f>
        <v>0</v>
      </c>
      <c r="BL713" s="18" t="s">
        <v>192</v>
      </c>
      <c r="BM713" s="162" t="s">
        <v>3888</v>
      </c>
    </row>
    <row r="714" spans="1:65" s="13" customFormat="1">
      <c r="B714" s="164"/>
      <c r="D714" s="165" t="s">
        <v>194</v>
      </c>
      <c r="E714" s="166" t="s">
        <v>1</v>
      </c>
      <c r="F714" s="167" t="s">
        <v>3889</v>
      </c>
      <c r="H714" s="168">
        <v>27.61</v>
      </c>
      <c r="I714" s="169"/>
      <c r="L714" s="164"/>
      <c r="M714" s="170"/>
      <c r="N714" s="171"/>
      <c r="O714" s="171"/>
      <c r="P714" s="171"/>
      <c r="Q714" s="171"/>
      <c r="R714" s="171"/>
      <c r="S714" s="171"/>
      <c r="T714" s="172"/>
      <c r="AT714" s="166" t="s">
        <v>194</v>
      </c>
      <c r="AU714" s="166" t="s">
        <v>88</v>
      </c>
      <c r="AV714" s="13" t="s">
        <v>88</v>
      </c>
      <c r="AW714" s="13" t="s">
        <v>35</v>
      </c>
      <c r="AX714" s="13" t="s">
        <v>24</v>
      </c>
      <c r="AY714" s="166" t="s">
        <v>185</v>
      </c>
    </row>
    <row r="715" spans="1:65" s="2" customFormat="1" ht="16.5" customHeight="1">
      <c r="A715" s="33"/>
      <c r="B715" s="150"/>
      <c r="C715" s="181" t="s">
        <v>1026</v>
      </c>
      <c r="D715" s="181" t="s">
        <v>231</v>
      </c>
      <c r="E715" s="182" t="s">
        <v>232</v>
      </c>
      <c r="F715" s="183" t="s">
        <v>233</v>
      </c>
      <c r="G715" s="184" t="s">
        <v>234</v>
      </c>
      <c r="H715" s="185">
        <v>8.8350000000000009</v>
      </c>
      <c r="I715" s="186"/>
      <c r="J715" s="187">
        <f>ROUND(I715*H715,2)</f>
        <v>0</v>
      </c>
      <c r="K715" s="183" t="s">
        <v>191</v>
      </c>
      <c r="L715" s="188"/>
      <c r="M715" s="189" t="s">
        <v>1</v>
      </c>
      <c r="N715" s="190" t="s">
        <v>45</v>
      </c>
      <c r="O715" s="59"/>
      <c r="P715" s="160">
        <f>O715*H715</f>
        <v>0</v>
      </c>
      <c r="Q715" s="160">
        <v>0</v>
      </c>
      <c r="R715" s="160">
        <f>Q715*H715</f>
        <v>0</v>
      </c>
      <c r="S715" s="160">
        <v>0</v>
      </c>
      <c r="T715" s="161">
        <f>S715*H715</f>
        <v>0</v>
      </c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  <c r="AE715" s="33"/>
      <c r="AR715" s="162" t="s">
        <v>217</v>
      </c>
      <c r="AT715" s="162" t="s">
        <v>231</v>
      </c>
      <c r="AU715" s="162" t="s">
        <v>88</v>
      </c>
      <c r="AY715" s="18" t="s">
        <v>185</v>
      </c>
      <c r="BE715" s="163">
        <f>IF(N715="základní",J715,0)</f>
        <v>0</v>
      </c>
      <c r="BF715" s="163">
        <f>IF(N715="snížená",J715,0)</f>
        <v>0</v>
      </c>
      <c r="BG715" s="163">
        <f>IF(N715="zákl. přenesená",J715,0)</f>
        <v>0</v>
      </c>
      <c r="BH715" s="163">
        <f>IF(N715="sníž. přenesená",J715,0)</f>
        <v>0</v>
      </c>
      <c r="BI715" s="163">
        <f>IF(N715="nulová",J715,0)</f>
        <v>0</v>
      </c>
      <c r="BJ715" s="18" t="s">
        <v>24</v>
      </c>
      <c r="BK715" s="163">
        <f>ROUND(I715*H715,2)</f>
        <v>0</v>
      </c>
      <c r="BL715" s="18" t="s">
        <v>192</v>
      </c>
      <c r="BM715" s="162" t="s">
        <v>3890</v>
      </c>
    </row>
    <row r="716" spans="1:65" s="13" customFormat="1">
      <c r="B716" s="164"/>
      <c r="D716" s="165" t="s">
        <v>194</v>
      </c>
      <c r="E716" s="166" t="s">
        <v>1</v>
      </c>
      <c r="F716" s="167" t="s">
        <v>3891</v>
      </c>
      <c r="H716" s="168">
        <v>8.8350000000000009</v>
      </c>
      <c r="I716" s="169"/>
      <c r="L716" s="164"/>
      <c r="M716" s="170"/>
      <c r="N716" s="171"/>
      <c r="O716" s="171"/>
      <c r="P716" s="171"/>
      <c r="Q716" s="171"/>
      <c r="R716" s="171"/>
      <c r="S716" s="171"/>
      <c r="T716" s="172"/>
      <c r="AT716" s="166" t="s">
        <v>194</v>
      </c>
      <c r="AU716" s="166" t="s">
        <v>88</v>
      </c>
      <c r="AV716" s="13" t="s">
        <v>88</v>
      </c>
      <c r="AW716" s="13" t="s">
        <v>35</v>
      </c>
      <c r="AX716" s="13" t="s">
        <v>80</v>
      </c>
      <c r="AY716" s="166" t="s">
        <v>185</v>
      </c>
    </row>
    <row r="717" spans="1:65" s="14" customFormat="1">
      <c r="B717" s="173"/>
      <c r="D717" s="165" t="s">
        <v>194</v>
      </c>
      <c r="E717" s="174" t="s">
        <v>1</v>
      </c>
      <c r="F717" s="175" t="s">
        <v>195</v>
      </c>
      <c r="H717" s="176">
        <v>8.8350000000000009</v>
      </c>
      <c r="I717" s="177"/>
      <c r="L717" s="173"/>
      <c r="M717" s="178"/>
      <c r="N717" s="179"/>
      <c r="O717" s="179"/>
      <c r="P717" s="179"/>
      <c r="Q717" s="179"/>
      <c r="R717" s="179"/>
      <c r="S717" s="179"/>
      <c r="T717" s="180"/>
      <c r="AT717" s="174" t="s">
        <v>194</v>
      </c>
      <c r="AU717" s="174" t="s">
        <v>88</v>
      </c>
      <c r="AV717" s="14" t="s">
        <v>192</v>
      </c>
      <c r="AW717" s="14" t="s">
        <v>35</v>
      </c>
      <c r="AX717" s="14" t="s">
        <v>24</v>
      </c>
      <c r="AY717" s="174" t="s">
        <v>185</v>
      </c>
    </row>
    <row r="718" spans="1:65" s="2" customFormat="1" ht="16.5" customHeight="1">
      <c r="A718" s="33"/>
      <c r="B718" s="150"/>
      <c r="C718" s="151" t="s">
        <v>1032</v>
      </c>
      <c r="D718" s="151" t="s">
        <v>187</v>
      </c>
      <c r="E718" s="152" t="s">
        <v>348</v>
      </c>
      <c r="F718" s="153" t="s">
        <v>349</v>
      </c>
      <c r="G718" s="154" t="s">
        <v>228</v>
      </c>
      <c r="H718" s="155">
        <v>5.5220000000000002</v>
      </c>
      <c r="I718" s="156"/>
      <c r="J718" s="157">
        <f>ROUND(I718*H718,2)</f>
        <v>0</v>
      </c>
      <c r="K718" s="153" t="s">
        <v>191</v>
      </c>
      <c r="L718" s="34"/>
      <c r="M718" s="158" t="s">
        <v>1</v>
      </c>
      <c r="N718" s="159" t="s">
        <v>45</v>
      </c>
      <c r="O718" s="59"/>
      <c r="P718" s="160">
        <f>O718*H718</f>
        <v>0</v>
      </c>
      <c r="Q718" s="160">
        <v>0</v>
      </c>
      <c r="R718" s="160">
        <f>Q718*H718</f>
        <v>0</v>
      </c>
      <c r="S718" s="160">
        <v>0</v>
      </c>
      <c r="T718" s="161">
        <f>S718*H718</f>
        <v>0</v>
      </c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R718" s="162" t="s">
        <v>192</v>
      </c>
      <c r="AT718" s="162" t="s">
        <v>187</v>
      </c>
      <c r="AU718" s="162" t="s">
        <v>88</v>
      </c>
      <c r="AY718" s="18" t="s">
        <v>185</v>
      </c>
      <c r="BE718" s="163">
        <f>IF(N718="základní",J718,0)</f>
        <v>0</v>
      </c>
      <c r="BF718" s="163">
        <f>IF(N718="snížená",J718,0)</f>
        <v>0</v>
      </c>
      <c r="BG718" s="163">
        <f>IF(N718="zákl. přenesená",J718,0)</f>
        <v>0</v>
      </c>
      <c r="BH718" s="163">
        <f>IF(N718="sníž. přenesená",J718,0)</f>
        <v>0</v>
      </c>
      <c r="BI718" s="163">
        <f>IF(N718="nulová",J718,0)</f>
        <v>0</v>
      </c>
      <c r="BJ718" s="18" t="s">
        <v>24</v>
      </c>
      <c r="BK718" s="163">
        <f>ROUND(I718*H718,2)</f>
        <v>0</v>
      </c>
      <c r="BL718" s="18" t="s">
        <v>192</v>
      </c>
      <c r="BM718" s="162" t="s">
        <v>3892</v>
      </c>
    </row>
    <row r="719" spans="1:65" s="13" customFormat="1">
      <c r="B719" s="164"/>
      <c r="D719" s="165" t="s">
        <v>194</v>
      </c>
      <c r="E719" s="166" t="s">
        <v>1</v>
      </c>
      <c r="F719" s="167" t="s">
        <v>1818</v>
      </c>
      <c r="H719" s="168">
        <v>5.5220000000000002</v>
      </c>
      <c r="I719" s="169"/>
      <c r="L719" s="164"/>
      <c r="M719" s="170"/>
      <c r="N719" s="171"/>
      <c r="O719" s="171"/>
      <c r="P719" s="171"/>
      <c r="Q719" s="171"/>
      <c r="R719" s="171"/>
      <c r="S719" s="171"/>
      <c r="T719" s="172"/>
      <c r="AT719" s="166" t="s">
        <v>194</v>
      </c>
      <c r="AU719" s="166" t="s">
        <v>88</v>
      </c>
      <c r="AV719" s="13" t="s">
        <v>88</v>
      </c>
      <c r="AW719" s="13" t="s">
        <v>35</v>
      </c>
      <c r="AX719" s="13" t="s">
        <v>24</v>
      </c>
      <c r="AY719" s="166" t="s">
        <v>185</v>
      </c>
    </row>
    <row r="720" spans="1:65" s="2" customFormat="1" ht="21.75" customHeight="1">
      <c r="A720" s="33"/>
      <c r="B720" s="150"/>
      <c r="C720" s="151" t="s">
        <v>1039</v>
      </c>
      <c r="D720" s="151" t="s">
        <v>187</v>
      </c>
      <c r="E720" s="152" t="s">
        <v>353</v>
      </c>
      <c r="F720" s="153" t="s">
        <v>354</v>
      </c>
      <c r="G720" s="154" t="s">
        <v>228</v>
      </c>
      <c r="H720" s="155">
        <v>5.5220000000000002</v>
      </c>
      <c r="I720" s="156"/>
      <c r="J720" s="157">
        <f>ROUND(I720*H720,2)</f>
        <v>0</v>
      </c>
      <c r="K720" s="153" t="s">
        <v>191</v>
      </c>
      <c r="L720" s="34"/>
      <c r="M720" s="158" t="s">
        <v>1</v>
      </c>
      <c r="N720" s="159" t="s">
        <v>45</v>
      </c>
      <c r="O720" s="59"/>
      <c r="P720" s="160">
        <f>O720*H720</f>
        <v>0</v>
      </c>
      <c r="Q720" s="160">
        <v>0</v>
      </c>
      <c r="R720" s="160">
        <f>Q720*H720</f>
        <v>0</v>
      </c>
      <c r="S720" s="160">
        <v>0</v>
      </c>
      <c r="T720" s="161">
        <f>S720*H720</f>
        <v>0</v>
      </c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  <c r="AR720" s="162" t="s">
        <v>192</v>
      </c>
      <c r="AT720" s="162" t="s">
        <v>187</v>
      </c>
      <c r="AU720" s="162" t="s">
        <v>88</v>
      </c>
      <c r="AY720" s="18" t="s">
        <v>185</v>
      </c>
      <c r="BE720" s="163">
        <f>IF(N720="základní",J720,0)</f>
        <v>0</v>
      </c>
      <c r="BF720" s="163">
        <f>IF(N720="snížená",J720,0)</f>
        <v>0</v>
      </c>
      <c r="BG720" s="163">
        <f>IF(N720="zákl. přenesená",J720,0)</f>
        <v>0</v>
      </c>
      <c r="BH720" s="163">
        <f>IF(N720="sníž. přenesená",J720,0)</f>
        <v>0</v>
      </c>
      <c r="BI720" s="163">
        <f>IF(N720="nulová",J720,0)</f>
        <v>0</v>
      </c>
      <c r="BJ720" s="18" t="s">
        <v>24</v>
      </c>
      <c r="BK720" s="163">
        <f>ROUND(I720*H720,2)</f>
        <v>0</v>
      </c>
      <c r="BL720" s="18" t="s">
        <v>192</v>
      </c>
      <c r="BM720" s="162" t="s">
        <v>3893</v>
      </c>
    </row>
    <row r="721" spans="1:65" s="13" customFormat="1">
      <c r="B721" s="164"/>
      <c r="D721" s="165" t="s">
        <v>194</v>
      </c>
      <c r="E721" s="166" t="s">
        <v>1</v>
      </c>
      <c r="F721" s="167" t="s">
        <v>3474</v>
      </c>
      <c r="H721" s="168">
        <v>5.5220000000000002</v>
      </c>
      <c r="I721" s="169"/>
      <c r="L721" s="164"/>
      <c r="M721" s="170"/>
      <c r="N721" s="171"/>
      <c r="O721" s="171"/>
      <c r="P721" s="171"/>
      <c r="Q721" s="171"/>
      <c r="R721" s="171"/>
      <c r="S721" s="171"/>
      <c r="T721" s="172"/>
      <c r="AT721" s="166" t="s">
        <v>194</v>
      </c>
      <c r="AU721" s="166" t="s">
        <v>88</v>
      </c>
      <c r="AV721" s="13" t="s">
        <v>88</v>
      </c>
      <c r="AW721" s="13" t="s">
        <v>35</v>
      </c>
      <c r="AX721" s="13" t="s">
        <v>24</v>
      </c>
      <c r="AY721" s="166" t="s">
        <v>185</v>
      </c>
    </row>
    <row r="722" spans="1:65" s="2" customFormat="1" ht="21.75" customHeight="1">
      <c r="A722" s="33"/>
      <c r="B722" s="150"/>
      <c r="C722" s="151" t="s">
        <v>1044</v>
      </c>
      <c r="D722" s="151" t="s">
        <v>187</v>
      </c>
      <c r="E722" s="152" t="s">
        <v>357</v>
      </c>
      <c r="F722" s="153" t="s">
        <v>358</v>
      </c>
      <c r="G722" s="154" t="s">
        <v>288</v>
      </c>
      <c r="H722" s="155">
        <v>27.61</v>
      </c>
      <c r="I722" s="156"/>
      <c r="J722" s="157">
        <f>ROUND(I722*H722,2)</f>
        <v>0</v>
      </c>
      <c r="K722" s="153" t="s">
        <v>191</v>
      </c>
      <c r="L722" s="34"/>
      <c r="M722" s="158" t="s">
        <v>1</v>
      </c>
      <c r="N722" s="159" t="s">
        <v>45</v>
      </c>
      <c r="O722" s="59"/>
      <c r="P722" s="160">
        <f>O722*H722</f>
        <v>0</v>
      </c>
      <c r="Q722" s="160">
        <v>0</v>
      </c>
      <c r="R722" s="160">
        <f>Q722*H722</f>
        <v>0</v>
      </c>
      <c r="S722" s="160">
        <v>0</v>
      </c>
      <c r="T722" s="161">
        <f>S722*H722</f>
        <v>0</v>
      </c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  <c r="AR722" s="162" t="s">
        <v>192</v>
      </c>
      <c r="AT722" s="162" t="s">
        <v>187</v>
      </c>
      <c r="AU722" s="162" t="s">
        <v>88</v>
      </c>
      <c r="AY722" s="18" t="s">
        <v>185</v>
      </c>
      <c r="BE722" s="163">
        <f>IF(N722="základní",J722,0)</f>
        <v>0</v>
      </c>
      <c r="BF722" s="163">
        <f>IF(N722="snížená",J722,0)</f>
        <v>0</v>
      </c>
      <c r="BG722" s="163">
        <f>IF(N722="zákl. přenesená",J722,0)</f>
        <v>0</v>
      </c>
      <c r="BH722" s="163">
        <f>IF(N722="sníž. přenesená",J722,0)</f>
        <v>0</v>
      </c>
      <c r="BI722" s="163">
        <f>IF(N722="nulová",J722,0)</f>
        <v>0</v>
      </c>
      <c r="BJ722" s="18" t="s">
        <v>24</v>
      </c>
      <c r="BK722" s="163">
        <f>ROUND(I722*H722,2)</f>
        <v>0</v>
      </c>
      <c r="BL722" s="18" t="s">
        <v>192</v>
      </c>
      <c r="BM722" s="162" t="s">
        <v>3894</v>
      </c>
    </row>
    <row r="723" spans="1:65" s="15" customFormat="1">
      <c r="B723" s="194"/>
      <c r="D723" s="165" t="s">
        <v>194</v>
      </c>
      <c r="E723" s="195" t="s">
        <v>1</v>
      </c>
      <c r="F723" s="196" t="s">
        <v>360</v>
      </c>
      <c r="H723" s="195" t="s">
        <v>1</v>
      </c>
      <c r="I723" s="197"/>
      <c r="L723" s="194"/>
      <c r="M723" s="198"/>
      <c r="N723" s="199"/>
      <c r="O723" s="199"/>
      <c r="P723" s="199"/>
      <c r="Q723" s="199"/>
      <c r="R723" s="199"/>
      <c r="S723" s="199"/>
      <c r="T723" s="200"/>
      <c r="AT723" s="195" t="s">
        <v>194</v>
      </c>
      <c r="AU723" s="195" t="s">
        <v>88</v>
      </c>
      <c r="AV723" s="15" t="s">
        <v>24</v>
      </c>
      <c r="AW723" s="15" t="s">
        <v>35</v>
      </c>
      <c r="AX723" s="15" t="s">
        <v>80</v>
      </c>
      <c r="AY723" s="195" t="s">
        <v>185</v>
      </c>
    </row>
    <row r="724" spans="1:65" s="13" customFormat="1">
      <c r="B724" s="164"/>
      <c r="D724" s="165" t="s">
        <v>194</v>
      </c>
      <c r="E724" s="166" t="s">
        <v>1</v>
      </c>
      <c r="F724" s="167" t="s">
        <v>3895</v>
      </c>
      <c r="H724" s="168">
        <v>27.61</v>
      </c>
      <c r="I724" s="169"/>
      <c r="L724" s="164"/>
      <c r="M724" s="170"/>
      <c r="N724" s="171"/>
      <c r="O724" s="171"/>
      <c r="P724" s="171"/>
      <c r="Q724" s="171"/>
      <c r="R724" s="171"/>
      <c r="S724" s="171"/>
      <c r="T724" s="172"/>
      <c r="AT724" s="166" t="s">
        <v>194</v>
      </c>
      <c r="AU724" s="166" t="s">
        <v>88</v>
      </c>
      <c r="AV724" s="13" t="s">
        <v>88</v>
      </c>
      <c r="AW724" s="13" t="s">
        <v>35</v>
      </c>
      <c r="AX724" s="13" t="s">
        <v>24</v>
      </c>
      <c r="AY724" s="166" t="s">
        <v>185</v>
      </c>
    </row>
    <row r="725" spans="1:65" s="2" customFormat="1" ht="24.2" customHeight="1">
      <c r="A725" s="33"/>
      <c r="B725" s="150"/>
      <c r="C725" s="151" t="s">
        <v>1049</v>
      </c>
      <c r="D725" s="151" t="s">
        <v>187</v>
      </c>
      <c r="E725" s="152" t="s">
        <v>362</v>
      </c>
      <c r="F725" s="153" t="s">
        <v>363</v>
      </c>
      <c r="G725" s="154" t="s">
        <v>288</v>
      </c>
      <c r="H725" s="155">
        <v>55.22</v>
      </c>
      <c r="I725" s="156"/>
      <c r="J725" s="157">
        <f>ROUND(I725*H725,2)</f>
        <v>0</v>
      </c>
      <c r="K725" s="153" t="s">
        <v>191</v>
      </c>
      <c r="L725" s="34"/>
      <c r="M725" s="158" t="s">
        <v>1</v>
      </c>
      <c r="N725" s="159" t="s">
        <v>45</v>
      </c>
      <c r="O725" s="59"/>
      <c r="P725" s="160">
        <f>O725*H725</f>
        <v>0</v>
      </c>
      <c r="Q725" s="160">
        <v>0</v>
      </c>
      <c r="R725" s="160">
        <f>Q725*H725</f>
        <v>0</v>
      </c>
      <c r="S725" s="160">
        <v>0</v>
      </c>
      <c r="T725" s="161">
        <f>S725*H725</f>
        <v>0</v>
      </c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R725" s="162" t="s">
        <v>192</v>
      </c>
      <c r="AT725" s="162" t="s">
        <v>187</v>
      </c>
      <c r="AU725" s="162" t="s">
        <v>88</v>
      </c>
      <c r="AY725" s="18" t="s">
        <v>185</v>
      </c>
      <c r="BE725" s="163">
        <f>IF(N725="základní",J725,0)</f>
        <v>0</v>
      </c>
      <c r="BF725" s="163">
        <f>IF(N725="snížená",J725,0)</f>
        <v>0</v>
      </c>
      <c r="BG725" s="163">
        <f>IF(N725="zákl. přenesená",J725,0)</f>
        <v>0</v>
      </c>
      <c r="BH725" s="163">
        <f>IF(N725="sníž. přenesená",J725,0)</f>
        <v>0</v>
      </c>
      <c r="BI725" s="163">
        <f>IF(N725="nulová",J725,0)</f>
        <v>0</v>
      </c>
      <c r="BJ725" s="18" t="s">
        <v>24</v>
      </c>
      <c r="BK725" s="163">
        <f>ROUND(I725*H725,2)</f>
        <v>0</v>
      </c>
      <c r="BL725" s="18" t="s">
        <v>192</v>
      </c>
      <c r="BM725" s="162" t="s">
        <v>3896</v>
      </c>
    </row>
    <row r="726" spans="1:65" s="15" customFormat="1">
      <c r="B726" s="194"/>
      <c r="D726" s="165" t="s">
        <v>194</v>
      </c>
      <c r="E726" s="195" t="s">
        <v>1</v>
      </c>
      <c r="F726" s="196" t="s">
        <v>365</v>
      </c>
      <c r="H726" s="195" t="s">
        <v>1</v>
      </c>
      <c r="I726" s="197"/>
      <c r="L726" s="194"/>
      <c r="M726" s="198"/>
      <c r="N726" s="199"/>
      <c r="O726" s="199"/>
      <c r="P726" s="199"/>
      <c r="Q726" s="199"/>
      <c r="R726" s="199"/>
      <c r="S726" s="199"/>
      <c r="T726" s="200"/>
      <c r="AT726" s="195" t="s">
        <v>194</v>
      </c>
      <c r="AU726" s="195" t="s">
        <v>88</v>
      </c>
      <c r="AV726" s="15" t="s">
        <v>24</v>
      </c>
      <c r="AW726" s="15" t="s">
        <v>35</v>
      </c>
      <c r="AX726" s="15" t="s">
        <v>80</v>
      </c>
      <c r="AY726" s="195" t="s">
        <v>185</v>
      </c>
    </row>
    <row r="727" spans="1:65" s="13" customFormat="1">
      <c r="B727" s="164"/>
      <c r="D727" s="165" t="s">
        <v>194</v>
      </c>
      <c r="E727" s="166" t="s">
        <v>269</v>
      </c>
      <c r="F727" s="167" t="s">
        <v>3897</v>
      </c>
      <c r="H727" s="168">
        <v>55.22</v>
      </c>
      <c r="I727" s="169"/>
      <c r="L727" s="164"/>
      <c r="M727" s="170"/>
      <c r="N727" s="171"/>
      <c r="O727" s="171"/>
      <c r="P727" s="171"/>
      <c r="Q727" s="171"/>
      <c r="R727" s="171"/>
      <c r="S727" s="171"/>
      <c r="T727" s="172"/>
      <c r="AT727" s="166" t="s">
        <v>194</v>
      </c>
      <c r="AU727" s="166" t="s">
        <v>88</v>
      </c>
      <c r="AV727" s="13" t="s">
        <v>88</v>
      </c>
      <c r="AW727" s="13" t="s">
        <v>35</v>
      </c>
      <c r="AX727" s="13" t="s">
        <v>24</v>
      </c>
      <c r="AY727" s="166" t="s">
        <v>185</v>
      </c>
    </row>
    <row r="728" spans="1:65" s="2" customFormat="1" ht="24.2" customHeight="1">
      <c r="A728" s="33"/>
      <c r="B728" s="150"/>
      <c r="C728" s="151" t="s">
        <v>146</v>
      </c>
      <c r="D728" s="151" t="s">
        <v>187</v>
      </c>
      <c r="E728" s="152" t="s">
        <v>368</v>
      </c>
      <c r="F728" s="153" t="s">
        <v>369</v>
      </c>
      <c r="G728" s="154" t="s">
        <v>288</v>
      </c>
      <c r="H728" s="155">
        <v>55.22</v>
      </c>
      <c r="I728" s="156"/>
      <c r="J728" s="157">
        <f>ROUND(I728*H728,2)</f>
        <v>0</v>
      </c>
      <c r="K728" s="153" t="s">
        <v>224</v>
      </c>
      <c r="L728" s="34"/>
      <c r="M728" s="158" t="s">
        <v>1</v>
      </c>
      <c r="N728" s="159" t="s">
        <v>45</v>
      </c>
      <c r="O728" s="59"/>
      <c r="P728" s="160">
        <f>O728*H728</f>
        <v>0</v>
      </c>
      <c r="Q728" s="160">
        <v>0</v>
      </c>
      <c r="R728" s="160">
        <f>Q728*H728</f>
        <v>0</v>
      </c>
      <c r="S728" s="160">
        <v>0</v>
      </c>
      <c r="T728" s="161">
        <f>S728*H728</f>
        <v>0</v>
      </c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R728" s="162" t="s">
        <v>192</v>
      </c>
      <c r="AT728" s="162" t="s">
        <v>187</v>
      </c>
      <c r="AU728" s="162" t="s">
        <v>88</v>
      </c>
      <c r="AY728" s="18" t="s">
        <v>185</v>
      </c>
      <c r="BE728" s="163">
        <f>IF(N728="základní",J728,0)</f>
        <v>0</v>
      </c>
      <c r="BF728" s="163">
        <f>IF(N728="snížená",J728,0)</f>
        <v>0</v>
      </c>
      <c r="BG728" s="163">
        <f>IF(N728="zákl. přenesená",J728,0)</f>
        <v>0</v>
      </c>
      <c r="BH728" s="163">
        <f>IF(N728="sníž. přenesená",J728,0)</f>
        <v>0</v>
      </c>
      <c r="BI728" s="163">
        <f>IF(N728="nulová",J728,0)</f>
        <v>0</v>
      </c>
      <c r="BJ728" s="18" t="s">
        <v>24</v>
      </c>
      <c r="BK728" s="163">
        <f>ROUND(I728*H728,2)</f>
        <v>0</v>
      </c>
      <c r="BL728" s="18" t="s">
        <v>192</v>
      </c>
      <c r="BM728" s="162" t="s">
        <v>3898</v>
      </c>
    </row>
    <row r="729" spans="1:65" s="15" customFormat="1">
      <c r="B729" s="194"/>
      <c r="D729" s="165" t="s">
        <v>194</v>
      </c>
      <c r="E729" s="195" t="s">
        <v>1</v>
      </c>
      <c r="F729" s="196" t="s">
        <v>371</v>
      </c>
      <c r="H729" s="195" t="s">
        <v>1</v>
      </c>
      <c r="I729" s="197"/>
      <c r="L729" s="194"/>
      <c r="M729" s="198"/>
      <c r="N729" s="199"/>
      <c r="O729" s="199"/>
      <c r="P729" s="199"/>
      <c r="Q729" s="199"/>
      <c r="R729" s="199"/>
      <c r="S729" s="199"/>
      <c r="T729" s="200"/>
      <c r="AT729" s="195" t="s">
        <v>194</v>
      </c>
      <c r="AU729" s="195" t="s">
        <v>88</v>
      </c>
      <c r="AV729" s="15" t="s">
        <v>24</v>
      </c>
      <c r="AW729" s="15" t="s">
        <v>35</v>
      </c>
      <c r="AX729" s="15" t="s">
        <v>80</v>
      </c>
      <c r="AY729" s="195" t="s">
        <v>185</v>
      </c>
    </row>
    <row r="730" spans="1:65" s="13" customFormat="1">
      <c r="B730" s="164"/>
      <c r="D730" s="165" t="s">
        <v>194</v>
      </c>
      <c r="E730" s="166" t="s">
        <v>1</v>
      </c>
      <c r="F730" s="167" t="s">
        <v>269</v>
      </c>
      <c r="H730" s="168">
        <v>55.22</v>
      </c>
      <c r="I730" s="169"/>
      <c r="L730" s="164"/>
      <c r="M730" s="170"/>
      <c r="N730" s="171"/>
      <c r="O730" s="171"/>
      <c r="P730" s="171"/>
      <c r="Q730" s="171"/>
      <c r="R730" s="171"/>
      <c r="S730" s="171"/>
      <c r="T730" s="172"/>
      <c r="AT730" s="166" t="s">
        <v>194</v>
      </c>
      <c r="AU730" s="166" t="s">
        <v>88</v>
      </c>
      <c r="AV730" s="13" t="s">
        <v>88</v>
      </c>
      <c r="AW730" s="13" t="s">
        <v>35</v>
      </c>
      <c r="AX730" s="13" t="s">
        <v>24</v>
      </c>
      <c r="AY730" s="166" t="s">
        <v>185</v>
      </c>
    </row>
    <row r="731" spans="1:65" s="2" customFormat="1" ht="16.5" customHeight="1">
      <c r="A731" s="33"/>
      <c r="B731" s="150"/>
      <c r="C731" s="181" t="s">
        <v>149</v>
      </c>
      <c r="D731" s="181" t="s">
        <v>231</v>
      </c>
      <c r="E731" s="182" t="s">
        <v>373</v>
      </c>
      <c r="F731" s="183" t="s">
        <v>374</v>
      </c>
      <c r="G731" s="184" t="s">
        <v>375</v>
      </c>
      <c r="H731" s="185">
        <v>1.9330000000000001</v>
      </c>
      <c r="I731" s="186"/>
      <c r="J731" s="187">
        <f>ROUND(I731*H731,2)</f>
        <v>0</v>
      </c>
      <c r="K731" s="183" t="s">
        <v>191</v>
      </c>
      <c r="L731" s="188"/>
      <c r="M731" s="189" t="s">
        <v>1</v>
      </c>
      <c r="N731" s="190" t="s">
        <v>45</v>
      </c>
      <c r="O731" s="59"/>
      <c r="P731" s="160">
        <f>O731*H731</f>
        <v>0</v>
      </c>
      <c r="Q731" s="160">
        <v>1E-3</v>
      </c>
      <c r="R731" s="160">
        <f>Q731*H731</f>
        <v>1.933E-3</v>
      </c>
      <c r="S731" s="160">
        <v>0</v>
      </c>
      <c r="T731" s="161">
        <f>S731*H731</f>
        <v>0</v>
      </c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R731" s="162" t="s">
        <v>217</v>
      </c>
      <c r="AT731" s="162" t="s">
        <v>231</v>
      </c>
      <c r="AU731" s="162" t="s">
        <v>88</v>
      </c>
      <c r="AY731" s="18" t="s">
        <v>185</v>
      </c>
      <c r="BE731" s="163">
        <f>IF(N731="základní",J731,0)</f>
        <v>0</v>
      </c>
      <c r="BF731" s="163">
        <f>IF(N731="snížená",J731,0)</f>
        <v>0</v>
      </c>
      <c r="BG731" s="163">
        <f>IF(N731="zákl. přenesená",J731,0)</f>
        <v>0</v>
      </c>
      <c r="BH731" s="163">
        <f>IF(N731="sníž. přenesená",J731,0)</f>
        <v>0</v>
      </c>
      <c r="BI731" s="163">
        <f>IF(N731="nulová",J731,0)</f>
        <v>0</v>
      </c>
      <c r="BJ731" s="18" t="s">
        <v>24</v>
      </c>
      <c r="BK731" s="163">
        <f>ROUND(I731*H731,2)</f>
        <v>0</v>
      </c>
      <c r="BL731" s="18" t="s">
        <v>192</v>
      </c>
      <c r="BM731" s="162" t="s">
        <v>3899</v>
      </c>
    </row>
    <row r="732" spans="1:65" s="13" customFormat="1">
      <c r="B732" s="164"/>
      <c r="D732" s="165" t="s">
        <v>194</v>
      </c>
      <c r="E732" s="166" t="s">
        <v>1</v>
      </c>
      <c r="F732" s="167" t="s">
        <v>377</v>
      </c>
      <c r="H732" s="168">
        <v>1.9330000000000001</v>
      </c>
      <c r="I732" s="169"/>
      <c r="L732" s="164"/>
      <c r="M732" s="170"/>
      <c r="N732" s="171"/>
      <c r="O732" s="171"/>
      <c r="P732" s="171"/>
      <c r="Q732" s="171"/>
      <c r="R732" s="171"/>
      <c r="S732" s="171"/>
      <c r="T732" s="172"/>
      <c r="AT732" s="166" t="s">
        <v>194</v>
      </c>
      <c r="AU732" s="166" t="s">
        <v>88</v>
      </c>
      <c r="AV732" s="13" t="s">
        <v>88</v>
      </c>
      <c r="AW732" s="13" t="s">
        <v>35</v>
      </c>
      <c r="AX732" s="13" t="s">
        <v>24</v>
      </c>
      <c r="AY732" s="166" t="s">
        <v>185</v>
      </c>
    </row>
    <row r="733" spans="1:65" s="12" customFormat="1" ht="22.9" customHeight="1">
      <c r="B733" s="137"/>
      <c r="D733" s="138" t="s">
        <v>79</v>
      </c>
      <c r="E733" s="148" t="s">
        <v>117</v>
      </c>
      <c r="F733" s="148" t="s">
        <v>443</v>
      </c>
      <c r="I733" s="140"/>
      <c r="J733" s="149">
        <f>BK733</f>
        <v>0</v>
      </c>
      <c r="L733" s="137"/>
      <c r="M733" s="142"/>
      <c r="N733" s="143"/>
      <c r="O733" s="143"/>
      <c r="P733" s="144">
        <f>SUM(P734:P750)</f>
        <v>0</v>
      </c>
      <c r="Q733" s="143"/>
      <c r="R733" s="144">
        <f>SUM(R734:R750)</f>
        <v>0</v>
      </c>
      <c r="S733" s="143"/>
      <c r="T733" s="145">
        <f>SUM(T734:T750)</f>
        <v>15.373600000000001</v>
      </c>
      <c r="AR733" s="138" t="s">
        <v>24</v>
      </c>
      <c r="AT733" s="146" t="s">
        <v>79</v>
      </c>
      <c r="AU733" s="146" t="s">
        <v>24</v>
      </c>
      <c r="AY733" s="138" t="s">
        <v>185</v>
      </c>
      <c r="BK733" s="147">
        <f>SUM(BK734:BK750)</f>
        <v>0</v>
      </c>
    </row>
    <row r="734" spans="1:65" s="2" customFormat="1" ht="21.75" customHeight="1">
      <c r="A734" s="33"/>
      <c r="B734" s="150"/>
      <c r="C734" s="151" t="s">
        <v>1062</v>
      </c>
      <c r="D734" s="151" t="s">
        <v>187</v>
      </c>
      <c r="E734" s="152" t="s">
        <v>1587</v>
      </c>
      <c r="F734" s="153" t="s">
        <v>1588</v>
      </c>
      <c r="G734" s="154" t="s">
        <v>228</v>
      </c>
      <c r="H734" s="155">
        <v>10.863</v>
      </c>
      <c r="I734" s="156"/>
      <c r="J734" s="157">
        <f>ROUND(I734*H734,2)</f>
        <v>0</v>
      </c>
      <c r="K734" s="153" t="s">
        <v>224</v>
      </c>
      <c r="L734" s="34"/>
      <c r="M734" s="158" t="s">
        <v>1</v>
      </c>
      <c r="N734" s="159" t="s">
        <v>45</v>
      </c>
      <c r="O734" s="59"/>
      <c r="P734" s="160">
        <f>O734*H734</f>
        <v>0</v>
      </c>
      <c r="Q734" s="160">
        <v>0</v>
      </c>
      <c r="R734" s="160">
        <f>Q734*H734</f>
        <v>0</v>
      </c>
      <c r="S734" s="160">
        <v>0</v>
      </c>
      <c r="T734" s="161">
        <f>S734*H734</f>
        <v>0</v>
      </c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  <c r="AR734" s="162" t="s">
        <v>192</v>
      </c>
      <c r="AT734" s="162" t="s">
        <v>187</v>
      </c>
      <c r="AU734" s="162" t="s">
        <v>88</v>
      </c>
      <c r="AY734" s="18" t="s">
        <v>185</v>
      </c>
      <c r="BE734" s="163">
        <f>IF(N734="základní",J734,0)</f>
        <v>0</v>
      </c>
      <c r="BF734" s="163">
        <f>IF(N734="snížená",J734,0)</f>
        <v>0</v>
      </c>
      <c r="BG734" s="163">
        <f>IF(N734="zákl. přenesená",J734,0)</f>
        <v>0</v>
      </c>
      <c r="BH734" s="163">
        <f>IF(N734="sníž. přenesená",J734,0)</f>
        <v>0</v>
      </c>
      <c r="BI734" s="163">
        <f>IF(N734="nulová",J734,0)</f>
        <v>0</v>
      </c>
      <c r="BJ734" s="18" t="s">
        <v>24</v>
      </c>
      <c r="BK734" s="163">
        <f>ROUND(I734*H734,2)</f>
        <v>0</v>
      </c>
      <c r="BL734" s="18" t="s">
        <v>192</v>
      </c>
      <c r="BM734" s="162" t="s">
        <v>3900</v>
      </c>
    </row>
    <row r="735" spans="1:65" s="13" customFormat="1">
      <c r="B735" s="164"/>
      <c r="D735" s="165" t="s">
        <v>194</v>
      </c>
      <c r="E735" s="166" t="s">
        <v>1</v>
      </c>
      <c r="F735" s="167" t="s">
        <v>3901</v>
      </c>
      <c r="H735" s="168">
        <v>0.76900000000000002</v>
      </c>
      <c r="I735" s="169"/>
      <c r="L735" s="164"/>
      <c r="M735" s="170"/>
      <c r="N735" s="171"/>
      <c r="O735" s="171"/>
      <c r="P735" s="171"/>
      <c r="Q735" s="171"/>
      <c r="R735" s="171"/>
      <c r="S735" s="171"/>
      <c r="T735" s="172"/>
      <c r="AT735" s="166" t="s">
        <v>194</v>
      </c>
      <c r="AU735" s="166" t="s">
        <v>88</v>
      </c>
      <c r="AV735" s="13" t="s">
        <v>88</v>
      </c>
      <c r="AW735" s="13" t="s">
        <v>35</v>
      </c>
      <c r="AX735" s="13" t="s">
        <v>80</v>
      </c>
      <c r="AY735" s="166" t="s">
        <v>185</v>
      </c>
    </row>
    <row r="736" spans="1:65" s="13" customFormat="1">
      <c r="B736" s="164"/>
      <c r="D736" s="165" t="s">
        <v>194</v>
      </c>
      <c r="E736" s="166" t="s">
        <v>1</v>
      </c>
      <c r="F736" s="167" t="s">
        <v>3902</v>
      </c>
      <c r="H736" s="168">
        <v>10.093999999999999</v>
      </c>
      <c r="I736" s="169"/>
      <c r="L736" s="164"/>
      <c r="M736" s="170"/>
      <c r="N736" s="171"/>
      <c r="O736" s="171"/>
      <c r="P736" s="171"/>
      <c r="Q736" s="171"/>
      <c r="R736" s="171"/>
      <c r="S736" s="171"/>
      <c r="T736" s="172"/>
      <c r="AT736" s="166" t="s">
        <v>194</v>
      </c>
      <c r="AU736" s="166" t="s">
        <v>88</v>
      </c>
      <c r="AV736" s="13" t="s">
        <v>88</v>
      </c>
      <c r="AW736" s="13" t="s">
        <v>35</v>
      </c>
      <c r="AX736" s="13" t="s">
        <v>80</v>
      </c>
      <c r="AY736" s="166" t="s">
        <v>185</v>
      </c>
    </row>
    <row r="737" spans="1:65" s="14" customFormat="1">
      <c r="B737" s="173"/>
      <c r="D737" s="165" t="s">
        <v>194</v>
      </c>
      <c r="E737" s="174" t="s">
        <v>1</v>
      </c>
      <c r="F737" s="175" t="s">
        <v>195</v>
      </c>
      <c r="H737" s="176">
        <v>10.863</v>
      </c>
      <c r="I737" s="177"/>
      <c r="L737" s="173"/>
      <c r="M737" s="178"/>
      <c r="N737" s="179"/>
      <c r="O737" s="179"/>
      <c r="P737" s="179"/>
      <c r="Q737" s="179"/>
      <c r="R737" s="179"/>
      <c r="S737" s="179"/>
      <c r="T737" s="180"/>
      <c r="AT737" s="174" t="s">
        <v>194</v>
      </c>
      <c r="AU737" s="174" t="s">
        <v>88</v>
      </c>
      <c r="AV737" s="14" t="s">
        <v>192</v>
      </c>
      <c r="AW737" s="14" t="s">
        <v>35</v>
      </c>
      <c r="AX737" s="14" t="s">
        <v>24</v>
      </c>
      <c r="AY737" s="174" t="s">
        <v>185</v>
      </c>
    </row>
    <row r="738" spans="1:65" s="2" customFormat="1" ht="16.5" customHeight="1">
      <c r="A738" s="33"/>
      <c r="B738" s="150"/>
      <c r="C738" s="151" t="s">
        <v>1072</v>
      </c>
      <c r="D738" s="151" t="s">
        <v>187</v>
      </c>
      <c r="E738" s="152" t="s">
        <v>1592</v>
      </c>
      <c r="F738" s="153" t="s">
        <v>1593</v>
      </c>
      <c r="G738" s="154" t="s">
        <v>228</v>
      </c>
      <c r="H738" s="155">
        <v>6.9880000000000004</v>
      </c>
      <c r="I738" s="156"/>
      <c r="J738" s="157">
        <f>ROUND(I738*H738,2)</f>
        <v>0</v>
      </c>
      <c r="K738" s="153" t="s">
        <v>191</v>
      </c>
      <c r="L738" s="34"/>
      <c r="M738" s="158" t="s">
        <v>1</v>
      </c>
      <c r="N738" s="159" t="s">
        <v>45</v>
      </c>
      <c r="O738" s="59"/>
      <c r="P738" s="160">
        <f>O738*H738</f>
        <v>0</v>
      </c>
      <c r="Q738" s="160">
        <v>0</v>
      </c>
      <c r="R738" s="160">
        <f>Q738*H738</f>
        <v>0</v>
      </c>
      <c r="S738" s="160">
        <v>2.2000000000000002</v>
      </c>
      <c r="T738" s="161">
        <f>S738*H738</f>
        <v>15.373600000000001</v>
      </c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R738" s="162" t="s">
        <v>192</v>
      </c>
      <c r="AT738" s="162" t="s">
        <v>187</v>
      </c>
      <c r="AU738" s="162" t="s">
        <v>88</v>
      </c>
      <c r="AY738" s="18" t="s">
        <v>185</v>
      </c>
      <c r="BE738" s="163">
        <f>IF(N738="základní",J738,0)</f>
        <v>0</v>
      </c>
      <c r="BF738" s="163">
        <f>IF(N738="snížená",J738,0)</f>
        <v>0</v>
      </c>
      <c r="BG738" s="163">
        <f>IF(N738="zákl. přenesená",J738,0)</f>
        <v>0</v>
      </c>
      <c r="BH738" s="163">
        <f>IF(N738="sníž. přenesená",J738,0)</f>
        <v>0</v>
      </c>
      <c r="BI738" s="163">
        <f>IF(N738="nulová",J738,0)</f>
        <v>0</v>
      </c>
      <c r="BJ738" s="18" t="s">
        <v>24</v>
      </c>
      <c r="BK738" s="163">
        <f>ROUND(I738*H738,2)</f>
        <v>0</v>
      </c>
      <c r="BL738" s="18" t="s">
        <v>192</v>
      </c>
      <c r="BM738" s="162" t="s">
        <v>3903</v>
      </c>
    </row>
    <row r="739" spans="1:65" s="15" customFormat="1">
      <c r="B739" s="194"/>
      <c r="D739" s="165" t="s">
        <v>194</v>
      </c>
      <c r="E739" s="195" t="s">
        <v>1</v>
      </c>
      <c r="F739" s="196" t="s">
        <v>3904</v>
      </c>
      <c r="H739" s="195" t="s">
        <v>1</v>
      </c>
      <c r="I739" s="197"/>
      <c r="L739" s="194"/>
      <c r="M739" s="198"/>
      <c r="N739" s="199"/>
      <c r="O739" s="199"/>
      <c r="P739" s="199"/>
      <c r="Q739" s="199"/>
      <c r="R739" s="199"/>
      <c r="S739" s="199"/>
      <c r="T739" s="200"/>
      <c r="AT739" s="195" t="s">
        <v>194</v>
      </c>
      <c r="AU739" s="195" t="s">
        <v>88</v>
      </c>
      <c r="AV739" s="15" t="s">
        <v>24</v>
      </c>
      <c r="AW739" s="15" t="s">
        <v>35</v>
      </c>
      <c r="AX739" s="15" t="s">
        <v>80</v>
      </c>
      <c r="AY739" s="195" t="s">
        <v>185</v>
      </c>
    </row>
    <row r="740" spans="1:65" s="13" customFormat="1">
      <c r="B740" s="164"/>
      <c r="D740" s="165" t="s">
        <v>194</v>
      </c>
      <c r="E740" s="166" t="s">
        <v>1</v>
      </c>
      <c r="F740" s="167" t="s">
        <v>3905</v>
      </c>
      <c r="H740" s="168">
        <v>0.20399999999999999</v>
      </c>
      <c r="I740" s="169"/>
      <c r="L740" s="164"/>
      <c r="M740" s="170"/>
      <c r="N740" s="171"/>
      <c r="O740" s="171"/>
      <c r="P740" s="171"/>
      <c r="Q740" s="171"/>
      <c r="R740" s="171"/>
      <c r="S740" s="171"/>
      <c r="T740" s="172"/>
      <c r="AT740" s="166" t="s">
        <v>194</v>
      </c>
      <c r="AU740" s="166" t="s">
        <v>88</v>
      </c>
      <c r="AV740" s="13" t="s">
        <v>88</v>
      </c>
      <c r="AW740" s="13" t="s">
        <v>35</v>
      </c>
      <c r="AX740" s="13" t="s">
        <v>80</v>
      </c>
      <c r="AY740" s="166" t="s">
        <v>185</v>
      </c>
    </row>
    <row r="741" spans="1:65" s="13" customFormat="1">
      <c r="B741" s="164"/>
      <c r="D741" s="165" t="s">
        <v>194</v>
      </c>
      <c r="E741" s="166" t="s">
        <v>1</v>
      </c>
      <c r="F741" s="167" t="s">
        <v>3906</v>
      </c>
      <c r="H741" s="168">
        <v>2.4990000000000001</v>
      </c>
      <c r="I741" s="169"/>
      <c r="L741" s="164"/>
      <c r="M741" s="170"/>
      <c r="N741" s="171"/>
      <c r="O741" s="171"/>
      <c r="P741" s="171"/>
      <c r="Q741" s="171"/>
      <c r="R741" s="171"/>
      <c r="S741" s="171"/>
      <c r="T741" s="172"/>
      <c r="AT741" s="166" t="s">
        <v>194</v>
      </c>
      <c r="AU741" s="166" t="s">
        <v>88</v>
      </c>
      <c r="AV741" s="13" t="s">
        <v>88</v>
      </c>
      <c r="AW741" s="13" t="s">
        <v>35</v>
      </c>
      <c r="AX741" s="13" t="s">
        <v>80</v>
      </c>
      <c r="AY741" s="166" t="s">
        <v>185</v>
      </c>
    </row>
    <row r="742" spans="1:65" s="13" customFormat="1">
      <c r="B742" s="164"/>
      <c r="D742" s="165" t="s">
        <v>194</v>
      </c>
      <c r="E742" s="166" t="s">
        <v>1</v>
      </c>
      <c r="F742" s="167" t="s">
        <v>3907</v>
      </c>
      <c r="H742" s="168">
        <v>2.891</v>
      </c>
      <c r="I742" s="169"/>
      <c r="L742" s="164"/>
      <c r="M742" s="170"/>
      <c r="N742" s="171"/>
      <c r="O742" s="171"/>
      <c r="P742" s="171"/>
      <c r="Q742" s="171"/>
      <c r="R742" s="171"/>
      <c r="S742" s="171"/>
      <c r="T742" s="172"/>
      <c r="AT742" s="166" t="s">
        <v>194</v>
      </c>
      <c r="AU742" s="166" t="s">
        <v>88</v>
      </c>
      <c r="AV742" s="13" t="s">
        <v>88</v>
      </c>
      <c r="AW742" s="13" t="s">
        <v>35</v>
      </c>
      <c r="AX742" s="13" t="s">
        <v>80</v>
      </c>
      <c r="AY742" s="166" t="s">
        <v>185</v>
      </c>
    </row>
    <row r="743" spans="1:65" s="15" customFormat="1">
      <c r="B743" s="194"/>
      <c r="D743" s="165" t="s">
        <v>194</v>
      </c>
      <c r="E743" s="195" t="s">
        <v>1</v>
      </c>
      <c r="F743" s="196" t="s">
        <v>3908</v>
      </c>
      <c r="H743" s="195" t="s">
        <v>1</v>
      </c>
      <c r="I743" s="197"/>
      <c r="L743" s="194"/>
      <c r="M743" s="198"/>
      <c r="N743" s="199"/>
      <c r="O743" s="199"/>
      <c r="P743" s="199"/>
      <c r="Q743" s="199"/>
      <c r="R743" s="199"/>
      <c r="S743" s="199"/>
      <c r="T743" s="200"/>
      <c r="AT743" s="195" t="s">
        <v>194</v>
      </c>
      <c r="AU743" s="195" t="s">
        <v>88</v>
      </c>
      <c r="AV743" s="15" t="s">
        <v>24</v>
      </c>
      <c r="AW743" s="15" t="s">
        <v>35</v>
      </c>
      <c r="AX743" s="15" t="s">
        <v>80</v>
      </c>
      <c r="AY743" s="195" t="s">
        <v>185</v>
      </c>
    </row>
    <row r="744" spans="1:65" s="13" customFormat="1">
      <c r="B744" s="164"/>
      <c r="D744" s="165" t="s">
        <v>194</v>
      </c>
      <c r="E744" s="166" t="s">
        <v>1</v>
      </c>
      <c r="F744" s="167" t="s">
        <v>3909</v>
      </c>
      <c r="H744" s="168">
        <v>1.3939999999999999</v>
      </c>
      <c r="I744" s="169"/>
      <c r="L744" s="164"/>
      <c r="M744" s="170"/>
      <c r="N744" s="171"/>
      <c r="O744" s="171"/>
      <c r="P744" s="171"/>
      <c r="Q744" s="171"/>
      <c r="R744" s="171"/>
      <c r="S744" s="171"/>
      <c r="T744" s="172"/>
      <c r="AT744" s="166" t="s">
        <v>194</v>
      </c>
      <c r="AU744" s="166" t="s">
        <v>88</v>
      </c>
      <c r="AV744" s="13" t="s">
        <v>88</v>
      </c>
      <c r="AW744" s="13" t="s">
        <v>35</v>
      </c>
      <c r="AX744" s="13" t="s">
        <v>80</v>
      </c>
      <c r="AY744" s="166" t="s">
        <v>185</v>
      </c>
    </row>
    <row r="745" spans="1:65" s="14" customFormat="1">
      <c r="B745" s="173"/>
      <c r="D745" s="165" t="s">
        <v>194</v>
      </c>
      <c r="E745" s="174" t="s">
        <v>1</v>
      </c>
      <c r="F745" s="175" t="s">
        <v>195</v>
      </c>
      <c r="H745" s="176">
        <v>6.9880000000000004</v>
      </c>
      <c r="I745" s="177"/>
      <c r="L745" s="173"/>
      <c r="M745" s="178"/>
      <c r="N745" s="179"/>
      <c r="O745" s="179"/>
      <c r="P745" s="179"/>
      <c r="Q745" s="179"/>
      <c r="R745" s="179"/>
      <c r="S745" s="179"/>
      <c r="T745" s="180"/>
      <c r="AT745" s="174" t="s">
        <v>194</v>
      </c>
      <c r="AU745" s="174" t="s">
        <v>88</v>
      </c>
      <c r="AV745" s="14" t="s">
        <v>192</v>
      </c>
      <c r="AW745" s="14" t="s">
        <v>35</v>
      </c>
      <c r="AX745" s="14" t="s">
        <v>24</v>
      </c>
      <c r="AY745" s="174" t="s">
        <v>185</v>
      </c>
    </row>
    <row r="746" spans="1:65" s="2" customFormat="1" ht="16.5" customHeight="1">
      <c r="A746" s="33"/>
      <c r="B746" s="150"/>
      <c r="C746" s="151" t="s">
        <v>1077</v>
      </c>
      <c r="D746" s="151" t="s">
        <v>187</v>
      </c>
      <c r="E746" s="152" t="s">
        <v>1597</v>
      </c>
      <c r="F746" s="153" t="s">
        <v>1598</v>
      </c>
      <c r="G746" s="154" t="s">
        <v>234</v>
      </c>
      <c r="H746" s="155">
        <v>15.374000000000001</v>
      </c>
      <c r="I746" s="156"/>
      <c r="J746" s="157">
        <f>ROUND(I746*H746,2)</f>
        <v>0</v>
      </c>
      <c r="K746" s="153" t="s">
        <v>191</v>
      </c>
      <c r="L746" s="34"/>
      <c r="M746" s="158" t="s">
        <v>1</v>
      </c>
      <c r="N746" s="159" t="s">
        <v>45</v>
      </c>
      <c r="O746" s="59"/>
      <c r="P746" s="160">
        <f>O746*H746</f>
        <v>0</v>
      </c>
      <c r="Q746" s="160">
        <v>0</v>
      </c>
      <c r="R746" s="160">
        <f>Q746*H746</f>
        <v>0</v>
      </c>
      <c r="S746" s="160">
        <v>0</v>
      </c>
      <c r="T746" s="161">
        <f>S746*H746</f>
        <v>0</v>
      </c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R746" s="162" t="s">
        <v>192</v>
      </c>
      <c r="AT746" s="162" t="s">
        <v>187</v>
      </c>
      <c r="AU746" s="162" t="s">
        <v>88</v>
      </c>
      <c r="AY746" s="18" t="s">
        <v>185</v>
      </c>
      <c r="BE746" s="163">
        <f>IF(N746="základní",J746,0)</f>
        <v>0</v>
      </c>
      <c r="BF746" s="163">
        <f>IF(N746="snížená",J746,0)</f>
        <v>0</v>
      </c>
      <c r="BG746" s="163">
        <f>IF(N746="zákl. přenesená",J746,0)</f>
        <v>0</v>
      </c>
      <c r="BH746" s="163">
        <f>IF(N746="sníž. přenesená",J746,0)</f>
        <v>0</v>
      </c>
      <c r="BI746" s="163">
        <f>IF(N746="nulová",J746,0)</f>
        <v>0</v>
      </c>
      <c r="BJ746" s="18" t="s">
        <v>24</v>
      </c>
      <c r="BK746" s="163">
        <f>ROUND(I746*H746,2)</f>
        <v>0</v>
      </c>
      <c r="BL746" s="18" t="s">
        <v>192</v>
      </c>
      <c r="BM746" s="162" t="s">
        <v>3910</v>
      </c>
    </row>
    <row r="747" spans="1:65" s="2" customFormat="1" ht="16.5" customHeight="1">
      <c r="A747" s="33"/>
      <c r="B747" s="150"/>
      <c r="C747" s="151" t="s">
        <v>1082</v>
      </c>
      <c r="D747" s="151" t="s">
        <v>187</v>
      </c>
      <c r="E747" s="152" t="s">
        <v>1600</v>
      </c>
      <c r="F747" s="153" t="s">
        <v>1601</v>
      </c>
      <c r="G747" s="154" t="s">
        <v>234</v>
      </c>
      <c r="H747" s="155">
        <v>15.374000000000001</v>
      </c>
      <c r="I747" s="156"/>
      <c r="J747" s="157">
        <f>ROUND(I747*H747,2)</f>
        <v>0</v>
      </c>
      <c r="K747" s="153" t="s">
        <v>191</v>
      </c>
      <c r="L747" s="34"/>
      <c r="M747" s="158" t="s">
        <v>1</v>
      </c>
      <c r="N747" s="159" t="s">
        <v>45</v>
      </c>
      <c r="O747" s="59"/>
      <c r="P747" s="160">
        <f>O747*H747</f>
        <v>0</v>
      </c>
      <c r="Q747" s="160">
        <v>0</v>
      </c>
      <c r="R747" s="160">
        <f>Q747*H747</f>
        <v>0</v>
      </c>
      <c r="S747" s="160">
        <v>0</v>
      </c>
      <c r="T747" s="161">
        <f>S747*H747</f>
        <v>0</v>
      </c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R747" s="162" t="s">
        <v>192</v>
      </c>
      <c r="AT747" s="162" t="s">
        <v>187</v>
      </c>
      <c r="AU747" s="162" t="s">
        <v>88</v>
      </c>
      <c r="AY747" s="18" t="s">
        <v>185</v>
      </c>
      <c r="BE747" s="163">
        <f>IF(N747="základní",J747,0)</f>
        <v>0</v>
      </c>
      <c r="BF747" s="163">
        <f>IF(N747="snížená",J747,0)</f>
        <v>0</v>
      </c>
      <c r="BG747" s="163">
        <f>IF(N747="zákl. přenesená",J747,0)</f>
        <v>0</v>
      </c>
      <c r="BH747" s="163">
        <f>IF(N747="sníž. přenesená",J747,0)</f>
        <v>0</v>
      </c>
      <c r="BI747" s="163">
        <f>IF(N747="nulová",J747,0)</f>
        <v>0</v>
      </c>
      <c r="BJ747" s="18" t="s">
        <v>24</v>
      </c>
      <c r="BK747" s="163">
        <f>ROUND(I747*H747,2)</f>
        <v>0</v>
      </c>
      <c r="BL747" s="18" t="s">
        <v>192</v>
      </c>
      <c r="BM747" s="162" t="s">
        <v>3911</v>
      </c>
    </row>
    <row r="748" spans="1:65" s="2" customFormat="1" ht="16.5" customHeight="1">
      <c r="A748" s="33"/>
      <c r="B748" s="150"/>
      <c r="C748" s="151" t="s">
        <v>1087</v>
      </c>
      <c r="D748" s="151" t="s">
        <v>187</v>
      </c>
      <c r="E748" s="152" t="s">
        <v>1603</v>
      </c>
      <c r="F748" s="153" t="s">
        <v>1604</v>
      </c>
      <c r="G748" s="154" t="s">
        <v>234</v>
      </c>
      <c r="H748" s="155">
        <v>92.244</v>
      </c>
      <c r="I748" s="156"/>
      <c r="J748" s="157">
        <f>ROUND(I748*H748,2)</f>
        <v>0</v>
      </c>
      <c r="K748" s="153" t="s">
        <v>191</v>
      </c>
      <c r="L748" s="34"/>
      <c r="M748" s="158" t="s">
        <v>1</v>
      </c>
      <c r="N748" s="159" t="s">
        <v>45</v>
      </c>
      <c r="O748" s="59"/>
      <c r="P748" s="160">
        <f>O748*H748</f>
        <v>0</v>
      </c>
      <c r="Q748" s="160">
        <v>0</v>
      </c>
      <c r="R748" s="160">
        <f>Q748*H748</f>
        <v>0</v>
      </c>
      <c r="S748" s="160">
        <v>0</v>
      </c>
      <c r="T748" s="161">
        <f>S748*H748</f>
        <v>0</v>
      </c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R748" s="162" t="s">
        <v>192</v>
      </c>
      <c r="AT748" s="162" t="s">
        <v>187</v>
      </c>
      <c r="AU748" s="162" t="s">
        <v>88</v>
      </c>
      <c r="AY748" s="18" t="s">
        <v>185</v>
      </c>
      <c r="BE748" s="163">
        <f>IF(N748="základní",J748,0)</f>
        <v>0</v>
      </c>
      <c r="BF748" s="163">
        <f>IF(N748="snížená",J748,0)</f>
        <v>0</v>
      </c>
      <c r="BG748" s="163">
        <f>IF(N748="zákl. přenesená",J748,0)</f>
        <v>0</v>
      </c>
      <c r="BH748" s="163">
        <f>IF(N748="sníž. přenesená",J748,0)</f>
        <v>0</v>
      </c>
      <c r="BI748" s="163">
        <f>IF(N748="nulová",J748,0)</f>
        <v>0</v>
      </c>
      <c r="BJ748" s="18" t="s">
        <v>24</v>
      </c>
      <c r="BK748" s="163">
        <f>ROUND(I748*H748,2)</f>
        <v>0</v>
      </c>
      <c r="BL748" s="18" t="s">
        <v>192</v>
      </c>
      <c r="BM748" s="162" t="s">
        <v>3912</v>
      </c>
    </row>
    <row r="749" spans="1:65" s="13" customFormat="1">
      <c r="B749" s="164"/>
      <c r="D749" s="165" t="s">
        <v>194</v>
      </c>
      <c r="E749" s="166" t="s">
        <v>1</v>
      </c>
      <c r="F749" s="167" t="s">
        <v>3913</v>
      </c>
      <c r="H749" s="168">
        <v>92.244</v>
      </c>
      <c r="I749" s="169"/>
      <c r="L749" s="164"/>
      <c r="M749" s="170"/>
      <c r="N749" s="171"/>
      <c r="O749" s="171"/>
      <c r="P749" s="171"/>
      <c r="Q749" s="171"/>
      <c r="R749" s="171"/>
      <c r="S749" s="171"/>
      <c r="T749" s="172"/>
      <c r="AT749" s="166" t="s">
        <v>194</v>
      </c>
      <c r="AU749" s="166" t="s">
        <v>88</v>
      </c>
      <c r="AV749" s="13" t="s">
        <v>88</v>
      </c>
      <c r="AW749" s="13" t="s">
        <v>35</v>
      </c>
      <c r="AX749" s="13" t="s">
        <v>24</v>
      </c>
      <c r="AY749" s="166" t="s">
        <v>185</v>
      </c>
    </row>
    <row r="750" spans="1:65" s="2" customFormat="1" ht="16.5" customHeight="1">
      <c r="A750" s="33"/>
      <c r="B750" s="150"/>
      <c r="C750" s="151" t="s">
        <v>1092</v>
      </c>
      <c r="D750" s="151" t="s">
        <v>187</v>
      </c>
      <c r="E750" s="152" t="s">
        <v>1607</v>
      </c>
      <c r="F750" s="153" t="s">
        <v>1608</v>
      </c>
      <c r="G750" s="154" t="s">
        <v>234</v>
      </c>
      <c r="H750" s="155">
        <v>15.374000000000001</v>
      </c>
      <c r="I750" s="156"/>
      <c r="J750" s="157">
        <f>ROUND(I750*H750,2)</f>
        <v>0</v>
      </c>
      <c r="K750" s="153" t="s">
        <v>224</v>
      </c>
      <c r="L750" s="34"/>
      <c r="M750" s="158" t="s">
        <v>1</v>
      </c>
      <c r="N750" s="159" t="s">
        <v>45</v>
      </c>
      <c r="O750" s="59"/>
      <c r="P750" s="160">
        <f>O750*H750</f>
        <v>0</v>
      </c>
      <c r="Q750" s="160">
        <v>0</v>
      </c>
      <c r="R750" s="160">
        <f>Q750*H750</f>
        <v>0</v>
      </c>
      <c r="S750" s="160">
        <v>0</v>
      </c>
      <c r="T750" s="161">
        <f>S750*H750</f>
        <v>0</v>
      </c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R750" s="162" t="s">
        <v>192</v>
      </c>
      <c r="AT750" s="162" t="s">
        <v>187</v>
      </c>
      <c r="AU750" s="162" t="s">
        <v>88</v>
      </c>
      <c r="AY750" s="18" t="s">
        <v>185</v>
      </c>
      <c r="BE750" s="163">
        <f>IF(N750="základní",J750,0)</f>
        <v>0</v>
      </c>
      <c r="BF750" s="163">
        <f>IF(N750="snížená",J750,0)</f>
        <v>0</v>
      </c>
      <c r="BG750" s="163">
        <f>IF(N750="zákl. přenesená",J750,0)</f>
        <v>0</v>
      </c>
      <c r="BH750" s="163">
        <f>IF(N750="sníž. přenesená",J750,0)</f>
        <v>0</v>
      </c>
      <c r="BI750" s="163">
        <f>IF(N750="nulová",J750,0)</f>
        <v>0</v>
      </c>
      <c r="BJ750" s="18" t="s">
        <v>24</v>
      </c>
      <c r="BK750" s="163">
        <f>ROUND(I750*H750,2)</f>
        <v>0</v>
      </c>
      <c r="BL750" s="18" t="s">
        <v>192</v>
      </c>
      <c r="BM750" s="162" t="s">
        <v>3914</v>
      </c>
    </row>
    <row r="751" spans="1:65" s="12" customFormat="1" ht="22.9" customHeight="1">
      <c r="B751" s="137"/>
      <c r="D751" s="138" t="s">
        <v>79</v>
      </c>
      <c r="E751" s="148" t="s">
        <v>192</v>
      </c>
      <c r="F751" s="148" t="s">
        <v>1610</v>
      </c>
      <c r="I751" s="140"/>
      <c r="J751" s="149">
        <f>BK751</f>
        <v>0</v>
      </c>
      <c r="L751" s="137"/>
      <c r="M751" s="142"/>
      <c r="N751" s="143"/>
      <c r="O751" s="143"/>
      <c r="P751" s="144">
        <f>SUM(P752:P777)</f>
        <v>0</v>
      </c>
      <c r="Q751" s="143"/>
      <c r="R751" s="144">
        <f>SUM(R752:R777)</f>
        <v>60.069293610000003</v>
      </c>
      <c r="S751" s="143"/>
      <c r="T751" s="145">
        <f>SUM(T752:T777)</f>
        <v>0</v>
      </c>
      <c r="AR751" s="138" t="s">
        <v>24</v>
      </c>
      <c r="AT751" s="146" t="s">
        <v>79</v>
      </c>
      <c r="AU751" s="146" t="s">
        <v>24</v>
      </c>
      <c r="AY751" s="138" t="s">
        <v>185</v>
      </c>
      <c r="BK751" s="147">
        <f>SUM(BK752:BK777)</f>
        <v>0</v>
      </c>
    </row>
    <row r="752" spans="1:65" s="2" customFormat="1" ht="16.5" customHeight="1">
      <c r="A752" s="33"/>
      <c r="B752" s="150"/>
      <c r="C752" s="151" t="s">
        <v>1097</v>
      </c>
      <c r="D752" s="151" t="s">
        <v>187</v>
      </c>
      <c r="E752" s="152" t="s">
        <v>2839</v>
      </c>
      <c r="F752" s="153" t="s">
        <v>2840</v>
      </c>
      <c r="G752" s="154" t="s">
        <v>228</v>
      </c>
      <c r="H752" s="155">
        <v>19.513000000000002</v>
      </c>
      <c r="I752" s="156"/>
      <c r="J752" s="157">
        <f>ROUND(I752*H752,2)</f>
        <v>0</v>
      </c>
      <c r="K752" s="153" t="s">
        <v>191</v>
      </c>
      <c r="L752" s="34"/>
      <c r="M752" s="158" t="s">
        <v>1</v>
      </c>
      <c r="N752" s="159" t="s">
        <v>45</v>
      </c>
      <c r="O752" s="59"/>
      <c r="P752" s="160">
        <f>O752*H752</f>
        <v>0</v>
      </c>
      <c r="Q752" s="160">
        <v>0</v>
      </c>
      <c r="R752" s="160">
        <f>Q752*H752</f>
        <v>0</v>
      </c>
      <c r="S752" s="160">
        <v>0</v>
      </c>
      <c r="T752" s="161">
        <f>S752*H752</f>
        <v>0</v>
      </c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R752" s="162" t="s">
        <v>192</v>
      </c>
      <c r="AT752" s="162" t="s">
        <v>187</v>
      </c>
      <c r="AU752" s="162" t="s">
        <v>88</v>
      </c>
      <c r="AY752" s="18" t="s">
        <v>185</v>
      </c>
      <c r="BE752" s="163">
        <f>IF(N752="základní",J752,0)</f>
        <v>0</v>
      </c>
      <c r="BF752" s="163">
        <f>IF(N752="snížená",J752,0)</f>
        <v>0</v>
      </c>
      <c r="BG752" s="163">
        <f>IF(N752="zákl. přenesená",J752,0)</f>
        <v>0</v>
      </c>
      <c r="BH752" s="163">
        <f>IF(N752="sníž. přenesená",J752,0)</f>
        <v>0</v>
      </c>
      <c r="BI752" s="163">
        <f>IF(N752="nulová",J752,0)</f>
        <v>0</v>
      </c>
      <c r="BJ752" s="18" t="s">
        <v>24</v>
      </c>
      <c r="BK752" s="163">
        <f>ROUND(I752*H752,2)</f>
        <v>0</v>
      </c>
      <c r="BL752" s="18" t="s">
        <v>192</v>
      </c>
      <c r="BM752" s="162" t="s">
        <v>3915</v>
      </c>
    </row>
    <row r="753" spans="1:65" s="15" customFormat="1">
      <c r="B753" s="194"/>
      <c r="D753" s="165" t="s">
        <v>194</v>
      </c>
      <c r="E753" s="195" t="s">
        <v>1</v>
      </c>
      <c r="F753" s="196" t="s">
        <v>3916</v>
      </c>
      <c r="H753" s="195" t="s">
        <v>1</v>
      </c>
      <c r="I753" s="197"/>
      <c r="L753" s="194"/>
      <c r="M753" s="198"/>
      <c r="N753" s="199"/>
      <c r="O753" s="199"/>
      <c r="P753" s="199"/>
      <c r="Q753" s="199"/>
      <c r="R753" s="199"/>
      <c r="S753" s="199"/>
      <c r="T753" s="200"/>
      <c r="AT753" s="195" t="s">
        <v>194</v>
      </c>
      <c r="AU753" s="195" t="s">
        <v>88</v>
      </c>
      <c r="AV753" s="15" t="s">
        <v>24</v>
      </c>
      <c r="AW753" s="15" t="s">
        <v>35</v>
      </c>
      <c r="AX753" s="15" t="s">
        <v>80</v>
      </c>
      <c r="AY753" s="195" t="s">
        <v>185</v>
      </c>
    </row>
    <row r="754" spans="1:65" s="13" customFormat="1">
      <c r="B754" s="164"/>
      <c r="D754" s="165" t="s">
        <v>194</v>
      </c>
      <c r="E754" s="166" t="s">
        <v>1</v>
      </c>
      <c r="F754" s="167" t="s">
        <v>3917</v>
      </c>
      <c r="H754" s="168">
        <v>19.513000000000002</v>
      </c>
      <c r="I754" s="169"/>
      <c r="L754" s="164"/>
      <c r="M754" s="170"/>
      <c r="N754" s="171"/>
      <c r="O754" s="171"/>
      <c r="P754" s="171"/>
      <c r="Q754" s="171"/>
      <c r="R754" s="171"/>
      <c r="S754" s="171"/>
      <c r="T754" s="172"/>
      <c r="AT754" s="166" t="s">
        <v>194</v>
      </c>
      <c r="AU754" s="166" t="s">
        <v>88</v>
      </c>
      <c r="AV754" s="13" t="s">
        <v>88</v>
      </c>
      <c r="AW754" s="13" t="s">
        <v>35</v>
      </c>
      <c r="AX754" s="13" t="s">
        <v>80</v>
      </c>
      <c r="AY754" s="166" t="s">
        <v>185</v>
      </c>
    </row>
    <row r="755" spans="1:65" s="14" customFormat="1">
      <c r="B755" s="173"/>
      <c r="D755" s="165" t="s">
        <v>194</v>
      </c>
      <c r="E755" s="174" t="s">
        <v>1814</v>
      </c>
      <c r="F755" s="175" t="s">
        <v>195</v>
      </c>
      <c r="H755" s="176">
        <v>19.513000000000002</v>
      </c>
      <c r="I755" s="177"/>
      <c r="L755" s="173"/>
      <c r="M755" s="178"/>
      <c r="N755" s="179"/>
      <c r="O755" s="179"/>
      <c r="P755" s="179"/>
      <c r="Q755" s="179"/>
      <c r="R755" s="179"/>
      <c r="S755" s="179"/>
      <c r="T755" s="180"/>
      <c r="AT755" s="174" t="s">
        <v>194</v>
      </c>
      <c r="AU755" s="174" t="s">
        <v>88</v>
      </c>
      <c r="AV755" s="14" t="s">
        <v>192</v>
      </c>
      <c r="AW755" s="14" t="s">
        <v>35</v>
      </c>
      <c r="AX755" s="14" t="s">
        <v>24</v>
      </c>
      <c r="AY755" s="174" t="s">
        <v>185</v>
      </c>
    </row>
    <row r="756" spans="1:65" s="2" customFormat="1" ht="16.5" customHeight="1">
      <c r="A756" s="33"/>
      <c r="B756" s="150"/>
      <c r="C756" s="151" t="s">
        <v>1103</v>
      </c>
      <c r="D756" s="151" t="s">
        <v>187</v>
      </c>
      <c r="E756" s="152" t="s">
        <v>348</v>
      </c>
      <c r="F756" s="153" t="s">
        <v>349</v>
      </c>
      <c r="G756" s="154" t="s">
        <v>228</v>
      </c>
      <c r="H756" s="155">
        <v>19.513000000000002</v>
      </c>
      <c r="I756" s="156"/>
      <c r="J756" s="157">
        <f>ROUND(I756*H756,2)</f>
        <v>0</v>
      </c>
      <c r="K756" s="153" t="s">
        <v>191</v>
      </c>
      <c r="L756" s="34"/>
      <c r="M756" s="158" t="s">
        <v>1</v>
      </c>
      <c r="N756" s="159" t="s">
        <v>45</v>
      </c>
      <c r="O756" s="59"/>
      <c r="P756" s="160">
        <f>O756*H756</f>
        <v>0</v>
      </c>
      <c r="Q756" s="160">
        <v>0</v>
      </c>
      <c r="R756" s="160">
        <f>Q756*H756</f>
        <v>0</v>
      </c>
      <c r="S756" s="160">
        <v>0</v>
      </c>
      <c r="T756" s="161">
        <f>S756*H756</f>
        <v>0</v>
      </c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R756" s="162" t="s">
        <v>192</v>
      </c>
      <c r="AT756" s="162" t="s">
        <v>187</v>
      </c>
      <c r="AU756" s="162" t="s">
        <v>88</v>
      </c>
      <c r="AY756" s="18" t="s">
        <v>185</v>
      </c>
      <c r="BE756" s="163">
        <f>IF(N756="základní",J756,0)</f>
        <v>0</v>
      </c>
      <c r="BF756" s="163">
        <f>IF(N756="snížená",J756,0)</f>
        <v>0</v>
      </c>
      <c r="BG756" s="163">
        <f>IF(N756="zákl. přenesená",J756,0)</f>
        <v>0</v>
      </c>
      <c r="BH756" s="163">
        <f>IF(N756="sníž. přenesená",J756,0)</f>
        <v>0</v>
      </c>
      <c r="BI756" s="163">
        <f>IF(N756="nulová",J756,0)</f>
        <v>0</v>
      </c>
      <c r="BJ756" s="18" t="s">
        <v>24</v>
      </c>
      <c r="BK756" s="163">
        <f>ROUND(I756*H756,2)</f>
        <v>0</v>
      </c>
      <c r="BL756" s="18" t="s">
        <v>192</v>
      </c>
      <c r="BM756" s="162" t="s">
        <v>3918</v>
      </c>
    </row>
    <row r="757" spans="1:65" s="13" customFormat="1">
      <c r="B757" s="164"/>
      <c r="D757" s="165" t="s">
        <v>194</v>
      </c>
      <c r="E757" s="166" t="s">
        <v>1</v>
      </c>
      <c r="F757" s="167" t="s">
        <v>2860</v>
      </c>
      <c r="H757" s="168">
        <v>19.513000000000002</v>
      </c>
      <c r="I757" s="169"/>
      <c r="L757" s="164"/>
      <c r="M757" s="170"/>
      <c r="N757" s="171"/>
      <c r="O757" s="171"/>
      <c r="P757" s="171"/>
      <c r="Q757" s="171"/>
      <c r="R757" s="171"/>
      <c r="S757" s="171"/>
      <c r="T757" s="172"/>
      <c r="AT757" s="166" t="s">
        <v>194</v>
      </c>
      <c r="AU757" s="166" t="s">
        <v>88</v>
      </c>
      <c r="AV757" s="13" t="s">
        <v>88</v>
      </c>
      <c r="AW757" s="13" t="s">
        <v>35</v>
      </c>
      <c r="AX757" s="13" t="s">
        <v>24</v>
      </c>
      <c r="AY757" s="166" t="s">
        <v>185</v>
      </c>
    </row>
    <row r="758" spans="1:65" s="2" customFormat="1" ht="21.75" customHeight="1">
      <c r="A758" s="33"/>
      <c r="B758" s="150"/>
      <c r="C758" s="151" t="s">
        <v>1107</v>
      </c>
      <c r="D758" s="151" t="s">
        <v>187</v>
      </c>
      <c r="E758" s="152" t="s">
        <v>353</v>
      </c>
      <c r="F758" s="153" t="s">
        <v>354</v>
      </c>
      <c r="G758" s="154" t="s">
        <v>228</v>
      </c>
      <c r="H758" s="155">
        <v>19.513000000000002</v>
      </c>
      <c r="I758" s="156"/>
      <c r="J758" s="157">
        <f>ROUND(I758*H758,2)</f>
        <v>0</v>
      </c>
      <c r="K758" s="153" t="s">
        <v>191</v>
      </c>
      <c r="L758" s="34"/>
      <c r="M758" s="158" t="s">
        <v>1</v>
      </c>
      <c r="N758" s="159" t="s">
        <v>45</v>
      </c>
      <c r="O758" s="59"/>
      <c r="P758" s="160">
        <f>O758*H758</f>
        <v>0</v>
      </c>
      <c r="Q758" s="160">
        <v>0</v>
      </c>
      <c r="R758" s="160">
        <f>Q758*H758</f>
        <v>0</v>
      </c>
      <c r="S758" s="160">
        <v>0</v>
      </c>
      <c r="T758" s="161">
        <f>S758*H758</f>
        <v>0</v>
      </c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R758" s="162" t="s">
        <v>192</v>
      </c>
      <c r="AT758" s="162" t="s">
        <v>187</v>
      </c>
      <c r="AU758" s="162" t="s">
        <v>88</v>
      </c>
      <c r="AY758" s="18" t="s">
        <v>185</v>
      </c>
      <c r="BE758" s="163">
        <f>IF(N758="základní",J758,0)</f>
        <v>0</v>
      </c>
      <c r="BF758" s="163">
        <f>IF(N758="snížená",J758,0)</f>
        <v>0</v>
      </c>
      <c r="BG758" s="163">
        <f>IF(N758="zákl. přenesená",J758,0)</f>
        <v>0</v>
      </c>
      <c r="BH758" s="163">
        <f>IF(N758="sníž. přenesená",J758,0)</f>
        <v>0</v>
      </c>
      <c r="BI758" s="163">
        <f>IF(N758="nulová",J758,0)</f>
        <v>0</v>
      </c>
      <c r="BJ758" s="18" t="s">
        <v>24</v>
      </c>
      <c r="BK758" s="163">
        <f>ROUND(I758*H758,2)</f>
        <v>0</v>
      </c>
      <c r="BL758" s="18" t="s">
        <v>192</v>
      </c>
      <c r="BM758" s="162" t="s">
        <v>3919</v>
      </c>
    </row>
    <row r="759" spans="1:65" s="2" customFormat="1" ht="16.5" customHeight="1">
      <c r="A759" s="33"/>
      <c r="B759" s="150"/>
      <c r="C759" s="151" t="s">
        <v>1112</v>
      </c>
      <c r="D759" s="151" t="s">
        <v>187</v>
      </c>
      <c r="E759" s="152" t="s">
        <v>3920</v>
      </c>
      <c r="F759" s="153" t="s">
        <v>3921</v>
      </c>
      <c r="G759" s="154" t="s">
        <v>190</v>
      </c>
      <c r="H759" s="155">
        <v>394</v>
      </c>
      <c r="I759" s="156"/>
      <c r="J759" s="157">
        <f>ROUND(I759*H759,2)</f>
        <v>0</v>
      </c>
      <c r="K759" s="153" t="s">
        <v>224</v>
      </c>
      <c r="L759" s="34"/>
      <c r="M759" s="158" t="s">
        <v>1</v>
      </c>
      <c r="N759" s="159" t="s">
        <v>45</v>
      </c>
      <c r="O759" s="59"/>
      <c r="P759" s="160">
        <f>O759*H759</f>
        <v>0</v>
      </c>
      <c r="Q759" s="160">
        <v>1.65E-3</v>
      </c>
      <c r="R759" s="160">
        <f>Q759*H759</f>
        <v>0.65010000000000001</v>
      </c>
      <c r="S759" s="160">
        <v>0</v>
      </c>
      <c r="T759" s="161">
        <f>S759*H759</f>
        <v>0</v>
      </c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R759" s="162" t="s">
        <v>192</v>
      </c>
      <c r="AT759" s="162" t="s">
        <v>187</v>
      </c>
      <c r="AU759" s="162" t="s">
        <v>88</v>
      </c>
      <c r="AY759" s="18" t="s">
        <v>185</v>
      </c>
      <c r="BE759" s="163">
        <f>IF(N759="základní",J759,0)</f>
        <v>0</v>
      </c>
      <c r="BF759" s="163">
        <f>IF(N759="snížená",J759,0)</f>
        <v>0</v>
      </c>
      <c r="BG759" s="163">
        <f>IF(N759="zákl. přenesená",J759,0)</f>
        <v>0</v>
      </c>
      <c r="BH759" s="163">
        <f>IF(N759="sníž. přenesená",J759,0)</f>
        <v>0</v>
      </c>
      <c r="BI759" s="163">
        <f>IF(N759="nulová",J759,0)</f>
        <v>0</v>
      </c>
      <c r="BJ759" s="18" t="s">
        <v>24</v>
      </c>
      <c r="BK759" s="163">
        <f>ROUND(I759*H759,2)</f>
        <v>0</v>
      </c>
      <c r="BL759" s="18" t="s">
        <v>192</v>
      </c>
      <c r="BM759" s="162" t="s">
        <v>3922</v>
      </c>
    </row>
    <row r="760" spans="1:65" s="15" customFormat="1">
      <c r="B760" s="194"/>
      <c r="D760" s="165" t="s">
        <v>194</v>
      </c>
      <c r="E760" s="195" t="s">
        <v>1</v>
      </c>
      <c r="F760" s="196" t="s">
        <v>3923</v>
      </c>
      <c r="H760" s="195" t="s">
        <v>1</v>
      </c>
      <c r="I760" s="197"/>
      <c r="L760" s="194"/>
      <c r="M760" s="198"/>
      <c r="N760" s="199"/>
      <c r="O760" s="199"/>
      <c r="P760" s="199"/>
      <c r="Q760" s="199"/>
      <c r="R760" s="199"/>
      <c r="S760" s="199"/>
      <c r="T760" s="200"/>
      <c r="AT760" s="195" t="s">
        <v>194</v>
      </c>
      <c r="AU760" s="195" t="s">
        <v>88</v>
      </c>
      <c r="AV760" s="15" t="s">
        <v>24</v>
      </c>
      <c r="AW760" s="15" t="s">
        <v>35</v>
      </c>
      <c r="AX760" s="15" t="s">
        <v>80</v>
      </c>
      <c r="AY760" s="195" t="s">
        <v>185</v>
      </c>
    </row>
    <row r="761" spans="1:65" s="13" customFormat="1">
      <c r="B761" s="164"/>
      <c r="D761" s="165" t="s">
        <v>194</v>
      </c>
      <c r="E761" s="166" t="s">
        <v>1</v>
      </c>
      <c r="F761" s="167" t="s">
        <v>3924</v>
      </c>
      <c r="H761" s="168">
        <v>26</v>
      </c>
      <c r="I761" s="169"/>
      <c r="L761" s="164"/>
      <c r="M761" s="170"/>
      <c r="N761" s="171"/>
      <c r="O761" s="171"/>
      <c r="P761" s="171"/>
      <c r="Q761" s="171"/>
      <c r="R761" s="171"/>
      <c r="S761" s="171"/>
      <c r="T761" s="172"/>
      <c r="AT761" s="166" t="s">
        <v>194</v>
      </c>
      <c r="AU761" s="166" t="s">
        <v>88</v>
      </c>
      <c r="AV761" s="13" t="s">
        <v>88</v>
      </c>
      <c r="AW761" s="13" t="s">
        <v>35</v>
      </c>
      <c r="AX761" s="13" t="s">
        <v>80</v>
      </c>
      <c r="AY761" s="166" t="s">
        <v>185</v>
      </c>
    </row>
    <row r="762" spans="1:65" s="13" customFormat="1">
      <c r="B762" s="164"/>
      <c r="D762" s="165" t="s">
        <v>194</v>
      </c>
      <c r="E762" s="166" t="s">
        <v>1</v>
      </c>
      <c r="F762" s="167" t="s">
        <v>3925</v>
      </c>
      <c r="H762" s="168">
        <v>238</v>
      </c>
      <c r="I762" s="169"/>
      <c r="L762" s="164"/>
      <c r="M762" s="170"/>
      <c r="N762" s="171"/>
      <c r="O762" s="171"/>
      <c r="P762" s="171"/>
      <c r="Q762" s="171"/>
      <c r="R762" s="171"/>
      <c r="S762" s="171"/>
      <c r="T762" s="172"/>
      <c r="AT762" s="166" t="s">
        <v>194</v>
      </c>
      <c r="AU762" s="166" t="s">
        <v>88</v>
      </c>
      <c r="AV762" s="13" t="s">
        <v>88</v>
      </c>
      <c r="AW762" s="13" t="s">
        <v>35</v>
      </c>
      <c r="AX762" s="13" t="s">
        <v>80</v>
      </c>
      <c r="AY762" s="166" t="s">
        <v>185</v>
      </c>
    </row>
    <row r="763" spans="1:65" s="13" customFormat="1">
      <c r="B763" s="164"/>
      <c r="D763" s="165" t="s">
        <v>194</v>
      </c>
      <c r="E763" s="166" t="s">
        <v>1</v>
      </c>
      <c r="F763" s="167" t="s">
        <v>3926</v>
      </c>
      <c r="H763" s="168">
        <v>130</v>
      </c>
      <c r="I763" s="169"/>
      <c r="L763" s="164"/>
      <c r="M763" s="170"/>
      <c r="N763" s="171"/>
      <c r="O763" s="171"/>
      <c r="P763" s="171"/>
      <c r="Q763" s="171"/>
      <c r="R763" s="171"/>
      <c r="S763" s="171"/>
      <c r="T763" s="172"/>
      <c r="AT763" s="166" t="s">
        <v>194</v>
      </c>
      <c r="AU763" s="166" t="s">
        <v>88</v>
      </c>
      <c r="AV763" s="13" t="s">
        <v>88</v>
      </c>
      <c r="AW763" s="13" t="s">
        <v>35</v>
      </c>
      <c r="AX763" s="13" t="s">
        <v>80</v>
      </c>
      <c r="AY763" s="166" t="s">
        <v>185</v>
      </c>
    </row>
    <row r="764" spans="1:65" s="14" customFormat="1">
      <c r="B764" s="173"/>
      <c r="D764" s="165" t="s">
        <v>194</v>
      </c>
      <c r="E764" s="174" t="s">
        <v>1</v>
      </c>
      <c r="F764" s="175" t="s">
        <v>195</v>
      </c>
      <c r="H764" s="176">
        <v>394</v>
      </c>
      <c r="I764" s="177"/>
      <c r="L764" s="173"/>
      <c r="M764" s="178"/>
      <c r="N764" s="179"/>
      <c r="O764" s="179"/>
      <c r="P764" s="179"/>
      <c r="Q764" s="179"/>
      <c r="R764" s="179"/>
      <c r="S764" s="179"/>
      <c r="T764" s="180"/>
      <c r="AT764" s="174" t="s">
        <v>194</v>
      </c>
      <c r="AU764" s="174" t="s">
        <v>88</v>
      </c>
      <c r="AV764" s="14" t="s">
        <v>192</v>
      </c>
      <c r="AW764" s="14" t="s">
        <v>35</v>
      </c>
      <c r="AX764" s="14" t="s">
        <v>24</v>
      </c>
      <c r="AY764" s="174" t="s">
        <v>185</v>
      </c>
    </row>
    <row r="765" spans="1:65" s="2" customFormat="1" ht="16.5" customHeight="1">
      <c r="A765" s="33"/>
      <c r="B765" s="150"/>
      <c r="C765" s="181" t="s">
        <v>1117</v>
      </c>
      <c r="D765" s="181" t="s">
        <v>231</v>
      </c>
      <c r="E765" s="182" t="s">
        <v>3927</v>
      </c>
      <c r="F765" s="183" t="s">
        <v>3928</v>
      </c>
      <c r="G765" s="184" t="s">
        <v>190</v>
      </c>
      <c r="H765" s="185">
        <v>397.94</v>
      </c>
      <c r="I765" s="186"/>
      <c r="J765" s="187">
        <f>ROUND(I765*H765,2)</f>
        <v>0</v>
      </c>
      <c r="K765" s="183" t="s">
        <v>224</v>
      </c>
      <c r="L765" s="188"/>
      <c r="M765" s="189" t="s">
        <v>1</v>
      </c>
      <c r="N765" s="190" t="s">
        <v>45</v>
      </c>
      <c r="O765" s="59"/>
      <c r="P765" s="160">
        <f>O765*H765</f>
        <v>0</v>
      </c>
      <c r="Q765" s="160">
        <v>3.5000000000000003E-2</v>
      </c>
      <c r="R765" s="160">
        <f>Q765*H765</f>
        <v>13.927900000000001</v>
      </c>
      <c r="S765" s="160">
        <v>0</v>
      </c>
      <c r="T765" s="161">
        <f>S765*H765</f>
        <v>0</v>
      </c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R765" s="162" t="s">
        <v>217</v>
      </c>
      <c r="AT765" s="162" t="s">
        <v>231</v>
      </c>
      <c r="AU765" s="162" t="s">
        <v>88</v>
      </c>
      <c r="AY765" s="18" t="s">
        <v>185</v>
      </c>
      <c r="BE765" s="163">
        <f>IF(N765="základní",J765,0)</f>
        <v>0</v>
      </c>
      <c r="BF765" s="163">
        <f>IF(N765="snížená",J765,0)</f>
        <v>0</v>
      </c>
      <c r="BG765" s="163">
        <f>IF(N765="zákl. přenesená",J765,0)</f>
        <v>0</v>
      </c>
      <c r="BH765" s="163">
        <f>IF(N765="sníž. přenesená",J765,0)</f>
        <v>0</v>
      </c>
      <c r="BI765" s="163">
        <f>IF(N765="nulová",J765,0)</f>
        <v>0</v>
      </c>
      <c r="BJ765" s="18" t="s">
        <v>24</v>
      </c>
      <c r="BK765" s="163">
        <f>ROUND(I765*H765,2)</f>
        <v>0</v>
      </c>
      <c r="BL765" s="18" t="s">
        <v>192</v>
      </c>
      <c r="BM765" s="162" t="s">
        <v>3929</v>
      </c>
    </row>
    <row r="766" spans="1:65" s="13" customFormat="1">
      <c r="B766" s="164"/>
      <c r="D766" s="165" t="s">
        <v>194</v>
      </c>
      <c r="E766" s="166" t="s">
        <v>1</v>
      </c>
      <c r="F766" s="167" t="s">
        <v>3930</v>
      </c>
      <c r="H766" s="168">
        <v>397.94</v>
      </c>
      <c r="I766" s="169"/>
      <c r="L766" s="164"/>
      <c r="M766" s="170"/>
      <c r="N766" s="171"/>
      <c r="O766" s="171"/>
      <c r="P766" s="171"/>
      <c r="Q766" s="171"/>
      <c r="R766" s="171"/>
      <c r="S766" s="171"/>
      <c r="T766" s="172"/>
      <c r="AT766" s="166" t="s">
        <v>194</v>
      </c>
      <c r="AU766" s="166" t="s">
        <v>88</v>
      </c>
      <c r="AV766" s="13" t="s">
        <v>88</v>
      </c>
      <c r="AW766" s="13" t="s">
        <v>35</v>
      </c>
      <c r="AX766" s="13" t="s">
        <v>24</v>
      </c>
      <c r="AY766" s="166" t="s">
        <v>185</v>
      </c>
    </row>
    <row r="767" spans="1:65" s="2" customFormat="1" ht="16.5" customHeight="1">
      <c r="A767" s="33"/>
      <c r="B767" s="150"/>
      <c r="C767" s="151" t="s">
        <v>1122</v>
      </c>
      <c r="D767" s="151" t="s">
        <v>187</v>
      </c>
      <c r="E767" s="152" t="s">
        <v>1633</v>
      </c>
      <c r="F767" s="153" t="s">
        <v>1634</v>
      </c>
      <c r="G767" s="154" t="s">
        <v>228</v>
      </c>
      <c r="H767" s="155">
        <v>19.513000000000002</v>
      </c>
      <c r="I767" s="156"/>
      <c r="J767" s="157">
        <f>ROUND(I767*H767,2)</f>
        <v>0</v>
      </c>
      <c r="K767" s="153" t="s">
        <v>191</v>
      </c>
      <c r="L767" s="34"/>
      <c r="M767" s="158" t="s">
        <v>1</v>
      </c>
      <c r="N767" s="159" t="s">
        <v>45</v>
      </c>
      <c r="O767" s="59"/>
      <c r="P767" s="160">
        <f>O767*H767</f>
        <v>0</v>
      </c>
      <c r="Q767" s="160">
        <v>2.3010199999999998</v>
      </c>
      <c r="R767" s="160">
        <f>Q767*H767</f>
        <v>44.899803259999999</v>
      </c>
      <c r="S767" s="160">
        <v>0</v>
      </c>
      <c r="T767" s="161">
        <f>S767*H767</f>
        <v>0</v>
      </c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R767" s="162" t="s">
        <v>192</v>
      </c>
      <c r="AT767" s="162" t="s">
        <v>187</v>
      </c>
      <c r="AU767" s="162" t="s">
        <v>88</v>
      </c>
      <c r="AY767" s="18" t="s">
        <v>185</v>
      </c>
      <c r="BE767" s="163">
        <f>IF(N767="základní",J767,0)</f>
        <v>0</v>
      </c>
      <c r="BF767" s="163">
        <f>IF(N767="snížená",J767,0)</f>
        <v>0</v>
      </c>
      <c r="BG767" s="163">
        <f>IF(N767="zákl. přenesená",J767,0)</f>
        <v>0</v>
      </c>
      <c r="BH767" s="163">
        <f>IF(N767="sníž. přenesená",J767,0)</f>
        <v>0</v>
      </c>
      <c r="BI767" s="163">
        <f>IF(N767="nulová",J767,0)</f>
        <v>0</v>
      </c>
      <c r="BJ767" s="18" t="s">
        <v>24</v>
      </c>
      <c r="BK767" s="163">
        <f>ROUND(I767*H767,2)</f>
        <v>0</v>
      </c>
      <c r="BL767" s="18" t="s">
        <v>192</v>
      </c>
      <c r="BM767" s="162" t="s">
        <v>3931</v>
      </c>
    </row>
    <row r="768" spans="1:65" s="15" customFormat="1">
      <c r="B768" s="194"/>
      <c r="D768" s="165" t="s">
        <v>194</v>
      </c>
      <c r="E768" s="195" t="s">
        <v>1</v>
      </c>
      <c r="F768" s="196" t="s">
        <v>3916</v>
      </c>
      <c r="H768" s="195" t="s">
        <v>1</v>
      </c>
      <c r="I768" s="197"/>
      <c r="L768" s="194"/>
      <c r="M768" s="198"/>
      <c r="N768" s="199"/>
      <c r="O768" s="199"/>
      <c r="P768" s="199"/>
      <c r="Q768" s="199"/>
      <c r="R768" s="199"/>
      <c r="S768" s="199"/>
      <c r="T768" s="200"/>
      <c r="AT768" s="195" t="s">
        <v>194</v>
      </c>
      <c r="AU768" s="195" t="s">
        <v>88</v>
      </c>
      <c r="AV768" s="15" t="s">
        <v>24</v>
      </c>
      <c r="AW768" s="15" t="s">
        <v>35</v>
      </c>
      <c r="AX768" s="15" t="s">
        <v>80</v>
      </c>
      <c r="AY768" s="195" t="s">
        <v>185</v>
      </c>
    </row>
    <row r="769" spans="1:65" s="15" customFormat="1">
      <c r="B769" s="194"/>
      <c r="D769" s="165" t="s">
        <v>194</v>
      </c>
      <c r="E769" s="195" t="s">
        <v>1</v>
      </c>
      <c r="F769" s="196" t="s">
        <v>3932</v>
      </c>
      <c r="H769" s="195" t="s">
        <v>1</v>
      </c>
      <c r="I769" s="197"/>
      <c r="L769" s="194"/>
      <c r="M769" s="198"/>
      <c r="N769" s="199"/>
      <c r="O769" s="199"/>
      <c r="P769" s="199"/>
      <c r="Q769" s="199"/>
      <c r="R769" s="199"/>
      <c r="S769" s="199"/>
      <c r="T769" s="200"/>
      <c r="AT769" s="195" t="s">
        <v>194</v>
      </c>
      <c r="AU769" s="195" t="s">
        <v>88</v>
      </c>
      <c r="AV769" s="15" t="s">
        <v>24</v>
      </c>
      <c r="AW769" s="15" t="s">
        <v>35</v>
      </c>
      <c r="AX769" s="15" t="s">
        <v>80</v>
      </c>
      <c r="AY769" s="195" t="s">
        <v>185</v>
      </c>
    </row>
    <row r="770" spans="1:65" s="13" customFormat="1">
      <c r="B770" s="164"/>
      <c r="D770" s="165" t="s">
        <v>194</v>
      </c>
      <c r="E770" s="166" t="s">
        <v>1</v>
      </c>
      <c r="F770" s="167" t="s">
        <v>3917</v>
      </c>
      <c r="H770" s="168">
        <v>19.513000000000002</v>
      </c>
      <c r="I770" s="169"/>
      <c r="L770" s="164"/>
      <c r="M770" s="170"/>
      <c r="N770" s="171"/>
      <c r="O770" s="171"/>
      <c r="P770" s="171"/>
      <c r="Q770" s="171"/>
      <c r="R770" s="171"/>
      <c r="S770" s="171"/>
      <c r="T770" s="172"/>
      <c r="AT770" s="166" t="s">
        <v>194</v>
      </c>
      <c r="AU770" s="166" t="s">
        <v>88</v>
      </c>
      <c r="AV770" s="13" t="s">
        <v>88</v>
      </c>
      <c r="AW770" s="13" t="s">
        <v>35</v>
      </c>
      <c r="AX770" s="13" t="s">
        <v>24</v>
      </c>
      <c r="AY770" s="166" t="s">
        <v>185</v>
      </c>
    </row>
    <row r="771" spans="1:65" s="2" customFormat="1" ht="16.5" customHeight="1">
      <c r="A771" s="33"/>
      <c r="B771" s="150"/>
      <c r="C771" s="151" t="s">
        <v>1135</v>
      </c>
      <c r="D771" s="151" t="s">
        <v>187</v>
      </c>
      <c r="E771" s="152" t="s">
        <v>3933</v>
      </c>
      <c r="F771" s="153" t="s">
        <v>3934</v>
      </c>
      <c r="G771" s="154" t="s">
        <v>228</v>
      </c>
      <c r="H771" s="155">
        <v>16.97</v>
      </c>
      <c r="I771" s="156"/>
      <c r="J771" s="157">
        <f>ROUND(I771*H771,2)</f>
        <v>0</v>
      </c>
      <c r="K771" s="153" t="s">
        <v>191</v>
      </c>
      <c r="L771" s="34"/>
      <c r="M771" s="158" t="s">
        <v>1</v>
      </c>
      <c r="N771" s="159" t="s">
        <v>45</v>
      </c>
      <c r="O771" s="59"/>
      <c r="P771" s="160">
        <f>O771*H771</f>
        <v>0</v>
      </c>
      <c r="Q771" s="160">
        <v>0</v>
      </c>
      <c r="R771" s="160">
        <f>Q771*H771</f>
        <v>0</v>
      </c>
      <c r="S771" s="160">
        <v>0</v>
      </c>
      <c r="T771" s="161">
        <f>S771*H771</f>
        <v>0</v>
      </c>
      <c r="U771" s="33"/>
      <c r="V771" s="33"/>
      <c r="W771" s="33"/>
      <c r="X771" s="33"/>
      <c r="Y771" s="33"/>
      <c r="Z771" s="33"/>
      <c r="AA771" s="33"/>
      <c r="AB771" s="33"/>
      <c r="AC771" s="33"/>
      <c r="AD771" s="33"/>
      <c r="AE771" s="33"/>
      <c r="AR771" s="162" t="s">
        <v>192</v>
      </c>
      <c r="AT771" s="162" t="s">
        <v>187</v>
      </c>
      <c r="AU771" s="162" t="s">
        <v>88</v>
      </c>
      <c r="AY771" s="18" t="s">
        <v>185</v>
      </c>
      <c r="BE771" s="163">
        <f>IF(N771="základní",J771,0)</f>
        <v>0</v>
      </c>
      <c r="BF771" s="163">
        <f>IF(N771="snížená",J771,0)</f>
        <v>0</v>
      </c>
      <c r="BG771" s="163">
        <f>IF(N771="zákl. přenesená",J771,0)</f>
        <v>0</v>
      </c>
      <c r="BH771" s="163">
        <f>IF(N771="sníž. přenesená",J771,0)</f>
        <v>0</v>
      </c>
      <c r="BI771" s="163">
        <f>IF(N771="nulová",J771,0)</f>
        <v>0</v>
      </c>
      <c r="BJ771" s="18" t="s">
        <v>24</v>
      </c>
      <c r="BK771" s="163">
        <f>ROUND(I771*H771,2)</f>
        <v>0</v>
      </c>
      <c r="BL771" s="18" t="s">
        <v>192</v>
      </c>
      <c r="BM771" s="162" t="s">
        <v>3935</v>
      </c>
    </row>
    <row r="772" spans="1:65" s="15" customFormat="1">
      <c r="B772" s="194"/>
      <c r="D772" s="165" t="s">
        <v>194</v>
      </c>
      <c r="E772" s="195" t="s">
        <v>1</v>
      </c>
      <c r="F772" s="196" t="s">
        <v>3936</v>
      </c>
      <c r="H772" s="195" t="s">
        <v>1</v>
      </c>
      <c r="I772" s="197"/>
      <c r="L772" s="194"/>
      <c r="M772" s="198"/>
      <c r="N772" s="199"/>
      <c r="O772" s="199"/>
      <c r="P772" s="199"/>
      <c r="Q772" s="199"/>
      <c r="R772" s="199"/>
      <c r="S772" s="199"/>
      <c r="T772" s="200"/>
      <c r="AT772" s="195" t="s">
        <v>194</v>
      </c>
      <c r="AU772" s="195" t="s">
        <v>88</v>
      </c>
      <c r="AV772" s="15" t="s">
        <v>24</v>
      </c>
      <c r="AW772" s="15" t="s">
        <v>35</v>
      </c>
      <c r="AX772" s="15" t="s">
        <v>80</v>
      </c>
      <c r="AY772" s="195" t="s">
        <v>185</v>
      </c>
    </row>
    <row r="773" spans="1:65" s="13" customFormat="1">
      <c r="B773" s="164"/>
      <c r="D773" s="165" t="s">
        <v>194</v>
      </c>
      <c r="E773" s="166" t="s">
        <v>1</v>
      </c>
      <c r="F773" s="167" t="s">
        <v>3937</v>
      </c>
      <c r="H773" s="168">
        <v>16.97</v>
      </c>
      <c r="I773" s="169"/>
      <c r="L773" s="164"/>
      <c r="M773" s="170"/>
      <c r="N773" s="171"/>
      <c r="O773" s="171"/>
      <c r="P773" s="171"/>
      <c r="Q773" s="171"/>
      <c r="R773" s="171"/>
      <c r="S773" s="171"/>
      <c r="T773" s="172"/>
      <c r="AT773" s="166" t="s">
        <v>194</v>
      </c>
      <c r="AU773" s="166" t="s">
        <v>88</v>
      </c>
      <c r="AV773" s="13" t="s">
        <v>88</v>
      </c>
      <c r="AW773" s="13" t="s">
        <v>35</v>
      </c>
      <c r="AX773" s="13" t="s">
        <v>80</v>
      </c>
      <c r="AY773" s="166" t="s">
        <v>185</v>
      </c>
    </row>
    <row r="774" spans="1:65" s="14" customFormat="1">
      <c r="B774" s="173"/>
      <c r="D774" s="165" t="s">
        <v>194</v>
      </c>
      <c r="E774" s="174" t="s">
        <v>3441</v>
      </c>
      <c r="F774" s="175" t="s">
        <v>195</v>
      </c>
      <c r="H774" s="176">
        <v>16.97</v>
      </c>
      <c r="I774" s="177"/>
      <c r="L774" s="173"/>
      <c r="M774" s="178"/>
      <c r="N774" s="179"/>
      <c r="O774" s="179"/>
      <c r="P774" s="179"/>
      <c r="Q774" s="179"/>
      <c r="R774" s="179"/>
      <c r="S774" s="179"/>
      <c r="T774" s="180"/>
      <c r="AT774" s="174" t="s">
        <v>194</v>
      </c>
      <c r="AU774" s="174" t="s">
        <v>88</v>
      </c>
      <c r="AV774" s="14" t="s">
        <v>192</v>
      </c>
      <c r="AW774" s="14" t="s">
        <v>35</v>
      </c>
      <c r="AX774" s="14" t="s">
        <v>24</v>
      </c>
      <c r="AY774" s="174" t="s">
        <v>185</v>
      </c>
    </row>
    <row r="775" spans="1:65" s="2" customFormat="1" ht="16.5" customHeight="1">
      <c r="A775" s="33"/>
      <c r="B775" s="150"/>
      <c r="C775" s="151" t="s">
        <v>1140</v>
      </c>
      <c r="D775" s="151" t="s">
        <v>187</v>
      </c>
      <c r="E775" s="152" t="s">
        <v>2933</v>
      </c>
      <c r="F775" s="153" t="s">
        <v>2934</v>
      </c>
      <c r="G775" s="154" t="s">
        <v>288</v>
      </c>
      <c r="H775" s="155">
        <v>92.564999999999998</v>
      </c>
      <c r="I775" s="156"/>
      <c r="J775" s="157">
        <f>ROUND(I775*H775,2)</f>
        <v>0</v>
      </c>
      <c r="K775" s="153" t="s">
        <v>191</v>
      </c>
      <c r="L775" s="34"/>
      <c r="M775" s="158" t="s">
        <v>1</v>
      </c>
      <c r="N775" s="159" t="s">
        <v>45</v>
      </c>
      <c r="O775" s="59"/>
      <c r="P775" s="160">
        <f>O775*H775</f>
        <v>0</v>
      </c>
      <c r="Q775" s="160">
        <v>6.3899999999999998E-3</v>
      </c>
      <c r="R775" s="160">
        <f>Q775*H775</f>
        <v>0.59149034999999994</v>
      </c>
      <c r="S775" s="160">
        <v>0</v>
      </c>
      <c r="T775" s="161">
        <f>S775*H775</f>
        <v>0</v>
      </c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R775" s="162" t="s">
        <v>192</v>
      </c>
      <c r="AT775" s="162" t="s">
        <v>187</v>
      </c>
      <c r="AU775" s="162" t="s">
        <v>88</v>
      </c>
      <c r="AY775" s="18" t="s">
        <v>185</v>
      </c>
      <c r="BE775" s="163">
        <f>IF(N775="základní",J775,0)</f>
        <v>0</v>
      </c>
      <c r="BF775" s="163">
        <f>IF(N775="snížená",J775,0)</f>
        <v>0</v>
      </c>
      <c r="BG775" s="163">
        <f>IF(N775="zákl. přenesená",J775,0)</f>
        <v>0</v>
      </c>
      <c r="BH775" s="163">
        <f>IF(N775="sníž. přenesená",J775,0)</f>
        <v>0</v>
      </c>
      <c r="BI775" s="163">
        <f>IF(N775="nulová",J775,0)</f>
        <v>0</v>
      </c>
      <c r="BJ775" s="18" t="s">
        <v>24</v>
      </c>
      <c r="BK775" s="163">
        <f>ROUND(I775*H775,2)</f>
        <v>0</v>
      </c>
      <c r="BL775" s="18" t="s">
        <v>192</v>
      </c>
      <c r="BM775" s="162" t="s">
        <v>3938</v>
      </c>
    </row>
    <row r="776" spans="1:65" s="15" customFormat="1">
      <c r="B776" s="194"/>
      <c r="D776" s="165" t="s">
        <v>194</v>
      </c>
      <c r="E776" s="195" t="s">
        <v>1</v>
      </c>
      <c r="F776" s="196" t="s">
        <v>3936</v>
      </c>
      <c r="H776" s="195" t="s">
        <v>1</v>
      </c>
      <c r="I776" s="197"/>
      <c r="L776" s="194"/>
      <c r="M776" s="198"/>
      <c r="N776" s="199"/>
      <c r="O776" s="199"/>
      <c r="P776" s="199"/>
      <c r="Q776" s="199"/>
      <c r="R776" s="199"/>
      <c r="S776" s="199"/>
      <c r="T776" s="200"/>
      <c r="AT776" s="195" t="s">
        <v>194</v>
      </c>
      <c r="AU776" s="195" t="s">
        <v>88</v>
      </c>
      <c r="AV776" s="15" t="s">
        <v>24</v>
      </c>
      <c r="AW776" s="15" t="s">
        <v>35</v>
      </c>
      <c r="AX776" s="15" t="s">
        <v>80</v>
      </c>
      <c r="AY776" s="195" t="s">
        <v>185</v>
      </c>
    </row>
    <row r="777" spans="1:65" s="13" customFormat="1">
      <c r="B777" s="164"/>
      <c r="D777" s="165" t="s">
        <v>194</v>
      </c>
      <c r="E777" s="166" t="s">
        <v>1</v>
      </c>
      <c r="F777" s="167" t="s">
        <v>3939</v>
      </c>
      <c r="H777" s="168">
        <v>92.564999999999998</v>
      </c>
      <c r="I777" s="169"/>
      <c r="L777" s="164"/>
      <c r="M777" s="170"/>
      <c r="N777" s="171"/>
      <c r="O777" s="171"/>
      <c r="P777" s="171"/>
      <c r="Q777" s="171"/>
      <c r="R777" s="171"/>
      <c r="S777" s="171"/>
      <c r="T777" s="172"/>
      <c r="AT777" s="166" t="s">
        <v>194</v>
      </c>
      <c r="AU777" s="166" t="s">
        <v>88</v>
      </c>
      <c r="AV777" s="13" t="s">
        <v>88</v>
      </c>
      <c r="AW777" s="13" t="s">
        <v>35</v>
      </c>
      <c r="AX777" s="13" t="s">
        <v>24</v>
      </c>
      <c r="AY777" s="166" t="s">
        <v>185</v>
      </c>
    </row>
    <row r="778" spans="1:65" s="12" customFormat="1" ht="22.9" customHeight="1">
      <c r="B778" s="137"/>
      <c r="D778" s="138" t="s">
        <v>79</v>
      </c>
      <c r="E778" s="148" t="s">
        <v>157</v>
      </c>
      <c r="F778" s="148" t="s">
        <v>388</v>
      </c>
      <c r="I778" s="140"/>
      <c r="J778" s="149">
        <f>BK778</f>
        <v>0</v>
      </c>
      <c r="L778" s="137"/>
      <c r="M778" s="142"/>
      <c r="N778" s="143"/>
      <c r="O778" s="143"/>
      <c r="P778" s="144">
        <f>SUM(P779:P799)</f>
        <v>0</v>
      </c>
      <c r="Q778" s="143"/>
      <c r="R778" s="144">
        <f>SUM(R779:R799)</f>
        <v>59.275071860000004</v>
      </c>
      <c r="S778" s="143"/>
      <c r="T778" s="145">
        <f>SUM(T779:T799)</f>
        <v>0</v>
      </c>
      <c r="AR778" s="138" t="s">
        <v>24</v>
      </c>
      <c r="AT778" s="146" t="s">
        <v>79</v>
      </c>
      <c r="AU778" s="146" t="s">
        <v>24</v>
      </c>
      <c r="AY778" s="138" t="s">
        <v>185</v>
      </c>
      <c r="BK778" s="147">
        <f>SUM(BK779:BK799)</f>
        <v>0</v>
      </c>
    </row>
    <row r="779" spans="1:65" s="2" customFormat="1" ht="16.5" customHeight="1">
      <c r="A779" s="33"/>
      <c r="B779" s="150"/>
      <c r="C779" s="151" t="s">
        <v>1145</v>
      </c>
      <c r="D779" s="151" t="s">
        <v>187</v>
      </c>
      <c r="E779" s="152" t="s">
        <v>2945</v>
      </c>
      <c r="F779" s="153" t="s">
        <v>2946</v>
      </c>
      <c r="G779" s="154" t="s">
        <v>288</v>
      </c>
      <c r="H779" s="155">
        <v>83.742999999999995</v>
      </c>
      <c r="I779" s="156"/>
      <c r="J779" s="157">
        <f>ROUND(I779*H779,2)</f>
        <v>0</v>
      </c>
      <c r="K779" s="153" t="s">
        <v>191</v>
      </c>
      <c r="L779" s="34"/>
      <c r="M779" s="158" t="s">
        <v>1</v>
      </c>
      <c r="N779" s="159" t="s">
        <v>45</v>
      </c>
      <c r="O779" s="59"/>
      <c r="P779" s="160">
        <f>O779*H779</f>
        <v>0</v>
      </c>
      <c r="Q779" s="160">
        <v>0</v>
      </c>
      <c r="R779" s="160">
        <f>Q779*H779</f>
        <v>0</v>
      </c>
      <c r="S779" s="160">
        <v>0</v>
      </c>
      <c r="T779" s="161">
        <f>S779*H779</f>
        <v>0</v>
      </c>
      <c r="U779" s="33"/>
      <c r="V779" s="33"/>
      <c r="W779" s="33"/>
      <c r="X779" s="33"/>
      <c r="Y779" s="33"/>
      <c r="Z779" s="33"/>
      <c r="AA779" s="33"/>
      <c r="AB779" s="33"/>
      <c r="AC779" s="33"/>
      <c r="AD779" s="33"/>
      <c r="AE779" s="33"/>
      <c r="AR779" s="162" t="s">
        <v>192</v>
      </c>
      <c r="AT779" s="162" t="s">
        <v>187</v>
      </c>
      <c r="AU779" s="162" t="s">
        <v>88</v>
      </c>
      <c r="AY779" s="18" t="s">
        <v>185</v>
      </c>
      <c r="BE779" s="163">
        <f>IF(N779="základní",J779,0)</f>
        <v>0</v>
      </c>
      <c r="BF779" s="163">
        <f>IF(N779="snížená",J779,0)</f>
        <v>0</v>
      </c>
      <c r="BG779" s="163">
        <f>IF(N779="zákl. přenesená",J779,0)</f>
        <v>0</v>
      </c>
      <c r="BH779" s="163">
        <f>IF(N779="sníž. přenesená",J779,0)</f>
        <v>0</v>
      </c>
      <c r="BI779" s="163">
        <f>IF(N779="nulová",J779,0)</f>
        <v>0</v>
      </c>
      <c r="BJ779" s="18" t="s">
        <v>24</v>
      </c>
      <c r="BK779" s="163">
        <f>ROUND(I779*H779,2)</f>
        <v>0</v>
      </c>
      <c r="BL779" s="18" t="s">
        <v>192</v>
      </c>
      <c r="BM779" s="162" t="s">
        <v>3940</v>
      </c>
    </row>
    <row r="780" spans="1:65" s="15" customFormat="1">
      <c r="B780" s="194"/>
      <c r="D780" s="165" t="s">
        <v>194</v>
      </c>
      <c r="E780" s="195" t="s">
        <v>1</v>
      </c>
      <c r="F780" s="196" t="s">
        <v>1640</v>
      </c>
      <c r="H780" s="195" t="s">
        <v>1</v>
      </c>
      <c r="I780" s="197"/>
      <c r="L780" s="194"/>
      <c r="M780" s="198"/>
      <c r="N780" s="199"/>
      <c r="O780" s="199"/>
      <c r="P780" s="199"/>
      <c r="Q780" s="199"/>
      <c r="R780" s="199"/>
      <c r="S780" s="199"/>
      <c r="T780" s="200"/>
      <c r="AT780" s="195" t="s">
        <v>194</v>
      </c>
      <c r="AU780" s="195" t="s">
        <v>88</v>
      </c>
      <c r="AV780" s="15" t="s">
        <v>24</v>
      </c>
      <c r="AW780" s="15" t="s">
        <v>35</v>
      </c>
      <c r="AX780" s="15" t="s">
        <v>80</v>
      </c>
      <c r="AY780" s="195" t="s">
        <v>185</v>
      </c>
    </row>
    <row r="781" spans="1:65" s="13" customFormat="1">
      <c r="B781" s="164"/>
      <c r="D781" s="165" t="s">
        <v>194</v>
      </c>
      <c r="E781" s="166" t="s">
        <v>1</v>
      </c>
      <c r="F781" s="167" t="s">
        <v>3941</v>
      </c>
      <c r="H781" s="168">
        <v>44.33</v>
      </c>
      <c r="I781" s="169"/>
      <c r="L781" s="164"/>
      <c r="M781" s="170"/>
      <c r="N781" s="171"/>
      <c r="O781" s="171"/>
      <c r="P781" s="171"/>
      <c r="Q781" s="171"/>
      <c r="R781" s="171"/>
      <c r="S781" s="171"/>
      <c r="T781" s="172"/>
      <c r="AT781" s="166" t="s">
        <v>194</v>
      </c>
      <c r="AU781" s="166" t="s">
        <v>88</v>
      </c>
      <c r="AV781" s="13" t="s">
        <v>88</v>
      </c>
      <c r="AW781" s="13" t="s">
        <v>35</v>
      </c>
      <c r="AX781" s="13" t="s">
        <v>80</v>
      </c>
      <c r="AY781" s="166" t="s">
        <v>185</v>
      </c>
    </row>
    <row r="782" spans="1:65" s="13" customFormat="1">
      <c r="B782" s="164"/>
      <c r="D782" s="165" t="s">
        <v>194</v>
      </c>
      <c r="E782" s="166" t="s">
        <v>1</v>
      </c>
      <c r="F782" s="167" t="s">
        <v>3942</v>
      </c>
      <c r="H782" s="168">
        <v>39.412999999999997</v>
      </c>
      <c r="I782" s="169"/>
      <c r="L782" s="164"/>
      <c r="M782" s="170"/>
      <c r="N782" s="171"/>
      <c r="O782" s="171"/>
      <c r="P782" s="171"/>
      <c r="Q782" s="171"/>
      <c r="R782" s="171"/>
      <c r="S782" s="171"/>
      <c r="T782" s="172"/>
      <c r="AT782" s="166" t="s">
        <v>194</v>
      </c>
      <c r="AU782" s="166" t="s">
        <v>88</v>
      </c>
      <c r="AV782" s="13" t="s">
        <v>88</v>
      </c>
      <c r="AW782" s="13" t="s">
        <v>35</v>
      </c>
      <c r="AX782" s="13" t="s">
        <v>80</v>
      </c>
      <c r="AY782" s="166" t="s">
        <v>185</v>
      </c>
    </row>
    <row r="783" spans="1:65" s="14" customFormat="1">
      <c r="B783" s="173"/>
      <c r="D783" s="165" t="s">
        <v>194</v>
      </c>
      <c r="E783" s="174" t="s">
        <v>1487</v>
      </c>
      <c r="F783" s="175" t="s">
        <v>195</v>
      </c>
      <c r="H783" s="176">
        <v>83.742999999999995</v>
      </c>
      <c r="I783" s="177"/>
      <c r="L783" s="173"/>
      <c r="M783" s="178"/>
      <c r="N783" s="179"/>
      <c r="O783" s="179"/>
      <c r="P783" s="179"/>
      <c r="Q783" s="179"/>
      <c r="R783" s="179"/>
      <c r="S783" s="179"/>
      <c r="T783" s="180"/>
      <c r="AT783" s="174" t="s">
        <v>194</v>
      </c>
      <c r="AU783" s="174" t="s">
        <v>88</v>
      </c>
      <c r="AV783" s="14" t="s">
        <v>192</v>
      </c>
      <c r="AW783" s="14" t="s">
        <v>35</v>
      </c>
      <c r="AX783" s="14" t="s">
        <v>24</v>
      </c>
      <c r="AY783" s="174" t="s">
        <v>185</v>
      </c>
    </row>
    <row r="784" spans="1:65" s="2" customFormat="1" ht="16.5" customHeight="1">
      <c r="A784" s="33"/>
      <c r="B784" s="150"/>
      <c r="C784" s="151" t="s">
        <v>1149</v>
      </c>
      <c r="D784" s="151" t="s">
        <v>187</v>
      </c>
      <c r="E784" s="152" t="s">
        <v>348</v>
      </c>
      <c r="F784" s="153" t="s">
        <v>349</v>
      </c>
      <c r="G784" s="154" t="s">
        <v>228</v>
      </c>
      <c r="H784" s="155">
        <v>16.748999999999999</v>
      </c>
      <c r="I784" s="156"/>
      <c r="J784" s="157">
        <f>ROUND(I784*H784,2)</f>
        <v>0</v>
      </c>
      <c r="K784" s="153" t="s">
        <v>191</v>
      </c>
      <c r="L784" s="34"/>
      <c r="M784" s="158" t="s">
        <v>1</v>
      </c>
      <c r="N784" s="159" t="s">
        <v>45</v>
      </c>
      <c r="O784" s="59"/>
      <c r="P784" s="160">
        <f>O784*H784</f>
        <v>0</v>
      </c>
      <c r="Q784" s="160">
        <v>0</v>
      </c>
      <c r="R784" s="160">
        <f>Q784*H784</f>
        <v>0</v>
      </c>
      <c r="S784" s="160">
        <v>0</v>
      </c>
      <c r="T784" s="161">
        <f>S784*H784</f>
        <v>0</v>
      </c>
      <c r="U784" s="33"/>
      <c r="V784" s="33"/>
      <c r="W784" s="33"/>
      <c r="X784" s="33"/>
      <c r="Y784" s="33"/>
      <c r="Z784" s="33"/>
      <c r="AA784" s="33"/>
      <c r="AB784" s="33"/>
      <c r="AC784" s="33"/>
      <c r="AD784" s="33"/>
      <c r="AE784" s="33"/>
      <c r="AR784" s="162" t="s">
        <v>192</v>
      </c>
      <c r="AT784" s="162" t="s">
        <v>187</v>
      </c>
      <c r="AU784" s="162" t="s">
        <v>88</v>
      </c>
      <c r="AY784" s="18" t="s">
        <v>185</v>
      </c>
      <c r="BE784" s="163">
        <f>IF(N784="základní",J784,0)</f>
        <v>0</v>
      </c>
      <c r="BF784" s="163">
        <f>IF(N784="snížená",J784,0)</f>
        <v>0</v>
      </c>
      <c r="BG784" s="163">
        <f>IF(N784="zákl. přenesená",J784,0)</f>
        <v>0</v>
      </c>
      <c r="BH784" s="163">
        <f>IF(N784="sníž. přenesená",J784,0)</f>
        <v>0</v>
      </c>
      <c r="BI784" s="163">
        <f>IF(N784="nulová",J784,0)</f>
        <v>0</v>
      </c>
      <c r="BJ784" s="18" t="s">
        <v>24</v>
      </c>
      <c r="BK784" s="163">
        <f>ROUND(I784*H784,2)</f>
        <v>0</v>
      </c>
      <c r="BL784" s="18" t="s">
        <v>192</v>
      </c>
      <c r="BM784" s="162" t="s">
        <v>3943</v>
      </c>
    </row>
    <row r="785" spans="1:65" s="13" customFormat="1">
      <c r="B785" s="164"/>
      <c r="D785" s="165" t="s">
        <v>194</v>
      </c>
      <c r="E785" s="166" t="s">
        <v>1</v>
      </c>
      <c r="F785" s="167" t="s">
        <v>1645</v>
      </c>
      <c r="H785" s="168">
        <v>16.748999999999999</v>
      </c>
      <c r="I785" s="169"/>
      <c r="L785" s="164"/>
      <c r="M785" s="170"/>
      <c r="N785" s="171"/>
      <c r="O785" s="171"/>
      <c r="P785" s="171"/>
      <c r="Q785" s="171"/>
      <c r="R785" s="171"/>
      <c r="S785" s="171"/>
      <c r="T785" s="172"/>
      <c r="AT785" s="166" t="s">
        <v>194</v>
      </c>
      <c r="AU785" s="166" t="s">
        <v>88</v>
      </c>
      <c r="AV785" s="13" t="s">
        <v>88</v>
      </c>
      <c r="AW785" s="13" t="s">
        <v>35</v>
      </c>
      <c r="AX785" s="13" t="s">
        <v>24</v>
      </c>
      <c r="AY785" s="166" t="s">
        <v>185</v>
      </c>
    </row>
    <row r="786" spans="1:65" s="2" customFormat="1" ht="21.75" customHeight="1">
      <c r="A786" s="33"/>
      <c r="B786" s="150"/>
      <c r="C786" s="151" t="s">
        <v>1153</v>
      </c>
      <c r="D786" s="151" t="s">
        <v>187</v>
      </c>
      <c r="E786" s="152" t="s">
        <v>353</v>
      </c>
      <c r="F786" s="153" t="s">
        <v>354</v>
      </c>
      <c r="G786" s="154" t="s">
        <v>228</v>
      </c>
      <c r="H786" s="155">
        <v>16.748999999999999</v>
      </c>
      <c r="I786" s="156"/>
      <c r="J786" s="157">
        <f>ROUND(I786*H786,2)</f>
        <v>0</v>
      </c>
      <c r="K786" s="153" t="s">
        <v>191</v>
      </c>
      <c r="L786" s="34"/>
      <c r="M786" s="158" t="s">
        <v>1</v>
      </c>
      <c r="N786" s="159" t="s">
        <v>45</v>
      </c>
      <c r="O786" s="59"/>
      <c r="P786" s="160">
        <f>O786*H786</f>
        <v>0</v>
      </c>
      <c r="Q786" s="160">
        <v>0</v>
      </c>
      <c r="R786" s="160">
        <f>Q786*H786</f>
        <v>0</v>
      </c>
      <c r="S786" s="160">
        <v>0</v>
      </c>
      <c r="T786" s="161">
        <f>S786*H786</f>
        <v>0</v>
      </c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R786" s="162" t="s">
        <v>192</v>
      </c>
      <c r="AT786" s="162" t="s">
        <v>187</v>
      </c>
      <c r="AU786" s="162" t="s">
        <v>88</v>
      </c>
      <c r="AY786" s="18" t="s">
        <v>185</v>
      </c>
      <c r="BE786" s="163">
        <f>IF(N786="základní",J786,0)</f>
        <v>0</v>
      </c>
      <c r="BF786" s="163">
        <f>IF(N786="snížená",J786,0)</f>
        <v>0</v>
      </c>
      <c r="BG786" s="163">
        <f>IF(N786="zákl. přenesená",J786,0)</f>
        <v>0</v>
      </c>
      <c r="BH786" s="163">
        <f>IF(N786="sníž. přenesená",J786,0)</f>
        <v>0</v>
      </c>
      <c r="BI786" s="163">
        <f>IF(N786="nulová",J786,0)</f>
        <v>0</v>
      </c>
      <c r="BJ786" s="18" t="s">
        <v>24</v>
      </c>
      <c r="BK786" s="163">
        <f>ROUND(I786*H786,2)</f>
        <v>0</v>
      </c>
      <c r="BL786" s="18" t="s">
        <v>192</v>
      </c>
      <c r="BM786" s="162" t="s">
        <v>3944</v>
      </c>
    </row>
    <row r="787" spans="1:65" s="2" customFormat="1" ht="16.5" customHeight="1">
      <c r="A787" s="33"/>
      <c r="B787" s="150"/>
      <c r="C787" s="151" t="s">
        <v>153</v>
      </c>
      <c r="D787" s="151" t="s">
        <v>187</v>
      </c>
      <c r="E787" s="152" t="s">
        <v>2953</v>
      </c>
      <c r="F787" s="153" t="s">
        <v>1648</v>
      </c>
      <c r="G787" s="154" t="s">
        <v>288</v>
      </c>
      <c r="H787" s="155">
        <v>167.48599999999999</v>
      </c>
      <c r="I787" s="156"/>
      <c r="J787" s="157">
        <f>ROUND(I787*H787,2)</f>
        <v>0</v>
      </c>
      <c r="K787" s="153" t="s">
        <v>224</v>
      </c>
      <c r="L787" s="34"/>
      <c r="M787" s="158" t="s">
        <v>1</v>
      </c>
      <c r="N787" s="159" t="s">
        <v>45</v>
      </c>
      <c r="O787" s="59"/>
      <c r="P787" s="160">
        <f>O787*H787</f>
        <v>0</v>
      </c>
      <c r="Q787" s="160">
        <v>0</v>
      </c>
      <c r="R787" s="160">
        <f>Q787*H787</f>
        <v>0</v>
      </c>
      <c r="S787" s="160">
        <v>0</v>
      </c>
      <c r="T787" s="161">
        <f>S787*H787</f>
        <v>0</v>
      </c>
      <c r="U787" s="33"/>
      <c r="V787" s="33"/>
      <c r="W787" s="33"/>
      <c r="X787" s="33"/>
      <c r="Y787" s="33"/>
      <c r="Z787" s="33"/>
      <c r="AA787" s="33"/>
      <c r="AB787" s="33"/>
      <c r="AC787" s="33"/>
      <c r="AD787" s="33"/>
      <c r="AE787" s="33"/>
      <c r="AR787" s="162" t="s">
        <v>192</v>
      </c>
      <c r="AT787" s="162" t="s">
        <v>187</v>
      </c>
      <c r="AU787" s="162" t="s">
        <v>88</v>
      </c>
      <c r="AY787" s="18" t="s">
        <v>185</v>
      </c>
      <c r="BE787" s="163">
        <f>IF(N787="základní",J787,0)</f>
        <v>0</v>
      </c>
      <c r="BF787" s="163">
        <f>IF(N787="snížená",J787,0)</f>
        <v>0</v>
      </c>
      <c r="BG787" s="163">
        <f>IF(N787="zákl. přenesená",J787,0)</f>
        <v>0</v>
      </c>
      <c r="BH787" s="163">
        <f>IF(N787="sníž. přenesená",J787,0)</f>
        <v>0</v>
      </c>
      <c r="BI787" s="163">
        <f>IF(N787="nulová",J787,0)</f>
        <v>0</v>
      </c>
      <c r="BJ787" s="18" t="s">
        <v>24</v>
      </c>
      <c r="BK787" s="163">
        <f>ROUND(I787*H787,2)</f>
        <v>0</v>
      </c>
      <c r="BL787" s="18" t="s">
        <v>192</v>
      </c>
      <c r="BM787" s="162" t="s">
        <v>3945</v>
      </c>
    </row>
    <row r="788" spans="1:65" s="15" customFormat="1">
      <c r="B788" s="194"/>
      <c r="D788" s="165" t="s">
        <v>194</v>
      </c>
      <c r="E788" s="195" t="s">
        <v>1</v>
      </c>
      <c r="F788" s="196" t="s">
        <v>1650</v>
      </c>
      <c r="H788" s="195" t="s">
        <v>1</v>
      </c>
      <c r="I788" s="197"/>
      <c r="L788" s="194"/>
      <c r="M788" s="198"/>
      <c r="N788" s="199"/>
      <c r="O788" s="199"/>
      <c r="P788" s="199"/>
      <c r="Q788" s="199"/>
      <c r="R788" s="199"/>
      <c r="S788" s="199"/>
      <c r="T788" s="200"/>
      <c r="AT788" s="195" t="s">
        <v>194</v>
      </c>
      <c r="AU788" s="195" t="s">
        <v>88</v>
      </c>
      <c r="AV788" s="15" t="s">
        <v>24</v>
      </c>
      <c r="AW788" s="15" t="s">
        <v>35</v>
      </c>
      <c r="AX788" s="15" t="s">
        <v>80</v>
      </c>
      <c r="AY788" s="195" t="s">
        <v>185</v>
      </c>
    </row>
    <row r="789" spans="1:65" s="13" customFormat="1">
      <c r="B789" s="164"/>
      <c r="D789" s="165" t="s">
        <v>194</v>
      </c>
      <c r="E789" s="166" t="s">
        <v>1</v>
      </c>
      <c r="F789" s="167" t="s">
        <v>1651</v>
      </c>
      <c r="H789" s="168">
        <v>167.48599999999999</v>
      </c>
      <c r="I789" s="169"/>
      <c r="L789" s="164"/>
      <c r="M789" s="170"/>
      <c r="N789" s="171"/>
      <c r="O789" s="171"/>
      <c r="P789" s="171"/>
      <c r="Q789" s="171"/>
      <c r="R789" s="171"/>
      <c r="S789" s="171"/>
      <c r="T789" s="172"/>
      <c r="AT789" s="166" t="s">
        <v>194</v>
      </c>
      <c r="AU789" s="166" t="s">
        <v>88</v>
      </c>
      <c r="AV789" s="13" t="s">
        <v>88</v>
      </c>
      <c r="AW789" s="13" t="s">
        <v>35</v>
      </c>
      <c r="AX789" s="13" t="s">
        <v>24</v>
      </c>
      <c r="AY789" s="166" t="s">
        <v>185</v>
      </c>
    </row>
    <row r="790" spans="1:65" s="2" customFormat="1" ht="16.5" customHeight="1">
      <c r="A790" s="33"/>
      <c r="B790" s="150"/>
      <c r="C790" s="151" t="s">
        <v>1160</v>
      </c>
      <c r="D790" s="151" t="s">
        <v>187</v>
      </c>
      <c r="E790" s="152" t="s">
        <v>573</v>
      </c>
      <c r="F790" s="153" t="s">
        <v>574</v>
      </c>
      <c r="G790" s="154" t="s">
        <v>288</v>
      </c>
      <c r="H790" s="155">
        <v>167.48599999999999</v>
      </c>
      <c r="I790" s="156"/>
      <c r="J790" s="157">
        <f>ROUND(I790*H790,2)</f>
        <v>0</v>
      </c>
      <c r="K790" s="153" t="s">
        <v>191</v>
      </c>
      <c r="L790" s="34"/>
      <c r="M790" s="158" t="s">
        <v>1</v>
      </c>
      <c r="N790" s="159" t="s">
        <v>45</v>
      </c>
      <c r="O790" s="59"/>
      <c r="P790" s="160">
        <f>O790*H790</f>
        <v>0</v>
      </c>
      <c r="Q790" s="160">
        <v>5.1000000000000004E-4</v>
      </c>
      <c r="R790" s="160">
        <f>Q790*H790</f>
        <v>8.5417859999999998E-2</v>
      </c>
      <c r="S790" s="160">
        <v>0</v>
      </c>
      <c r="T790" s="161">
        <f>S790*H790</f>
        <v>0</v>
      </c>
      <c r="U790" s="33"/>
      <c r="V790" s="33"/>
      <c r="W790" s="33"/>
      <c r="X790" s="33"/>
      <c r="Y790" s="33"/>
      <c r="Z790" s="33"/>
      <c r="AA790" s="33"/>
      <c r="AB790" s="33"/>
      <c r="AC790" s="33"/>
      <c r="AD790" s="33"/>
      <c r="AE790" s="33"/>
      <c r="AR790" s="162" t="s">
        <v>192</v>
      </c>
      <c r="AT790" s="162" t="s">
        <v>187</v>
      </c>
      <c r="AU790" s="162" t="s">
        <v>88</v>
      </c>
      <c r="AY790" s="18" t="s">
        <v>185</v>
      </c>
      <c r="BE790" s="163">
        <f>IF(N790="základní",J790,0)</f>
        <v>0</v>
      </c>
      <c r="BF790" s="163">
        <f>IF(N790="snížená",J790,0)</f>
        <v>0</v>
      </c>
      <c r="BG790" s="163">
        <f>IF(N790="zákl. přenesená",J790,0)</f>
        <v>0</v>
      </c>
      <c r="BH790" s="163">
        <f>IF(N790="sníž. přenesená",J790,0)</f>
        <v>0</v>
      </c>
      <c r="BI790" s="163">
        <f>IF(N790="nulová",J790,0)</f>
        <v>0</v>
      </c>
      <c r="BJ790" s="18" t="s">
        <v>24</v>
      </c>
      <c r="BK790" s="163">
        <f>ROUND(I790*H790,2)</f>
        <v>0</v>
      </c>
      <c r="BL790" s="18" t="s">
        <v>192</v>
      </c>
      <c r="BM790" s="162" t="s">
        <v>3946</v>
      </c>
    </row>
    <row r="791" spans="1:65" s="2" customFormat="1" ht="16.5" customHeight="1">
      <c r="A791" s="33"/>
      <c r="B791" s="150"/>
      <c r="C791" s="151" t="s">
        <v>1164</v>
      </c>
      <c r="D791" s="151" t="s">
        <v>187</v>
      </c>
      <c r="E791" s="152" t="s">
        <v>3947</v>
      </c>
      <c r="F791" s="153" t="s">
        <v>3948</v>
      </c>
      <c r="G791" s="154" t="s">
        <v>288</v>
      </c>
      <c r="H791" s="155">
        <v>17.853000000000002</v>
      </c>
      <c r="I791" s="156"/>
      <c r="J791" s="157">
        <f>ROUND(I791*H791,2)</f>
        <v>0</v>
      </c>
      <c r="K791" s="153" t="s">
        <v>191</v>
      </c>
      <c r="L791" s="34"/>
      <c r="M791" s="158" t="s">
        <v>1</v>
      </c>
      <c r="N791" s="159" t="s">
        <v>45</v>
      </c>
      <c r="O791" s="59"/>
      <c r="P791" s="160">
        <f>O791*H791</f>
        <v>0</v>
      </c>
      <c r="Q791" s="160">
        <v>9.8000000000000004E-2</v>
      </c>
      <c r="R791" s="160">
        <f>Q791*H791</f>
        <v>1.7495940000000003</v>
      </c>
      <c r="S791" s="160">
        <v>0</v>
      </c>
      <c r="T791" s="161">
        <f>S791*H791</f>
        <v>0</v>
      </c>
      <c r="U791" s="33"/>
      <c r="V791" s="33"/>
      <c r="W791" s="33"/>
      <c r="X791" s="33"/>
      <c r="Y791" s="33"/>
      <c r="Z791" s="33"/>
      <c r="AA791" s="33"/>
      <c r="AB791" s="33"/>
      <c r="AC791" s="33"/>
      <c r="AD791" s="33"/>
      <c r="AE791" s="33"/>
      <c r="AR791" s="162" t="s">
        <v>192</v>
      </c>
      <c r="AT791" s="162" t="s">
        <v>187</v>
      </c>
      <c r="AU791" s="162" t="s">
        <v>88</v>
      </c>
      <c r="AY791" s="18" t="s">
        <v>185</v>
      </c>
      <c r="BE791" s="163">
        <f>IF(N791="základní",J791,0)</f>
        <v>0</v>
      </c>
      <c r="BF791" s="163">
        <f>IF(N791="snížená",J791,0)</f>
        <v>0</v>
      </c>
      <c r="BG791" s="163">
        <f>IF(N791="zákl. přenesená",J791,0)</f>
        <v>0</v>
      </c>
      <c r="BH791" s="163">
        <f>IF(N791="sníž. přenesená",J791,0)</f>
        <v>0</v>
      </c>
      <c r="BI791" s="163">
        <f>IF(N791="nulová",J791,0)</f>
        <v>0</v>
      </c>
      <c r="BJ791" s="18" t="s">
        <v>24</v>
      </c>
      <c r="BK791" s="163">
        <f>ROUND(I791*H791,2)</f>
        <v>0</v>
      </c>
      <c r="BL791" s="18" t="s">
        <v>192</v>
      </c>
      <c r="BM791" s="162" t="s">
        <v>3949</v>
      </c>
    </row>
    <row r="792" spans="1:65" s="13" customFormat="1">
      <c r="B792" s="164"/>
      <c r="D792" s="165" t="s">
        <v>194</v>
      </c>
      <c r="E792" s="166" t="s">
        <v>1</v>
      </c>
      <c r="F792" s="167" t="s">
        <v>3950</v>
      </c>
      <c r="H792" s="168">
        <v>17.853000000000002</v>
      </c>
      <c r="I792" s="169"/>
      <c r="L792" s="164"/>
      <c r="M792" s="170"/>
      <c r="N792" s="171"/>
      <c r="O792" s="171"/>
      <c r="P792" s="171"/>
      <c r="Q792" s="171"/>
      <c r="R792" s="171"/>
      <c r="S792" s="171"/>
      <c r="T792" s="172"/>
      <c r="AT792" s="166" t="s">
        <v>194</v>
      </c>
      <c r="AU792" s="166" t="s">
        <v>88</v>
      </c>
      <c r="AV792" s="13" t="s">
        <v>88</v>
      </c>
      <c r="AW792" s="13" t="s">
        <v>35</v>
      </c>
      <c r="AX792" s="13" t="s">
        <v>80</v>
      </c>
      <c r="AY792" s="166" t="s">
        <v>185</v>
      </c>
    </row>
    <row r="793" spans="1:65" s="14" customFormat="1">
      <c r="B793" s="173"/>
      <c r="D793" s="165" t="s">
        <v>194</v>
      </c>
      <c r="E793" s="174" t="s">
        <v>3480</v>
      </c>
      <c r="F793" s="175" t="s">
        <v>195</v>
      </c>
      <c r="H793" s="176">
        <v>17.853000000000002</v>
      </c>
      <c r="I793" s="177"/>
      <c r="L793" s="173"/>
      <c r="M793" s="178"/>
      <c r="N793" s="179"/>
      <c r="O793" s="179"/>
      <c r="P793" s="179"/>
      <c r="Q793" s="179"/>
      <c r="R793" s="179"/>
      <c r="S793" s="179"/>
      <c r="T793" s="180"/>
      <c r="AT793" s="174" t="s">
        <v>194</v>
      </c>
      <c r="AU793" s="174" t="s">
        <v>88</v>
      </c>
      <c r="AV793" s="14" t="s">
        <v>192</v>
      </c>
      <c r="AW793" s="14" t="s">
        <v>35</v>
      </c>
      <c r="AX793" s="14" t="s">
        <v>24</v>
      </c>
      <c r="AY793" s="174" t="s">
        <v>185</v>
      </c>
    </row>
    <row r="794" spans="1:65" s="2" customFormat="1" ht="21.75" customHeight="1">
      <c r="A794" s="33"/>
      <c r="B794" s="150"/>
      <c r="C794" s="151" t="s">
        <v>1171</v>
      </c>
      <c r="D794" s="151" t="s">
        <v>187</v>
      </c>
      <c r="E794" s="152" t="s">
        <v>3951</v>
      </c>
      <c r="F794" s="153" t="s">
        <v>3952</v>
      </c>
      <c r="G794" s="154" t="s">
        <v>288</v>
      </c>
      <c r="H794" s="155">
        <v>270.49</v>
      </c>
      <c r="I794" s="156"/>
      <c r="J794" s="157">
        <f>ROUND(I794*H794,2)</f>
        <v>0</v>
      </c>
      <c r="K794" s="153" t="s">
        <v>191</v>
      </c>
      <c r="L794" s="34"/>
      <c r="M794" s="158" t="s">
        <v>1</v>
      </c>
      <c r="N794" s="159" t="s">
        <v>45</v>
      </c>
      <c r="O794" s="59"/>
      <c r="P794" s="160">
        <f>O794*H794</f>
        <v>0</v>
      </c>
      <c r="Q794" s="160">
        <v>0.10100000000000001</v>
      </c>
      <c r="R794" s="160">
        <f>Q794*H794</f>
        <v>27.319490000000002</v>
      </c>
      <c r="S794" s="160">
        <v>0</v>
      </c>
      <c r="T794" s="161">
        <f>S794*H794</f>
        <v>0</v>
      </c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R794" s="162" t="s">
        <v>192</v>
      </c>
      <c r="AT794" s="162" t="s">
        <v>187</v>
      </c>
      <c r="AU794" s="162" t="s">
        <v>88</v>
      </c>
      <c r="AY794" s="18" t="s">
        <v>185</v>
      </c>
      <c r="BE794" s="163">
        <f>IF(N794="základní",J794,0)</f>
        <v>0</v>
      </c>
      <c r="BF794" s="163">
        <f>IF(N794="snížená",J794,0)</f>
        <v>0</v>
      </c>
      <c r="BG794" s="163">
        <f>IF(N794="zákl. přenesená",J794,0)</f>
        <v>0</v>
      </c>
      <c r="BH794" s="163">
        <f>IF(N794="sníž. přenesená",J794,0)</f>
        <v>0</v>
      </c>
      <c r="BI794" s="163">
        <f>IF(N794="nulová",J794,0)</f>
        <v>0</v>
      </c>
      <c r="BJ794" s="18" t="s">
        <v>24</v>
      </c>
      <c r="BK794" s="163">
        <f>ROUND(I794*H794,2)</f>
        <v>0</v>
      </c>
      <c r="BL794" s="18" t="s">
        <v>192</v>
      </c>
      <c r="BM794" s="162" t="s">
        <v>3953</v>
      </c>
    </row>
    <row r="795" spans="1:65" s="15" customFormat="1">
      <c r="B795" s="194"/>
      <c r="D795" s="165" t="s">
        <v>194</v>
      </c>
      <c r="E795" s="195" t="s">
        <v>1</v>
      </c>
      <c r="F795" s="196" t="s">
        <v>3954</v>
      </c>
      <c r="H795" s="195" t="s">
        <v>1</v>
      </c>
      <c r="I795" s="197"/>
      <c r="L795" s="194"/>
      <c r="M795" s="198"/>
      <c r="N795" s="199"/>
      <c r="O795" s="199"/>
      <c r="P795" s="199"/>
      <c r="Q795" s="199"/>
      <c r="R795" s="199"/>
      <c r="S795" s="199"/>
      <c r="T795" s="200"/>
      <c r="AT795" s="195" t="s">
        <v>194</v>
      </c>
      <c r="AU795" s="195" t="s">
        <v>88</v>
      </c>
      <c r="AV795" s="15" t="s">
        <v>24</v>
      </c>
      <c r="AW795" s="15" t="s">
        <v>35</v>
      </c>
      <c r="AX795" s="15" t="s">
        <v>80</v>
      </c>
      <c r="AY795" s="195" t="s">
        <v>185</v>
      </c>
    </row>
    <row r="796" spans="1:65" s="13" customFormat="1">
      <c r="B796" s="164"/>
      <c r="D796" s="165" t="s">
        <v>194</v>
      </c>
      <c r="E796" s="166" t="s">
        <v>1</v>
      </c>
      <c r="F796" s="167" t="s">
        <v>3955</v>
      </c>
      <c r="H796" s="168">
        <v>270.49</v>
      </c>
      <c r="I796" s="169"/>
      <c r="L796" s="164"/>
      <c r="M796" s="170"/>
      <c r="N796" s="171"/>
      <c r="O796" s="171"/>
      <c r="P796" s="171"/>
      <c r="Q796" s="171"/>
      <c r="R796" s="171"/>
      <c r="S796" s="171"/>
      <c r="T796" s="172"/>
      <c r="AT796" s="166" t="s">
        <v>194</v>
      </c>
      <c r="AU796" s="166" t="s">
        <v>88</v>
      </c>
      <c r="AV796" s="13" t="s">
        <v>88</v>
      </c>
      <c r="AW796" s="13" t="s">
        <v>35</v>
      </c>
      <c r="AX796" s="13" t="s">
        <v>80</v>
      </c>
      <c r="AY796" s="166" t="s">
        <v>185</v>
      </c>
    </row>
    <row r="797" spans="1:65" s="14" customFormat="1">
      <c r="B797" s="173"/>
      <c r="D797" s="165" t="s">
        <v>194</v>
      </c>
      <c r="E797" s="174" t="s">
        <v>3455</v>
      </c>
      <c r="F797" s="175" t="s">
        <v>195</v>
      </c>
      <c r="H797" s="176">
        <v>270.49</v>
      </c>
      <c r="I797" s="177"/>
      <c r="L797" s="173"/>
      <c r="M797" s="178"/>
      <c r="N797" s="179"/>
      <c r="O797" s="179"/>
      <c r="P797" s="179"/>
      <c r="Q797" s="179"/>
      <c r="R797" s="179"/>
      <c r="S797" s="179"/>
      <c r="T797" s="180"/>
      <c r="AT797" s="174" t="s">
        <v>194</v>
      </c>
      <c r="AU797" s="174" t="s">
        <v>88</v>
      </c>
      <c r="AV797" s="14" t="s">
        <v>192</v>
      </c>
      <c r="AW797" s="14" t="s">
        <v>35</v>
      </c>
      <c r="AX797" s="14" t="s">
        <v>24</v>
      </c>
      <c r="AY797" s="174" t="s">
        <v>185</v>
      </c>
    </row>
    <row r="798" spans="1:65" s="2" customFormat="1" ht="16.5" customHeight="1">
      <c r="A798" s="33"/>
      <c r="B798" s="150"/>
      <c r="C798" s="181" t="s">
        <v>1176</v>
      </c>
      <c r="D798" s="181" t="s">
        <v>231</v>
      </c>
      <c r="E798" s="182" t="s">
        <v>3956</v>
      </c>
      <c r="F798" s="183" t="s">
        <v>3957</v>
      </c>
      <c r="G798" s="184" t="s">
        <v>288</v>
      </c>
      <c r="H798" s="185">
        <v>261.91800000000001</v>
      </c>
      <c r="I798" s="186"/>
      <c r="J798" s="187">
        <f>ROUND(I798*H798,2)</f>
        <v>0</v>
      </c>
      <c r="K798" s="183" t="s">
        <v>191</v>
      </c>
      <c r="L798" s="188"/>
      <c r="M798" s="189" t="s">
        <v>1</v>
      </c>
      <c r="N798" s="190" t="s">
        <v>45</v>
      </c>
      <c r="O798" s="59"/>
      <c r="P798" s="160">
        <f>O798*H798</f>
        <v>0</v>
      </c>
      <c r="Q798" s="160">
        <v>0.115</v>
      </c>
      <c r="R798" s="160">
        <f>Q798*H798</f>
        <v>30.120570000000001</v>
      </c>
      <c r="S798" s="160">
        <v>0</v>
      </c>
      <c r="T798" s="161">
        <f>S798*H798</f>
        <v>0</v>
      </c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R798" s="162" t="s">
        <v>217</v>
      </c>
      <c r="AT798" s="162" t="s">
        <v>231</v>
      </c>
      <c r="AU798" s="162" t="s">
        <v>88</v>
      </c>
      <c r="AY798" s="18" t="s">
        <v>185</v>
      </c>
      <c r="BE798" s="163">
        <f>IF(N798="základní",J798,0)</f>
        <v>0</v>
      </c>
      <c r="BF798" s="163">
        <f>IF(N798="snížená",J798,0)</f>
        <v>0</v>
      </c>
      <c r="BG798" s="163">
        <f>IF(N798="zákl. přenesená",J798,0)</f>
        <v>0</v>
      </c>
      <c r="BH798" s="163">
        <f>IF(N798="sníž. přenesená",J798,0)</f>
        <v>0</v>
      </c>
      <c r="BI798" s="163">
        <f>IF(N798="nulová",J798,0)</f>
        <v>0</v>
      </c>
      <c r="BJ798" s="18" t="s">
        <v>24</v>
      </c>
      <c r="BK798" s="163">
        <f>ROUND(I798*H798,2)</f>
        <v>0</v>
      </c>
      <c r="BL798" s="18" t="s">
        <v>192</v>
      </c>
      <c r="BM798" s="162" t="s">
        <v>3958</v>
      </c>
    </row>
    <row r="799" spans="1:65" s="13" customFormat="1">
      <c r="B799" s="164"/>
      <c r="D799" s="165" t="s">
        <v>194</v>
      </c>
      <c r="E799" s="166" t="s">
        <v>1</v>
      </c>
      <c r="F799" s="167" t="s">
        <v>3959</v>
      </c>
      <c r="H799" s="168">
        <v>261.91800000000001</v>
      </c>
      <c r="I799" s="169"/>
      <c r="L799" s="164"/>
      <c r="M799" s="170"/>
      <c r="N799" s="171"/>
      <c r="O799" s="171"/>
      <c r="P799" s="171"/>
      <c r="Q799" s="171"/>
      <c r="R799" s="171"/>
      <c r="S799" s="171"/>
      <c r="T799" s="172"/>
      <c r="AT799" s="166" t="s">
        <v>194</v>
      </c>
      <c r="AU799" s="166" t="s">
        <v>88</v>
      </c>
      <c r="AV799" s="13" t="s">
        <v>88</v>
      </c>
      <c r="AW799" s="13" t="s">
        <v>35</v>
      </c>
      <c r="AX799" s="13" t="s">
        <v>24</v>
      </c>
      <c r="AY799" s="166" t="s">
        <v>185</v>
      </c>
    </row>
    <row r="800" spans="1:65" s="12" customFormat="1" ht="22.9" customHeight="1">
      <c r="B800" s="137"/>
      <c r="D800" s="138" t="s">
        <v>79</v>
      </c>
      <c r="E800" s="148" t="s">
        <v>217</v>
      </c>
      <c r="F800" s="148" t="s">
        <v>1653</v>
      </c>
      <c r="I800" s="140"/>
      <c r="J800" s="149">
        <f>BK800</f>
        <v>0</v>
      </c>
      <c r="L800" s="137"/>
      <c r="M800" s="142"/>
      <c r="N800" s="143"/>
      <c r="O800" s="143"/>
      <c r="P800" s="144">
        <f>SUM(P801:P915)</f>
        <v>0</v>
      </c>
      <c r="Q800" s="143"/>
      <c r="R800" s="144">
        <f>SUM(R801:R915)</f>
        <v>197.71274982</v>
      </c>
      <c r="S800" s="143"/>
      <c r="T800" s="145">
        <f>SUM(T801:T915)</f>
        <v>0</v>
      </c>
      <c r="AR800" s="138" t="s">
        <v>24</v>
      </c>
      <c r="AT800" s="146" t="s">
        <v>79</v>
      </c>
      <c r="AU800" s="146" t="s">
        <v>24</v>
      </c>
      <c r="AY800" s="138" t="s">
        <v>185</v>
      </c>
      <c r="BK800" s="147">
        <f>SUM(BK801:BK915)</f>
        <v>0</v>
      </c>
    </row>
    <row r="801" spans="1:65" s="2" customFormat="1" ht="21.75" customHeight="1">
      <c r="A801" s="33"/>
      <c r="B801" s="150"/>
      <c r="C801" s="151" t="s">
        <v>1182</v>
      </c>
      <c r="D801" s="151" t="s">
        <v>187</v>
      </c>
      <c r="E801" s="152" t="s">
        <v>3960</v>
      </c>
      <c r="F801" s="153" t="s">
        <v>3961</v>
      </c>
      <c r="G801" s="154" t="s">
        <v>280</v>
      </c>
      <c r="H801" s="155">
        <v>28.2</v>
      </c>
      <c r="I801" s="156"/>
      <c r="J801" s="157">
        <f>ROUND(I801*H801,2)</f>
        <v>0</v>
      </c>
      <c r="K801" s="153" t="s">
        <v>191</v>
      </c>
      <c r="L801" s="34"/>
      <c r="M801" s="158" t="s">
        <v>1</v>
      </c>
      <c r="N801" s="159" t="s">
        <v>45</v>
      </c>
      <c r="O801" s="59"/>
      <c r="P801" s="160">
        <f>O801*H801</f>
        <v>0</v>
      </c>
      <c r="Q801" s="160">
        <v>2.0000000000000002E-5</v>
      </c>
      <c r="R801" s="160">
        <f>Q801*H801</f>
        <v>5.6400000000000005E-4</v>
      </c>
      <c r="S801" s="160">
        <v>0</v>
      </c>
      <c r="T801" s="161">
        <f>S801*H801</f>
        <v>0</v>
      </c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R801" s="162" t="s">
        <v>192</v>
      </c>
      <c r="AT801" s="162" t="s">
        <v>187</v>
      </c>
      <c r="AU801" s="162" t="s">
        <v>88</v>
      </c>
      <c r="AY801" s="18" t="s">
        <v>185</v>
      </c>
      <c r="BE801" s="163">
        <f>IF(N801="základní",J801,0)</f>
        <v>0</v>
      </c>
      <c r="BF801" s="163">
        <f>IF(N801="snížená",J801,0)</f>
        <v>0</v>
      </c>
      <c r="BG801" s="163">
        <f>IF(N801="zákl. přenesená",J801,0)</f>
        <v>0</v>
      </c>
      <c r="BH801" s="163">
        <f>IF(N801="sníž. přenesená",J801,0)</f>
        <v>0</v>
      </c>
      <c r="BI801" s="163">
        <f>IF(N801="nulová",J801,0)</f>
        <v>0</v>
      </c>
      <c r="BJ801" s="18" t="s">
        <v>24</v>
      </c>
      <c r="BK801" s="163">
        <f>ROUND(I801*H801,2)</f>
        <v>0</v>
      </c>
      <c r="BL801" s="18" t="s">
        <v>192</v>
      </c>
      <c r="BM801" s="162" t="s">
        <v>3962</v>
      </c>
    </row>
    <row r="802" spans="1:65" s="13" customFormat="1">
      <c r="B802" s="164"/>
      <c r="D802" s="165" t="s">
        <v>194</v>
      </c>
      <c r="E802" s="166" t="s">
        <v>1</v>
      </c>
      <c r="F802" s="167" t="s">
        <v>3458</v>
      </c>
      <c r="H802" s="168">
        <v>28.2</v>
      </c>
      <c r="I802" s="169"/>
      <c r="L802" s="164"/>
      <c r="M802" s="170"/>
      <c r="N802" s="171"/>
      <c r="O802" s="171"/>
      <c r="P802" s="171"/>
      <c r="Q802" s="171"/>
      <c r="R802" s="171"/>
      <c r="S802" s="171"/>
      <c r="T802" s="172"/>
      <c r="AT802" s="166" t="s">
        <v>194</v>
      </c>
      <c r="AU802" s="166" t="s">
        <v>88</v>
      </c>
      <c r="AV802" s="13" t="s">
        <v>88</v>
      </c>
      <c r="AW802" s="13" t="s">
        <v>35</v>
      </c>
      <c r="AX802" s="13" t="s">
        <v>80</v>
      </c>
      <c r="AY802" s="166" t="s">
        <v>185</v>
      </c>
    </row>
    <row r="803" spans="1:65" s="14" customFormat="1">
      <c r="B803" s="173"/>
      <c r="D803" s="165" t="s">
        <v>194</v>
      </c>
      <c r="E803" s="174" t="s">
        <v>3457</v>
      </c>
      <c r="F803" s="175" t="s">
        <v>195</v>
      </c>
      <c r="H803" s="176">
        <v>28.2</v>
      </c>
      <c r="I803" s="177"/>
      <c r="L803" s="173"/>
      <c r="M803" s="178"/>
      <c r="N803" s="179"/>
      <c r="O803" s="179"/>
      <c r="P803" s="179"/>
      <c r="Q803" s="179"/>
      <c r="R803" s="179"/>
      <c r="S803" s="179"/>
      <c r="T803" s="180"/>
      <c r="AT803" s="174" t="s">
        <v>194</v>
      </c>
      <c r="AU803" s="174" t="s">
        <v>88</v>
      </c>
      <c r="AV803" s="14" t="s">
        <v>192</v>
      </c>
      <c r="AW803" s="14" t="s">
        <v>35</v>
      </c>
      <c r="AX803" s="14" t="s">
        <v>24</v>
      </c>
      <c r="AY803" s="174" t="s">
        <v>185</v>
      </c>
    </row>
    <row r="804" spans="1:65" s="2" customFormat="1" ht="16.5" customHeight="1">
      <c r="A804" s="33"/>
      <c r="B804" s="150"/>
      <c r="C804" s="181" t="s">
        <v>1187</v>
      </c>
      <c r="D804" s="181" t="s">
        <v>231</v>
      </c>
      <c r="E804" s="182" t="s">
        <v>3963</v>
      </c>
      <c r="F804" s="183" t="s">
        <v>3964</v>
      </c>
      <c r="G804" s="184" t="s">
        <v>280</v>
      </c>
      <c r="H804" s="185">
        <v>28.623000000000001</v>
      </c>
      <c r="I804" s="186"/>
      <c r="J804" s="187">
        <f>ROUND(I804*H804,2)</f>
        <v>0</v>
      </c>
      <c r="K804" s="183" t="s">
        <v>191</v>
      </c>
      <c r="L804" s="188"/>
      <c r="M804" s="189" t="s">
        <v>1</v>
      </c>
      <c r="N804" s="190" t="s">
        <v>45</v>
      </c>
      <c r="O804" s="59"/>
      <c r="P804" s="160">
        <f>O804*H804</f>
        <v>0</v>
      </c>
      <c r="Q804" s="160">
        <v>1.4999999999999999E-2</v>
      </c>
      <c r="R804" s="160">
        <f>Q804*H804</f>
        <v>0.42934499999999998</v>
      </c>
      <c r="S804" s="160">
        <v>0</v>
      </c>
      <c r="T804" s="161">
        <f>S804*H804</f>
        <v>0</v>
      </c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R804" s="162" t="s">
        <v>217</v>
      </c>
      <c r="AT804" s="162" t="s">
        <v>231</v>
      </c>
      <c r="AU804" s="162" t="s">
        <v>88</v>
      </c>
      <c r="AY804" s="18" t="s">
        <v>185</v>
      </c>
      <c r="BE804" s="163">
        <f>IF(N804="základní",J804,0)</f>
        <v>0</v>
      </c>
      <c r="BF804" s="163">
        <f>IF(N804="snížená",J804,0)</f>
        <v>0</v>
      </c>
      <c r="BG804" s="163">
        <f>IF(N804="zákl. přenesená",J804,0)</f>
        <v>0</v>
      </c>
      <c r="BH804" s="163">
        <f>IF(N804="sníž. přenesená",J804,0)</f>
        <v>0</v>
      </c>
      <c r="BI804" s="163">
        <f>IF(N804="nulová",J804,0)</f>
        <v>0</v>
      </c>
      <c r="BJ804" s="18" t="s">
        <v>24</v>
      </c>
      <c r="BK804" s="163">
        <f>ROUND(I804*H804,2)</f>
        <v>0</v>
      </c>
      <c r="BL804" s="18" t="s">
        <v>192</v>
      </c>
      <c r="BM804" s="162" t="s">
        <v>3965</v>
      </c>
    </row>
    <row r="805" spans="1:65" s="13" customFormat="1">
      <c r="B805" s="164"/>
      <c r="D805" s="165" t="s">
        <v>194</v>
      </c>
      <c r="E805" s="166" t="s">
        <v>1</v>
      </c>
      <c r="F805" s="167" t="s">
        <v>3966</v>
      </c>
      <c r="H805" s="168">
        <v>28.623000000000001</v>
      </c>
      <c r="I805" s="169"/>
      <c r="L805" s="164"/>
      <c r="M805" s="170"/>
      <c r="N805" s="171"/>
      <c r="O805" s="171"/>
      <c r="P805" s="171"/>
      <c r="Q805" s="171"/>
      <c r="R805" s="171"/>
      <c r="S805" s="171"/>
      <c r="T805" s="172"/>
      <c r="AT805" s="166" t="s">
        <v>194</v>
      </c>
      <c r="AU805" s="166" t="s">
        <v>88</v>
      </c>
      <c r="AV805" s="13" t="s">
        <v>88</v>
      </c>
      <c r="AW805" s="13" t="s">
        <v>35</v>
      </c>
      <c r="AX805" s="13" t="s">
        <v>24</v>
      </c>
      <c r="AY805" s="166" t="s">
        <v>185</v>
      </c>
    </row>
    <row r="806" spans="1:65" s="2" customFormat="1" ht="21.75" customHeight="1">
      <c r="A806" s="33"/>
      <c r="B806" s="150"/>
      <c r="C806" s="151" t="s">
        <v>1190</v>
      </c>
      <c r="D806" s="151" t="s">
        <v>187</v>
      </c>
      <c r="E806" s="152" t="s">
        <v>1662</v>
      </c>
      <c r="F806" s="153" t="s">
        <v>1663</v>
      </c>
      <c r="G806" s="154" t="s">
        <v>280</v>
      </c>
      <c r="H806" s="155">
        <v>28.2</v>
      </c>
      <c r="I806" s="156"/>
      <c r="J806" s="157">
        <f>ROUND(I806*H806,2)</f>
        <v>0</v>
      </c>
      <c r="K806" s="153" t="s">
        <v>191</v>
      </c>
      <c r="L806" s="34"/>
      <c r="M806" s="158" t="s">
        <v>1</v>
      </c>
      <c r="N806" s="159" t="s">
        <v>45</v>
      </c>
      <c r="O806" s="59"/>
      <c r="P806" s="160">
        <f>O806*H806</f>
        <v>0</v>
      </c>
      <c r="Q806" s="160">
        <v>0</v>
      </c>
      <c r="R806" s="160">
        <f>Q806*H806</f>
        <v>0</v>
      </c>
      <c r="S806" s="160">
        <v>0</v>
      </c>
      <c r="T806" s="161">
        <f>S806*H806</f>
        <v>0</v>
      </c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R806" s="162" t="s">
        <v>192</v>
      </c>
      <c r="AT806" s="162" t="s">
        <v>187</v>
      </c>
      <c r="AU806" s="162" t="s">
        <v>88</v>
      </c>
      <c r="AY806" s="18" t="s">
        <v>185</v>
      </c>
      <c r="BE806" s="163">
        <f>IF(N806="základní",J806,0)</f>
        <v>0</v>
      </c>
      <c r="BF806" s="163">
        <f>IF(N806="snížená",J806,0)</f>
        <v>0</v>
      </c>
      <c r="BG806" s="163">
        <f>IF(N806="zákl. přenesená",J806,0)</f>
        <v>0</v>
      </c>
      <c r="BH806" s="163">
        <f>IF(N806="sníž. přenesená",J806,0)</f>
        <v>0</v>
      </c>
      <c r="BI806" s="163">
        <f>IF(N806="nulová",J806,0)</f>
        <v>0</v>
      </c>
      <c r="BJ806" s="18" t="s">
        <v>24</v>
      </c>
      <c r="BK806" s="163">
        <f>ROUND(I806*H806,2)</f>
        <v>0</v>
      </c>
      <c r="BL806" s="18" t="s">
        <v>192</v>
      </c>
      <c r="BM806" s="162" t="s">
        <v>3967</v>
      </c>
    </row>
    <row r="807" spans="1:65" s="15" customFormat="1">
      <c r="B807" s="194"/>
      <c r="D807" s="165" t="s">
        <v>194</v>
      </c>
      <c r="E807" s="195" t="s">
        <v>1</v>
      </c>
      <c r="F807" s="196" t="s">
        <v>3968</v>
      </c>
      <c r="H807" s="195" t="s">
        <v>1</v>
      </c>
      <c r="I807" s="197"/>
      <c r="L807" s="194"/>
      <c r="M807" s="198"/>
      <c r="N807" s="199"/>
      <c r="O807" s="199"/>
      <c r="P807" s="199"/>
      <c r="Q807" s="199"/>
      <c r="R807" s="199"/>
      <c r="S807" s="199"/>
      <c r="T807" s="200"/>
      <c r="AT807" s="195" t="s">
        <v>194</v>
      </c>
      <c r="AU807" s="195" t="s">
        <v>88</v>
      </c>
      <c r="AV807" s="15" t="s">
        <v>24</v>
      </c>
      <c r="AW807" s="15" t="s">
        <v>35</v>
      </c>
      <c r="AX807" s="15" t="s">
        <v>80</v>
      </c>
      <c r="AY807" s="195" t="s">
        <v>185</v>
      </c>
    </row>
    <row r="808" spans="1:65" s="13" customFormat="1">
      <c r="B808" s="164"/>
      <c r="D808" s="165" t="s">
        <v>194</v>
      </c>
      <c r="E808" s="166" t="s">
        <v>1</v>
      </c>
      <c r="F808" s="167" t="s">
        <v>3457</v>
      </c>
      <c r="H808" s="168">
        <v>28.2</v>
      </c>
      <c r="I808" s="169"/>
      <c r="L808" s="164"/>
      <c r="M808" s="170"/>
      <c r="N808" s="171"/>
      <c r="O808" s="171"/>
      <c r="P808" s="171"/>
      <c r="Q808" s="171"/>
      <c r="R808" s="171"/>
      <c r="S808" s="171"/>
      <c r="T808" s="172"/>
      <c r="AT808" s="166" t="s">
        <v>194</v>
      </c>
      <c r="AU808" s="166" t="s">
        <v>88</v>
      </c>
      <c r="AV808" s="13" t="s">
        <v>88</v>
      </c>
      <c r="AW808" s="13" t="s">
        <v>35</v>
      </c>
      <c r="AX808" s="13" t="s">
        <v>24</v>
      </c>
      <c r="AY808" s="166" t="s">
        <v>185</v>
      </c>
    </row>
    <row r="809" spans="1:65" s="2" customFormat="1" ht="21.75" customHeight="1">
      <c r="A809" s="33"/>
      <c r="B809" s="150"/>
      <c r="C809" s="151" t="s">
        <v>1194</v>
      </c>
      <c r="D809" s="151" t="s">
        <v>187</v>
      </c>
      <c r="E809" s="152" t="s">
        <v>3969</v>
      </c>
      <c r="F809" s="153" t="s">
        <v>3970</v>
      </c>
      <c r="G809" s="154" t="s">
        <v>280</v>
      </c>
      <c r="H809" s="155">
        <v>27.97</v>
      </c>
      <c r="I809" s="156"/>
      <c r="J809" s="157">
        <f>ROUND(I809*H809,2)</f>
        <v>0</v>
      </c>
      <c r="K809" s="153" t="s">
        <v>191</v>
      </c>
      <c r="L809" s="34"/>
      <c r="M809" s="158" t="s">
        <v>1</v>
      </c>
      <c r="N809" s="159" t="s">
        <v>45</v>
      </c>
      <c r="O809" s="59"/>
      <c r="P809" s="160">
        <f>O809*H809</f>
        <v>0</v>
      </c>
      <c r="Q809" s="160">
        <v>3.0000000000000001E-5</v>
      </c>
      <c r="R809" s="160">
        <f>Q809*H809</f>
        <v>8.3909999999999996E-4</v>
      </c>
      <c r="S809" s="160">
        <v>0</v>
      </c>
      <c r="T809" s="161">
        <f>S809*H809</f>
        <v>0</v>
      </c>
      <c r="U809" s="33"/>
      <c r="V809" s="33"/>
      <c r="W809" s="33"/>
      <c r="X809" s="33"/>
      <c r="Y809" s="33"/>
      <c r="Z809" s="33"/>
      <c r="AA809" s="33"/>
      <c r="AB809" s="33"/>
      <c r="AC809" s="33"/>
      <c r="AD809" s="33"/>
      <c r="AE809" s="33"/>
      <c r="AR809" s="162" t="s">
        <v>192</v>
      </c>
      <c r="AT809" s="162" t="s">
        <v>187</v>
      </c>
      <c r="AU809" s="162" t="s">
        <v>88</v>
      </c>
      <c r="AY809" s="18" t="s">
        <v>185</v>
      </c>
      <c r="BE809" s="163">
        <f>IF(N809="základní",J809,0)</f>
        <v>0</v>
      </c>
      <c r="BF809" s="163">
        <f>IF(N809="snížená",J809,0)</f>
        <v>0</v>
      </c>
      <c r="BG809" s="163">
        <f>IF(N809="zákl. přenesená",J809,0)</f>
        <v>0</v>
      </c>
      <c r="BH809" s="163">
        <f>IF(N809="sníž. přenesená",J809,0)</f>
        <v>0</v>
      </c>
      <c r="BI809" s="163">
        <f>IF(N809="nulová",J809,0)</f>
        <v>0</v>
      </c>
      <c r="BJ809" s="18" t="s">
        <v>24</v>
      </c>
      <c r="BK809" s="163">
        <f>ROUND(I809*H809,2)</f>
        <v>0</v>
      </c>
      <c r="BL809" s="18" t="s">
        <v>192</v>
      </c>
      <c r="BM809" s="162" t="s">
        <v>3971</v>
      </c>
    </row>
    <row r="810" spans="1:65" s="13" customFormat="1">
      <c r="B810" s="164"/>
      <c r="D810" s="165" t="s">
        <v>194</v>
      </c>
      <c r="E810" s="166" t="s">
        <v>1</v>
      </c>
      <c r="F810" s="167" t="s">
        <v>3972</v>
      </c>
      <c r="H810" s="168">
        <v>7.48</v>
      </c>
      <c r="I810" s="169"/>
      <c r="L810" s="164"/>
      <c r="M810" s="170"/>
      <c r="N810" s="171"/>
      <c r="O810" s="171"/>
      <c r="P810" s="171"/>
      <c r="Q810" s="171"/>
      <c r="R810" s="171"/>
      <c r="S810" s="171"/>
      <c r="T810" s="172"/>
      <c r="AT810" s="166" t="s">
        <v>194</v>
      </c>
      <c r="AU810" s="166" t="s">
        <v>88</v>
      </c>
      <c r="AV810" s="13" t="s">
        <v>88</v>
      </c>
      <c r="AW810" s="13" t="s">
        <v>35</v>
      </c>
      <c r="AX810" s="13" t="s">
        <v>80</v>
      </c>
      <c r="AY810" s="166" t="s">
        <v>185</v>
      </c>
    </row>
    <row r="811" spans="1:65" s="13" customFormat="1">
      <c r="B811" s="164"/>
      <c r="D811" s="165" t="s">
        <v>194</v>
      </c>
      <c r="E811" s="166" t="s">
        <v>1</v>
      </c>
      <c r="F811" s="167" t="s">
        <v>3973</v>
      </c>
      <c r="H811" s="168">
        <v>2.75</v>
      </c>
      <c r="I811" s="169"/>
      <c r="L811" s="164"/>
      <c r="M811" s="170"/>
      <c r="N811" s="171"/>
      <c r="O811" s="171"/>
      <c r="P811" s="171"/>
      <c r="Q811" s="171"/>
      <c r="R811" s="171"/>
      <c r="S811" s="171"/>
      <c r="T811" s="172"/>
      <c r="AT811" s="166" t="s">
        <v>194</v>
      </c>
      <c r="AU811" s="166" t="s">
        <v>88</v>
      </c>
      <c r="AV811" s="13" t="s">
        <v>88</v>
      </c>
      <c r="AW811" s="13" t="s">
        <v>35</v>
      </c>
      <c r="AX811" s="13" t="s">
        <v>80</v>
      </c>
      <c r="AY811" s="166" t="s">
        <v>185</v>
      </c>
    </row>
    <row r="812" spans="1:65" s="13" customFormat="1">
      <c r="B812" s="164"/>
      <c r="D812" s="165" t="s">
        <v>194</v>
      </c>
      <c r="E812" s="166" t="s">
        <v>1</v>
      </c>
      <c r="F812" s="167" t="s">
        <v>3974</v>
      </c>
      <c r="H812" s="168">
        <v>5.44</v>
      </c>
      <c r="I812" s="169"/>
      <c r="L812" s="164"/>
      <c r="M812" s="170"/>
      <c r="N812" s="171"/>
      <c r="O812" s="171"/>
      <c r="P812" s="171"/>
      <c r="Q812" s="171"/>
      <c r="R812" s="171"/>
      <c r="S812" s="171"/>
      <c r="T812" s="172"/>
      <c r="AT812" s="166" t="s">
        <v>194</v>
      </c>
      <c r="AU812" s="166" t="s">
        <v>88</v>
      </c>
      <c r="AV812" s="13" t="s">
        <v>88</v>
      </c>
      <c r="AW812" s="13" t="s">
        <v>35</v>
      </c>
      <c r="AX812" s="13" t="s">
        <v>80</v>
      </c>
      <c r="AY812" s="166" t="s">
        <v>185</v>
      </c>
    </row>
    <row r="813" spans="1:65" s="16" customFormat="1">
      <c r="B813" s="206"/>
      <c r="D813" s="165" t="s">
        <v>194</v>
      </c>
      <c r="E813" s="207" t="s">
        <v>3459</v>
      </c>
      <c r="F813" s="208" t="s">
        <v>510</v>
      </c>
      <c r="H813" s="209">
        <v>15.67</v>
      </c>
      <c r="I813" s="210"/>
      <c r="L813" s="206"/>
      <c r="M813" s="211"/>
      <c r="N813" s="212"/>
      <c r="O813" s="212"/>
      <c r="P813" s="212"/>
      <c r="Q813" s="212"/>
      <c r="R813" s="212"/>
      <c r="S813" s="212"/>
      <c r="T813" s="213"/>
      <c r="AT813" s="207" t="s">
        <v>194</v>
      </c>
      <c r="AU813" s="207" t="s">
        <v>88</v>
      </c>
      <c r="AV813" s="16" t="s">
        <v>117</v>
      </c>
      <c r="AW813" s="16" t="s">
        <v>35</v>
      </c>
      <c r="AX813" s="16" t="s">
        <v>80</v>
      </c>
      <c r="AY813" s="207" t="s">
        <v>185</v>
      </c>
    </row>
    <row r="814" spans="1:65" s="13" customFormat="1">
      <c r="B814" s="164"/>
      <c r="D814" s="165" t="s">
        <v>194</v>
      </c>
      <c r="E814" s="166" t="s">
        <v>3461</v>
      </c>
      <c r="F814" s="167" t="s">
        <v>3975</v>
      </c>
      <c r="H814" s="168">
        <v>12.3</v>
      </c>
      <c r="I814" s="169"/>
      <c r="L814" s="164"/>
      <c r="M814" s="170"/>
      <c r="N814" s="171"/>
      <c r="O814" s="171"/>
      <c r="P814" s="171"/>
      <c r="Q814" s="171"/>
      <c r="R814" s="171"/>
      <c r="S814" s="171"/>
      <c r="T814" s="172"/>
      <c r="AT814" s="166" t="s">
        <v>194</v>
      </c>
      <c r="AU814" s="166" t="s">
        <v>88</v>
      </c>
      <c r="AV814" s="13" t="s">
        <v>88</v>
      </c>
      <c r="AW814" s="13" t="s">
        <v>35</v>
      </c>
      <c r="AX814" s="13" t="s">
        <v>80</v>
      </c>
      <c r="AY814" s="166" t="s">
        <v>185</v>
      </c>
    </row>
    <row r="815" spans="1:65" s="14" customFormat="1">
      <c r="B815" s="173"/>
      <c r="D815" s="165" t="s">
        <v>194</v>
      </c>
      <c r="E815" s="174" t="s">
        <v>3976</v>
      </c>
      <c r="F815" s="175" t="s">
        <v>195</v>
      </c>
      <c r="H815" s="176">
        <v>27.97</v>
      </c>
      <c r="I815" s="177"/>
      <c r="L815" s="173"/>
      <c r="M815" s="178"/>
      <c r="N815" s="179"/>
      <c r="O815" s="179"/>
      <c r="P815" s="179"/>
      <c r="Q815" s="179"/>
      <c r="R815" s="179"/>
      <c r="S815" s="179"/>
      <c r="T815" s="180"/>
      <c r="AT815" s="174" t="s">
        <v>194</v>
      </c>
      <c r="AU815" s="174" t="s">
        <v>88</v>
      </c>
      <c r="AV815" s="14" t="s">
        <v>192</v>
      </c>
      <c r="AW815" s="14" t="s">
        <v>35</v>
      </c>
      <c r="AX815" s="14" t="s">
        <v>24</v>
      </c>
      <c r="AY815" s="174" t="s">
        <v>185</v>
      </c>
    </row>
    <row r="816" spans="1:65" s="2" customFormat="1" ht="16.5" customHeight="1">
      <c r="A816" s="33"/>
      <c r="B816" s="150"/>
      <c r="C816" s="181" t="s">
        <v>1198</v>
      </c>
      <c r="D816" s="181" t="s">
        <v>231</v>
      </c>
      <c r="E816" s="182" t="s">
        <v>3977</v>
      </c>
      <c r="F816" s="183" t="s">
        <v>3978</v>
      </c>
      <c r="G816" s="184" t="s">
        <v>280</v>
      </c>
      <c r="H816" s="185">
        <v>28.39</v>
      </c>
      <c r="I816" s="186"/>
      <c r="J816" s="187">
        <f>ROUND(I816*H816,2)</f>
        <v>0</v>
      </c>
      <c r="K816" s="183" t="s">
        <v>191</v>
      </c>
      <c r="L816" s="188"/>
      <c r="M816" s="189" t="s">
        <v>1</v>
      </c>
      <c r="N816" s="190" t="s">
        <v>45</v>
      </c>
      <c r="O816" s="59"/>
      <c r="P816" s="160">
        <f>O816*H816</f>
        <v>0</v>
      </c>
      <c r="Q816" s="160">
        <v>1.9E-2</v>
      </c>
      <c r="R816" s="160">
        <f>Q816*H816</f>
        <v>0.53940999999999995</v>
      </c>
      <c r="S816" s="160">
        <v>0</v>
      </c>
      <c r="T816" s="161">
        <f>S816*H816</f>
        <v>0</v>
      </c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R816" s="162" t="s">
        <v>217</v>
      </c>
      <c r="AT816" s="162" t="s">
        <v>231</v>
      </c>
      <c r="AU816" s="162" t="s">
        <v>88</v>
      </c>
      <c r="AY816" s="18" t="s">
        <v>185</v>
      </c>
      <c r="BE816" s="163">
        <f>IF(N816="základní",J816,0)</f>
        <v>0</v>
      </c>
      <c r="BF816" s="163">
        <f>IF(N816="snížená",J816,0)</f>
        <v>0</v>
      </c>
      <c r="BG816" s="163">
        <f>IF(N816="zákl. přenesená",J816,0)</f>
        <v>0</v>
      </c>
      <c r="BH816" s="163">
        <f>IF(N816="sníž. přenesená",J816,0)</f>
        <v>0</v>
      </c>
      <c r="BI816" s="163">
        <f>IF(N816="nulová",J816,0)</f>
        <v>0</v>
      </c>
      <c r="BJ816" s="18" t="s">
        <v>24</v>
      </c>
      <c r="BK816" s="163">
        <f>ROUND(I816*H816,2)</f>
        <v>0</v>
      </c>
      <c r="BL816" s="18" t="s">
        <v>192</v>
      </c>
      <c r="BM816" s="162" t="s">
        <v>3979</v>
      </c>
    </row>
    <row r="817" spans="1:65" s="13" customFormat="1">
      <c r="B817" s="164"/>
      <c r="D817" s="165" t="s">
        <v>194</v>
      </c>
      <c r="E817" s="166" t="s">
        <v>1</v>
      </c>
      <c r="F817" s="167" t="s">
        <v>3980</v>
      </c>
      <c r="H817" s="168">
        <v>28.39</v>
      </c>
      <c r="I817" s="169"/>
      <c r="L817" s="164"/>
      <c r="M817" s="170"/>
      <c r="N817" s="171"/>
      <c r="O817" s="171"/>
      <c r="P817" s="171"/>
      <c r="Q817" s="171"/>
      <c r="R817" s="171"/>
      <c r="S817" s="171"/>
      <c r="T817" s="172"/>
      <c r="AT817" s="166" t="s">
        <v>194</v>
      </c>
      <c r="AU817" s="166" t="s">
        <v>88</v>
      </c>
      <c r="AV817" s="13" t="s">
        <v>88</v>
      </c>
      <c r="AW817" s="13" t="s">
        <v>35</v>
      </c>
      <c r="AX817" s="13" t="s">
        <v>24</v>
      </c>
      <c r="AY817" s="166" t="s">
        <v>185</v>
      </c>
    </row>
    <row r="818" spans="1:65" s="2" customFormat="1" ht="21.75" customHeight="1">
      <c r="A818" s="33"/>
      <c r="B818" s="150"/>
      <c r="C818" s="151" t="s">
        <v>1205</v>
      </c>
      <c r="D818" s="151" t="s">
        <v>187</v>
      </c>
      <c r="E818" s="152" t="s">
        <v>1662</v>
      </c>
      <c r="F818" s="153" t="s">
        <v>1663</v>
      </c>
      <c r="G818" s="154" t="s">
        <v>280</v>
      </c>
      <c r="H818" s="155">
        <v>27.97</v>
      </c>
      <c r="I818" s="156"/>
      <c r="J818" s="157">
        <f>ROUND(I818*H818,2)</f>
        <v>0</v>
      </c>
      <c r="K818" s="153" t="s">
        <v>191</v>
      </c>
      <c r="L818" s="34"/>
      <c r="M818" s="158" t="s">
        <v>1</v>
      </c>
      <c r="N818" s="159" t="s">
        <v>45</v>
      </c>
      <c r="O818" s="59"/>
      <c r="P818" s="160">
        <f>O818*H818</f>
        <v>0</v>
      </c>
      <c r="Q818" s="160">
        <v>0</v>
      </c>
      <c r="R818" s="160">
        <f>Q818*H818</f>
        <v>0</v>
      </c>
      <c r="S818" s="160">
        <v>0</v>
      </c>
      <c r="T818" s="161">
        <f>S818*H818</f>
        <v>0</v>
      </c>
      <c r="U818" s="33"/>
      <c r="V818" s="33"/>
      <c r="W818" s="33"/>
      <c r="X818" s="33"/>
      <c r="Y818" s="33"/>
      <c r="Z818" s="33"/>
      <c r="AA818" s="33"/>
      <c r="AB818" s="33"/>
      <c r="AC818" s="33"/>
      <c r="AD818" s="33"/>
      <c r="AE818" s="33"/>
      <c r="AR818" s="162" t="s">
        <v>192</v>
      </c>
      <c r="AT818" s="162" t="s">
        <v>187</v>
      </c>
      <c r="AU818" s="162" t="s">
        <v>88</v>
      </c>
      <c r="AY818" s="18" t="s">
        <v>185</v>
      </c>
      <c r="BE818" s="163">
        <f>IF(N818="základní",J818,0)</f>
        <v>0</v>
      </c>
      <c r="BF818" s="163">
        <f>IF(N818="snížená",J818,0)</f>
        <v>0</v>
      </c>
      <c r="BG818" s="163">
        <f>IF(N818="zákl. přenesená",J818,0)</f>
        <v>0</v>
      </c>
      <c r="BH818" s="163">
        <f>IF(N818="sníž. přenesená",J818,0)</f>
        <v>0</v>
      </c>
      <c r="BI818" s="163">
        <f>IF(N818="nulová",J818,0)</f>
        <v>0</v>
      </c>
      <c r="BJ818" s="18" t="s">
        <v>24</v>
      </c>
      <c r="BK818" s="163">
        <f>ROUND(I818*H818,2)</f>
        <v>0</v>
      </c>
      <c r="BL818" s="18" t="s">
        <v>192</v>
      </c>
      <c r="BM818" s="162" t="s">
        <v>3981</v>
      </c>
    </row>
    <row r="819" spans="1:65" s="13" customFormat="1">
      <c r="B819" s="164"/>
      <c r="D819" s="165" t="s">
        <v>194</v>
      </c>
      <c r="E819" s="166" t="s">
        <v>1</v>
      </c>
      <c r="F819" s="167" t="s">
        <v>3982</v>
      </c>
      <c r="H819" s="168">
        <v>12.3</v>
      </c>
      <c r="I819" s="169"/>
      <c r="L819" s="164"/>
      <c r="M819" s="170"/>
      <c r="N819" s="171"/>
      <c r="O819" s="171"/>
      <c r="P819" s="171"/>
      <c r="Q819" s="171"/>
      <c r="R819" s="171"/>
      <c r="S819" s="171"/>
      <c r="T819" s="172"/>
      <c r="AT819" s="166" t="s">
        <v>194</v>
      </c>
      <c r="AU819" s="166" t="s">
        <v>88</v>
      </c>
      <c r="AV819" s="13" t="s">
        <v>88</v>
      </c>
      <c r="AW819" s="13" t="s">
        <v>35</v>
      </c>
      <c r="AX819" s="13" t="s">
        <v>80</v>
      </c>
      <c r="AY819" s="166" t="s">
        <v>185</v>
      </c>
    </row>
    <row r="820" spans="1:65" s="13" customFormat="1">
      <c r="B820" s="164"/>
      <c r="D820" s="165" t="s">
        <v>194</v>
      </c>
      <c r="E820" s="166" t="s">
        <v>1</v>
      </c>
      <c r="F820" s="167" t="s">
        <v>3983</v>
      </c>
      <c r="H820" s="168">
        <v>15.67</v>
      </c>
      <c r="I820" s="169"/>
      <c r="L820" s="164"/>
      <c r="M820" s="170"/>
      <c r="N820" s="171"/>
      <c r="O820" s="171"/>
      <c r="P820" s="171"/>
      <c r="Q820" s="171"/>
      <c r="R820" s="171"/>
      <c r="S820" s="171"/>
      <c r="T820" s="172"/>
      <c r="AT820" s="166" t="s">
        <v>194</v>
      </c>
      <c r="AU820" s="166" t="s">
        <v>88</v>
      </c>
      <c r="AV820" s="13" t="s">
        <v>88</v>
      </c>
      <c r="AW820" s="13" t="s">
        <v>35</v>
      </c>
      <c r="AX820" s="13" t="s">
        <v>80</v>
      </c>
      <c r="AY820" s="166" t="s">
        <v>185</v>
      </c>
    </row>
    <row r="821" spans="1:65" s="14" customFormat="1">
      <c r="B821" s="173"/>
      <c r="D821" s="165" t="s">
        <v>194</v>
      </c>
      <c r="E821" s="174" t="s">
        <v>1</v>
      </c>
      <c r="F821" s="175" t="s">
        <v>195</v>
      </c>
      <c r="H821" s="176">
        <v>27.97</v>
      </c>
      <c r="I821" s="177"/>
      <c r="L821" s="173"/>
      <c r="M821" s="178"/>
      <c r="N821" s="179"/>
      <c r="O821" s="179"/>
      <c r="P821" s="179"/>
      <c r="Q821" s="179"/>
      <c r="R821" s="179"/>
      <c r="S821" s="179"/>
      <c r="T821" s="180"/>
      <c r="AT821" s="174" t="s">
        <v>194</v>
      </c>
      <c r="AU821" s="174" t="s">
        <v>88</v>
      </c>
      <c r="AV821" s="14" t="s">
        <v>192</v>
      </c>
      <c r="AW821" s="14" t="s">
        <v>35</v>
      </c>
      <c r="AX821" s="14" t="s">
        <v>24</v>
      </c>
      <c r="AY821" s="174" t="s">
        <v>185</v>
      </c>
    </row>
    <row r="822" spans="1:65" s="2" customFormat="1" ht="21.75" customHeight="1">
      <c r="A822" s="33"/>
      <c r="B822" s="150"/>
      <c r="C822" s="151" t="s">
        <v>1209</v>
      </c>
      <c r="D822" s="151" t="s">
        <v>187</v>
      </c>
      <c r="E822" s="152" t="s">
        <v>1654</v>
      </c>
      <c r="F822" s="153" t="s">
        <v>1655</v>
      </c>
      <c r="G822" s="154" t="s">
        <v>280</v>
      </c>
      <c r="H822" s="155">
        <v>161.19999999999999</v>
      </c>
      <c r="I822" s="156"/>
      <c r="J822" s="157">
        <f>ROUND(I822*H822,2)</f>
        <v>0</v>
      </c>
      <c r="K822" s="153" t="s">
        <v>191</v>
      </c>
      <c r="L822" s="34"/>
      <c r="M822" s="158" t="s">
        <v>1</v>
      </c>
      <c r="N822" s="159" t="s">
        <v>45</v>
      </c>
      <c r="O822" s="59"/>
      <c r="P822" s="160">
        <f>O822*H822</f>
        <v>0</v>
      </c>
      <c r="Q822" s="160">
        <v>3.0000000000000001E-5</v>
      </c>
      <c r="R822" s="160">
        <f>Q822*H822</f>
        <v>4.836E-3</v>
      </c>
      <c r="S822" s="160">
        <v>0</v>
      </c>
      <c r="T822" s="161">
        <f>S822*H822</f>
        <v>0</v>
      </c>
      <c r="U822" s="33"/>
      <c r="V822" s="33"/>
      <c r="W822" s="33"/>
      <c r="X822" s="33"/>
      <c r="Y822" s="33"/>
      <c r="Z822" s="33"/>
      <c r="AA822" s="33"/>
      <c r="AB822" s="33"/>
      <c r="AC822" s="33"/>
      <c r="AD822" s="33"/>
      <c r="AE822" s="33"/>
      <c r="AR822" s="162" t="s">
        <v>192</v>
      </c>
      <c r="AT822" s="162" t="s">
        <v>187</v>
      </c>
      <c r="AU822" s="162" t="s">
        <v>88</v>
      </c>
      <c r="AY822" s="18" t="s">
        <v>185</v>
      </c>
      <c r="BE822" s="163">
        <f>IF(N822="základní",J822,0)</f>
        <v>0</v>
      </c>
      <c r="BF822" s="163">
        <f>IF(N822="snížená",J822,0)</f>
        <v>0</v>
      </c>
      <c r="BG822" s="163">
        <f>IF(N822="zákl. přenesená",J822,0)</f>
        <v>0</v>
      </c>
      <c r="BH822" s="163">
        <f>IF(N822="sníž. přenesená",J822,0)</f>
        <v>0</v>
      </c>
      <c r="BI822" s="163">
        <f>IF(N822="nulová",J822,0)</f>
        <v>0</v>
      </c>
      <c r="BJ822" s="18" t="s">
        <v>24</v>
      </c>
      <c r="BK822" s="163">
        <f>ROUND(I822*H822,2)</f>
        <v>0</v>
      </c>
      <c r="BL822" s="18" t="s">
        <v>192</v>
      </c>
      <c r="BM822" s="162" t="s">
        <v>3984</v>
      </c>
    </row>
    <row r="823" spans="1:65" s="15" customFormat="1">
      <c r="B823" s="194"/>
      <c r="D823" s="165" t="s">
        <v>194</v>
      </c>
      <c r="E823" s="195" t="s">
        <v>1</v>
      </c>
      <c r="F823" s="196" t="s">
        <v>3985</v>
      </c>
      <c r="H823" s="195" t="s">
        <v>1</v>
      </c>
      <c r="I823" s="197"/>
      <c r="L823" s="194"/>
      <c r="M823" s="198"/>
      <c r="N823" s="199"/>
      <c r="O823" s="199"/>
      <c r="P823" s="199"/>
      <c r="Q823" s="199"/>
      <c r="R823" s="199"/>
      <c r="S823" s="199"/>
      <c r="T823" s="200"/>
      <c r="AT823" s="195" t="s">
        <v>194</v>
      </c>
      <c r="AU823" s="195" t="s">
        <v>88</v>
      </c>
      <c r="AV823" s="15" t="s">
        <v>24</v>
      </c>
      <c r="AW823" s="15" t="s">
        <v>35</v>
      </c>
      <c r="AX823" s="15" t="s">
        <v>80</v>
      </c>
      <c r="AY823" s="195" t="s">
        <v>185</v>
      </c>
    </row>
    <row r="824" spans="1:65" s="15" customFormat="1">
      <c r="B824" s="194"/>
      <c r="D824" s="165" t="s">
        <v>194</v>
      </c>
      <c r="E824" s="195" t="s">
        <v>1</v>
      </c>
      <c r="F824" s="196" t="s">
        <v>3986</v>
      </c>
      <c r="H824" s="195" t="s">
        <v>1</v>
      </c>
      <c r="I824" s="197"/>
      <c r="L824" s="194"/>
      <c r="M824" s="198"/>
      <c r="N824" s="199"/>
      <c r="O824" s="199"/>
      <c r="P824" s="199"/>
      <c r="Q824" s="199"/>
      <c r="R824" s="199"/>
      <c r="S824" s="199"/>
      <c r="T824" s="200"/>
      <c r="AT824" s="195" t="s">
        <v>194</v>
      </c>
      <c r="AU824" s="195" t="s">
        <v>88</v>
      </c>
      <c r="AV824" s="15" t="s">
        <v>24</v>
      </c>
      <c r="AW824" s="15" t="s">
        <v>35</v>
      </c>
      <c r="AX824" s="15" t="s">
        <v>80</v>
      </c>
      <c r="AY824" s="195" t="s">
        <v>185</v>
      </c>
    </row>
    <row r="825" spans="1:65" s="13" customFormat="1">
      <c r="B825" s="164"/>
      <c r="D825" s="165" t="s">
        <v>194</v>
      </c>
      <c r="E825" s="166" t="s">
        <v>1</v>
      </c>
      <c r="F825" s="167" t="s">
        <v>3987</v>
      </c>
      <c r="H825" s="168">
        <v>90.36</v>
      </c>
      <c r="I825" s="169"/>
      <c r="L825" s="164"/>
      <c r="M825" s="170"/>
      <c r="N825" s="171"/>
      <c r="O825" s="171"/>
      <c r="P825" s="171"/>
      <c r="Q825" s="171"/>
      <c r="R825" s="171"/>
      <c r="S825" s="171"/>
      <c r="T825" s="172"/>
      <c r="AT825" s="166" t="s">
        <v>194</v>
      </c>
      <c r="AU825" s="166" t="s">
        <v>88</v>
      </c>
      <c r="AV825" s="13" t="s">
        <v>88</v>
      </c>
      <c r="AW825" s="13" t="s">
        <v>35</v>
      </c>
      <c r="AX825" s="13" t="s">
        <v>80</v>
      </c>
      <c r="AY825" s="166" t="s">
        <v>185</v>
      </c>
    </row>
    <row r="826" spans="1:65" s="15" customFormat="1">
      <c r="B826" s="194"/>
      <c r="D826" s="165" t="s">
        <v>194</v>
      </c>
      <c r="E826" s="195" t="s">
        <v>1</v>
      </c>
      <c r="F826" s="196" t="s">
        <v>3988</v>
      </c>
      <c r="H826" s="195" t="s">
        <v>1</v>
      </c>
      <c r="I826" s="197"/>
      <c r="L826" s="194"/>
      <c r="M826" s="198"/>
      <c r="N826" s="199"/>
      <c r="O826" s="199"/>
      <c r="P826" s="199"/>
      <c r="Q826" s="199"/>
      <c r="R826" s="199"/>
      <c r="S826" s="199"/>
      <c r="T826" s="200"/>
      <c r="AT826" s="195" t="s">
        <v>194</v>
      </c>
      <c r="AU826" s="195" t="s">
        <v>88</v>
      </c>
      <c r="AV826" s="15" t="s">
        <v>24</v>
      </c>
      <c r="AW826" s="15" t="s">
        <v>35</v>
      </c>
      <c r="AX826" s="15" t="s">
        <v>80</v>
      </c>
      <c r="AY826" s="195" t="s">
        <v>185</v>
      </c>
    </row>
    <row r="827" spans="1:65" s="13" customFormat="1">
      <c r="B827" s="164"/>
      <c r="D827" s="165" t="s">
        <v>194</v>
      </c>
      <c r="E827" s="166" t="s">
        <v>1</v>
      </c>
      <c r="F827" s="167" t="s">
        <v>3989</v>
      </c>
      <c r="H827" s="168">
        <v>24.21</v>
      </c>
      <c r="I827" s="169"/>
      <c r="L827" s="164"/>
      <c r="M827" s="170"/>
      <c r="N827" s="171"/>
      <c r="O827" s="171"/>
      <c r="P827" s="171"/>
      <c r="Q827" s="171"/>
      <c r="R827" s="171"/>
      <c r="S827" s="171"/>
      <c r="T827" s="172"/>
      <c r="AT827" s="166" t="s">
        <v>194</v>
      </c>
      <c r="AU827" s="166" t="s">
        <v>88</v>
      </c>
      <c r="AV827" s="13" t="s">
        <v>88</v>
      </c>
      <c r="AW827" s="13" t="s">
        <v>35</v>
      </c>
      <c r="AX827" s="13" t="s">
        <v>80</v>
      </c>
      <c r="AY827" s="166" t="s">
        <v>185</v>
      </c>
    </row>
    <row r="828" spans="1:65" s="13" customFormat="1">
      <c r="B828" s="164"/>
      <c r="D828" s="165" t="s">
        <v>194</v>
      </c>
      <c r="E828" s="166" t="s">
        <v>1</v>
      </c>
      <c r="F828" s="167" t="s">
        <v>3990</v>
      </c>
      <c r="H828" s="168">
        <v>35.76</v>
      </c>
      <c r="I828" s="169"/>
      <c r="L828" s="164"/>
      <c r="M828" s="170"/>
      <c r="N828" s="171"/>
      <c r="O828" s="171"/>
      <c r="P828" s="171"/>
      <c r="Q828" s="171"/>
      <c r="R828" s="171"/>
      <c r="S828" s="171"/>
      <c r="T828" s="172"/>
      <c r="AT828" s="166" t="s">
        <v>194</v>
      </c>
      <c r="AU828" s="166" t="s">
        <v>88</v>
      </c>
      <c r="AV828" s="13" t="s">
        <v>88</v>
      </c>
      <c r="AW828" s="13" t="s">
        <v>35</v>
      </c>
      <c r="AX828" s="13" t="s">
        <v>80</v>
      </c>
      <c r="AY828" s="166" t="s">
        <v>185</v>
      </c>
    </row>
    <row r="829" spans="1:65" s="13" customFormat="1">
      <c r="B829" s="164"/>
      <c r="D829" s="165" t="s">
        <v>194</v>
      </c>
      <c r="E829" s="166" t="s">
        <v>1</v>
      </c>
      <c r="F829" s="167" t="s">
        <v>3991</v>
      </c>
      <c r="H829" s="168">
        <v>28.16</v>
      </c>
      <c r="I829" s="169"/>
      <c r="L829" s="164"/>
      <c r="M829" s="170"/>
      <c r="N829" s="171"/>
      <c r="O829" s="171"/>
      <c r="P829" s="171"/>
      <c r="Q829" s="171"/>
      <c r="R829" s="171"/>
      <c r="S829" s="171"/>
      <c r="T829" s="172"/>
      <c r="AT829" s="166" t="s">
        <v>194</v>
      </c>
      <c r="AU829" s="166" t="s">
        <v>88</v>
      </c>
      <c r="AV829" s="13" t="s">
        <v>88</v>
      </c>
      <c r="AW829" s="13" t="s">
        <v>35</v>
      </c>
      <c r="AX829" s="13" t="s">
        <v>80</v>
      </c>
      <c r="AY829" s="166" t="s">
        <v>185</v>
      </c>
    </row>
    <row r="830" spans="1:65" s="14" customFormat="1">
      <c r="B830" s="173"/>
      <c r="D830" s="165" t="s">
        <v>194</v>
      </c>
      <c r="E830" s="174" t="s">
        <v>1498</v>
      </c>
      <c r="F830" s="175" t="s">
        <v>195</v>
      </c>
      <c r="H830" s="176">
        <v>178.49</v>
      </c>
      <c r="I830" s="177"/>
      <c r="L830" s="173"/>
      <c r="M830" s="178"/>
      <c r="N830" s="179"/>
      <c r="O830" s="179"/>
      <c r="P830" s="179"/>
      <c r="Q830" s="179"/>
      <c r="R830" s="179"/>
      <c r="S830" s="179"/>
      <c r="T830" s="180"/>
      <c r="AT830" s="174" t="s">
        <v>194</v>
      </c>
      <c r="AU830" s="174" t="s">
        <v>88</v>
      </c>
      <c r="AV830" s="14" t="s">
        <v>192</v>
      </c>
      <c r="AW830" s="14" t="s">
        <v>35</v>
      </c>
      <c r="AX830" s="14" t="s">
        <v>80</v>
      </c>
      <c r="AY830" s="174" t="s">
        <v>185</v>
      </c>
    </row>
    <row r="831" spans="1:65" s="15" customFormat="1">
      <c r="B831" s="194"/>
      <c r="D831" s="165" t="s">
        <v>194</v>
      </c>
      <c r="E831" s="195" t="s">
        <v>1</v>
      </c>
      <c r="F831" s="196" t="s">
        <v>3992</v>
      </c>
      <c r="H831" s="195" t="s">
        <v>1</v>
      </c>
      <c r="I831" s="197"/>
      <c r="L831" s="194"/>
      <c r="M831" s="198"/>
      <c r="N831" s="199"/>
      <c r="O831" s="199"/>
      <c r="P831" s="199"/>
      <c r="Q831" s="199"/>
      <c r="R831" s="199"/>
      <c r="S831" s="199"/>
      <c r="T831" s="200"/>
      <c r="AT831" s="195" t="s">
        <v>194</v>
      </c>
      <c r="AU831" s="195" t="s">
        <v>88</v>
      </c>
      <c r="AV831" s="15" t="s">
        <v>24</v>
      </c>
      <c r="AW831" s="15" t="s">
        <v>35</v>
      </c>
      <c r="AX831" s="15" t="s">
        <v>80</v>
      </c>
      <c r="AY831" s="195" t="s">
        <v>185</v>
      </c>
    </row>
    <row r="832" spans="1:65" s="13" customFormat="1">
      <c r="B832" s="164"/>
      <c r="D832" s="165" t="s">
        <v>194</v>
      </c>
      <c r="E832" s="166" t="s">
        <v>1</v>
      </c>
      <c r="F832" s="167" t="s">
        <v>3993</v>
      </c>
      <c r="H832" s="168">
        <v>161.19999999999999</v>
      </c>
      <c r="I832" s="169"/>
      <c r="L832" s="164"/>
      <c r="M832" s="170"/>
      <c r="N832" s="171"/>
      <c r="O832" s="171"/>
      <c r="P832" s="171"/>
      <c r="Q832" s="171"/>
      <c r="R832" s="171"/>
      <c r="S832" s="171"/>
      <c r="T832" s="172"/>
      <c r="AT832" s="166" t="s">
        <v>194</v>
      </c>
      <c r="AU832" s="166" t="s">
        <v>88</v>
      </c>
      <c r="AV832" s="13" t="s">
        <v>88</v>
      </c>
      <c r="AW832" s="13" t="s">
        <v>35</v>
      </c>
      <c r="AX832" s="13" t="s">
        <v>80</v>
      </c>
      <c r="AY832" s="166" t="s">
        <v>185</v>
      </c>
    </row>
    <row r="833" spans="1:65" s="14" customFormat="1">
      <c r="B833" s="173"/>
      <c r="D833" s="165" t="s">
        <v>194</v>
      </c>
      <c r="E833" s="174" t="s">
        <v>3994</v>
      </c>
      <c r="F833" s="175" t="s">
        <v>195</v>
      </c>
      <c r="H833" s="176">
        <v>161.19999999999999</v>
      </c>
      <c r="I833" s="177"/>
      <c r="L833" s="173"/>
      <c r="M833" s="178"/>
      <c r="N833" s="179"/>
      <c r="O833" s="179"/>
      <c r="P833" s="179"/>
      <c r="Q833" s="179"/>
      <c r="R833" s="179"/>
      <c r="S833" s="179"/>
      <c r="T833" s="180"/>
      <c r="AT833" s="174" t="s">
        <v>194</v>
      </c>
      <c r="AU833" s="174" t="s">
        <v>88</v>
      </c>
      <c r="AV833" s="14" t="s">
        <v>192</v>
      </c>
      <c r="AW833" s="14" t="s">
        <v>35</v>
      </c>
      <c r="AX833" s="14" t="s">
        <v>24</v>
      </c>
      <c r="AY833" s="174" t="s">
        <v>185</v>
      </c>
    </row>
    <row r="834" spans="1:65" s="2" customFormat="1" ht="16.5" customHeight="1">
      <c r="A834" s="33"/>
      <c r="B834" s="150"/>
      <c r="C834" s="181" t="s">
        <v>115</v>
      </c>
      <c r="D834" s="181" t="s">
        <v>231</v>
      </c>
      <c r="E834" s="182" t="s">
        <v>1658</v>
      </c>
      <c r="F834" s="183" t="s">
        <v>1659</v>
      </c>
      <c r="G834" s="184" t="s">
        <v>280</v>
      </c>
      <c r="H834" s="185">
        <v>163.61799999999999</v>
      </c>
      <c r="I834" s="186"/>
      <c r="J834" s="187">
        <f>ROUND(I834*H834,2)</f>
        <v>0</v>
      </c>
      <c r="K834" s="183" t="s">
        <v>191</v>
      </c>
      <c r="L834" s="188"/>
      <c r="M834" s="189" t="s">
        <v>1</v>
      </c>
      <c r="N834" s="190" t="s">
        <v>45</v>
      </c>
      <c r="O834" s="59"/>
      <c r="P834" s="160">
        <f>O834*H834</f>
        <v>0</v>
      </c>
      <c r="Q834" s="160">
        <v>2.4E-2</v>
      </c>
      <c r="R834" s="160">
        <f>Q834*H834</f>
        <v>3.9268320000000001</v>
      </c>
      <c r="S834" s="160">
        <v>0</v>
      </c>
      <c r="T834" s="161">
        <f>S834*H834</f>
        <v>0</v>
      </c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  <c r="AE834" s="33"/>
      <c r="AR834" s="162" t="s">
        <v>217</v>
      </c>
      <c r="AT834" s="162" t="s">
        <v>231</v>
      </c>
      <c r="AU834" s="162" t="s">
        <v>88</v>
      </c>
      <c r="AY834" s="18" t="s">
        <v>185</v>
      </c>
      <c r="BE834" s="163">
        <f>IF(N834="základní",J834,0)</f>
        <v>0</v>
      </c>
      <c r="BF834" s="163">
        <f>IF(N834="snížená",J834,0)</f>
        <v>0</v>
      </c>
      <c r="BG834" s="163">
        <f>IF(N834="zákl. přenesená",J834,0)</f>
        <v>0</v>
      </c>
      <c r="BH834" s="163">
        <f>IF(N834="sníž. přenesená",J834,0)</f>
        <v>0</v>
      </c>
      <c r="BI834" s="163">
        <f>IF(N834="nulová",J834,0)</f>
        <v>0</v>
      </c>
      <c r="BJ834" s="18" t="s">
        <v>24</v>
      </c>
      <c r="BK834" s="163">
        <f>ROUND(I834*H834,2)</f>
        <v>0</v>
      </c>
      <c r="BL834" s="18" t="s">
        <v>192</v>
      </c>
      <c r="BM834" s="162" t="s">
        <v>3995</v>
      </c>
    </row>
    <row r="835" spans="1:65" s="13" customFormat="1">
      <c r="B835" s="164"/>
      <c r="D835" s="165" t="s">
        <v>194</v>
      </c>
      <c r="E835" s="166" t="s">
        <v>1</v>
      </c>
      <c r="F835" s="167" t="s">
        <v>3996</v>
      </c>
      <c r="H835" s="168">
        <v>163.61799999999999</v>
      </c>
      <c r="I835" s="169"/>
      <c r="L835" s="164"/>
      <c r="M835" s="170"/>
      <c r="N835" s="171"/>
      <c r="O835" s="171"/>
      <c r="P835" s="171"/>
      <c r="Q835" s="171"/>
      <c r="R835" s="171"/>
      <c r="S835" s="171"/>
      <c r="T835" s="172"/>
      <c r="AT835" s="166" t="s">
        <v>194</v>
      </c>
      <c r="AU835" s="166" t="s">
        <v>88</v>
      </c>
      <c r="AV835" s="13" t="s">
        <v>88</v>
      </c>
      <c r="AW835" s="13" t="s">
        <v>35</v>
      </c>
      <c r="AX835" s="13" t="s">
        <v>24</v>
      </c>
      <c r="AY835" s="166" t="s">
        <v>185</v>
      </c>
    </row>
    <row r="836" spans="1:65" s="2" customFormat="1" ht="21.75" customHeight="1">
      <c r="A836" s="33"/>
      <c r="B836" s="150"/>
      <c r="C836" s="151" t="s">
        <v>120</v>
      </c>
      <c r="D836" s="151" t="s">
        <v>187</v>
      </c>
      <c r="E836" s="152" t="s">
        <v>1662</v>
      </c>
      <c r="F836" s="153" t="s">
        <v>1663</v>
      </c>
      <c r="G836" s="154" t="s">
        <v>280</v>
      </c>
      <c r="H836" s="155">
        <v>124.943</v>
      </c>
      <c r="I836" s="156"/>
      <c r="J836" s="157">
        <f>ROUND(I836*H836,2)</f>
        <v>0</v>
      </c>
      <c r="K836" s="153" t="s">
        <v>191</v>
      </c>
      <c r="L836" s="34"/>
      <c r="M836" s="158" t="s">
        <v>1</v>
      </c>
      <c r="N836" s="159" t="s">
        <v>45</v>
      </c>
      <c r="O836" s="59"/>
      <c r="P836" s="160">
        <f>O836*H836</f>
        <v>0</v>
      </c>
      <c r="Q836" s="160">
        <v>0</v>
      </c>
      <c r="R836" s="160">
        <f>Q836*H836</f>
        <v>0</v>
      </c>
      <c r="S836" s="160">
        <v>0</v>
      </c>
      <c r="T836" s="161">
        <f>S836*H836</f>
        <v>0</v>
      </c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R836" s="162" t="s">
        <v>192</v>
      </c>
      <c r="AT836" s="162" t="s">
        <v>187</v>
      </c>
      <c r="AU836" s="162" t="s">
        <v>88</v>
      </c>
      <c r="AY836" s="18" t="s">
        <v>185</v>
      </c>
      <c r="BE836" s="163">
        <f>IF(N836="základní",J836,0)</f>
        <v>0</v>
      </c>
      <c r="BF836" s="163">
        <f>IF(N836="snížená",J836,0)</f>
        <v>0</v>
      </c>
      <c r="BG836" s="163">
        <f>IF(N836="zákl. přenesená",J836,0)</f>
        <v>0</v>
      </c>
      <c r="BH836" s="163">
        <f>IF(N836="sníž. přenesená",J836,0)</f>
        <v>0</v>
      </c>
      <c r="BI836" s="163">
        <f>IF(N836="nulová",J836,0)</f>
        <v>0</v>
      </c>
      <c r="BJ836" s="18" t="s">
        <v>24</v>
      </c>
      <c r="BK836" s="163">
        <f>ROUND(I836*H836,2)</f>
        <v>0</v>
      </c>
      <c r="BL836" s="18" t="s">
        <v>192</v>
      </c>
      <c r="BM836" s="162" t="s">
        <v>3997</v>
      </c>
    </row>
    <row r="837" spans="1:65" s="13" customFormat="1">
      <c r="B837" s="164"/>
      <c r="D837" s="165" t="s">
        <v>194</v>
      </c>
      <c r="E837" s="166" t="s">
        <v>1</v>
      </c>
      <c r="F837" s="167" t="s">
        <v>3998</v>
      </c>
      <c r="H837" s="168">
        <v>124.943</v>
      </c>
      <c r="I837" s="169"/>
      <c r="L837" s="164"/>
      <c r="M837" s="170"/>
      <c r="N837" s="171"/>
      <c r="O837" s="171"/>
      <c r="P837" s="171"/>
      <c r="Q837" s="171"/>
      <c r="R837" s="171"/>
      <c r="S837" s="171"/>
      <c r="T837" s="172"/>
      <c r="AT837" s="166" t="s">
        <v>194</v>
      </c>
      <c r="AU837" s="166" t="s">
        <v>88</v>
      </c>
      <c r="AV837" s="13" t="s">
        <v>88</v>
      </c>
      <c r="AW837" s="13" t="s">
        <v>35</v>
      </c>
      <c r="AX837" s="13" t="s">
        <v>24</v>
      </c>
      <c r="AY837" s="166" t="s">
        <v>185</v>
      </c>
    </row>
    <row r="838" spans="1:65" s="2" customFormat="1" ht="21.75" customHeight="1">
      <c r="A838" s="33"/>
      <c r="B838" s="150"/>
      <c r="C838" s="151" t="s">
        <v>454</v>
      </c>
      <c r="D838" s="151" t="s">
        <v>187</v>
      </c>
      <c r="E838" s="152" t="s">
        <v>1666</v>
      </c>
      <c r="F838" s="153" t="s">
        <v>1667</v>
      </c>
      <c r="G838" s="154" t="s">
        <v>190</v>
      </c>
      <c r="H838" s="155">
        <v>3</v>
      </c>
      <c r="I838" s="156"/>
      <c r="J838" s="157">
        <f>ROUND(I838*H838,2)</f>
        <v>0</v>
      </c>
      <c r="K838" s="153" t="s">
        <v>191</v>
      </c>
      <c r="L838" s="34"/>
      <c r="M838" s="158" t="s">
        <v>1</v>
      </c>
      <c r="N838" s="159" t="s">
        <v>45</v>
      </c>
      <c r="O838" s="59"/>
      <c r="P838" s="160">
        <f>O838*H838</f>
        <v>0</v>
      </c>
      <c r="Q838" s="160">
        <v>8.4999999999999995E-4</v>
      </c>
      <c r="R838" s="160">
        <f>Q838*H838</f>
        <v>2.5499999999999997E-3</v>
      </c>
      <c r="S838" s="160">
        <v>0</v>
      </c>
      <c r="T838" s="161">
        <f>S838*H838</f>
        <v>0</v>
      </c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  <c r="AE838" s="33"/>
      <c r="AR838" s="162" t="s">
        <v>192</v>
      </c>
      <c r="AT838" s="162" t="s">
        <v>187</v>
      </c>
      <c r="AU838" s="162" t="s">
        <v>88</v>
      </c>
      <c r="AY838" s="18" t="s">
        <v>185</v>
      </c>
      <c r="BE838" s="163">
        <f>IF(N838="základní",J838,0)</f>
        <v>0</v>
      </c>
      <c r="BF838" s="163">
        <f>IF(N838="snížená",J838,0)</f>
        <v>0</v>
      </c>
      <c r="BG838" s="163">
        <f>IF(N838="zákl. přenesená",J838,0)</f>
        <v>0</v>
      </c>
      <c r="BH838" s="163">
        <f>IF(N838="sníž. přenesená",J838,0)</f>
        <v>0</v>
      </c>
      <c r="BI838" s="163">
        <f>IF(N838="nulová",J838,0)</f>
        <v>0</v>
      </c>
      <c r="BJ838" s="18" t="s">
        <v>24</v>
      </c>
      <c r="BK838" s="163">
        <f>ROUND(I838*H838,2)</f>
        <v>0</v>
      </c>
      <c r="BL838" s="18" t="s">
        <v>192</v>
      </c>
      <c r="BM838" s="162" t="s">
        <v>3999</v>
      </c>
    </row>
    <row r="839" spans="1:65" s="2" customFormat="1" ht="21.75" customHeight="1">
      <c r="A839" s="33"/>
      <c r="B839" s="150"/>
      <c r="C839" s="151" t="s">
        <v>1221</v>
      </c>
      <c r="D839" s="151" t="s">
        <v>187</v>
      </c>
      <c r="E839" s="152" t="s">
        <v>4000</v>
      </c>
      <c r="F839" s="153" t="s">
        <v>4001</v>
      </c>
      <c r="G839" s="154" t="s">
        <v>280</v>
      </c>
      <c r="H839" s="155">
        <v>125.5</v>
      </c>
      <c r="I839" s="156"/>
      <c r="J839" s="157">
        <f>ROUND(I839*H839,2)</f>
        <v>0</v>
      </c>
      <c r="K839" s="153" t="s">
        <v>191</v>
      </c>
      <c r="L839" s="34"/>
      <c r="M839" s="158" t="s">
        <v>1</v>
      </c>
      <c r="N839" s="159" t="s">
        <v>45</v>
      </c>
      <c r="O839" s="59"/>
      <c r="P839" s="160">
        <f>O839*H839</f>
        <v>0</v>
      </c>
      <c r="Q839" s="160">
        <v>4.0000000000000003E-5</v>
      </c>
      <c r="R839" s="160">
        <f>Q839*H839</f>
        <v>5.0200000000000002E-3</v>
      </c>
      <c r="S839" s="160">
        <v>0</v>
      </c>
      <c r="T839" s="161">
        <f>S839*H839</f>
        <v>0</v>
      </c>
      <c r="U839" s="33"/>
      <c r="V839" s="33"/>
      <c r="W839" s="33"/>
      <c r="X839" s="33"/>
      <c r="Y839" s="33"/>
      <c r="Z839" s="33"/>
      <c r="AA839" s="33"/>
      <c r="AB839" s="33"/>
      <c r="AC839" s="33"/>
      <c r="AD839" s="33"/>
      <c r="AE839" s="33"/>
      <c r="AR839" s="162" t="s">
        <v>192</v>
      </c>
      <c r="AT839" s="162" t="s">
        <v>187</v>
      </c>
      <c r="AU839" s="162" t="s">
        <v>88</v>
      </c>
      <c r="AY839" s="18" t="s">
        <v>185</v>
      </c>
      <c r="BE839" s="163">
        <f>IF(N839="základní",J839,0)</f>
        <v>0</v>
      </c>
      <c r="BF839" s="163">
        <f>IF(N839="snížená",J839,0)</f>
        <v>0</v>
      </c>
      <c r="BG839" s="163">
        <f>IF(N839="zákl. přenesená",J839,0)</f>
        <v>0</v>
      </c>
      <c r="BH839" s="163">
        <f>IF(N839="sníž. přenesená",J839,0)</f>
        <v>0</v>
      </c>
      <c r="BI839" s="163">
        <f>IF(N839="nulová",J839,0)</f>
        <v>0</v>
      </c>
      <c r="BJ839" s="18" t="s">
        <v>24</v>
      </c>
      <c r="BK839" s="163">
        <f>ROUND(I839*H839,2)</f>
        <v>0</v>
      </c>
      <c r="BL839" s="18" t="s">
        <v>192</v>
      </c>
      <c r="BM839" s="162" t="s">
        <v>4002</v>
      </c>
    </row>
    <row r="840" spans="1:65" s="15" customFormat="1">
      <c r="B840" s="194"/>
      <c r="D840" s="165" t="s">
        <v>194</v>
      </c>
      <c r="E840" s="195" t="s">
        <v>1</v>
      </c>
      <c r="F840" s="196" t="s">
        <v>3985</v>
      </c>
      <c r="H840" s="195" t="s">
        <v>1</v>
      </c>
      <c r="I840" s="197"/>
      <c r="L840" s="194"/>
      <c r="M840" s="198"/>
      <c r="N840" s="199"/>
      <c r="O840" s="199"/>
      <c r="P840" s="199"/>
      <c r="Q840" s="199"/>
      <c r="R840" s="199"/>
      <c r="S840" s="199"/>
      <c r="T840" s="200"/>
      <c r="AT840" s="195" t="s">
        <v>194</v>
      </c>
      <c r="AU840" s="195" t="s">
        <v>88</v>
      </c>
      <c r="AV840" s="15" t="s">
        <v>24</v>
      </c>
      <c r="AW840" s="15" t="s">
        <v>35</v>
      </c>
      <c r="AX840" s="15" t="s">
        <v>80</v>
      </c>
      <c r="AY840" s="195" t="s">
        <v>185</v>
      </c>
    </row>
    <row r="841" spans="1:65" s="15" customFormat="1">
      <c r="B841" s="194"/>
      <c r="D841" s="165" t="s">
        <v>194</v>
      </c>
      <c r="E841" s="195" t="s">
        <v>1</v>
      </c>
      <c r="F841" s="196" t="s">
        <v>4003</v>
      </c>
      <c r="H841" s="195" t="s">
        <v>1</v>
      </c>
      <c r="I841" s="197"/>
      <c r="L841" s="194"/>
      <c r="M841" s="198"/>
      <c r="N841" s="199"/>
      <c r="O841" s="199"/>
      <c r="P841" s="199"/>
      <c r="Q841" s="199"/>
      <c r="R841" s="199"/>
      <c r="S841" s="199"/>
      <c r="T841" s="200"/>
      <c r="AT841" s="195" t="s">
        <v>194</v>
      </c>
      <c r="AU841" s="195" t="s">
        <v>88</v>
      </c>
      <c r="AV841" s="15" t="s">
        <v>24</v>
      </c>
      <c r="AW841" s="15" t="s">
        <v>35</v>
      </c>
      <c r="AX841" s="15" t="s">
        <v>80</v>
      </c>
      <c r="AY841" s="195" t="s">
        <v>185</v>
      </c>
    </row>
    <row r="842" spans="1:65" s="13" customFormat="1">
      <c r="B842" s="164"/>
      <c r="D842" s="165" t="s">
        <v>194</v>
      </c>
      <c r="E842" s="166" t="s">
        <v>1</v>
      </c>
      <c r="F842" s="167" t="s">
        <v>4004</v>
      </c>
      <c r="H842" s="168">
        <v>250.99</v>
      </c>
      <c r="I842" s="169"/>
      <c r="L842" s="164"/>
      <c r="M842" s="170"/>
      <c r="N842" s="171"/>
      <c r="O842" s="171"/>
      <c r="P842" s="171"/>
      <c r="Q842" s="171"/>
      <c r="R842" s="171"/>
      <c r="S842" s="171"/>
      <c r="T842" s="172"/>
      <c r="AT842" s="166" t="s">
        <v>194</v>
      </c>
      <c r="AU842" s="166" t="s">
        <v>88</v>
      </c>
      <c r="AV842" s="13" t="s">
        <v>88</v>
      </c>
      <c r="AW842" s="13" t="s">
        <v>35</v>
      </c>
      <c r="AX842" s="13" t="s">
        <v>80</v>
      </c>
      <c r="AY842" s="166" t="s">
        <v>185</v>
      </c>
    </row>
    <row r="843" spans="1:65" s="13" customFormat="1">
      <c r="B843" s="164"/>
      <c r="D843" s="165" t="s">
        <v>194</v>
      </c>
      <c r="E843" s="166" t="s">
        <v>1</v>
      </c>
      <c r="F843" s="167" t="s">
        <v>4005</v>
      </c>
      <c r="H843" s="168">
        <v>-90.36</v>
      </c>
      <c r="I843" s="169"/>
      <c r="L843" s="164"/>
      <c r="M843" s="170"/>
      <c r="N843" s="171"/>
      <c r="O843" s="171"/>
      <c r="P843" s="171"/>
      <c r="Q843" s="171"/>
      <c r="R843" s="171"/>
      <c r="S843" s="171"/>
      <c r="T843" s="172"/>
      <c r="AT843" s="166" t="s">
        <v>194</v>
      </c>
      <c r="AU843" s="166" t="s">
        <v>88</v>
      </c>
      <c r="AV843" s="13" t="s">
        <v>88</v>
      </c>
      <c r="AW843" s="13" t="s">
        <v>35</v>
      </c>
      <c r="AX843" s="13" t="s">
        <v>80</v>
      </c>
      <c r="AY843" s="166" t="s">
        <v>185</v>
      </c>
    </row>
    <row r="844" spans="1:65" s="14" customFormat="1">
      <c r="B844" s="173"/>
      <c r="D844" s="165" t="s">
        <v>194</v>
      </c>
      <c r="E844" s="174" t="s">
        <v>3464</v>
      </c>
      <c r="F844" s="175" t="s">
        <v>195</v>
      </c>
      <c r="H844" s="176">
        <v>160.63</v>
      </c>
      <c r="I844" s="177"/>
      <c r="L844" s="173"/>
      <c r="M844" s="178"/>
      <c r="N844" s="179"/>
      <c r="O844" s="179"/>
      <c r="P844" s="179"/>
      <c r="Q844" s="179"/>
      <c r="R844" s="179"/>
      <c r="S844" s="179"/>
      <c r="T844" s="180"/>
      <c r="AT844" s="174" t="s">
        <v>194</v>
      </c>
      <c r="AU844" s="174" t="s">
        <v>88</v>
      </c>
      <c r="AV844" s="14" t="s">
        <v>192</v>
      </c>
      <c r="AW844" s="14" t="s">
        <v>35</v>
      </c>
      <c r="AX844" s="14" t="s">
        <v>80</v>
      </c>
      <c r="AY844" s="174" t="s">
        <v>185</v>
      </c>
    </row>
    <row r="845" spans="1:65" s="15" customFormat="1">
      <c r="B845" s="194"/>
      <c r="D845" s="165" t="s">
        <v>194</v>
      </c>
      <c r="E845" s="195" t="s">
        <v>1</v>
      </c>
      <c r="F845" s="196" t="s">
        <v>3992</v>
      </c>
      <c r="H845" s="195" t="s">
        <v>1</v>
      </c>
      <c r="I845" s="197"/>
      <c r="L845" s="194"/>
      <c r="M845" s="198"/>
      <c r="N845" s="199"/>
      <c r="O845" s="199"/>
      <c r="P845" s="199"/>
      <c r="Q845" s="199"/>
      <c r="R845" s="199"/>
      <c r="S845" s="199"/>
      <c r="T845" s="200"/>
      <c r="AT845" s="195" t="s">
        <v>194</v>
      </c>
      <c r="AU845" s="195" t="s">
        <v>88</v>
      </c>
      <c r="AV845" s="15" t="s">
        <v>24</v>
      </c>
      <c r="AW845" s="15" t="s">
        <v>35</v>
      </c>
      <c r="AX845" s="15" t="s">
        <v>80</v>
      </c>
      <c r="AY845" s="195" t="s">
        <v>185</v>
      </c>
    </row>
    <row r="846" spans="1:65" s="13" customFormat="1">
      <c r="B846" s="164"/>
      <c r="D846" s="165" t="s">
        <v>194</v>
      </c>
      <c r="E846" s="166" t="s">
        <v>1</v>
      </c>
      <c r="F846" s="167" t="s">
        <v>3467</v>
      </c>
      <c r="H846" s="168">
        <v>125.5</v>
      </c>
      <c r="I846" s="169"/>
      <c r="L846" s="164"/>
      <c r="M846" s="170"/>
      <c r="N846" s="171"/>
      <c r="O846" s="171"/>
      <c r="P846" s="171"/>
      <c r="Q846" s="171"/>
      <c r="R846" s="171"/>
      <c r="S846" s="171"/>
      <c r="T846" s="172"/>
      <c r="AT846" s="166" t="s">
        <v>194</v>
      </c>
      <c r="AU846" s="166" t="s">
        <v>88</v>
      </c>
      <c r="AV846" s="13" t="s">
        <v>88</v>
      </c>
      <c r="AW846" s="13" t="s">
        <v>35</v>
      </c>
      <c r="AX846" s="13" t="s">
        <v>80</v>
      </c>
      <c r="AY846" s="166" t="s">
        <v>185</v>
      </c>
    </row>
    <row r="847" spans="1:65" s="14" customFormat="1">
      <c r="B847" s="173"/>
      <c r="D847" s="165" t="s">
        <v>194</v>
      </c>
      <c r="E847" s="174" t="s">
        <v>3466</v>
      </c>
      <c r="F847" s="175" t="s">
        <v>195</v>
      </c>
      <c r="H847" s="176">
        <v>125.5</v>
      </c>
      <c r="I847" s="177"/>
      <c r="L847" s="173"/>
      <c r="M847" s="178"/>
      <c r="N847" s="179"/>
      <c r="O847" s="179"/>
      <c r="P847" s="179"/>
      <c r="Q847" s="179"/>
      <c r="R847" s="179"/>
      <c r="S847" s="179"/>
      <c r="T847" s="180"/>
      <c r="AT847" s="174" t="s">
        <v>194</v>
      </c>
      <c r="AU847" s="174" t="s">
        <v>88</v>
      </c>
      <c r="AV847" s="14" t="s">
        <v>192</v>
      </c>
      <c r="AW847" s="14" t="s">
        <v>35</v>
      </c>
      <c r="AX847" s="14" t="s">
        <v>24</v>
      </c>
      <c r="AY847" s="174" t="s">
        <v>185</v>
      </c>
    </row>
    <row r="848" spans="1:65" s="2" customFormat="1" ht="16.5" customHeight="1">
      <c r="A848" s="33"/>
      <c r="B848" s="150"/>
      <c r="C848" s="181" t="s">
        <v>1226</v>
      </c>
      <c r="D848" s="181" t="s">
        <v>231</v>
      </c>
      <c r="E848" s="182" t="s">
        <v>4006</v>
      </c>
      <c r="F848" s="183" t="s">
        <v>4007</v>
      </c>
      <c r="G848" s="184" t="s">
        <v>280</v>
      </c>
      <c r="H848" s="185">
        <v>127.383</v>
      </c>
      <c r="I848" s="186"/>
      <c r="J848" s="187">
        <f>ROUND(I848*H848,2)</f>
        <v>0</v>
      </c>
      <c r="K848" s="183" t="s">
        <v>191</v>
      </c>
      <c r="L848" s="188"/>
      <c r="M848" s="189" t="s">
        <v>1</v>
      </c>
      <c r="N848" s="190" t="s">
        <v>45</v>
      </c>
      <c r="O848" s="59"/>
      <c r="P848" s="160">
        <f>O848*H848</f>
        <v>0</v>
      </c>
      <c r="Q848" s="160">
        <v>4.2999999999999997E-2</v>
      </c>
      <c r="R848" s="160">
        <f>Q848*H848</f>
        <v>5.4774689999999993</v>
      </c>
      <c r="S848" s="160">
        <v>0</v>
      </c>
      <c r="T848" s="161">
        <f>S848*H848</f>
        <v>0</v>
      </c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R848" s="162" t="s">
        <v>217</v>
      </c>
      <c r="AT848" s="162" t="s">
        <v>231</v>
      </c>
      <c r="AU848" s="162" t="s">
        <v>88</v>
      </c>
      <c r="AY848" s="18" t="s">
        <v>185</v>
      </c>
      <c r="BE848" s="163">
        <f>IF(N848="základní",J848,0)</f>
        <v>0</v>
      </c>
      <c r="BF848" s="163">
        <f>IF(N848="snížená",J848,0)</f>
        <v>0</v>
      </c>
      <c r="BG848" s="163">
        <f>IF(N848="zákl. přenesená",J848,0)</f>
        <v>0</v>
      </c>
      <c r="BH848" s="163">
        <f>IF(N848="sníž. přenesená",J848,0)</f>
        <v>0</v>
      </c>
      <c r="BI848" s="163">
        <f>IF(N848="nulová",J848,0)</f>
        <v>0</v>
      </c>
      <c r="BJ848" s="18" t="s">
        <v>24</v>
      </c>
      <c r="BK848" s="163">
        <f>ROUND(I848*H848,2)</f>
        <v>0</v>
      </c>
      <c r="BL848" s="18" t="s">
        <v>192</v>
      </c>
      <c r="BM848" s="162" t="s">
        <v>4008</v>
      </c>
    </row>
    <row r="849" spans="1:65" s="13" customFormat="1">
      <c r="B849" s="164"/>
      <c r="D849" s="165" t="s">
        <v>194</v>
      </c>
      <c r="E849" s="166" t="s">
        <v>1</v>
      </c>
      <c r="F849" s="167" t="s">
        <v>4009</v>
      </c>
      <c r="H849" s="168">
        <v>127.383</v>
      </c>
      <c r="I849" s="169"/>
      <c r="L849" s="164"/>
      <c r="M849" s="170"/>
      <c r="N849" s="171"/>
      <c r="O849" s="171"/>
      <c r="P849" s="171"/>
      <c r="Q849" s="171"/>
      <c r="R849" s="171"/>
      <c r="S849" s="171"/>
      <c r="T849" s="172"/>
      <c r="AT849" s="166" t="s">
        <v>194</v>
      </c>
      <c r="AU849" s="166" t="s">
        <v>88</v>
      </c>
      <c r="AV849" s="13" t="s">
        <v>88</v>
      </c>
      <c r="AW849" s="13" t="s">
        <v>35</v>
      </c>
      <c r="AX849" s="13" t="s">
        <v>24</v>
      </c>
      <c r="AY849" s="166" t="s">
        <v>185</v>
      </c>
    </row>
    <row r="850" spans="1:65" s="2" customFormat="1" ht="21.75" customHeight="1">
      <c r="A850" s="33"/>
      <c r="B850" s="150"/>
      <c r="C850" s="151" t="s">
        <v>1232</v>
      </c>
      <c r="D850" s="151" t="s">
        <v>187</v>
      </c>
      <c r="E850" s="152" t="s">
        <v>1662</v>
      </c>
      <c r="F850" s="153" t="s">
        <v>1663</v>
      </c>
      <c r="G850" s="154" t="s">
        <v>280</v>
      </c>
      <c r="H850" s="155">
        <v>112.441</v>
      </c>
      <c r="I850" s="156"/>
      <c r="J850" s="157">
        <f>ROUND(I850*H850,2)</f>
        <v>0</v>
      </c>
      <c r="K850" s="153" t="s">
        <v>191</v>
      </c>
      <c r="L850" s="34"/>
      <c r="M850" s="158" t="s">
        <v>1</v>
      </c>
      <c r="N850" s="159" t="s">
        <v>45</v>
      </c>
      <c r="O850" s="59"/>
      <c r="P850" s="160">
        <f>O850*H850</f>
        <v>0</v>
      </c>
      <c r="Q850" s="160">
        <v>0</v>
      </c>
      <c r="R850" s="160">
        <f>Q850*H850</f>
        <v>0</v>
      </c>
      <c r="S850" s="160">
        <v>0</v>
      </c>
      <c r="T850" s="161">
        <f>S850*H850</f>
        <v>0</v>
      </c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R850" s="162" t="s">
        <v>192</v>
      </c>
      <c r="AT850" s="162" t="s">
        <v>187</v>
      </c>
      <c r="AU850" s="162" t="s">
        <v>88</v>
      </c>
      <c r="AY850" s="18" t="s">
        <v>185</v>
      </c>
      <c r="BE850" s="163">
        <f>IF(N850="základní",J850,0)</f>
        <v>0</v>
      </c>
      <c r="BF850" s="163">
        <f>IF(N850="snížená",J850,0)</f>
        <v>0</v>
      </c>
      <c r="BG850" s="163">
        <f>IF(N850="zákl. přenesená",J850,0)</f>
        <v>0</v>
      </c>
      <c r="BH850" s="163">
        <f>IF(N850="sníž. přenesená",J850,0)</f>
        <v>0</v>
      </c>
      <c r="BI850" s="163">
        <f>IF(N850="nulová",J850,0)</f>
        <v>0</v>
      </c>
      <c r="BJ850" s="18" t="s">
        <v>24</v>
      </c>
      <c r="BK850" s="163">
        <f>ROUND(I850*H850,2)</f>
        <v>0</v>
      </c>
      <c r="BL850" s="18" t="s">
        <v>192</v>
      </c>
      <c r="BM850" s="162" t="s">
        <v>4010</v>
      </c>
    </row>
    <row r="851" spans="1:65" s="13" customFormat="1">
      <c r="B851" s="164"/>
      <c r="D851" s="165" t="s">
        <v>194</v>
      </c>
      <c r="E851" s="166" t="s">
        <v>1</v>
      </c>
      <c r="F851" s="167" t="s">
        <v>4011</v>
      </c>
      <c r="H851" s="168">
        <v>112.441</v>
      </c>
      <c r="I851" s="169"/>
      <c r="L851" s="164"/>
      <c r="M851" s="170"/>
      <c r="N851" s="171"/>
      <c r="O851" s="171"/>
      <c r="P851" s="171"/>
      <c r="Q851" s="171"/>
      <c r="R851" s="171"/>
      <c r="S851" s="171"/>
      <c r="T851" s="172"/>
      <c r="AT851" s="166" t="s">
        <v>194</v>
      </c>
      <c r="AU851" s="166" t="s">
        <v>88</v>
      </c>
      <c r="AV851" s="13" t="s">
        <v>88</v>
      </c>
      <c r="AW851" s="13" t="s">
        <v>35</v>
      </c>
      <c r="AX851" s="13" t="s">
        <v>24</v>
      </c>
      <c r="AY851" s="166" t="s">
        <v>185</v>
      </c>
    </row>
    <row r="852" spans="1:65" s="2" customFormat="1" ht="21.75" customHeight="1">
      <c r="A852" s="33"/>
      <c r="B852" s="150"/>
      <c r="C852" s="151" t="s">
        <v>1235</v>
      </c>
      <c r="D852" s="151" t="s">
        <v>187</v>
      </c>
      <c r="E852" s="152" t="s">
        <v>4012</v>
      </c>
      <c r="F852" s="153" t="s">
        <v>4013</v>
      </c>
      <c r="G852" s="154" t="s">
        <v>190</v>
      </c>
      <c r="H852" s="155">
        <v>2</v>
      </c>
      <c r="I852" s="156"/>
      <c r="J852" s="157">
        <f>ROUND(I852*H852,2)</f>
        <v>0</v>
      </c>
      <c r="K852" s="153" t="s">
        <v>191</v>
      </c>
      <c r="L852" s="34"/>
      <c r="M852" s="158" t="s">
        <v>1</v>
      </c>
      <c r="N852" s="159" t="s">
        <v>45</v>
      </c>
      <c r="O852" s="59"/>
      <c r="P852" s="160">
        <f>O852*H852</f>
        <v>0</v>
      </c>
      <c r="Q852" s="160">
        <v>1E-3</v>
      </c>
      <c r="R852" s="160">
        <f>Q852*H852</f>
        <v>2E-3</v>
      </c>
      <c r="S852" s="160">
        <v>0</v>
      </c>
      <c r="T852" s="161">
        <f>S852*H852</f>
        <v>0</v>
      </c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R852" s="162" t="s">
        <v>192</v>
      </c>
      <c r="AT852" s="162" t="s">
        <v>187</v>
      </c>
      <c r="AU852" s="162" t="s">
        <v>88</v>
      </c>
      <c r="AY852" s="18" t="s">
        <v>185</v>
      </c>
      <c r="BE852" s="163">
        <f>IF(N852="základní",J852,0)</f>
        <v>0</v>
      </c>
      <c r="BF852" s="163">
        <f>IF(N852="snížená",J852,0)</f>
        <v>0</v>
      </c>
      <c r="BG852" s="163">
        <f>IF(N852="zákl. přenesená",J852,0)</f>
        <v>0</v>
      </c>
      <c r="BH852" s="163">
        <f>IF(N852="sníž. přenesená",J852,0)</f>
        <v>0</v>
      </c>
      <c r="BI852" s="163">
        <f>IF(N852="nulová",J852,0)</f>
        <v>0</v>
      </c>
      <c r="BJ852" s="18" t="s">
        <v>24</v>
      </c>
      <c r="BK852" s="163">
        <f>ROUND(I852*H852,2)</f>
        <v>0</v>
      </c>
      <c r="BL852" s="18" t="s">
        <v>192</v>
      </c>
      <c r="BM852" s="162" t="s">
        <v>4014</v>
      </c>
    </row>
    <row r="853" spans="1:65" s="13" customFormat="1">
      <c r="B853" s="164"/>
      <c r="D853" s="165" t="s">
        <v>194</v>
      </c>
      <c r="E853" s="166" t="s">
        <v>1</v>
      </c>
      <c r="F853" s="167" t="s">
        <v>4015</v>
      </c>
      <c r="H853" s="168">
        <v>1</v>
      </c>
      <c r="I853" s="169"/>
      <c r="L853" s="164"/>
      <c r="M853" s="170"/>
      <c r="N853" s="171"/>
      <c r="O853" s="171"/>
      <c r="P853" s="171"/>
      <c r="Q853" s="171"/>
      <c r="R853" s="171"/>
      <c r="S853" s="171"/>
      <c r="T853" s="172"/>
      <c r="AT853" s="166" t="s">
        <v>194</v>
      </c>
      <c r="AU853" s="166" t="s">
        <v>88</v>
      </c>
      <c r="AV853" s="13" t="s">
        <v>88</v>
      </c>
      <c r="AW853" s="13" t="s">
        <v>35</v>
      </c>
      <c r="AX853" s="13" t="s">
        <v>80</v>
      </c>
      <c r="AY853" s="166" t="s">
        <v>185</v>
      </c>
    </row>
    <row r="854" spans="1:65" s="13" customFormat="1">
      <c r="B854" s="164"/>
      <c r="D854" s="165" t="s">
        <v>194</v>
      </c>
      <c r="E854" s="166" t="s">
        <v>1</v>
      </c>
      <c r="F854" s="167" t="s">
        <v>4016</v>
      </c>
      <c r="H854" s="168">
        <v>1</v>
      </c>
      <c r="I854" s="169"/>
      <c r="L854" s="164"/>
      <c r="M854" s="170"/>
      <c r="N854" s="171"/>
      <c r="O854" s="171"/>
      <c r="P854" s="171"/>
      <c r="Q854" s="171"/>
      <c r="R854" s="171"/>
      <c r="S854" s="171"/>
      <c r="T854" s="172"/>
      <c r="AT854" s="166" t="s">
        <v>194</v>
      </c>
      <c r="AU854" s="166" t="s">
        <v>88</v>
      </c>
      <c r="AV854" s="13" t="s">
        <v>88</v>
      </c>
      <c r="AW854" s="13" t="s">
        <v>35</v>
      </c>
      <c r="AX854" s="13" t="s">
        <v>80</v>
      </c>
      <c r="AY854" s="166" t="s">
        <v>185</v>
      </c>
    </row>
    <row r="855" spans="1:65" s="14" customFormat="1">
      <c r="B855" s="173"/>
      <c r="D855" s="165" t="s">
        <v>194</v>
      </c>
      <c r="E855" s="174" t="s">
        <v>1</v>
      </c>
      <c r="F855" s="175" t="s">
        <v>195</v>
      </c>
      <c r="H855" s="176">
        <v>2</v>
      </c>
      <c r="I855" s="177"/>
      <c r="L855" s="173"/>
      <c r="M855" s="178"/>
      <c r="N855" s="179"/>
      <c r="O855" s="179"/>
      <c r="P855" s="179"/>
      <c r="Q855" s="179"/>
      <c r="R855" s="179"/>
      <c r="S855" s="179"/>
      <c r="T855" s="180"/>
      <c r="AT855" s="174" t="s">
        <v>194</v>
      </c>
      <c r="AU855" s="174" t="s">
        <v>88</v>
      </c>
      <c r="AV855" s="14" t="s">
        <v>192</v>
      </c>
      <c r="AW855" s="14" t="s">
        <v>35</v>
      </c>
      <c r="AX855" s="14" t="s">
        <v>24</v>
      </c>
      <c r="AY855" s="174" t="s">
        <v>185</v>
      </c>
    </row>
    <row r="856" spans="1:65" s="2" customFormat="1" ht="21.75" customHeight="1">
      <c r="A856" s="33"/>
      <c r="B856" s="150"/>
      <c r="C856" s="151" t="s">
        <v>1239</v>
      </c>
      <c r="D856" s="151" t="s">
        <v>187</v>
      </c>
      <c r="E856" s="152" t="s">
        <v>4017</v>
      </c>
      <c r="F856" s="153" t="s">
        <v>4018</v>
      </c>
      <c r="G856" s="154" t="s">
        <v>190</v>
      </c>
      <c r="H856" s="155">
        <v>18</v>
      </c>
      <c r="I856" s="156"/>
      <c r="J856" s="157">
        <f>ROUND(I856*H856,2)</f>
        <v>0</v>
      </c>
      <c r="K856" s="153" t="s">
        <v>224</v>
      </c>
      <c r="L856" s="34"/>
      <c r="M856" s="158" t="s">
        <v>1</v>
      </c>
      <c r="N856" s="159" t="s">
        <v>45</v>
      </c>
      <c r="O856" s="59"/>
      <c r="P856" s="160">
        <f>O856*H856</f>
        <v>0</v>
      </c>
      <c r="Q856" s="160">
        <v>1E-3</v>
      </c>
      <c r="R856" s="160">
        <f>Q856*H856</f>
        <v>1.8000000000000002E-2</v>
      </c>
      <c r="S856" s="160">
        <v>0</v>
      </c>
      <c r="T856" s="161">
        <f>S856*H856</f>
        <v>0</v>
      </c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  <c r="AE856" s="33"/>
      <c r="AR856" s="162" t="s">
        <v>192</v>
      </c>
      <c r="AT856" s="162" t="s">
        <v>187</v>
      </c>
      <c r="AU856" s="162" t="s">
        <v>88</v>
      </c>
      <c r="AY856" s="18" t="s">
        <v>185</v>
      </c>
      <c r="BE856" s="163">
        <f>IF(N856="základní",J856,0)</f>
        <v>0</v>
      </c>
      <c r="BF856" s="163">
        <f>IF(N856="snížená",J856,0)</f>
        <v>0</v>
      </c>
      <c r="BG856" s="163">
        <f>IF(N856="zákl. přenesená",J856,0)</f>
        <v>0</v>
      </c>
      <c r="BH856" s="163">
        <f>IF(N856="sníž. přenesená",J856,0)</f>
        <v>0</v>
      </c>
      <c r="BI856" s="163">
        <f>IF(N856="nulová",J856,0)</f>
        <v>0</v>
      </c>
      <c r="BJ856" s="18" t="s">
        <v>24</v>
      </c>
      <c r="BK856" s="163">
        <f>ROUND(I856*H856,2)</f>
        <v>0</v>
      </c>
      <c r="BL856" s="18" t="s">
        <v>192</v>
      </c>
      <c r="BM856" s="162" t="s">
        <v>4019</v>
      </c>
    </row>
    <row r="857" spans="1:65" s="2" customFormat="1" ht="16.5" customHeight="1">
      <c r="A857" s="33"/>
      <c r="B857" s="150"/>
      <c r="C857" s="151" t="s">
        <v>1243</v>
      </c>
      <c r="D857" s="151" t="s">
        <v>187</v>
      </c>
      <c r="E857" s="152" t="s">
        <v>4020</v>
      </c>
      <c r="F857" s="153" t="s">
        <v>4021</v>
      </c>
      <c r="G857" s="154" t="s">
        <v>190</v>
      </c>
      <c r="H857" s="155">
        <v>60</v>
      </c>
      <c r="I857" s="156"/>
      <c r="J857" s="157">
        <f>ROUND(I857*H857,2)</f>
        <v>0</v>
      </c>
      <c r="K857" s="153" t="s">
        <v>191</v>
      </c>
      <c r="L857" s="34"/>
      <c r="M857" s="158" t="s">
        <v>1</v>
      </c>
      <c r="N857" s="159" t="s">
        <v>45</v>
      </c>
      <c r="O857" s="59"/>
      <c r="P857" s="160">
        <f>O857*H857</f>
        <v>0</v>
      </c>
      <c r="Q857" s="160">
        <v>6.0000000000000002E-5</v>
      </c>
      <c r="R857" s="160">
        <f>Q857*H857</f>
        <v>3.5999999999999999E-3</v>
      </c>
      <c r="S857" s="160">
        <v>0</v>
      </c>
      <c r="T857" s="161">
        <f>S857*H857</f>
        <v>0</v>
      </c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R857" s="162" t="s">
        <v>192</v>
      </c>
      <c r="AT857" s="162" t="s">
        <v>187</v>
      </c>
      <c r="AU857" s="162" t="s">
        <v>88</v>
      </c>
      <c r="AY857" s="18" t="s">
        <v>185</v>
      </c>
      <c r="BE857" s="163">
        <f>IF(N857="základní",J857,0)</f>
        <v>0</v>
      </c>
      <c r="BF857" s="163">
        <f>IF(N857="snížená",J857,0)</f>
        <v>0</v>
      </c>
      <c r="BG857" s="163">
        <f>IF(N857="zákl. přenesená",J857,0)</f>
        <v>0</v>
      </c>
      <c r="BH857" s="163">
        <f>IF(N857="sníž. přenesená",J857,0)</f>
        <v>0</v>
      </c>
      <c r="BI857" s="163">
        <f>IF(N857="nulová",J857,0)</f>
        <v>0</v>
      </c>
      <c r="BJ857" s="18" t="s">
        <v>24</v>
      </c>
      <c r="BK857" s="163">
        <f>ROUND(I857*H857,2)</f>
        <v>0</v>
      </c>
      <c r="BL857" s="18" t="s">
        <v>192</v>
      </c>
      <c r="BM857" s="162" t="s">
        <v>4022</v>
      </c>
    </row>
    <row r="858" spans="1:65" s="2" customFormat="1" ht="16.5" customHeight="1">
      <c r="A858" s="33"/>
      <c r="B858" s="150"/>
      <c r="C858" s="181" t="s">
        <v>2533</v>
      </c>
      <c r="D858" s="181" t="s">
        <v>231</v>
      </c>
      <c r="E858" s="182" t="s">
        <v>4023</v>
      </c>
      <c r="F858" s="183" t="s">
        <v>4024</v>
      </c>
      <c r="G858" s="184" t="s">
        <v>190</v>
      </c>
      <c r="H858" s="185">
        <v>20.3</v>
      </c>
      <c r="I858" s="186"/>
      <c r="J858" s="187">
        <f>ROUND(I858*H858,2)</f>
        <v>0</v>
      </c>
      <c r="K858" s="183" t="s">
        <v>224</v>
      </c>
      <c r="L858" s="188"/>
      <c r="M858" s="189" t="s">
        <v>1</v>
      </c>
      <c r="N858" s="190" t="s">
        <v>45</v>
      </c>
      <c r="O858" s="59"/>
      <c r="P858" s="160">
        <f>O858*H858</f>
        <v>0</v>
      </c>
      <c r="Q858" s="160">
        <v>2.5000000000000001E-4</v>
      </c>
      <c r="R858" s="160">
        <f>Q858*H858</f>
        <v>5.0750000000000005E-3</v>
      </c>
      <c r="S858" s="160">
        <v>0</v>
      </c>
      <c r="T858" s="161">
        <f>S858*H858</f>
        <v>0</v>
      </c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R858" s="162" t="s">
        <v>217</v>
      </c>
      <c r="AT858" s="162" t="s">
        <v>231</v>
      </c>
      <c r="AU858" s="162" t="s">
        <v>88</v>
      </c>
      <c r="AY858" s="18" t="s">
        <v>185</v>
      </c>
      <c r="BE858" s="163">
        <f>IF(N858="základní",J858,0)</f>
        <v>0</v>
      </c>
      <c r="BF858" s="163">
        <f>IF(N858="snížená",J858,0)</f>
        <v>0</v>
      </c>
      <c r="BG858" s="163">
        <f>IF(N858="zákl. přenesená",J858,0)</f>
        <v>0</v>
      </c>
      <c r="BH858" s="163">
        <f>IF(N858="sníž. přenesená",J858,0)</f>
        <v>0</v>
      </c>
      <c r="BI858" s="163">
        <f>IF(N858="nulová",J858,0)</f>
        <v>0</v>
      </c>
      <c r="BJ858" s="18" t="s">
        <v>24</v>
      </c>
      <c r="BK858" s="163">
        <f>ROUND(I858*H858,2)</f>
        <v>0</v>
      </c>
      <c r="BL858" s="18" t="s">
        <v>192</v>
      </c>
      <c r="BM858" s="162" t="s">
        <v>4025</v>
      </c>
    </row>
    <row r="859" spans="1:65" s="13" customFormat="1">
      <c r="B859" s="164"/>
      <c r="D859" s="165" t="s">
        <v>194</v>
      </c>
      <c r="E859" s="166" t="s">
        <v>1</v>
      </c>
      <c r="F859" s="167" t="s">
        <v>4026</v>
      </c>
      <c r="H859" s="168">
        <v>20.3</v>
      </c>
      <c r="I859" s="169"/>
      <c r="L859" s="164"/>
      <c r="M859" s="170"/>
      <c r="N859" s="171"/>
      <c r="O859" s="171"/>
      <c r="P859" s="171"/>
      <c r="Q859" s="171"/>
      <c r="R859" s="171"/>
      <c r="S859" s="171"/>
      <c r="T859" s="172"/>
      <c r="AT859" s="166" t="s">
        <v>194</v>
      </c>
      <c r="AU859" s="166" t="s">
        <v>88</v>
      </c>
      <c r="AV859" s="13" t="s">
        <v>88</v>
      </c>
      <c r="AW859" s="13" t="s">
        <v>35</v>
      </c>
      <c r="AX859" s="13" t="s">
        <v>24</v>
      </c>
      <c r="AY859" s="166" t="s">
        <v>185</v>
      </c>
    </row>
    <row r="860" spans="1:65" s="2" customFormat="1" ht="16.5" customHeight="1">
      <c r="A860" s="33"/>
      <c r="B860" s="150"/>
      <c r="C860" s="181" t="s">
        <v>2540</v>
      </c>
      <c r="D860" s="181" t="s">
        <v>231</v>
      </c>
      <c r="E860" s="182" t="s">
        <v>4027</v>
      </c>
      <c r="F860" s="183" t="s">
        <v>4028</v>
      </c>
      <c r="G860" s="184" t="s">
        <v>190</v>
      </c>
      <c r="H860" s="185">
        <v>40.6</v>
      </c>
      <c r="I860" s="186"/>
      <c r="J860" s="187">
        <f>ROUND(I860*H860,2)</f>
        <v>0</v>
      </c>
      <c r="K860" s="183" t="s">
        <v>191</v>
      </c>
      <c r="L860" s="188"/>
      <c r="M860" s="189" t="s">
        <v>1</v>
      </c>
      <c r="N860" s="190" t="s">
        <v>45</v>
      </c>
      <c r="O860" s="59"/>
      <c r="P860" s="160">
        <f>O860*H860</f>
        <v>0</v>
      </c>
      <c r="Q860" s="160">
        <v>6.0000000000000001E-3</v>
      </c>
      <c r="R860" s="160">
        <f>Q860*H860</f>
        <v>0.24360000000000001</v>
      </c>
      <c r="S860" s="160">
        <v>0</v>
      </c>
      <c r="T860" s="161">
        <f>S860*H860</f>
        <v>0</v>
      </c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R860" s="162" t="s">
        <v>217</v>
      </c>
      <c r="AT860" s="162" t="s">
        <v>231</v>
      </c>
      <c r="AU860" s="162" t="s">
        <v>88</v>
      </c>
      <c r="AY860" s="18" t="s">
        <v>185</v>
      </c>
      <c r="BE860" s="163">
        <f>IF(N860="základní",J860,0)</f>
        <v>0</v>
      </c>
      <c r="BF860" s="163">
        <f>IF(N860="snížená",J860,0)</f>
        <v>0</v>
      </c>
      <c r="BG860" s="163">
        <f>IF(N860="zákl. přenesená",J860,0)</f>
        <v>0</v>
      </c>
      <c r="BH860" s="163">
        <f>IF(N860="sníž. přenesená",J860,0)</f>
        <v>0</v>
      </c>
      <c r="BI860" s="163">
        <f>IF(N860="nulová",J860,0)</f>
        <v>0</v>
      </c>
      <c r="BJ860" s="18" t="s">
        <v>24</v>
      </c>
      <c r="BK860" s="163">
        <f>ROUND(I860*H860,2)</f>
        <v>0</v>
      </c>
      <c r="BL860" s="18" t="s">
        <v>192</v>
      </c>
      <c r="BM860" s="162" t="s">
        <v>4029</v>
      </c>
    </row>
    <row r="861" spans="1:65" s="13" customFormat="1">
      <c r="B861" s="164"/>
      <c r="D861" s="165" t="s">
        <v>194</v>
      </c>
      <c r="E861" s="166" t="s">
        <v>1</v>
      </c>
      <c r="F861" s="167" t="s">
        <v>3048</v>
      </c>
      <c r="H861" s="168">
        <v>40.6</v>
      </c>
      <c r="I861" s="169"/>
      <c r="L861" s="164"/>
      <c r="M861" s="170"/>
      <c r="N861" s="171"/>
      <c r="O861" s="171"/>
      <c r="P861" s="171"/>
      <c r="Q861" s="171"/>
      <c r="R861" s="171"/>
      <c r="S861" s="171"/>
      <c r="T861" s="172"/>
      <c r="AT861" s="166" t="s">
        <v>194</v>
      </c>
      <c r="AU861" s="166" t="s">
        <v>88</v>
      </c>
      <c r="AV861" s="13" t="s">
        <v>88</v>
      </c>
      <c r="AW861" s="13" t="s">
        <v>35</v>
      </c>
      <c r="AX861" s="13" t="s">
        <v>24</v>
      </c>
      <c r="AY861" s="166" t="s">
        <v>185</v>
      </c>
    </row>
    <row r="862" spans="1:65" s="2" customFormat="1" ht="16.5" customHeight="1">
      <c r="A862" s="33"/>
      <c r="B862" s="150"/>
      <c r="C862" s="151" t="s">
        <v>2545</v>
      </c>
      <c r="D862" s="151" t="s">
        <v>187</v>
      </c>
      <c r="E862" s="152" t="s">
        <v>4030</v>
      </c>
      <c r="F862" s="153" t="s">
        <v>4031</v>
      </c>
      <c r="G862" s="154" t="s">
        <v>190</v>
      </c>
      <c r="H862" s="155">
        <v>33</v>
      </c>
      <c r="I862" s="156"/>
      <c r="J862" s="157">
        <f>ROUND(I862*H862,2)</f>
        <v>0</v>
      </c>
      <c r="K862" s="153" t="s">
        <v>191</v>
      </c>
      <c r="L862" s="34"/>
      <c r="M862" s="158" t="s">
        <v>1</v>
      </c>
      <c r="N862" s="159" t="s">
        <v>45</v>
      </c>
      <c r="O862" s="59"/>
      <c r="P862" s="160">
        <f>O862*H862</f>
        <v>0</v>
      </c>
      <c r="Q862" s="160">
        <v>6.0000000000000002E-5</v>
      </c>
      <c r="R862" s="160">
        <f>Q862*H862</f>
        <v>1.98E-3</v>
      </c>
      <c r="S862" s="160">
        <v>0</v>
      </c>
      <c r="T862" s="161">
        <f>S862*H862</f>
        <v>0</v>
      </c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R862" s="162" t="s">
        <v>192</v>
      </c>
      <c r="AT862" s="162" t="s">
        <v>187</v>
      </c>
      <c r="AU862" s="162" t="s">
        <v>88</v>
      </c>
      <c r="AY862" s="18" t="s">
        <v>185</v>
      </c>
      <c r="BE862" s="163">
        <f>IF(N862="základní",J862,0)</f>
        <v>0</v>
      </c>
      <c r="BF862" s="163">
        <f>IF(N862="snížená",J862,0)</f>
        <v>0</v>
      </c>
      <c r="BG862" s="163">
        <f>IF(N862="zákl. přenesená",J862,0)</f>
        <v>0</v>
      </c>
      <c r="BH862" s="163">
        <f>IF(N862="sníž. přenesená",J862,0)</f>
        <v>0</v>
      </c>
      <c r="BI862" s="163">
        <f>IF(N862="nulová",J862,0)</f>
        <v>0</v>
      </c>
      <c r="BJ862" s="18" t="s">
        <v>24</v>
      </c>
      <c r="BK862" s="163">
        <f>ROUND(I862*H862,2)</f>
        <v>0</v>
      </c>
      <c r="BL862" s="18" t="s">
        <v>192</v>
      </c>
      <c r="BM862" s="162" t="s">
        <v>4032</v>
      </c>
    </row>
    <row r="863" spans="1:65" s="2" customFormat="1" ht="16.5" customHeight="1">
      <c r="A863" s="33"/>
      <c r="B863" s="150"/>
      <c r="C863" s="181" t="s">
        <v>2550</v>
      </c>
      <c r="D863" s="181" t="s">
        <v>231</v>
      </c>
      <c r="E863" s="182" t="s">
        <v>4033</v>
      </c>
      <c r="F863" s="183" t="s">
        <v>4034</v>
      </c>
      <c r="G863" s="184" t="s">
        <v>190</v>
      </c>
      <c r="H863" s="185">
        <v>6.09</v>
      </c>
      <c r="I863" s="186"/>
      <c r="J863" s="187">
        <f>ROUND(I863*H863,2)</f>
        <v>0</v>
      </c>
      <c r="K863" s="183" t="s">
        <v>224</v>
      </c>
      <c r="L863" s="188"/>
      <c r="M863" s="189" t="s">
        <v>1</v>
      </c>
      <c r="N863" s="190" t="s">
        <v>45</v>
      </c>
      <c r="O863" s="59"/>
      <c r="P863" s="160">
        <f>O863*H863</f>
        <v>0</v>
      </c>
      <c r="Q863" s="160">
        <v>4.0000000000000002E-4</v>
      </c>
      <c r="R863" s="160">
        <f>Q863*H863</f>
        <v>2.4360000000000002E-3</v>
      </c>
      <c r="S863" s="160">
        <v>0</v>
      </c>
      <c r="T863" s="161">
        <f>S863*H863</f>
        <v>0</v>
      </c>
      <c r="U863" s="33"/>
      <c r="V863" s="33"/>
      <c r="W863" s="33"/>
      <c r="X863" s="33"/>
      <c r="Y863" s="33"/>
      <c r="Z863" s="33"/>
      <c r="AA863" s="33"/>
      <c r="AB863" s="33"/>
      <c r="AC863" s="33"/>
      <c r="AD863" s="33"/>
      <c r="AE863" s="33"/>
      <c r="AR863" s="162" t="s">
        <v>217</v>
      </c>
      <c r="AT863" s="162" t="s">
        <v>231</v>
      </c>
      <c r="AU863" s="162" t="s">
        <v>88</v>
      </c>
      <c r="AY863" s="18" t="s">
        <v>185</v>
      </c>
      <c r="BE863" s="163">
        <f>IF(N863="základní",J863,0)</f>
        <v>0</v>
      </c>
      <c r="BF863" s="163">
        <f>IF(N863="snížená",J863,0)</f>
        <v>0</v>
      </c>
      <c r="BG863" s="163">
        <f>IF(N863="zákl. přenesená",J863,0)</f>
        <v>0</v>
      </c>
      <c r="BH863" s="163">
        <f>IF(N863="sníž. přenesená",J863,0)</f>
        <v>0</v>
      </c>
      <c r="BI863" s="163">
        <f>IF(N863="nulová",J863,0)</f>
        <v>0</v>
      </c>
      <c r="BJ863" s="18" t="s">
        <v>24</v>
      </c>
      <c r="BK863" s="163">
        <f>ROUND(I863*H863,2)</f>
        <v>0</v>
      </c>
      <c r="BL863" s="18" t="s">
        <v>192</v>
      </c>
      <c r="BM863" s="162" t="s">
        <v>4035</v>
      </c>
    </row>
    <row r="864" spans="1:65" s="13" customFormat="1">
      <c r="B864" s="164"/>
      <c r="D864" s="165" t="s">
        <v>194</v>
      </c>
      <c r="E864" s="166" t="s">
        <v>1</v>
      </c>
      <c r="F864" s="167" t="s">
        <v>4036</v>
      </c>
      <c r="H864" s="168">
        <v>6.09</v>
      </c>
      <c r="I864" s="169"/>
      <c r="L864" s="164"/>
      <c r="M864" s="170"/>
      <c r="N864" s="171"/>
      <c r="O864" s="171"/>
      <c r="P864" s="171"/>
      <c r="Q864" s="171"/>
      <c r="R864" s="171"/>
      <c r="S864" s="171"/>
      <c r="T864" s="172"/>
      <c r="AT864" s="166" t="s">
        <v>194</v>
      </c>
      <c r="AU864" s="166" t="s">
        <v>88</v>
      </c>
      <c r="AV864" s="13" t="s">
        <v>88</v>
      </c>
      <c r="AW864" s="13" t="s">
        <v>35</v>
      </c>
      <c r="AX864" s="13" t="s">
        <v>24</v>
      </c>
      <c r="AY864" s="166" t="s">
        <v>185</v>
      </c>
    </row>
    <row r="865" spans="1:65" s="2" customFormat="1" ht="16.5" customHeight="1">
      <c r="A865" s="33"/>
      <c r="B865" s="150"/>
      <c r="C865" s="181" t="s">
        <v>2555</v>
      </c>
      <c r="D865" s="181" t="s">
        <v>231</v>
      </c>
      <c r="E865" s="182" t="s">
        <v>4037</v>
      </c>
      <c r="F865" s="183" t="s">
        <v>4038</v>
      </c>
      <c r="G865" s="184" t="s">
        <v>190</v>
      </c>
      <c r="H865" s="185">
        <v>15.225</v>
      </c>
      <c r="I865" s="186"/>
      <c r="J865" s="187">
        <f>ROUND(I865*H865,2)</f>
        <v>0</v>
      </c>
      <c r="K865" s="183" t="s">
        <v>191</v>
      </c>
      <c r="L865" s="188"/>
      <c r="M865" s="189" t="s">
        <v>1</v>
      </c>
      <c r="N865" s="190" t="s">
        <v>45</v>
      </c>
      <c r="O865" s="59"/>
      <c r="P865" s="160">
        <f>O865*H865</f>
        <v>0</v>
      </c>
      <c r="Q865" s="160">
        <v>7.0000000000000001E-3</v>
      </c>
      <c r="R865" s="160">
        <f>Q865*H865</f>
        <v>0.106575</v>
      </c>
      <c r="S865" s="160">
        <v>0</v>
      </c>
      <c r="T865" s="161">
        <f>S865*H865</f>
        <v>0</v>
      </c>
      <c r="U865" s="33"/>
      <c r="V865" s="33"/>
      <c r="W865" s="33"/>
      <c r="X865" s="33"/>
      <c r="Y865" s="33"/>
      <c r="Z865" s="33"/>
      <c r="AA865" s="33"/>
      <c r="AB865" s="33"/>
      <c r="AC865" s="33"/>
      <c r="AD865" s="33"/>
      <c r="AE865" s="33"/>
      <c r="AR865" s="162" t="s">
        <v>217</v>
      </c>
      <c r="AT865" s="162" t="s">
        <v>231</v>
      </c>
      <c r="AU865" s="162" t="s">
        <v>88</v>
      </c>
      <c r="AY865" s="18" t="s">
        <v>185</v>
      </c>
      <c r="BE865" s="163">
        <f>IF(N865="základní",J865,0)</f>
        <v>0</v>
      </c>
      <c r="BF865" s="163">
        <f>IF(N865="snížená",J865,0)</f>
        <v>0</v>
      </c>
      <c r="BG865" s="163">
        <f>IF(N865="zákl. přenesená",J865,0)</f>
        <v>0</v>
      </c>
      <c r="BH865" s="163">
        <f>IF(N865="sníž. přenesená",J865,0)</f>
        <v>0</v>
      </c>
      <c r="BI865" s="163">
        <f>IF(N865="nulová",J865,0)</f>
        <v>0</v>
      </c>
      <c r="BJ865" s="18" t="s">
        <v>24</v>
      </c>
      <c r="BK865" s="163">
        <f>ROUND(I865*H865,2)</f>
        <v>0</v>
      </c>
      <c r="BL865" s="18" t="s">
        <v>192</v>
      </c>
      <c r="BM865" s="162" t="s">
        <v>4039</v>
      </c>
    </row>
    <row r="866" spans="1:65" s="13" customFormat="1">
      <c r="B866" s="164"/>
      <c r="D866" s="165" t="s">
        <v>194</v>
      </c>
      <c r="E866" s="166" t="s">
        <v>1</v>
      </c>
      <c r="F866" s="167" t="s">
        <v>4040</v>
      </c>
      <c r="H866" s="168">
        <v>15.225</v>
      </c>
      <c r="I866" s="169"/>
      <c r="L866" s="164"/>
      <c r="M866" s="170"/>
      <c r="N866" s="171"/>
      <c r="O866" s="171"/>
      <c r="P866" s="171"/>
      <c r="Q866" s="171"/>
      <c r="R866" s="171"/>
      <c r="S866" s="171"/>
      <c r="T866" s="172"/>
      <c r="AT866" s="166" t="s">
        <v>194</v>
      </c>
      <c r="AU866" s="166" t="s">
        <v>88</v>
      </c>
      <c r="AV866" s="13" t="s">
        <v>88</v>
      </c>
      <c r="AW866" s="13" t="s">
        <v>35</v>
      </c>
      <c r="AX866" s="13" t="s">
        <v>24</v>
      </c>
      <c r="AY866" s="166" t="s">
        <v>185</v>
      </c>
    </row>
    <row r="867" spans="1:65" s="2" customFormat="1" ht="16.5" customHeight="1">
      <c r="A867" s="33"/>
      <c r="B867" s="150"/>
      <c r="C867" s="181" t="s">
        <v>2561</v>
      </c>
      <c r="D867" s="181" t="s">
        <v>231</v>
      </c>
      <c r="E867" s="182" t="s">
        <v>4041</v>
      </c>
      <c r="F867" s="183" t="s">
        <v>4042</v>
      </c>
      <c r="G867" s="184" t="s">
        <v>190</v>
      </c>
      <c r="H867" s="185">
        <v>4.0599999999999996</v>
      </c>
      <c r="I867" s="186"/>
      <c r="J867" s="187">
        <f>ROUND(I867*H867,2)</f>
        <v>0</v>
      </c>
      <c r="K867" s="183" t="s">
        <v>191</v>
      </c>
      <c r="L867" s="188"/>
      <c r="M867" s="189" t="s">
        <v>1</v>
      </c>
      <c r="N867" s="190" t="s">
        <v>45</v>
      </c>
      <c r="O867" s="59"/>
      <c r="P867" s="160">
        <f>O867*H867</f>
        <v>0</v>
      </c>
      <c r="Q867" s="160">
        <v>7.0000000000000001E-3</v>
      </c>
      <c r="R867" s="160">
        <f>Q867*H867</f>
        <v>2.8419999999999997E-2</v>
      </c>
      <c r="S867" s="160">
        <v>0</v>
      </c>
      <c r="T867" s="161">
        <f>S867*H867</f>
        <v>0</v>
      </c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  <c r="AE867" s="33"/>
      <c r="AR867" s="162" t="s">
        <v>217</v>
      </c>
      <c r="AT867" s="162" t="s">
        <v>231</v>
      </c>
      <c r="AU867" s="162" t="s">
        <v>88</v>
      </c>
      <c r="AY867" s="18" t="s">
        <v>185</v>
      </c>
      <c r="BE867" s="163">
        <f>IF(N867="základní",J867,0)</f>
        <v>0</v>
      </c>
      <c r="BF867" s="163">
        <f>IF(N867="snížená",J867,0)</f>
        <v>0</v>
      </c>
      <c r="BG867" s="163">
        <f>IF(N867="zákl. přenesená",J867,0)</f>
        <v>0</v>
      </c>
      <c r="BH867" s="163">
        <f>IF(N867="sníž. přenesená",J867,0)</f>
        <v>0</v>
      </c>
      <c r="BI867" s="163">
        <f>IF(N867="nulová",J867,0)</f>
        <v>0</v>
      </c>
      <c r="BJ867" s="18" t="s">
        <v>24</v>
      </c>
      <c r="BK867" s="163">
        <f>ROUND(I867*H867,2)</f>
        <v>0</v>
      </c>
      <c r="BL867" s="18" t="s">
        <v>192</v>
      </c>
      <c r="BM867" s="162" t="s">
        <v>4043</v>
      </c>
    </row>
    <row r="868" spans="1:65" s="13" customFormat="1">
      <c r="B868" s="164"/>
      <c r="D868" s="165" t="s">
        <v>194</v>
      </c>
      <c r="E868" s="166" t="s">
        <v>1</v>
      </c>
      <c r="F868" s="167" t="s">
        <v>4044</v>
      </c>
      <c r="H868" s="168">
        <v>4.0599999999999996</v>
      </c>
      <c r="I868" s="169"/>
      <c r="L868" s="164"/>
      <c r="M868" s="170"/>
      <c r="N868" s="171"/>
      <c r="O868" s="171"/>
      <c r="P868" s="171"/>
      <c r="Q868" s="171"/>
      <c r="R868" s="171"/>
      <c r="S868" s="171"/>
      <c r="T868" s="172"/>
      <c r="AT868" s="166" t="s">
        <v>194</v>
      </c>
      <c r="AU868" s="166" t="s">
        <v>88</v>
      </c>
      <c r="AV868" s="13" t="s">
        <v>88</v>
      </c>
      <c r="AW868" s="13" t="s">
        <v>35</v>
      </c>
      <c r="AX868" s="13" t="s">
        <v>24</v>
      </c>
      <c r="AY868" s="166" t="s">
        <v>185</v>
      </c>
    </row>
    <row r="869" spans="1:65" s="2" customFormat="1" ht="16.5" customHeight="1">
      <c r="A869" s="33"/>
      <c r="B869" s="150"/>
      <c r="C869" s="181" t="s">
        <v>2566</v>
      </c>
      <c r="D869" s="181" t="s">
        <v>231</v>
      </c>
      <c r="E869" s="182" t="s">
        <v>4045</v>
      </c>
      <c r="F869" s="183" t="s">
        <v>4046</v>
      </c>
      <c r="G869" s="184" t="s">
        <v>190</v>
      </c>
      <c r="H869" s="185">
        <v>5.0750000000000002</v>
      </c>
      <c r="I869" s="186"/>
      <c r="J869" s="187">
        <f>ROUND(I869*H869,2)</f>
        <v>0</v>
      </c>
      <c r="K869" s="183" t="s">
        <v>191</v>
      </c>
      <c r="L869" s="188"/>
      <c r="M869" s="189" t="s">
        <v>1</v>
      </c>
      <c r="N869" s="190" t="s">
        <v>45</v>
      </c>
      <c r="O869" s="59"/>
      <c r="P869" s="160">
        <f>O869*H869</f>
        <v>0</v>
      </c>
      <c r="Q869" s="160">
        <v>7.0000000000000001E-3</v>
      </c>
      <c r="R869" s="160">
        <f>Q869*H869</f>
        <v>3.5525000000000001E-2</v>
      </c>
      <c r="S869" s="160">
        <v>0</v>
      </c>
      <c r="T869" s="161">
        <f>S869*H869</f>
        <v>0</v>
      </c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R869" s="162" t="s">
        <v>217</v>
      </c>
      <c r="AT869" s="162" t="s">
        <v>231</v>
      </c>
      <c r="AU869" s="162" t="s">
        <v>88</v>
      </c>
      <c r="AY869" s="18" t="s">
        <v>185</v>
      </c>
      <c r="BE869" s="163">
        <f>IF(N869="základní",J869,0)</f>
        <v>0</v>
      </c>
      <c r="BF869" s="163">
        <f>IF(N869="snížená",J869,0)</f>
        <v>0</v>
      </c>
      <c r="BG869" s="163">
        <f>IF(N869="zákl. přenesená",J869,0)</f>
        <v>0</v>
      </c>
      <c r="BH869" s="163">
        <f>IF(N869="sníž. přenesená",J869,0)</f>
        <v>0</v>
      </c>
      <c r="BI869" s="163">
        <f>IF(N869="nulová",J869,0)</f>
        <v>0</v>
      </c>
      <c r="BJ869" s="18" t="s">
        <v>24</v>
      </c>
      <c r="BK869" s="163">
        <f>ROUND(I869*H869,2)</f>
        <v>0</v>
      </c>
      <c r="BL869" s="18" t="s">
        <v>192</v>
      </c>
      <c r="BM869" s="162" t="s">
        <v>4047</v>
      </c>
    </row>
    <row r="870" spans="1:65" s="13" customFormat="1">
      <c r="B870" s="164"/>
      <c r="D870" s="165" t="s">
        <v>194</v>
      </c>
      <c r="E870" s="166" t="s">
        <v>1</v>
      </c>
      <c r="F870" s="167" t="s">
        <v>1677</v>
      </c>
      <c r="H870" s="168">
        <v>5.0750000000000002</v>
      </c>
      <c r="I870" s="169"/>
      <c r="L870" s="164"/>
      <c r="M870" s="170"/>
      <c r="N870" s="171"/>
      <c r="O870" s="171"/>
      <c r="P870" s="171"/>
      <c r="Q870" s="171"/>
      <c r="R870" s="171"/>
      <c r="S870" s="171"/>
      <c r="T870" s="172"/>
      <c r="AT870" s="166" t="s">
        <v>194</v>
      </c>
      <c r="AU870" s="166" t="s">
        <v>88</v>
      </c>
      <c r="AV870" s="13" t="s">
        <v>88</v>
      </c>
      <c r="AW870" s="13" t="s">
        <v>35</v>
      </c>
      <c r="AX870" s="13" t="s">
        <v>24</v>
      </c>
      <c r="AY870" s="166" t="s">
        <v>185</v>
      </c>
    </row>
    <row r="871" spans="1:65" s="2" customFormat="1" ht="16.5" customHeight="1">
      <c r="A871" s="33"/>
      <c r="B871" s="150"/>
      <c r="C871" s="181" t="s">
        <v>2571</v>
      </c>
      <c r="D871" s="181" t="s">
        <v>231</v>
      </c>
      <c r="E871" s="182" t="s">
        <v>4048</v>
      </c>
      <c r="F871" s="183" t="s">
        <v>4049</v>
      </c>
      <c r="G871" s="184" t="s">
        <v>190</v>
      </c>
      <c r="H871" s="185">
        <v>3.0449999999999999</v>
      </c>
      <c r="I871" s="186"/>
      <c r="J871" s="187">
        <f>ROUND(I871*H871,2)</f>
        <v>0</v>
      </c>
      <c r="K871" s="183" t="s">
        <v>191</v>
      </c>
      <c r="L871" s="188"/>
      <c r="M871" s="189" t="s">
        <v>1</v>
      </c>
      <c r="N871" s="190" t="s">
        <v>45</v>
      </c>
      <c r="O871" s="59"/>
      <c r="P871" s="160">
        <f>O871*H871</f>
        <v>0</v>
      </c>
      <c r="Q871" s="160">
        <v>6.0000000000000001E-3</v>
      </c>
      <c r="R871" s="160">
        <f>Q871*H871</f>
        <v>1.8270000000000002E-2</v>
      </c>
      <c r="S871" s="160">
        <v>0</v>
      </c>
      <c r="T871" s="161">
        <f>S871*H871</f>
        <v>0</v>
      </c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  <c r="AE871" s="33"/>
      <c r="AR871" s="162" t="s">
        <v>217</v>
      </c>
      <c r="AT871" s="162" t="s">
        <v>231</v>
      </c>
      <c r="AU871" s="162" t="s">
        <v>88</v>
      </c>
      <c r="AY871" s="18" t="s">
        <v>185</v>
      </c>
      <c r="BE871" s="163">
        <f>IF(N871="základní",J871,0)</f>
        <v>0</v>
      </c>
      <c r="BF871" s="163">
        <f>IF(N871="snížená",J871,0)</f>
        <v>0</v>
      </c>
      <c r="BG871" s="163">
        <f>IF(N871="zákl. přenesená",J871,0)</f>
        <v>0</v>
      </c>
      <c r="BH871" s="163">
        <f>IF(N871="sníž. přenesená",J871,0)</f>
        <v>0</v>
      </c>
      <c r="BI871" s="163">
        <f>IF(N871="nulová",J871,0)</f>
        <v>0</v>
      </c>
      <c r="BJ871" s="18" t="s">
        <v>24</v>
      </c>
      <c r="BK871" s="163">
        <f>ROUND(I871*H871,2)</f>
        <v>0</v>
      </c>
      <c r="BL871" s="18" t="s">
        <v>192</v>
      </c>
      <c r="BM871" s="162" t="s">
        <v>4050</v>
      </c>
    </row>
    <row r="872" spans="1:65" s="13" customFormat="1">
      <c r="B872" s="164"/>
      <c r="D872" s="165" t="s">
        <v>194</v>
      </c>
      <c r="E872" s="166" t="s">
        <v>1</v>
      </c>
      <c r="F872" s="167" t="s">
        <v>4051</v>
      </c>
      <c r="H872" s="168">
        <v>3.0449999999999999</v>
      </c>
      <c r="I872" s="169"/>
      <c r="L872" s="164"/>
      <c r="M872" s="170"/>
      <c r="N872" s="171"/>
      <c r="O872" s="171"/>
      <c r="P872" s="171"/>
      <c r="Q872" s="171"/>
      <c r="R872" s="171"/>
      <c r="S872" s="171"/>
      <c r="T872" s="172"/>
      <c r="AT872" s="166" t="s">
        <v>194</v>
      </c>
      <c r="AU872" s="166" t="s">
        <v>88</v>
      </c>
      <c r="AV872" s="13" t="s">
        <v>88</v>
      </c>
      <c r="AW872" s="13" t="s">
        <v>35</v>
      </c>
      <c r="AX872" s="13" t="s">
        <v>24</v>
      </c>
      <c r="AY872" s="166" t="s">
        <v>185</v>
      </c>
    </row>
    <row r="873" spans="1:65" s="2" customFormat="1" ht="16.5" customHeight="1">
      <c r="A873" s="33"/>
      <c r="B873" s="150"/>
      <c r="C873" s="151" t="s">
        <v>2576</v>
      </c>
      <c r="D873" s="151" t="s">
        <v>187</v>
      </c>
      <c r="E873" s="152" t="s">
        <v>1670</v>
      </c>
      <c r="F873" s="153" t="s">
        <v>1671</v>
      </c>
      <c r="G873" s="154" t="s">
        <v>190</v>
      </c>
      <c r="H873" s="155">
        <v>3</v>
      </c>
      <c r="I873" s="156"/>
      <c r="J873" s="157">
        <f>ROUND(I873*H873,2)</f>
        <v>0</v>
      </c>
      <c r="K873" s="153" t="s">
        <v>191</v>
      </c>
      <c r="L873" s="34"/>
      <c r="M873" s="158" t="s">
        <v>1</v>
      </c>
      <c r="N873" s="159" t="s">
        <v>45</v>
      </c>
      <c r="O873" s="59"/>
      <c r="P873" s="160">
        <f>O873*H873</f>
        <v>0</v>
      </c>
      <c r="Q873" s="160">
        <v>1.2999999999999999E-4</v>
      </c>
      <c r="R873" s="160">
        <f>Q873*H873</f>
        <v>3.8999999999999994E-4</v>
      </c>
      <c r="S873" s="160">
        <v>0</v>
      </c>
      <c r="T873" s="161">
        <f>S873*H873</f>
        <v>0</v>
      </c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R873" s="162" t="s">
        <v>192</v>
      </c>
      <c r="AT873" s="162" t="s">
        <v>187</v>
      </c>
      <c r="AU873" s="162" t="s">
        <v>88</v>
      </c>
      <c r="AY873" s="18" t="s">
        <v>185</v>
      </c>
      <c r="BE873" s="163">
        <f>IF(N873="základní",J873,0)</f>
        <v>0</v>
      </c>
      <c r="BF873" s="163">
        <f>IF(N873="snížená",J873,0)</f>
        <v>0</v>
      </c>
      <c r="BG873" s="163">
        <f>IF(N873="zákl. přenesená",J873,0)</f>
        <v>0</v>
      </c>
      <c r="BH873" s="163">
        <f>IF(N873="sníž. přenesená",J873,0)</f>
        <v>0</v>
      </c>
      <c r="BI873" s="163">
        <f>IF(N873="nulová",J873,0)</f>
        <v>0</v>
      </c>
      <c r="BJ873" s="18" t="s">
        <v>24</v>
      </c>
      <c r="BK873" s="163">
        <f>ROUND(I873*H873,2)</f>
        <v>0</v>
      </c>
      <c r="BL873" s="18" t="s">
        <v>192</v>
      </c>
      <c r="BM873" s="162" t="s">
        <v>4052</v>
      </c>
    </row>
    <row r="874" spans="1:65" s="2" customFormat="1" ht="16.5" customHeight="1">
      <c r="A874" s="33"/>
      <c r="B874" s="150"/>
      <c r="C874" s="181" t="s">
        <v>2582</v>
      </c>
      <c r="D874" s="181" t="s">
        <v>231</v>
      </c>
      <c r="E874" s="182" t="s">
        <v>4053</v>
      </c>
      <c r="F874" s="183" t="s">
        <v>4054</v>
      </c>
      <c r="G874" s="184" t="s">
        <v>190</v>
      </c>
      <c r="H874" s="185">
        <v>3.0449999999999999</v>
      </c>
      <c r="I874" s="186"/>
      <c r="J874" s="187">
        <f>ROUND(I874*H874,2)</f>
        <v>0</v>
      </c>
      <c r="K874" s="183" t="s">
        <v>224</v>
      </c>
      <c r="L874" s="188"/>
      <c r="M874" s="189" t="s">
        <v>1</v>
      </c>
      <c r="N874" s="190" t="s">
        <v>45</v>
      </c>
      <c r="O874" s="59"/>
      <c r="P874" s="160">
        <f>O874*H874</f>
        <v>0</v>
      </c>
      <c r="Q874" s="160">
        <v>0.02</v>
      </c>
      <c r="R874" s="160">
        <f>Q874*H874</f>
        <v>6.0900000000000003E-2</v>
      </c>
      <c r="S874" s="160">
        <v>0</v>
      </c>
      <c r="T874" s="161">
        <f>S874*H874</f>
        <v>0</v>
      </c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R874" s="162" t="s">
        <v>217</v>
      </c>
      <c r="AT874" s="162" t="s">
        <v>231</v>
      </c>
      <c r="AU874" s="162" t="s">
        <v>88</v>
      </c>
      <c r="AY874" s="18" t="s">
        <v>185</v>
      </c>
      <c r="BE874" s="163">
        <f>IF(N874="základní",J874,0)</f>
        <v>0</v>
      </c>
      <c r="BF874" s="163">
        <f>IF(N874="snížená",J874,0)</f>
        <v>0</v>
      </c>
      <c r="BG874" s="163">
        <f>IF(N874="zákl. přenesená",J874,0)</f>
        <v>0</v>
      </c>
      <c r="BH874" s="163">
        <f>IF(N874="sníž. přenesená",J874,0)</f>
        <v>0</v>
      </c>
      <c r="BI874" s="163">
        <f>IF(N874="nulová",J874,0)</f>
        <v>0</v>
      </c>
      <c r="BJ874" s="18" t="s">
        <v>24</v>
      </c>
      <c r="BK874" s="163">
        <f>ROUND(I874*H874,2)</f>
        <v>0</v>
      </c>
      <c r="BL874" s="18" t="s">
        <v>192</v>
      </c>
      <c r="BM874" s="162" t="s">
        <v>4055</v>
      </c>
    </row>
    <row r="875" spans="1:65" s="13" customFormat="1">
      <c r="B875" s="164"/>
      <c r="D875" s="165" t="s">
        <v>194</v>
      </c>
      <c r="E875" s="166" t="s">
        <v>1</v>
      </c>
      <c r="F875" s="167" t="s">
        <v>4051</v>
      </c>
      <c r="H875" s="168">
        <v>3.0449999999999999</v>
      </c>
      <c r="I875" s="169"/>
      <c r="L875" s="164"/>
      <c r="M875" s="170"/>
      <c r="N875" s="171"/>
      <c r="O875" s="171"/>
      <c r="P875" s="171"/>
      <c r="Q875" s="171"/>
      <c r="R875" s="171"/>
      <c r="S875" s="171"/>
      <c r="T875" s="172"/>
      <c r="AT875" s="166" t="s">
        <v>194</v>
      </c>
      <c r="AU875" s="166" t="s">
        <v>88</v>
      </c>
      <c r="AV875" s="13" t="s">
        <v>88</v>
      </c>
      <c r="AW875" s="13" t="s">
        <v>35</v>
      </c>
      <c r="AX875" s="13" t="s">
        <v>24</v>
      </c>
      <c r="AY875" s="166" t="s">
        <v>185</v>
      </c>
    </row>
    <row r="876" spans="1:65" s="2" customFormat="1" ht="16.5" customHeight="1">
      <c r="A876" s="33"/>
      <c r="B876" s="150"/>
      <c r="C876" s="151" t="s">
        <v>2587</v>
      </c>
      <c r="D876" s="151" t="s">
        <v>187</v>
      </c>
      <c r="E876" s="152" t="s">
        <v>1678</v>
      </c>
      <c r="F876" s="153" t="s">
        <v>1679</v>
      </c>
      <c r="G876" s="154" t="s">
        <v>190</v>
      </c>
      <c r="H876" s="155">
        <v>93</v>
      </c>
      <c r="I876" s="156"/>
      <c r="J876" s="157">
        <f>ROUND(I876*H876,2)</f>
        <v>0</v>
      </c>
      <c r="K876" s="153" t="s">
        <v>191</v>
      </c>
      <c r="L876" s="34"/>
      <c r="M876" s="158" t="s">
        <v>1</v>
      </c>
      <c r="N876" s="159" t="s">
        <v>45</v>
      </c>
      <c r="O876" s="59"/>
      <c r="P876" s="160">
        <f>O876*H876</f>
        <v>0</v>
      </c>
      <c r="Q876" s="160">
        <v>6.9999999999999994E-5</v>
      </c>
      <c r="R876" s="160">
        <f>Q876*H876</f>
        <v>6.5099999999999993E-3</v>
      </c>
      <c r="S876" s="160">
        <v>0</v>
      </c>
      <c r="T876" s="161">
        <f>S876*H876</f>
        <v>0</v>
      </c>
      <c r="U876" s="33"/>
      <c r="V876" s="33"/>
      <c r="W876" s="33"/>
      <c r="X876" s="33"/>
      <c r="Y876" s="33"/>
      <c r="Z876" s="33"/>
      <c r="AA876" s="33"/>
      <c r="AB876" s="33"/>
      <c r="AC876" s="33"/>
      <c r="AD876" s="33"/>
      <c r="AE876" s="33"/>
      <c r="AR876" s="162" t="s">
        <v>192</v>
      </c>
      <c r="AT876" s="162" t="s">
        <v>187</v>
      </c>
      <c r="AU876" s="162" t="s">
        <v>88</v>
      </c>
      <c r="AY876" s="18" t="s">
        <v>185</v>
      </c>
      <c r="BE876" s="163">
        <f>IF(N876="základní",J876,0)</f>
        <v>0</v>
      </c>
      <c r="BF876" s="163">
        <f>IF(N876="snížená",J876,0)</f>
        <v>0</v>
      </c>
      <c r="BG876" s="163">
        <f>IF(N876="zákl. přenesená",J876,0)</f>
        <v>0</v>
      </c>
      <c r="BH876" s="163">
        <f>IF(N876="sníž. přenesená",J876,0)</f>
        <v>0</v>
      </c>
      <c r="BI876" s="163">
        <f>IF(N876="nulová",J876,0)</f>
        <v>0</v>
      </c>
      <c r="BJ876" s="18" t="s">
        <v>24</v>
      </c>
      <c r="BK876" s="163">
        <f>ROUND(I876*H876,2)</f>
        <v>0</v>
      </c>
      <c r="BL876" s="18" t="s">
        <v>192</v>
      </c>
      <c r="BM876" s="162" t="s">
        <v>4056</v>
      </c>
    </row>
    <row r="877" spans="1:65" s="2" customFormat="1" ht="16.5" customHeight="1">
      <c r="A877" s="33"/>
      <c r="B877" s="150"/>
      <c r="C877" s="181" t="s">
        <v>2592</v>
      </c>
      <c r="D877" s="181" t="s">
        <v>231</v>
      </c>
      <c r="E877" s="182" t="s">
        <v>4057</v>
      </c>
      <c r="F877" s="183" t="s">
        <v>4058</v>
      </c>
      <c r="G877" s="184" t="s">
        <v>190</v>
      </c>
      <c r="H877" s="185">
        <v>27.405000000000001</v>
      </c>
      <c r="I877" s="186"/>
      <c r="J877" s="187">
        <f>ROUND(I877*H877,2)</f>
        <v>0</v>
      </c>
      <c r="K877" s="183" t="s">
        <v>191</v>
      </c>
      <c r="L877" s="188"/>
      <c r="M877" s="189" t="s">
        <v>1</v>
      </c>
      <c r="N877" s="190" t="s">
        <v>45</v>
      </c>
      <c r="O877" s="59"/>
      <c r="P877" s="160">
        <f>O877*H877</f>
        <v>0</v>
      </c>
      <c r="Q877" s="160">
        <v>0.01</v>
      </c>
      <c r="R877" s="160">
        <f>Q877*H877</f>
        <v>0.27405000000000002</v>
      </c>
      <c r="S877" s="160">
        <v>0</v>
      </c>
      <c r="T877" s="161">
        <f>S877*H877</f>
        <v>0</v>
      </c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  <c r="AE877" s="33"/>
      <c r="AR877" s="162" t="s">
        <v>217</v>
      </c>
      <c r="AT877" s="162" t="s">
        <v>231</v>
      </c>
      <c r="AU877" s="162" t="s">
        <v>88</v>
      </c>
      <c r="AY877" s="18" t="s">
        <v>185</v>
      </c>
      <c r="BE877" s="163">
        <f>IF(N877="základní",J877,0)</f>
        <v>0</v>
      </c>
      <c r="BF877" s="163">
        <f>IF(N877="snížená",J877,0)</f>
        <v>0</v>
      </c>
      <c r="BG877" s="163">
        <f>IF(N877="zákl. přenesená",J877,0)</f>
        <v>0</v>
      </c>
      <c r="BH877" s="163">
        <f>IF(N877="sníž. přenesená",J877,0)</f>
        <v>0</v>
      </c>
      <c r="BI877" s="163">
        <f>IF(N877="nulová",J877,0)</f>
        <v>0</v>
      </c>
      <c r="BJ877" s="18" t="s">
        <v>24</v>
      </c>
      <c r="BK877" s="163">
        <f>ROUND(I877*H877,2)</f>
        <v>0</v>
      </c>
      <c r="BL877" s="18" t="s">
        <v>192</v>
      </c>
      <c r="BM877" s="162" t="s">
        <v>4059</v>
      </c>
    </row>
    <row r="878" spans="1:65" s="13" customFormat="1">
      <c r="B878" s="164"/>
      <c r="D878" s="165" t="s">
        <v>194</v>
      </c>
      <c r="E878" s="166" t="s">
        <v>1</v>
      </c>
      <c r="F878" s="167" t="s">
        <v>4060</v>
      </c>
      <c r="H878" s="168">
        <v>27.405000000000001</v>
      </c>
      <c r="I878" s="169"/>
      <c r="L878" s="164"/>
      <c r="M878" s="170"/>
      <c r="N878" s="171"/>
      <c r="O878" s="171"/>
      <c r="P878" s="171"/>
      <c r="Q878" s="171"/>
      <c r="R878" s="171"/>
      <c r="S878" s="171"/>
      <c r="T878" s="172"/>
      <c r="AT878" s="166" t="s">
        <v>194</v>
      </c>
      <c r="AU878" s="166" t="s">
        <v>88</v>
      </c>
      <c r="AV878" s="13" t="s">
        <v>88</v>
      </c>
      <c r="AW878" s="13" t="s">
        <v>35</v>
      </c>
      <c r="AX878" s="13" t="s">
        <v>24</v>
      </c>
      <c r="AY878" s="166" t="s">
        <v>185</v>
      </c>
    </row>
    <row r="879" spans="1:65" s="2" customFormat="1" ht="16.5" customHeight="1">
      <c r="A879" s="33"/>
      <c r="B879" s="150"/>
      <c r="C879" s="181" t="s">
        <v>2602</v>
      </c>
      <c r="D879" s="181" t="s">
        <v>231</v>
      </c>
      <c r="E879" s="182" t="s">
        <v>1686</v>
      </c>
      <c r="F879" s="183" t="s">
        <v>1687</v>
      </c>
      <c r="G879" s="184" t="s">
        <v>190</v>
      </c>
      <c r="H879" s="185">
        <v>25.375</v>
      </c>
      <c r="I879" s="186"/>
      <c r="J879" s="187">
        <f>ROUND(I879*H879,2)</f>
        <v>0</v>
      </c>
      <c r="K879" s="183" t="s">
        <v>191</v>
      </c>
      <c r="L879" s="188"/>
      <c r="M879" s="189" t="s">
        <v>1</v>
      </c>
      <c r="N879" s="190" t="s">
        <v>45</v>
      </c>
      <c r="O879" s="59"/>
      <c r="P879" s="160">
        <f>O879*H879</f>
        <v>0</v>
      </c>
      <c r="Q879" s="160">
        <v>0.01</v>
      </c>
      <c r="R879" s="160">
        <f>Q879*H879</f>
        <v>0.25375000000000003</v>
      </c>
      <c r="S879" s="160">
        <v>0</v>
      </c>
      <c r="T879" s="161">
        <f>S879*H879</f>
        <v>0</v>
      </c>
      <c r="U879" s="33"/>
      <c r="V879" s="33"/>
      <c r="W879" s="33"/>
      <c r="X879" s="33"/>
      <c r="Y879" s="33"/>
      <c r="Z879" s="33"/>
      <c r="AA879" s="33"/>
      <c r="AB879" s="33"/>
      <c r="AC879" s="33"/>
      <c r="AD879" s="33"/>
      <c r="AE879" s="33"/>
      <c r="AR879" s="162" t="s">
        <v>217</v>
      </c>
      <c r="AT879" s="162" t="s">
        <v>231</v>
      </c>
      <c r="AU879" s="162" t="s">
        <v>88</v>
      </c>
      <c r="AY879" s="18" t="s">
        <v>185</v>
      </c>
      <c r="BE879" s="163">
        <f>IF(N879="základní",J879,0)</f>
        <v>0</v>
      </c>
      <c r="BF879" s="163">
        <f>IF(N879="snížená",J879,0)</f>
        <v>0</v>
      </c>
      <c r="BG879" s="163">
        <f>IF(N879="zákl. přenesená",J879,0)</f>
        <v>0</v>
      </c>
      <c r="BH879" s="163">
        <f>IF(N879="sníž. přenesená",J879,0)</f>
        <v>0</v>
      </c>
      <c r="BI879" s="163">
        <f>IF(N879="nulová",J879,0)</f>
        <v>0</v>
      </c>
      <c r="BJ879" s="18" t="s">
        <v>24</v>
      </c>
      <c r="BK879" s="163">
        <f>ROUND(I879*H879,2)</f>
        <v>0</v>
      </c>
      <c r="BL879" s="18" t="s">
        <v>192</v>
      </c>
      <c r="BM879" s="162" t="s">
        <v>4061</v>
      </c>
    </row>
    <row r="880" spans="1:65" s="13" customFormat="1">
      <c r="B880" s="164"/>
      <c r="D880" s="165" t="s">
        <v>194</v>
      </c>
      <c r="E880" s="166" t="s">
        <v>1</v>
      </c>
      <c r="F880" s="167" t="s">
        <v>4062</v>
      </c>
      <c r="H880" s="168">
        <v>25.375</v>
      </c>
      <c r="I880" s="169"/>
      <c r="L880" s="164"/>
      <c r="M880" s="170"/>
      <c r="N880" s="171"/>
      <c r="O880" s="171"/>
      <c r="P880" s="171"/>
      <c r="Q880" s="171"/>
      <c r="R880" s="171"/>
      <c r="S880" s="171"/>
      <c r="T880" s="172"/>
      <c r="AT880" s="166" t="s">
        <v>194</v>
      </c>
      <c r="AU880" s="166" t="s">
        <v>88</v>
      </c>
      <c r="AV880" s="13" t="s">
        <v>88</v>
      </c>
      <c r="AW880" s="13" t="s">
        <v>35</v>
      </c>
      <c r="AX880" s="13" t="s">
        <v>24</v>
      </c>
      <c r="AY880" s="166" t="s">
        <v>185</v>
      </c>
    </row>
    <row r="881" spans="1:65" s="2" customFormat="1" ht="16.5" customHeight="1">
      <c r="A881" s="33"/>
      <c r="B881" s="150"/>
      <c r="C881" s="181" t="s">
        <v>2608</v>
      </c>
      <c r="D881" s="181" t="s">
        <v>231</v>
      </c>
      <c r="E881" s="182" t="s">
        <v>4063</v>
      </c>
      <c r="F881" s="183" t="s">
        <v>4064</v>
      </c>
      <c r="G881" s="184" t="s">
        <v>190</v>
      </c>
      <c r="H881" s="185">
        <v>15.225</v>
      </c>
      <c r="I881" s="186"/>
      <c r="J881" s="187">
        <f>ROUND(I881*H881,2)</f>
        <v>0</v>
      </c>
      <c r="K881" s="183" t="s">
        <v>191</v>
      </c>
      <c r="L881" s="188"/>
      <c r="M881" s="189" t="s">
        <v>1</v>
      </c>
      <c r="N881" s="190" t="s">
        <v>45</v>
      </c>
      <c r="O881" s="59"/>
      <c r="P881" s="160">
        <f>O881*H881</f>
        <v>0</v>
      </c>
      <c r="Q881" s="160">
        <v>0.01</v>
      </c>
      <c r="R881" s="160">
        <f>Q881*H881</f>
        <v>0.15225</v>
      </c>
      <c r="S881" s="160">
        <v>0</v>
      </c>
      <c r="T881" s="161">
        <f>S881*H881</f>
        <v>0</v>
      </c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  <c r="AR881" s="162" t="s">
        <v>217</v>
      </c>
      <c r="AT881" s="162" t="s">
        <v>231</v>
      </c>
      <c r="AU881" s="162" t="s">
        <v>88</v>
      </c>
      <c r="AY881" s="18" t="s">
        <v>185</v>
      </c>
      <c r="BE881" s="163">
        <f>IF(N881="základní",J881,0)</f>
        <v>0</v>
      </c>
      <c r="BF881" s="163">
        <f>IF(N881="snížená",J881,0)</f>
        <v>0</v>
      </c>
      <c r="BG881" s="163">
        <f>IF(N881="zákl. přenesená",J881,0)</f>
        <v>0</v>
      </c>
      <c r="BH881" s="163">
        <f>IF(N881="sníž. přenesená",J881,0)</f>
        <v>0</v>
      </c>
      <c r="BI881" s="163">
        <f>IF(N881="nulová",J881,0)</f>
        <v>0</v>
      </c>
      <c r="BJ881" s="18" t="s">
        <v>24</v>
      </c>
      <c r="BK881" s="163">
        <f>ROUND(I881*H881,2)</f>
        <v>0</v>
      </c>
      <c r="BL881" s="18" t="s">
        <v>192</v>
      </c>
      <c r="BM881" s="162" t="s">
        <v>4065</v>
      </c>
    </row>
    <row r="882" spans="1:65" s="13" customFormat="1">
      <c r="B882" s="164"/>
      <c r="D882" s="165" t="s">
        <v>194</v>
      </c>
      <c r="E882" s="166" t="s">
        <v>1</v>
      </c>
      <c r="F882" s="167" t="s">
        <v>4040</v>
      </c>
      <c r="H882" s="168">
        <v>15.225</v>
      </c>
      <c r="I882" s="169"/>
      <c r="L882" s="164"/>
      <c r="M882" s="170"/>
      <c r="N882" s="171"/>
      <c r="O882" s="171"/>
      <c r="P882" s="171"/>
      <c r="Q882" s="171"/>
      <c r="R882" s="171"/>
      <c r="S882" s="171"/>
      <c r="T882" s="172"/>
      <c r="AT882" s="166" t="s">
        <v>194</v>
      </c>
      <c r="AU882" s="166" t="s">
        <v>88</v>
      </c>
      <c r="AV882" s="13" t="s">
        <v>88</v>
      </c>
      <c r="AW882" s="13" t="s">
        <v>35</v>
      </c>
      <c r="AX882" s="13" t="s">
        <v>24</v>
      </c>
      <c r="AY882" s="166" t="s">
        <v>185</v>
      </c>
    </row>
    <row r="883" spans="1:65" s="2" customFormat="1" ht="16.5" customHeight="1">
      <c r="A883" s="33"/>
      <c r="B883" s="150"/>
      <c r="C883" s="181" t="s">
        <v>2614</v>
      </c>
      <c r="D883" s="181" t="s">
        <v>231</v>
      </c>
      <c r="E883" s="182" t="s">
        <v>4066</v>
      </c>
      <c r="F883" s="183" t="s">
        <v>4067</v>
      </c>
      <c r="G883" s="184" t="s">
        <v>190</v>
      </c>
      <c r="H883" s="185">
        <v>17.254999999999999</v>
      </c>
      <c r="I883" s="186"/>
      <c r="J883" s="187">
        <f>ROUND(I883*H883,2)</f>
        <v>0</v>
      </c>
      <c r="K883" s="183" t="s">
        <v>191</v>
      </c>
      <c r="L883" s="188"/>
      <c r="M883" s="189" t="s">
        <v>1</v>
      </c>
      <c r="N883" s="190" t="s">
        <v>45</v>
      </c>
      <c r="O883" s="59"/>
      <c r="P883" s="160">
        <f>O883*H883</f>
        <v>0</v>
      </c>
      <c r="Q883" s="160">
        <v>7.0000000000000001E-3</v>
      </c>
      <c r="R883" s="160">
        <f>Q883*H883</f>
        <v>0.12078499999999999</v>
      </c>
      <c r="S883" s="160">
        <v>0</v>
      </c>
      <c r="T883" s="161">
        <f>S883*H883</f>
        <v>0</v>
      </c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  <c r="AE883" s="33"/>
      <c r="AR883" s="162" t="s">
        <v>217</v>
      </c>
      <c r="AT883" s="162" t="s">
        <v>231</v>
      </c>
      <c r="AU883" s="162" t="s">
        <v>88</v>
      </c>
      <c r="AY883" s="18" t="s">
        <v>185</v>
      </c>
      <c r="BE883" s="163">
        <f>IF(N883="základní",J883,0)</f>
        <v>0</v>
      </c>
      <c r="BF883" s="163">
        <f>IF(N883="snížená",J883,0)</f>
        <v>0</v>
      </c>
      <c r="BG883" s="163">
        <f>IF(N883="zákl. přenesená",J883,0)</f>
        <v>0</v>
      </c>
      <c r="BH883" s="163">
        <f>IF(N883="sníž. přenesená",J883,0)</f>
        <v>0</v>
      </c>
      <c r="BI883" s="163">
        <f>IF(N883="nulová",J883,0)</f>
        <v>0</v>
      </c>
      <c r="BJ883" s="18" t="s">
        <v>24</v>
      </c>
      <c r="BK883" s="163">
        <f>ROUND(I883*H883,2)</f>
        <v>0</v>
      </c>
      <c r="BL883" s="18" t="s">
        <v>192</v>
      </c>
      <c r="BM883" s="162" t="s">
        <v>4068</v>
      </c>
    </row>
    <row r="884" spans="1:65" s="13" customFormat="1">
      <c r="B884" s="164"/>
      <c r="D884" s="165" t="s">
        <v>194</v>
      </c>
      <c r="E884" s="166" t="s">
        <v>1</v>
      </c>
      <c r="F884" s="167" t="s">
        <v>4069</v>
      </c>
      <c r="H884" s="168">
        <v>17.254999999999999</v>
      </c>
      <c r="I884" s="169"/>
      <c r="L884" s="164"/>
      <c r="M884" s="170"/>
      <c r="N884" s="171"/>
      <c r="O884" s="171"/>
      <c r="P884" s="171"/>
      <c r="Q884" s="171"/>
      <c r="R884" s="171"/>
      <c r="S884" s="171"/>
      <c r="T884" s="172"/>
      <c r="AT884" s="166" t="s">
        <v>194</v>
      </c>
      <c r="AU884" s="166" t="s">
        <v>88</v>
      </c>
      <c r="AV884" s="13" t="s">
        <v>88</v>
      </c>
      <c r="AW884" s="13" t="s">
        <v>35</v>
      </c>
      <c r="AX884" s="13" t="s">
        <v>24</v>
      </c>
      <c r="AY884" s="166" t="s">
        <v>185</v>
      </c>
    </row>
    <row r="885" spans="1:65" s="2" customFormat="1" ht="16.5" customHeight="1">
      <c r="A885" s="33"/>
      <c r="B885" s="150"/>
      <c r="C885" s="181" t="s">
        <v>2619</v>
      </c>
      <c r="D885" s="181" t="s">
        <v>231</v>
      </c>
      <c r="E885" s="182" t="s">
        <v>4070</v>
      </c>
      <c r="F885" s="183" t="s">
        <v>4071</v>
      </c>
      <c r="G885" s="184" t="s">
        <v>190</v>
      </c>
      <c r="H885" s="185">
        <v>6.09</v>
      </c>
      <c r="I885" s="186"/>
      <c r="J885" s="187">
        <f>ROUND(I885*H885,2)</f>
        <v>0</v>
      </c>
      <c r="K885" s="183" t="s">
        <v>191</v>
      </c>
      <c r="L885" s="188"/>
      <c r="M885" s="189" t="s">
        <v>1</v>
      </c>
      <c r="N885" s="190" t="s">
        <v>45</v>
      </c>
      <c r="O885" s="59"/>
      <c r="P885" s="160">
        <f>O885*H885</f>
        <v>0</v>
      </c>
      <c r="Q885" s="160">
        <v>8.0000000000000002E-3</v>
      </c>
      <c r="R885" s="160">
        <f>Q885*H885</f>
        <v>4.8719999999999999E-2</v>
      </c>
      <c r="S885" s="160">
        <v>0</v>
      </c>
      <c r="T885" s="161">
        <f>S885*H885</f>
        <v>0</v>
      </c>
      <c r="U885" s="33"/>
      <c r="V885" s="33"/>
      <c r="W885" s="33"/>
      <c r="X885" s="33"/>
      <c r="Y885" s="33"/>
      <c r="Z885" s="33"/>
      <c r="AA885" s="33"/>
      <c r="AB885" s="33"/>
      <c r="AC885" s="33"/>
      <c r="AD885" s="33"/>
      <c r="AE885" s="33"/>
      <c r="AR885" s="162" t="s">
        <v>217</v>
      </c>
      <c r="AT885" s="162" t="s">
        <v>231</v>
      </c>
      <c r="AU885" s="162" t="s">
        <v>88</v>
      </c>
      <c r="AY885" s="18" t="s">
        <v>185</v>
      </c>
      <c r="BE885" s="163">
        <f>IF(N885="základní",J885,0)</f>
        <v>0</v>
      </c>
      <c r="BF885" s="163">
        <f>IF(N885="snížená",J885,0)</f>
        <v>0</v>
      </c>
      <c r="BG885" s="163">
        <f>IF(N885="zákl. přenesená",J885,0)</f>
        <v>0</v>
      </c>
      <c r="BH885" s="163">
        <f>IF(N885="sníž. přenesená",J885,0)</f>
        <v>0</v>
      </c>
      <c r="BI885" s="163">
        <f>IF(N885="nulová",J885,0)</f>
        <v>0</v>
      </c>
      <c r="BJ885" s="18" t="s">
        <v>24</v>
      </c>
      <c r="BK885" s="163">
        <f>ROUND(I885*H885,2)</f>
        <v>0</v>
      </c>
      <c r="BL885" s="18" t="s">
        <v>192</v>
      </c>
      <c r="BM885" s="162" t="s">
        <v>4072</v>
      </c>
    </row>
    <row r="886" spans="1:65" s="13" customFormat="1">
      <c r="B886" s="164"/>
      <c r="D886" s="165" t="s">
        <v>194</v>
      </c>
      <c r="E886" s="166" t="s">
        <v>1</v>
      </c>
      <c r="F886" s="167" t="s">
        <v>4036</v>
      </c>
      <c r="H886" s="168">
        <v>6.09</v>
      </c>
      <c r="I886" s="169"/>
      <c r="L886" s="164"/>
      <c r="M886" s="170"/>
      <c r="N886" s="171"/>
      <c r="O886" s="171"/>
      <c r="P886" s="171"/>
      <c r="Q886" s="171"/>
      <c r="R886" s="171"/>
      <c r="S886" s="171"/>
      <c r="T886" s="172"/>
      <c r="AT886" s="166" t="s">
        <v>194</v>
      </c>
      <c r="AU886" s="166" t="s">
        <v>88</v>
      </c>
      <c r="AV886" s="13" t="s">
        <v>88</v>
      </c>
      <c r="AW886" s="13" t="s">
        <v>35</v>
      </c>
      <c r="AX886" s="13" t="s">
        <v>24</v>
      </c>
      <c r="AY886" s="166" t="s">
        <v>185</v>
      </c>
    </row>
    <row r="887" spans="1:65" s="2" customFormat="1" ht="16.5" customHeight="1">
      <c r="A887" s="33"/>
      <c r="B887" s="150"/>
      <c r="C887" s="181" t="s">
        <v>2625</v>
      </c>
      <c r="D887" s="181" t="s">
        <v>231</v>
      </c>
      <c r="E887" s="182" t="s">
        <v>4073</v>
      </c>
      <c r="F887" s="183" t="s">
        <v>4074</v>
      </c>
      <c r="G887" s="184" t="s">
        <v>190</v>
      </c>
      <c r="H887" s="185">
        <v>1.0149999999999999</v>
      </c>
      <c r="I887" s="186"/>
      <c r="J887" s="187">
        <f>ROUND(I887*H887,2)</f>
        <v>0</v>
      </c>
      <c r="K887" s="183" t="s">
        <v>224</v>
      </c>
      <c r="L887" s="188"/>
      <c r="M887" s="189" t="s">
        <v>1</v>
      </c>
      <c r="N887" s="190" t="s">
        <v>45</v>
      </c>
      <c r="O887" s="59"/>
      <c r="P887" s="160">
        <f>O887*H887</f>
        <v>0</v>
      </c>
      <c r="Q887" s="160">
        <v>0.01</v>
      </c>
      <c r="R887" s="160">
        <f>Q887*H887</f>
        <v>1.0149999999999999E-2</v>
      </c>
      <c r="S887" s="160">
        <v>0</v>
      </c>
      <c r="T887" s="161">
        <f>S887*H887</f>
        <v>0</v>
      </c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  <c r="AE887" s="33"/>
      <c r="AR887" s="162" t="s">
        <v>217</v>
      </c>
      <c r="AT887" s="162" t="s">
        <v>231</v>
      </c>
      <c r="AU887" s="162" t="s">
        <v>88</v>
      </c>
      <c r="AY887" s="18" t="s">
        <v>185</v>
      </c>
      <c r="BE887" s="163">
        <f>IF(N887="základní",J887,0)</f>
        <v>0</v>
      </c>
      <c r="BF887" s="163">
        <f>IF(N887="snížená",J887,0)</f>
        <v>0</v>
      </c>
      <c r="BG887" s="163">
        <f>IF(N887="zákl. přenesená",J887,0)</f>
        <v>0</v>
      </c>
      <c r="BH887" s="163">
        <f>IF(N887="sníž. přenesená",J887,0)</f>
        <v>0</v>
      </c>
      <c r="BI887" s="163">
        <f>IF(N887="nulová",J887,0)</f>
        <v>0</v>
      </c>
      <c r="BJ887" s="18" t="s">
        <v>24</v>
      </c>
      <c r="BK887" s="163">
        <f>ROUND(I887*H887,2)</f>
        <v>0</v>
      </c>
      <c r="BL887" s="18" t="s">
        <v>192</v>
      </c>
      <c r="BM887" s="162" t="s">
        <v>4075</v>
      </c>
    </row>
    <row r="888" spans="1:65" s="13" customFormat="1">
      <c r="B888" s="164"/>
      <c r="D888" s="165" t="s">
        <v>194</v>
      </c>
      <c r="E888" s="166" t="s">
        <v>1</v>
      </c>
      <c r="F888" s="167" t="s">
        <v>4076</v>
      </c>
      <c r="H888" s="168">
        <v>1.0149999999999999</v>
      </c>
      <c r="I888" s="169"/>
      <c r="L888" s="164"/>
      <c r="M888" s="170"/>
      <c r="N888" s="171"/>
      <c r="O888" s="171"/>
      <c r="P888" s="171"/>
      <c r="Q888" s="171"/>
      <c r="R888" s="171"/>
      <c r="S888" s="171"/>
      <c r="T888" s="172"/>
      <c r="AT888" s="166" t="s">
        <v>194</v>
      </c>
      <c r="AU888" s="166" t="s">
        <v>88</v>
      </c>
      <c r="AV888" s="13" t="s">
        <v>88</v>
      </c>
      <c r="AW888" s="13" t="s">
        <v>35</v>
      </c>
      <c r="AX888" s="13" t="s">
        <v>24</v>
      </c>
      <c r="AY888" s="166" t="s">
        <v>185</v>
      </c>
    </row>
    <row r="889" spans="1:65" s="2" customFormat="1" ht="16.5" customHeight="1">
      <c r="A889" s="33"/>
      <c r="B889" s="150"/>
      <c r="C889" s="181" t="s">
        <v>2629</v>
      </c>
      <c r="D889" s="181" t="s">
        <v>231</v>
      </c>
      <c r="E889" s="182" t="s">
        <v>4077</v>
      </c>
      <c r="F889" s="183" t="s">
        <v>4078</v>
      </c>
      <c r="G889" s="184" t="s">
        <v>190</v>
      </c>
      <c r="H889" s="185">
        <v>2.0299999999999998</v>
      </c>
      <c r="I889" s="186"/>
      <c r="J889" s="187">
        <f>ROUND(I889*H889,2)</f>
        <v>0</v>
      </c>
      <c r="K889" s="183" t="s">
        <v>224</v>
      </c>
      <c r="L889" s="188"/>
      <c r="M889" s="189" t="s">
        <v>1</v>
      </c>
      <c r="N889" s="190" t="s">
        <v>45</v>
      </c>
      <c r="O889" s="59"/>
      <c r="P889" s="160">
        <f>O889*H889</f>
        <v>0</v>
      </c>
      <c r="Q889" s="160">
        <v>1.6E-2</v>
      </c>
      <c r="R889" s="160">
        <f>Q889*H889</f>
        <v>3.2479999999999995E-2</v>
      </c>
      <c r="S889" s="160">
        <v>0</v>
      </c>
      <c r="T889" s="161">
        <f>S889*H889</f>
        <v>0</v>
      </c>
      <c r="U889" s="33"/>
      <c r="V889" s="33"/>
      <c r="W889" s="33"/>
      <c r="X889" s="33"/>
      <c r="Y889" s="33"/>
      <c r="Z889" s="33"/>
      <c r="AA889" s="33"/>
      <c r="AB889" s="33"/>
      <c r="AC889" s="33"/>
      <c r="AD889" s="33"/>
      <c r="AE889" s="33"/>
      <c r="AR889" s="162" t="s">
        <v>217</v>
      </c>
      <c r="AT889" s="162" t="s">
        <v>231</v>
      </c>
      <c r="AU889" s="162" t="s">
        <v>88</v>
      </c>
      <c r="AY889" s="18" t="s">
        <v>185</v>
      </c>
      <c r="BE889" s="163">
        <f>IF(N889="základní",J889,0)</f>
        <v>0</v>
      </c>
      <c r="BF889" s="163">
        <f>IF(N889="snížená",J889,0)</f>
        <v>0</v>
      </c>
      <c r="BG889" s="163">
        <f>IF(N889="zákl. přenesená",J889,0)</f>
        <v>0</v>
      </c>
      <c r="BH889" s="163">
        <f>IF(N889="sníž. přenesená",J889,0)</f>
        <v>0</v>
      </c>
      <c r="BI889" s="163">
        <f>IF(N889="nulová",J889,0)</f>
        <v>0</v>
      </c>
      <c r="BJ889" s="18" t="s">
        <v>24</v>
      </c>
      <c r="BK889" s="163">
        <f>ROUND(I889*H889,2)</f>
        <v>0</v>
      </c>
      <c r="BL889" s="18" t="s">
        <v>192</v>
      </c>
      <c r="BM889" s="162" t="s">
        <v>4079</v>
      </c>
    </row>
    <row r="890" spans="1:65" s="13" customFormat="1">
      <c r="B890" s="164"/>
      <c r="D890" s="165" t="s">
        <v>194</v>
      </c>
      <c r="E890" s="166" t="s">
        <v>1</v>
      </c>
      <c r="F890" s="167" t="s">
        <v>4080</v>
      </c>
      <c r="H890" s="168">
        <v>2.0299999999999998</v>
      </c>
      <c r="I890" s="169"/>
      <c r="L890" s="164"/>
      <c r="M890" s="170"/>
      <c r="N890" s="171"/>
      <c r="O890" s="171"/>
      <c r="P890" s="171"/>
      <c r="Q890" s="171"/>
      <c r="R890" s="171"/>
      <c r="S890" s="171"/>
      <c r="T890" s="172"/>
      <c r="AT890" s="166" t="s">
        <v>194</v>
      </c>
      <c r="AU890" s="166" t="s">
        <v>88</v>
      </c>
      <c r="AV890" s="13" t="s">
        <v>88</v>
      </c>
      <c r="AW890" s="13" t="s">
        <v>35</v>
      </c>
      <c r="AX890" s="13" t="s">
        <v>24</v>
      </c>
      <c r="AY890" s="166" t="s">
        <v>185</v>
      </c>
    </row>
    <row r="891" spans="1:65" s="2" customFormat="1" ht="16.5" customHeight="1">
      <c r="A891" s="33"/>
      <c r="B891" s="150"/>
      <c r="C891" s="151" t="s">
        <v>2635</v>
      </c>
      <c r="D891" s="151" t="s">
        <v>187</v>
      </c>
      <c r="E891" s="152" t="s">
        <v>4081</v>
      </c>
      <c r="F891" s="153" t="s">
        <v>4082</v>
      </c>
      <c r="G891" s="154" t="s">
        <v>190</v>
      </c>
      <c r="H891" s="155">
        <v>17</v>
      </c>
      <c r="I891" s="156"/>
      <c r="J891" s="157">
        <f>ROUND(I891*H891,2)</f>
        <v>0</v>
      </c>
      <c r="K891" s="153" t="s">
        <v>191</v>
      </c>
      <c r="L891" s="34"/>
      <c r="M891" s="158" t="s">
        <v>1</v>
      </c>
      <c r="N891" s="159" t="s">
        <v>45</v>
      </c>
      <c r="O891" s="59"/>
      <c r="P891" s="160">
        <f>O891*H891</f>
        <v>0</v>
      </c>
      <c r="Q891" s="160">
        <v>1.3999999999999999E-4</v>
      </c>
      <c r="R891" s="160">
        <f>Q891*H891</f>
        <v>2.3799999999999997E-3</v>
      </c>
      <c r="S891" s="160">
        <v>0</v>
      </c>
      <c r="T891" s="161">
        <f>S891*H891</f>
        <v>0</v>
      </c>
      <c r="U891" s="33"/>
      <c r="V891" s="33"/>
      <c r="W891" s="33"/>
      <c r="X891" s="33"/>
      <c r="Y891" s="33"/>
      <c r="Z891" s="33"/>
      <c r="AA891" s="33"/>
      <c r="AB891" s="33"/>
      <c r="AC891" s="33"/>
      <c r="AD891" s="33"/>
      <c r="AE891" s="33"/>
      <c r="AR891" s="162" t="s">
        <v>192</v>
      </c>
      <c r="AT891" s="162" t="s">
        <v>187</v>
      </c>
      <c r="AU891" s="162" t="s">
        <v>88</v>
      </c>
      <c r="AY891" s="18" t="s">
        <v>185</v>
      </c>
      <c r="BE891" s="163">
        <f>IF(N891="základní",J891,0)</f>
        <v>0</v>
      </c>
      <c r="BF891" s="163">
        <f>IF(N891="snížená",J891,0)</f>
        <v>0</v>
      </c>
      <c r="BG891" s="163">
        <f>IF(N891="zákl. přenesená",J891,0)</f>
        <v>0</v>
      </c>
      <c r="BH891" s="163">
        <f>IF(N891="sníž. přenesená",J891,0)</f>
        <v>0</v>
      </c>
      <c r="BI891" s="163">
        <f>IF(N891="nulová",J891,0)</f>
        <v>0</v>
      </c>
      <c r="BJ891" s="18" t="s">
        <v>24</v>
      </c>
      <c r="BK891" s="163">
        <f>ROUND(I891*H891,2)</f>
        <v>0</v>
      </c>
      <c r="BL891" s="18" t="s">
        <v>192</v>
      </c>
      <c r="BM891" s="162" t="s">
        <v>4083</v>
      </c>
    </row>
    <row r="892" spans="1:65" s="2" customFormat="1" ht="24.2" customHeight="1">
      <c r="A892" s="33"/>
      <c r="B892" s="150"/>
      <c r="C892" s="181" t="s">
        <v>2640</v>
      </c>
      <c r="D892" s="181" t="s">
        <v>231</v>
      </c>
      <c r="E892" s="182" t="s">
        <v>4084</v>
      </c>
      <c r="F892" s="183" t="s">
        <v>4085</v>
      </c>
      <c r="G892" s="184" t="s">
        <v>190</v>
      </c>
      <c r="H892" s="185">
        <v>17.254999999999999</v>
      </c>
      <c r="I892" s="186"/>
      <c r="J892" s="187">
        <f>ROUND(I892*H892,2)</f>
        <v>0</v>
      </c>
      <c r="K892" s="183" t="s">
        <v>191</v>
      </c>
      <c r="L892" s="188"/>
      <c r="M892" s="189" t="s">
        <v>1</v>
      </c>
      <c r="N892" s="190" t="s">
        <v>45</v>
      </c>
      <c r="O892" s="59"/>
      <c r="P892" s="160">
        <f>O892*H892</f>
        <v>0</v>
      </c>
      <c r="Q892" s="160">
        <v>3.2000000000000001E-2</v>
      </c>
      <c r="R892" s="160">
        <f>Q892*H892</f>
        <v>0.55215999999999998</v>
      </c>
      <c r="S892" s="160">
        <v>0</v>
      </c>
      <c r="T892" s="161">
        <f>S892*H892</f>
        <v>0</v>
      </c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R892" s="162" t="s">
        <v>217</v>
      </c>
      <c r="AT892" s="162" t="s">
        <v>231</v>
      </c>
      <c r="AU892" s="162" t="s">
        <v>88</v>
      </c>
      <c r="AY892" s="18" t="s">
        <v>185</v>
      </c>
      <c r="BE892" s="163">
        <f>IF(N892="základní",J892,0)</f>
        <v>0</v>
      </c>
      <c r="BF892" s="163">
        <f>IF(N892="snížená",J892,0)</f>
        <v>0</v>
      </c>
      <c r="BG892" s="163">
        <f>IF(N892="zákl. přenesená",J892,0)</f>
        <v>0</v>
      </c>
      <c r="BH892" s="163">
        <f>IF(N892="sníž. přenesená",J892,0)</f>
        <v>0</v>
      </c>
      <c r="BI892" s="163">
        <f>IF(N892="nulová",J892,0)</f>
        <v>0</v>
      </c>
      <c r="BJ892" s="18" t="s">
        <v>24</v>
      </c>
      <c r="BK892" s="163">
        <f>ROUND(I892*H892,2)</f>
        <v>0</v>
      </c>
      <c r="BL892" s="18" t="s">
        <v>192</v>
      </c>
      <c r="BM892" s="162" t="s">
        <v>4086</v>
      </c>
    </row>
    <row r="893" spans="1:65" s="13" customFormat="1">
      <c r="B893" s="164"/>
      <c r="D893" s="165" t="s">
        <v>194</v>
      </c>
      <c r="E893" s="166" t="s">
        <v>1</v>
      </c>
      <c r="F893" s="167" t="s">
        <v>4069</v>
      </c>
      <c r="H893" s="168">
        <v>17.254999999999999</v>
      </c>
      <c r="I893" s="169"/>
      <c r="L893" s="164"/>
      <c r="M893" s="170"/>
      <c r="N893" s="171"/>
      <c r="O893" s="171"/>
      <c r="P893" s="171"/>
      <c r="Q893" s="171"/>
      <c r="R893" s="171"/>
      <c r="S893" s="171"/>
      <c r="T893" s="172"/>
      <c r="AT893" s="166" t="s">
        <v>194</v>
      </c>
      <c r="AU893" s="166" t="s">
        <v>88</v>
      </c>
      <c r="AV893" s="13" t="s">
        <v>88</v>
      </c>
      <c r="AW893" s="13" t="s">
        <v>35</v>
      </c>
      <c r="AX893" s="13" t="s">
        <v>24</v>
      </c>
      <c r="AY893" s="166" t="s">
        <v>185</v>
      </c>
    </row>
    <row r="894" spans="1:65" s="2" customFormat="1" ht="16.5" customHeight="1">
      <c r="A894" s="33"/>
      <c r="B894" s="150"/>
      <c r="C894" s="151" t="s">
        <v>2645</v>
      </c>
      <c r="D894" s="151" t="s">
        <v>187</v>
      </c>
      <c r="E894" s="152" t="s">
        <v>3055</v>
      </c>
      <c r="F894" s="153" t="s">
        <v>3056</v>
      </c>
      <c r="G894" s="154" t="s">
        <v>190</v>
      </c>
      <c r="H894" s="155">
        <v>22</v>
      </c>
      <c r="I894" s="156"/>
      <c r="J894" s="157">
        <f>ROUND(I894*H894,2)</f>
        <v>0</v>
      </c>
      <c r="K894" s="153" t="s">
        <v>191</v>
      </c>
      <c r="L894" s="34"/>
      <c r="M894" s="158" t="s">
        <v>1</v>
      </c>
      <c r="N894" s="159" t="s">
        <v>45</v>
      </c>
      <c r="O894" s="59"/>
      <c r="P894" s="160">
        <f>O894*H894</f>
        <v>0</v>
      </c>
      <c r="Q894" s="160">
        <v>6.9999999999999994E-5</v>
      </c>
      <c r="R894" s="160">
        <f>Q894*H894</f>
        <v>1.5399999999999999E-3</v>
      </c>
      <c r="S894" s="160">
        <v>0</v>
      </c>
      <c r="T894" s="161">
        <f>S894*H894</f>
        <v>0</v>
      </c>
      <c r="U894" s="33"/>
      <c r="V894" s="33"/>
      <c r="W894" s="33"/>
      <c r="X894" s="33"/>
      <c r="Y894" s="33"/>
      <c r="Z894" s="33"/>
      <c r="AA894" s="33"/>
      <c r="AB894" s="33"/>
      <c r="AC894" s="33"/>
      <c r="AD894" s="33"/>
      <c r="AE894" s="33"/>
      <c r="AR894" s="162" t="s">
        <v>192</v>
      </c>
      <c r="AT894" s="162" t="s">
        <v>187</v>
      </c>
      <c r="AU894" s="162" t="s">
        <v>88</v>
      </c>
      <c r="AY894" s="18" t="s">
        <v>185</v>
      </c>
      <c r="BE894" s="163">
        <f>IF(N894="základní",J894,0)</f>
        <v>0</v>
      </c>
      <c r="BF894" s="163">
        <f>IF(N894="snížená",J894,0)</f>
        <v>0</v>
      </c>
      <c r="BG894" s="163">
        <f>IF(N894="zákl. přenesená",J894,0)</f>
        <v>0</v>
      </c>
      <c r="BH894" s="163">
        <f>IF(N894="sníž. přenesená",J894,0)</f>
        <v>0</v>
      </c>
      <c r="BI894" s="163">
        <f>IF(N894="nulová",J894,0)</f>
        <v>0</v>
      </c>
      <c r="BJ894" s="18" t="s">
        <v>24</v>
      </c>
      <c r="BK894" s="163">
        <f>ROUND(I894*H894,2)</f>
        <v>0</v>
      </c>
      <c r="BL894" s="18" t="s">
        <v>192</v>
      </c>
      <c r="BM894" s="162" t="s">
        <v>4087</v>
      </c>
    </row>
    <row r="895" spans="1:65" s="2" customFormat="1" ht="16.5" customHeight="1">
      <c r="A895" s="33"/>
      <c r="B895" s="150"/>
      <c r="C895" s="181" t="s">
        <v>2651</v>
      </c>
      <c r="D895" s="181" t="s">
        <v>231</v>
      </c>
      <c r="E895" s="182" t="s">
        <v>4088</v>
      </c>
      <c r="F895" s="183" t="s">
        <v>4089</v>
      </c>
      <c r="G895" s="184" t="s">
        <v>190</v>
      </c>
      <c r="H895" s="185">
        <v>2.0299999999999998</v>
      </c>
      <c r="I895" s="186"/>
      <c r="J895" s="187">
        <f>ROUND(I895*H895,2)</f>
        <v>0</v>
      </c>
      <c r="K895" s="183" t="s">
        <v>191</v>
      </c>
      <c r="L895" s="188"/>
      <c r="M895" s="189" t="s">
        <v>1</v>
      </c>
      <c r="N895" s="190" t="s">
        <v>45</v>
      </c>
      <c r="O895" s="59"/>
      <c r="P895" s="160">
        <f>O895*H895</f>
        <v>0</v>
      </c>
      <c r="Q895" s="160">
        <v>1.4999999999999999E-2</v>
      </c>
      <c r="R895" s="160">
        <f>Q895*H895</f>
        <v>3.0449999999999994E-2</v>
      </c>
      <c r="S895" s="160">
        <v>0</v>
      </c>
      <c r="T895" s="161">
        <f>S895*H895</f>
        <v>0</v>
      </c>
      <c r="U895" s="33"/>
      <c r="V895" s="33"/>
      <c r="W895" s="33"/>
      <c r="X895" s="33"/>
      <c r="Y895" s="33"/>
      <c r="Z895" s="33"/>
      <c r="AA895" s="33"/>
      <c r="AB895" s="33"/>
      <c r="AC895" s="33"/>
      <c r="AD895" s="33"/>
      <c r="AE895" s="33"/>
      <c r="AR895" s="162" t="s">
        <v>217</v>
      </c>
      <c r="AT895" s="162" t="s">
        <v>231</v>
      </c>
      <c r="AU895" s="162" t="s">
        <v>88</v>
      </c>
      <c r="AY895" s="18" t="s">
        <v>185</v>
      </c>
      <c r="BE895" s="163">
        <f>IF(N895="základní",J895,0)</f>
        <v>0</v>
      </c>
      <c r="BF895" s="163">
        <f>IF(N895="snížená",J895,0)</f>
        <v>0</v>
      </c>
      <c r="BG895" s="163">
        <f>IF(N895="zákl. přenesená",J895,0)</f>
        <v>0</v>
      </c>
      <c r="BH895" s="163">
        <f>IF(N895="sníž. přenesená",J895,0)</f>
        <v>0</v>
      </c>
      <c r="BI895" s="163">
        <f>IF(N895="nulová",J895,0)</f>
        <v>0</v>
      </c>
      <c r="BJ895" s="18" t="s">
        <v>24</v>
      </c>
      <c r="BK895" s="163">
        <f>ROUND(I895*H895,2)</f>
        <v>0</v>
      </c>
      <c r="BL895" s="18" t="s">
        <v>192</v>
      </c>
      <c r="BM895" s="162" t="s">
        <v>4090</v>
      </c>
    </row>
    <row r="896" spans="1:65" s="13" customFormat="1">
      <c r="B896" s="164"/>
      <c r="D896" s="165" t="s">
        <v>194</v>
      </c>
      <c r="E896" s="166" t="s">
        <v>1</v>
      </c>
      <c r="F896" s="167" t="s">
        <v>4080</v>
      </c>
      <c r="H896" s="168">
        <v>2.0299999999999998</v>
      </c>
      <c r="I896" s="169"/>
      <c r="L896" s="164"/>
      <c r="M896" s="170"/>
      <c r="N896" s="171"/>
      <c r="O896" s="171"/>
      <c r="P896" s="171"/>
      <c r="Q896" s="171"/>
      <c r="R896" s="171"/>
      <c r="S896" s="171"/>
      <c r="T896" s="172"/>
      <c r="AT896" s="166" t="s">
        <v>194</v>
      </c>
      <c r="AU896" s="166" t="s">
        <v>88</v>
      </c>
      <c r="AV896" s="13" t="s">
        <v>88</v>
      </c>
      <c r="AW896" s="13" t="s">
        <v>35</v>
      </c>
      <c r="AX896" s="13" t="s">
        <v>24</v>
      </c>
      <c r="AY896" s="166" t="s">
        <v>185</v>
      </c>
    </row>
    <row r="897" spans="1:65" s="2" customFormat="1" ht="16.5" customHeight="1">
      <c r="A897" s="33"/>
      <c r="B897" s="150"/>
      <c r="C897" s="181" t="s">
        <v>2656</v>
      </c>
      <c r="D897" s="181" t="s">
        <v>231</v>
      </c>
      <c r="E897" s="182" t="s">
        <v>4091</v>
      </c>
      <c r="F897" s="183" t="s">
        <v>4092</v>
      </c>
      <c r="G897" s="184" t="s">
        <v>190</v>
      </c>
      <c r="H897" s="185">
        <v>15.225</v>
      </c>
      <c r="I897" s="186"/>
      <c r="J897" s="187">
        <f>ROUND(I897*H897,2)</f>
        <v>0</v>
      </c>
      <c r="K897" s="183" t="s">
        <v>224</v>
      </c>
      <c r="L897" s="188"/>
      <c r="M897" s="189" t="s">
        <v>1</v>
      </c>
      <c r="N897" s="190" t="s">
        <v>45</v>
      </c>
      <c r="O897" s="59"/>
      <c r="P897" s="160">
        <f>O897*H897</f>
        <v>0</v>
      </c>
      <c r="Q897" s="160">
        <v>2.5000000000000001E-2</v>
      </c>
      <c r="R897" s="160">
        <f>Q897*H897</f>
        <v>0.38062499999999999</v>
      </c>
      <c r="S897" s="160">
        <v>0</v>
      </c>
      <c r="T897" s="161">
        <f>S897*H897</f>
        <v>0</v>
      </c>
      <c r="U897" s="33"/>
      <c r="V897" s="33"/>
      <c r="W897" s="33"/>
      <c r="X897" s="33"/>
      <c r="Y897" s="33"/>
      <c r="Z897" s="33"/>
      <c r="AA897" s="33"/>
      <c r="AB897" s="33"/>
      <c r="AC897" s="33"/>
      <c r="AD897" s="33"/>
      <c r="AE897" s="33"/>
      <c r="AR897" s="162" t="s">
        <v>217</v>
      </c>
      <c r="AT897" s="162" t="s">
        <v>231</v>
      </c>
      <c r="AU897" s="162" t="s">
        <v>88</v>
      </c>
      <c r="AY897" s="18" t="s">
        <v>185</v>
      </c>
      <c r="BE897" s="163">
        <f>IF(N897="základní",J897,0)</f>
        <v>0</v>
      </c>
      <c r="BF897" s="163">
        <f>IF(N897="snížená",J897,0)</f>
        <v>0</v>
      </c>
      <c r="BG897" s="163">
        <f>IF(N897="zákl. přenesená",J897,0)</f>
        <v>0</v>
      </c>
      <c r="BH897" s="163">
        <f>IF(N897="sníž. přenesená",J897,0)</f>
        <v>0</v>
      </c>
      <c r="BI897" s="163">
        <f>IF(N897="nulová",J897,0)</f>
        <v>0</v>
      </c>
      <c r="BJ897" s="18" t="s">
        <v>24</v>
      </c>
      <c r="BK897" s="163">
        <f>ROUND(I897*H897,2)</f>
        <v>0</v>
      </c>
      <c r="BL897" s="18" t="s">
        <v>192</v>
      </c>
      <c r="BM897" s="162" t="s">
        <v>4093</v>
      </c>
    </row>
    <row r="898" spans="1:65" s="13" customFormat="1">
      <c r="B898" s="164"/>
      <c r="D898" s="165" t="s">
        <v>194</v>
      </c>
      <c r="E898" s="166" t="s">
        <v>1</v>
      </c>
      <c r="F898" s="167" t="s">
        <v>4040</v>
      </c>
      <c r="H898" s="168">
        <v>15.225</v>
      </c>
      <c r="I898" s="169"/>
      <c r="L898" s="164"/>
      <c r="M898" s="170"/>
      <c r="N898" s="171"/>
      <c r="O898" s="171"/>
      <c r="P898" s="171"/>
      <c r="Q898" s="171"/>
      <c r="R898" s="171"/>
      <c r="S898" s="171"/>
      <c r="T898" s="172"/>
      <c r="AT898" s="166" t="s">
        <v>194</v>
      </c>
      <c r="AU898" s="166" t="s">
        <v>88</v>
      </c>
      <c r="AV898" s="13" t="s">
        <v>88</v>
      </c>
      <c r="AW898" s="13" t="s">
        <v>35</v>
      </c>
      <c r="AX898" s="13" t="s">
        <v>24</v>
      </c>
      <c r="AY898" s="166" t="s">
        <v>185</v>
      </c>
    </row>
    <row r="899" spans="1:65" s="2" customFormat="1" ht="16.5" customHeight="1">
      <c r="A899" s="33"/>
      <c r="B899" s="150"/>
      <c r="C899" s="181" t="s">
        <v>2661</v>
      </c>
      <c r="D899" s="181" t="s">
        <v>231</v>
      </c>
      <c r="E899" s="182" t="s">
        <v>4094</v>
      </c>
      <c r="F899" s="183" t="s">
        <v>4095</v>
      </c>
      <c r="G899" s="184" t="s">
        <v>190</v>
      </c>
      <c r="H899" s="185">
        <v>5.0750000000000002</v>
      </c>
      <c r="I899" s="186"/>
      <c r="J899" s="187">
        <f>ROUND(I899*H899,2)</f>
        <v>0</v>
      </c>
      <c r="K899" s="183" t="s">
        <v>224</v>
      </c>
      <c r="L899" s="188"/>
      <c r="M899" s="189" t="s">
        <v>1</v>
      </c>
      <c r="N899" s="190" t="s">
        <v>45</v>
      </c>
      <c r="O899" s="59"/>
      <c r="P899" s="160">
        <f>O899*H899</f>
        <v>0</v>
      </c>
      <c r="Q899" s="160">
        <v>2.4E-2</v>
      </c>
      <c r="R899" s="160">
        <f>Q899*H899</f>
        <v>0.12180000000000001</v>
      </c>
      <c r="S899" s="160">
        <v>0</v>
      </c>
      <c r="T899" s="161">
        <f>S899*H899</f>
        <v>0</v>
      </c>
      <c r="U899" s="33"/>
      <c r="V899" s="33"/>
      <c r="W899" s="33"/>
      <c r="X899" s="33"/>
      <c r="Y899" s="33"/>
      <c r="Z899" s="33"/>
      <c r="AA899" s="33"/>
      <c r="AB899" s="33"/>
      <c r="AC899" s="33"/>
      <c r="AD899" s="33"/>
      <c r="AE899" s="33"/>
      <c r="AR899" s="162" t="s">
        <v>217</v>
      </c>
      <c r="AT899" s="162" t="s">
        <v>231</v>
      </c>
      <c r="AU899" s="162" t="s">
        <v>88</v>
      </c>
      <c r="AY899" s="18" t="s">
        <v>185</v>
      </c>
      <c r="BE899" s="163">
        <f>IF(N899="základní",J899,0)</f>
        <v>0</v>
      </c>
      <c r="BF899" s="163">
        <f>IF(N899="snížená",J899,0)</f>
        <v>0</v>
      </c>
      <c r="BG899" s="163">
        <f>IF(N899="zákl. přenesená",J899,0)</f>
        <v>0</v>
      </c>
      <c r="BH899" s="163">
        <f>IF(N899="sníž. přenesená",J899,0)</f>
        <v>0</v>
      </c>
      <c r="BI899" s="163">
        <f>IF(N899="nulová",J899,0)</f>
        <v>0</v>
      </c>
      <c r="BJ899" s="18" t="s">
        <v>24</v>
      </c>
      <c r="BK899" s="163">
        <f>ROUND(I899*H899,2)</f>
        <v>0</v>
      </c>
      <c r="BL899" s="18" t="s">
        <v>192</v>
      </c>
      <c r="BM899" s="162" t="s">
        <v>4096</v>
      </c>
    </row>
    <row r="900" spans="1:65" s="13" customFormat="1">
      <c r="B900" s="164"/>
      <c r="D900" s="165" t="s">
        <v>194</v>
      </c>
      <c r="E900" s="166" t="s">
        <v>1</v>
      </c>
      <c r="F900" s="167" t="s">
        <v>1677</v>
      </c>
      <c r="H900" s="168">
        <v>5.0750000000000002</v>
      </c>
      <c r="I900" s="169"/>
      <c r="L900" s="164"/>
      <c r="M900" s="170"/>
      <c r="N900" s="171"/>
      <c r="O900" s="171"/>
      <c r="P900" s="171"/>
      <c r="Q900" s="171"/>
      <c r="R900" s="171"/>
      <c r="S900" s="171"/>
      <c r="T900" s="172"/>
      <c r="AT900" s="166" t="s">
        <v>194</v>
      </c>
      <c r="AU900" s="166" t="s">
        <v>88</v>
      </c>
      <c r="AV900" s="13" t="s">
        <v>88</v>
      </c>
      <c r="AW900" s="13" t="s">
        <v>35</v>
      </c>
      <c r="AX900" s="13" t="s">
        <v>24</v>
      </c>
      <c r="AY900" s="166" t="s">
        <v>185</v>
      </c>
    </row>
    <row r="901" spans="1:65" s="2" customFormat="1" ht="16.5" customHeight="1">
      <c r="A901" s="33"/>
      <c r="B901" s="150"/>
      <c r="C901" s="151" t="s">
        <v>2666</v>
      </c>
      <c r="D901" s="151" t="s">
        <v>187</v>
      </c>
      <c r="E901" s="152" t="s">
        <v>4097</v>
      </c>
      <c r="F901" s="153" t="s">
        <v>4098</v>
      </c>
      <c r="G901" s="154" t="s">
        <v>190</v>
      </c>
      <c r="H901" s="155">
        <v>20</v>
      </c>
      <c r="I901" s="156"/>
      <c r="J901" s="157">
        <f>ROUND(I901*H901,2)</f>
        <v>0</v>
      </c>
      <c r="K901" s="153" t="s">
        <v>224</v>
      </c>
      <c r="L901" s="34"/>
      <c r="M901" s="158" t="s">
        <v>1</v>
      </c>
      <c r="N901" s="159" t="s">
        <v>45</v>
      </c>
      <c r="O901" s="59"/>
      <c r="P901" s="160">
        <f>O901*H901</f>
        <v>0</v>
      </c>
      <c r="Q901" s="160">
        <v>0</v>
      </c>
      <c r="R901" s="160">
        <f>Q901*H901</f>
        <v>0</v>
      </c>
      <c r="S901" s="160">
        <v>0</v>
      </c>
      <c r="T901" s="161">
        <f>S901*H901</f>
        <v>0</v>
      </c>
      <c r="U901" s="33"/>
      <c r="V901" s="33"/>
      <c r="W901" s="33"/>
      <c r="X901" s="33"/>
      <c r="Y901" s="33"/>
      <c r="Z901" s="33"/>
      <c r="AA901" s="33"/>
      <c r="AB901" s="33"/>
      <c r="AC901" s="33"/>
      <c r="AD901" s="33"/>
      <c r="AE901" s="33"/>
      <c r="AR901" s="162" t="s">
        <v>192</v>
      </c>
      <c r="AT901" s="162" t="s">
        <v>187</v>
      </c>
      <c r="AU901" s="162" t="s">
        <v>88</v>
      </c>
      <c r="AY901" s="18" t="s">
        <v>185</v>
      </c>
      <c r="BE901" s="163">
        <f>IF(N901="základní",J901,0)</f>
        <v>0</v>
      </c>
      <c r="BF901" s="163">
        <f>IF(N901="snížená",J901,0)</f>
        <v>0</v>
      </c>
      <c r="BG901" s="163">
        <f>IF(N901="zákl. přenesená",J901,0)</f>
        <v>0</v>
      </c>
      <c r="BH901" s="163">
        <f>IF(N901="sníž. přenesená",J901,0)</f>
        <v>0</v>
      </c>
      <c r="BI901" s="163">
        <f>IF(N901="nulová",J901,0)</f>
        <v>0</v>
      </c>
      <c r="BJ901" s="18" t="s">
        <v>24</v>
      </c>
      <c r="BK901" s="163">
        <f>ROUND(I901*H901,2)</f>
        <v>0</v>
      </c>
      <c r="BL901" s="18" t="s">
        <v>192</v>
      </c>
      <c r="BM901" s="162" t="s">
        <v>4099</v>
      </c>
    </row>
    <row r="902" spans="1:65" s="2" customFormat="1" ht="16.5" customHeight="1">
      <c r="A902" s="33"/>
      <c r="B902" s="150"/>
      <c r="C902" s="181" t="s">
        <v>2674</v>
      </c>
      <c r="D902" s="181" t="s">
        <v>231</v>
      </c>
      <c r="E902" s="182" t="s">
        <v>4100</v>
      </c>
      <c r="F902" s="183" t="s">
        <v>4101</v>
      </c>
      <c r="G902" s="184" t="s">
        <v>190</v>
      </c>
      <c r="H902" s="185">
        <v>20.2</v>
      </c>
      <c r="I902" s="186"/>
      <c r="J902" s="187">
        <f>ROUND(I902*H902,2)</f>
        <v>0</v>
      </c>
      <c r="K902" s="183" t="s">
        <v>224</v>
      </c>
      <c r="L902" s="188"/>
      <c r="M902" s="189" t="s">
        <v>1</v>
      </c>
      <c r="N902" s="190" t="s">
        <v>45</v>
      </c>
      <c r="O902" s="59"/>
      <c r="P902" s="160">
        <f>O902*H902</f>
        <v>0</v>
      </c>
      <c r="Q902" s="160">
        <v>2.5499999999999998E-2</v>
      </c>
      <c r="R902" s="160">
        <f>Q902*H902</f>
        <v>0.5151</v>
      </c>
      <c r="S902" s="160">
        <v>0</v>
      </c>
      <c r="T902" s="161">
        <f>S902*H902</f>
        <v>0</v>
      </c>
      <c r="U902" s="33"/>
      <c r="V902" s="33"/>
      <c r="W902" s="33"/>
      <c r="X902" s="33"/>
      <c r="Y902" s="33"/>
      <c r="Z902" s="33"/>
      <c r="AA902" s="33"/>
      <c r="AB902" s="33"/>
      <c r="AC902" s="33"/>
      <c r="AD902" s="33"/>
      <c r="AE902" s="33"/>
      <c r="AR902" s="162" t="s">
        <v>217</v>
      </c>
      <c r="AT902" s="162" t="s">
        <v>231</v>
      </c>
      <c r="AU902" s="162" t="s">
        <v>88</v>
      </c>
      <c r="AY902" s="18" t="s">
        <v>185</v>
      </c>
      <c r="BE902" s="163">
        <f>IF(N902="základní",J902,0)</f>
        <v>0</v>
      </c>
      <c r="BF902" s="163">
        <f>IF(N902="snížená",J902,0)</f>
        <v>0</v>
      </c>
      <c r="BG902" s="163">
        <f>IF(N902="zákl. přenesená",J902,0)</f>
        <v>0</v>
      </c>
      <c r="BH902" s="163">
        <f>IF(N902="sníž. přenesená",J902,0)</f>
        <v>0</v>
      </c>
      <c r="BI902" s="163">
        <f>IF(N902="nulová",J902,0)</f>
        <v>0</v>
      </c>
      <c r="BJ902" s="18" t="s">
        <v>24</v>
      </c>
      <c r="BK902" s="163">
        <f>ROUND(I902*H902,2)</f>
        <v>0</v>
      </c>
      <c r="BL902" s="18" t="s">
        <v>192</v>
      </c>
      <c r="BM902" s="162" t="s">
        <v>4102</v>
      </c>
    </row>
    <row r="903" spans="1:65" s="2" customFormat="1" ht="16.5" customHeight="1">
      <c r="A903" s="33"/>
      <c r="B903" s="150"/>
      <c r="C903" s="151" t="s">
        <v>2681</v>
      </c>
      <c r="D903" s="151" t="s">
        <v>187</v>
      </c>
      <c r="E903" s="152" t="s">
        <v>4103</v>
      </c>
      <c r="F903" s="153" t="s">
        <v>4104</v>
      </c>
      <c r="G903" s="154" t="s">
        <v>190</v>
      </c>
      <c r="H903" s="155">
        <v>6</v>
      </c>
      <c r="I903" s="156"/>
      <c r="J903" s="157">
        <f>ROUND(I903*H903,2)</f>
        <v>0</v>
      </c>
      <c r="K903" s="153" t="s">
        <v>224</v>
      </c>
      <c r="L903" s="34"/>
      <c r="M903" s="158" t="s">
        <v>1</v>
      </c>
      <c r="N903" s="159" t="s">
        <v>45</v>
      </c>
      <c r="O903" s="59"/>
      <c r="P903" s="160">
        <f>O903*H903</f>
        <v>0</v>
      </c>
      <c r="Q903" s="160">
        <v>0</v>
      </c>
      <c r="R903" s="160">
        <f>Q903*H903</f>
        <v>0</v>
      </c>
      <c r="S903" s="160">
        <v>0</v>
      </c>
      <c r="T903" s="161">
        <f>S903*H903</f>
        <v>0</v>
      </c>
      <c r="U903" s="33"/>
      <c r="V903" s="33"/>
      <c r="W903" s="33"/>
      <c r="X903" s="33"/>
      <c r="Y903" s="33"/>
      <c r="Z903" s="33"/>
      <c r="AA903" s="33"/>
      <c r="AB903" s="33"/>
      <c r="AC903" s="33"/>
      <c r="AD903" s="33"/>
      <c r="AE903" s="33"/>
      <c r="AR903" s="162" t="s">
        <v>192</v>
      </c>
      <c r="AT903" s="162" t="s">
        <v>187</v>
      </c>
      <c r="AU903" s="162" t="s">
        <v>88</v>
      </c>
      <c r="AY903" s="18" t="s">
        <v>185</v>
      </c>
      <c r="BE903" s="163">
        <f>IF(N903="základní",J903,0)</f>
        <v>0</v>
      </c>
      <c r="BF903" s="163">
        <f>IF(N903="snížená",J903,0)</f>
        <v>0</v>
      </c>
      <c r="BG903" s="163">
        <f>IF(N903="zákl. přenesená",J903,0)</f>
        <v>0</v>
      </c>
      <c r="BH903" s="163">
        <f>IF(N903="sníž. přenesená",J903,0)</f>
        <v>0</v>
      </c>
      <c r="BI903" s="163">
        <f>IF(N903="nulová",J903,0)</f>
        <v>0</v>
      </c>
      <c r="BJ903" s="18" t="s">
        <v>24</v>
      </c>
      <c r="BK903" s="163">
        <f>ROUND(I903*H903,2)</f>
        <v>0</v>
      </c>
      <c r="BL903" s="18" t="s">
        <v>192</v>
      </c>
      <c r="BM903" s="162" t="s">
        <v>4105</v>
      </c>
    </row>
    <row r="904" spans="1:65" s="2" customFormat="1" ht="16.5" customHeight="1">
      <c r="A904" s="33"/>
      <c r="B904" s="150"/>
      <c r="C904" s="181" t="s">
        <v>2686</v>
      </c>
      <c r="D904" s="181" t="s">
        <v>231</v>
      </c>
      <c r="E904" s="182" t="s">
        <v>4106</v>
      </c>
      <c r="F904" s="183" t="s">
        <v>4107</v>
      </c>
      <c r="G904" s="184" t="s">
        <v>190</v>
      </c>
      <c r="H904" s="185">
        <v>6.06</v>
      </c>
      <c r="I904" s="186"/>
      <c r="J904" s="187">
        <f>ROUND(I904*H904,2)</f>
        <v>0</v>
      </c>
      <c r="K904" s="183" t="s">
        <v>191</v>
      </c>
      <c r="L904" s="188"/>
      <c r="M904" s="189" t="s">
        <v>1</v>
      </c>
      <c r="N904" s="190" t="s">
        <v>45</v>
      </c>
      <c r="O904" s="59"/>
      <c r="P904" s="160">
        <f>O904*H904</f>
        <v>0</v>
      </c>
      <c r="Q904" s="160">
        <v>2.5499999999999998E-2</v>
      </c>
      <c r="R904" s="160">
        <f>Q904*H904</f>
        <v>0.15452999999999997</v>
      </c>
      <c r="S904" s="160">
        <v>0</v>
      </c>
      <c r="T904" s="161">
        <f>S904*H904</f>
        <v>0</v>
      </c>
      <c r="U904" s="33"/>
      <c r="V904" s="33"/>
      <c r="W904" s="33"/>
      <c r="X904" s="33"/>
      <c r="Y904" s="33"/>
      <c r="Z904" s="33"/>
      <c r="AA904" s="33"/>
      <c r="AB904" s="33"/>
      <c r="AC904" s="33"/>
      <c r="AD904" s="33"/>
      <c r="AE904" s="33"/>
      <c r="AR904" s="162" t="s">
        <v>217</v>
      </c>
      <c r="AT904" s="162" t="s">
        <v>231</v>
      </c>
      <c r="AU904" s="162" t="s">
        <v>88</v>
      </c>
      <c r="AY904" s="18" t="s">
        <v>185</v>
      </c>
      <c r="BE904" s="163">
        <f>IF(N904="základní",J904,0)</f>
        <v>0</v>
      </c>
      <c r="BF904" s="163">
        <f>IF(N904="snížená",J904,0)</f>
        <v>0</v>
      </c>
      <c r="BG904" s="163">
        <f>IF(N904="zákl. přenesená",J904,0)</f>
        <v>0</v>
      </c>
      <c r="BH904" s="163">
        <f>IF(N904="sníž. přenesená",J904,0)</f>
        <v>0</v>
      </c>
      <c r="BI904" s="163">
        <f>IF(N904="nulová",J904,0)</f>
        <v>0</v>
      </c>
      <c r="BJ904" s="18" t="s">
        <v>24</v>
      </c>
      <c r="BK904" s="163">
        <f>ROUND(I904*H904,2)</f>
        <v>0</v>
      </c>
      <c r="BL904" s="18" t="s">
        <v>192</v>
      </c>
      <c r="BM904" s="162" t="s">
        <v>4108</v>
      </c>
    </row>
    <row r="905" spans="1:65" s="13" customFormat="1">
      <c r="B905" s="164"/>
      <c r="D905" s="165" t="s">
        <v>194</v>
      </c>
      <c r="E905" s="166" t="s">
        <v>1</v>
      </c>
      <c r="F905" s="167" t="s">
        <v>4109</v>
      </c>
      <c r="H905" s="168">
        <v>6.06</v>
      </c>
      <c r="I905" s="169"/>
      <c r="L905" s="164"/>
      <c r="M905" s="170"/>
      <c r="N905" s="171"/>
      <c r="O905" s="171"/>
      <c r="P905" s="171"/>
      <c r="Q905" s="171"/>
      <c r="R905" s="171"/>
      <c r="S905" s="171"/>
      <c r="T905" s="172"/>
      <c r="AT905" s="166" t="s">
        <v>194</v>
      </c>
      <c r="AU905" s="166" t="s">
        <v>88</v>
      </c>
      <c r="AV905" s="13" t="s">
        <v>88</v>
      </c>
      <c r="AW905" s="13" t="s">
        <v>35</v>
      </c>
      <c r="AX905" s="13" t="s">
        <v>24</v>
      </c>
      <c r="AY905" s="166" t="s">
        <v>185</v>
      </c>
    </row>
    <row r="906" spans="1:65" s="2" customFormat="1" ht="16.5" customHeight="1">
      <c r="A906" s="33"/>
      <c r="B906" s="150"/>
      <c r="C906" s="151" t="s">
        <v>2692</v>
      </c>
      <c r="D906" s="151" t="s">
        <v>187</v>
      </c>
      <c r="E906" s="152" t="s">
        <v>1733</v>
      </c>
      <c r="F906" s="153" t="s">
        <v>1734</v>
      </c>
      <c r="G906" s="154" t="s">
        <v>228</v>
      </c>
      <c r="H906" s="155">
        <v>79.869</v>
      </c>
      <c r="I906" s="156"/>
      <c r="J906" s="157">
        <f>ROUND(I906*H906,2)</f>
        <v>0</v>
      </c>
      <c r="K906" s="153" t="s">
        <v>191</v>
      </c>
      <c r="L906" s="34"/>
      <c r="M906" s="158" t="s">
        <v>1</v>
      </c>
      <c r="N906" s="159" t="s">
        <v>45</v>
      </c>
      <c r="O906" s="59"/>
      <c r="P906" s="160">
        <f>O906*H906</f>
        <v>0</v>
      </c>
      <c r="Q906" s="160">
        <v>2.3010199999999998</v>
      </c>
      <c r="R906" s="160">
        <f>Q906*H906</f>
        <v>183.78016638</v>
      </c>
      <c r="S906" s="160">
        <v>0</v>
      </c>
      <c r="T906" s="161">
        <f>S906*H906</f>
        <v>0</v>
      </c>
      <c r="U906" s="33"/>
      <c r="V906" s="33"/>
      <c r="W906" s="33"/>
      <c r="X906" s="33"/>
      <c r="Y906" s="33"/>
      <c r="Z906" s="33"/>
      <c r="AA906" s="33"/>
      <c r="AB906" s="33"/>
      <c r="AC906" s="33"/>
      <c r="AD906" s="33"/>
      <c r="AE906" s="33"/>
      <c r="AR906" s="162" t="s">
        <v>192</v>
      </c>
      <c r="AT906" s="162" t="s">
        <v>187</v>
      </c>
      <c r="AU906" s="162" t="s">
        <v>88</v>
      </c>
      <c r="AY906" s="18" t="s">
        <v>185</v>
      </c>
      <c r="BE906" s="163">
        <f>IF(N906="základní",J906,0)</f>
        <v>0</v>
      </c>
      <c r="BF906" s="163">
        <f>IF(N906="snížená",J906,0)</f>
        <v>0</v>
      </c>
      <c r="BG906" s="163">
        <f>IF(N906="zákl. přenesená",J906,0)</f>
        <v>0</v>
      </c>
      <c r="BH906" s="163">
        <f>IF(N906="sníž. přenesená",J906,0)</f>
        <v>0</v>
      </c>
      <c r="BI906" s="163">
        <f>IF(N906="nulová",J906,0)</f>
        <v>0</v>
      </c>
      <c r="BJ906" s="18" t="s">
        <v>24</v>
      </c>
      <c r="BK906" s="163">
        <f>ROUND(I906*H906,2)</f>
        <v>0</v>
      </c>
      <c r="BL906" s="18" t="s">
        <v>192</v>
      </c>
      <c r="BM906" s="162" t="s">
        <v>4110</v>
      </c>
    </row>
    <row r="907" spans="1:65" s="13" customFormat="1">
      <c r="B907" s="164"/>
      <c r="D907" s="165" t="s">
        <v>194</v>
      </c>
      <c r="E907" s="166" t="s">
        <v>1</v>
      </c>
      <c r="F907" s="167" t="s">
        <v>4111</v>
      </c>
      <c r="H907" s="168">
        <v>3.1339999999999999</v>
      </c>
      <c r="I907" s="169"/>
      <c r="L907" s="164"/>
      <c r="M907" s="170"/>
      <c r="N907" s="171"/>
      <c r="O907" s="171"/>
      <c r="P907" s="171"/>
      <c r="Q907" s="171"/>
      <c r="R907" s="171"/>
      <c r="S907" s="171"/>
      <c r="T907" s="172"/>
      <c r="AT907" s="166" t="s">
        <v>194</v>
      </c>
      <c r="AU907" s="166" t="s">
        <v>88</v>
      </c>
      <c r="AV907" s="13" t="s">
        <v>88</v>
      </c>
      <c r="AW907" s="13" t="s">
        <v>35</v>
      </c>
      <c r="AX907" s="13" t="s">
        <v>80</v>
      </c>
      <c r="AY907" s="166" t="s">
        <v>185</v>
      </c>
    </row>
    <row r="908" spans="1:65" s="13" customFormat="1">
      <c r="B908" s="164"/>
      <c r="D908" s="165" t="s">
        <v>194</v>
      </c>
      <c r="E908" s="166" t="s">
        <v>1</v>
      </c>
      <c r="F908" s="167" t="s">
        <v>4112</v>
      </c>
      <c r="H908" s="168">
        <v>38.465000000000003</v>
      </c>
      <c r="I908" s="169"/>
      <c r="L908" s="164"/>
      <c r="M908" s="170"/>
      <c r="N908" s="171"/>
      <c r="O908" s="171"/>
      <c r="P908" s="171"/>
      <c r="Q908" s="171"/>
      <c r="R908" s="171"/>
      <c r="S908" s="171"/>
      <c r="T908" s="172"/>
      <c r="AT908" s="166" t="s">
        <v>194</v>
      </c>
      <c r="AU908" s="166" t="s">
        <v>88</v>
      </c>
      <c r="AV908" s="13" t="s">
        <v>88</v>
      </c>
      <c r="AW908" s="13" t="s">
        <v>35</v>
      </c>
      <c r="AX908" s="13" t="s">
        <v>80</v>
      </c>
      <c r="AY908" s="166" t="s">
        <v>185</v>
      </c>
    </row>
    <row r="909" spans="1:65" s="13" customFormat="1">
      <c r="B909" s="164"/>
      <c r="D909" s="165" t="s">
        <v>194</v>
      </c>
      <c r="E909" s="166" t="s">
        <v>1</v>
      </c>
      <c r="F909" s="167" t="s">
        <v>4113</v>
      </c>
      <c r="H909" s="168">
        <v>38.270000000000003</v>
      </c>
      <c r="I909" s="169"/>
      <c r="L909" s="164"/>
      <c r="M909" s="170"/>
      <c r="N909" s="171"/>
      <c r="O909" s="171"/>
      <c r="P909" s="171"/>
      <c r="Q909" s="171"/>
      <c r="R909" s="171"/>
      <c r="S909" s="171"/>
      <c r="T909" s="172"/>
      <c r="AT909" s="166" t="s">
        <v>194</v>
      </c>
      <c r="AU909" s="166" t="s">
        <v>88</v>
      </c>
      <c r="AV909" s="13" t="s">
        <v>88</v>
      </c>
      <c r="AW909" s="13" t="s">
        <v>35</v>
      </c>
      <c r="AX909" s="13" t="s">
        <v>80</v>
      </c>
      <c r="AY909" s="166" t="s">
        <v>185</v>
      </c>
    </row>
    <row r="910" spans="1:65" s="14" customFormat="1">
      <c r="B910" s="173"/>
      <c r="D910" s="165" t="s">
        <v>194</v>
      </c>
      <c r="E910" s="174" t="s">
        <v>1</v>
      </c>
      <c r="F910" s="175" t="s">
        <v>195</v>
      </c>
      <c r="H910" s="176">
        <v>79.869</v>
      </c>
      <c r="I910" s="177"/>
      <c r="L910" s="173"/>
      <c r="M910" s="178"/>
      <c r="N910" s="179"/>
      <c r="O910" s="179"/>
      <c r="P910" s="179"/>
      <c r="Q910" s="179"/>
      <c r="R910" s="179"/>
      <c r="S910" s="179"/>
      <c r="T910" s="180"/>
      <c r="AT910" s="174" t="s">
        <v>194</v>
      </c>
      <c r="AU910" s="174" t="s">
        <v>88</v>
      </c>
      <c r="AV910" s="14" t="s">
        <v>192</v>
      </c>
      <c r="AW910" s="14" t="s">
        <v>35</v>
      </c>
      <c r="AX910" s="14" t="s">
        <v>24</v>
      </c>
      <c r="AY910" s="174" t="s">
        <v>185</v>
      </c>
    </row>
    <row r="911" spans="1:65" s="2" customFormat="1" ht="16.5" customHeight="1">
      <c r="A911" s="33"/>
      <c r="B911" s="150"/>
      <c r="C911" s="151" t="s">
        <v>2696</v>
      </c>
      <c r="D911" s="151" t="s">
        <v>187</v>
      </c>
      <c r="E911" s="152" t="s">
        <v>1742</v>
      </c>
      <c r="F911" s="153" t="s">
        <v>1743</v>
      </c>
      <c r="G911" s="154" t="s">
        <v>288</v>
      </c>
      <c r="H911" s="155">
        <v>89.966999999999999</v>
      </c>
      <c r="I911" s="156"/>
      <c r="J911" s="157">
        <f>ROUND(I911*H911,2)</f>
        <v>0</v>
      </c>
      <c r="K911" s="153" t="s">
        <v>191</v>
      </c>
      <c r="L911" s="34"/>
      <c r="M911" s="158" t="s">
        <v>1</v>
      </c>
      <c r="N911" s="159" t="s">
        <v>45</v>
      </c>
      <c r="O911" s="59"/>
      <c r="P911" s="160">
        <f>O911*H911</f>
        <v>0</v>
      </c>
      <c r="Q911" s="160">
        <v>4.0200000000000001E-3</v>
      </c>
      <c r="R911" s="160">
        <f>Q911*H911</f>
        <v>0.36166734</v>
      </c>
      <c r="S911" s="160">
        <v>0</v>
      </c>
      <c r="T911" s="161">
        <f>S911*H911</f>
        <v>0</v>
      </c>
      <c r="U911" s="33"/>
      <c r="V911" s="33"/>
      <c r="W911" s="33"/>
      <c r="X911" s="33"/>
      <c r="Y911" s="33"/>
      <c r="Z911" s="33"/>
      <c r="AA911" s="33"/>
      <c r="AB911" s="33"/>
      <c r="AC911" s="33"/>
      <c r="AD911" s="33"/>
      <c r="AE911" s="33"/>
      <c r="AR911" s="162" t="s">
        <v>192</v>
      </c>
      <c r="AT911" s="162" t="s">
        <v>187</v>
      </c>
      <c r="AU911" s="162" t="s">
        <v>88</v>
      </c>
      <c r="AY911" s="18" t="s">
        <v>185</v>
      </c>
      <c r="BE911" s="163">
        <f>IF(N911="základní",J911,0)</f>
        <v>0</v>
      </c>
      <c r="BF911" s="163">
        <f>IF(N911="snížená",J911,0)</f>
        <v>0</v>
      </c>
      <c r="BG911" s="163">
        <f>IF(N911="zákl. přenesená",J911,0)</f>
        <v>0</v>
      </c>
      <c r="BH911" s="163">
        <f>IF(N911="sníž. přenesená",J911,0)</f>
        <v>0</v>
      </c>
      <c r="BI911" s="163">
        <f>IF(N911="nulová",J911,0)</f>
        <v>0</v>
      </c>
      <c r="BJ911" s="18" t="s">
        <v>24</v>
      </c>
      <c r="BK911" s="163">
        <f>ROUND(I911*H911,2)</f>
        <v>0</v>
      </c>
      <c r="BL911" s="18" t="s">
        <v>192</v>
      </c>
      <c r="BM911" s="162" t="s">
        <v>4114</v>
      </c>
    </row>
    <row r="912" spans="1:65" s="13" customFormat="1">
      <c r="B912" s="164"/>
      <c r="D912" s="165" t="s">
        <v>194</v>
      </c>
      <c r="E912" s="166" t="s">
        <v>1</v>
      </c>
      <c r="F912" s="167" t="s">
        <v>4115</v>
      </c>
      <c r="H912" s="168">
        <v>3.1339999999999999</v>
      </c>
      <c r="I912" s="169"/>
      <c r="L912" s="164"/>
      <c r="M912" s="170"/>
      <c r="N912" s="171"/>
      <c r="O912" s="171"/>
      <c r="P912" s="171"/>
      <c r="Q912" s="171"/>
      <c r="R912" s="171"/>
      <c r="S912" s="171"/>
      <c r="T912" s="172"/>
      <c r="AT912" s="166" t="s">
        <v>194</v>
      </c>
      <c r="AU912" s="166" t="s">
        <v>88</v>
      </c>
      <c r="AV912" s="13" t="s">
        <v>88</v>
      </c>
      <c r="AW912" s="13" t="s">
        <v>35</v>
      </c>
      <c r="AX912" s="13" t="s">
        <v>80</v>
      </c>
      <c r="AY912" s="166" t="s">
        <v>185</v>
      </c>
    </row>
    <row r="913" spans="1:65" s="13" customFormat="1">
      <c r="B913" s="164"/>
      <c r="D913" s="165" t="s">
        <v>194</v>
      </c>
      <c r="E913" s="166" t="s">
        <v>1</v>
      </c>
      <c r="F913" s="167" t="s">
        <v>1745</v>
      </c>
      <c r="H913" s="168">
        <v>41.052999999999997</v>
      </c>
      <c r="I913" s="169"/>
      <c r="L913" s="164"/>
      <c r="M913" s="170"/>
      <c r="N913" s="171"/>
      <c r="O913" s="171"/>
      <c r="P913" s="171"/>
      <c r="Q913" s="171"/>
      <c r="R913" s="171"/>
      <c r="S913" s="171"/>
      <c r="T913" s="172"/>
      <c r="AT913" s="166" t="s">
        <v>194</v>
      </c>
      <c r="AU913" s="166" t="s">
        <v>88</v>
      </c>
      <c r="AV913" s="13" t="s">
        <v>88</v>
      </c>
      <c r="AW913" s="13" t="s">
        <v>35</v>
      </c>
      <c r="AX913" s="13" t="s">
        <v>80</v>
      </c>
      <c r="AY913" s="166" t="s">
        <v>185</v>
      </c>
    </row>
    <row r="914" spans="1:65" s="13" customFormat="1">
      <c r="B914" s="164"/>
      <c r="D914" s="165" t="s">
        <v>194</v>
      </c>
      <c r="E914" s="166" t="s">
        <v>1</v>
      </c>
      <c r="F914" s="167" t="s">
        <v>4116</v>
      </c>
      <c r="H914" s="168">
        <v>45.78</v>
      </c>
      <c r="I914" s="169"/>
      <c r="L914" s="164"/>
      <c r="M914" s="170"/>
      <c r="N914" s="171"/>
      <c r="O914" s="171"/>
      <c r="P914" s="171"/>
      <c r="Q914" s="171"/>
      <c r="R914" s="171"/>
      <c r="S914" s="171"/>
      <c r="T914" s="172"/>
      <c r="AT914" s="166" t="s">
        <v>194</v>
      </c>
      <c r="AU914" s="166" t="s">
        <v>88</v>
      </c>
      <c r="AV914" s="13" t="s">
        <v>88</v>
      </c>
      <c r="AW914" s="13" t="s">
        <v>35</v>
      </c>
      <c r="AX914" s="13" t="s">
        <v>80</v>
      </c>
      <c r="AY914" s="166" t="s">
        <v>185</v>
      </c>
    </row>
    <row r="915" spans="1:65" s="14" customFormat="1">
      <c r="B915" s="173"/>
      <c r="D915" s="165" t="s">
        <v>194</v>
      </c>
      <c r="E915" s="174" t="s">
        <v>1</v>
      </c>
      <c r="F915" s="175" t="s">
        <v>195</v>
      </c>
      <c r="H915" s="176">
        <v>89.966999999999999</v>
      </c>
      <c r="I915" s="177"/>
      <c r="L915" s="173"/>
      <c r="M915" s="178"/>
      <c r="N915" s="179"/>
      <c r="O915" s="179"/>
      <c r="P915" s="179"/>
      <c r="Q915" s="179"/>
      <c r="R915" s="179"/>
      <c r="S915" s="179"/>
      <c r="T915" s="180"/>
      <c r="AT915" s="174" t="s">
        <v>194</v>
      </c>
      <c r="AU915" s="174" t="s">
        <v>88</v>
      </c>
      <c r="AV915" s="14" t="s">
        <v>192</v>
      </c>
      <c r="AW915" s="14" t="s">
        <v>35</v>
      </c>
      <c r="AX915" s="14" t="s">
        <v>24</v>
      </c>
      <c r="AY915" s="174" t="s">
        <v>185</v>
      </c>
    </row>
    <row r="916" spans="1:65" s="12" customFormat="1" ht="22.9" customHeight="1">
      <c r="B916" s="137"/>
      <c r="D916" s="138" t="s">
        <v>79</v>
      </c>
      <c r="E916" s="148" t="s">
        <v>221</v>
      </c>
      <c r="F916" s="148" t="s">
        <v>407</v>
      </c>
      <c r="I916" s="140"/>
      <c r="J916" s="149">
        <f>BK916</f>
        <v>0</v>
      </c>
      <c r="L916" s="137"/>
      <c r="M916" s="142"/>
      <c r="N916" s="143"/>
      <c r="O916" s="143"/>
      <c r="P916" s="144">
        <f>SUM(P917:P918)</f>
        <v>0</v>
      </c>
      <c r="Q916" s="143"/>
      <c r="R916" s="144">
        <f>SUM(R917:R918)</f>
        <v>7.4899999999999993E-3</v>
      </c>
      <c r="S916" s="143"/>
      <c r="T916" s="145">
        <f>SUM(T917:T918)</f>
        <v>0</v>
      </c>
      <c r="AR916" s="138" t="s">
        <v>24</v>
      </c>
      <c r="AT916" s="146" t="s">
        <v>79</v>
      </c>
      <c r="AU916" s="146" t="s">
        <v>24</v>
      </c>
      <c r="AY916" s="138" t="s">
        <v>185</v>
      </c>
      <c r="BK916" s="147">
        <f>SUM(BK917:BK918)</f>
        <v>0</v>
      </c>
    </row>
    <row r="917" spans="1:65" s="2" customFormat="1" ht="16.5" customHeight="1">
      <c r="A917" s="33"/>
      <c r="B917" s="150"/>
      <c r="C917" s="151" t="s">
        <v>2703</v>
      </c>
      <c r="D917" s="151" t="s">
        <v>187</v>
      </c>
      <c r="E917" s="152" t="s">
        <v>4117</v>
      </c>
      <c r="F917" s="153" t="s">
        <v>4118</v>
      </c>
      <c r="G917" s="154" t="s">
        <v>288</v>
      </c>
      <c r="H917" s="155">
        <v>53.5</v>
      </c>
      <c r="I917" s="156"/>
      <c r="J917" s="157">
        <f>ROUND(I917*H917,2)</f>
        <v>0</v>
      </c>
      <c r="K917" s="153" t="s">
        <v>191</v>
      </c>
      <c r="L917" s="34"/>
      <c r="M917" s="158" t="s">
        <v>1</v>
      </c>
      <c r="N917" s="159" t="s">
        <v>45</v>
      </c>
      <c r="O917" s="59"/>
      <c r="P917" s="160">
        <f>O917*H917</f>
        <v>0</v>
      </c>
      <c r="Q917" s="160">
        <v>1.3999999999999999E-4</v>
      </c>
      <c r="R917" s="160">
        <f>Q917*H917</f>
        <v>7.4899999999999993E-3</v>
      </c>
      <c r="S917" s="160">
        <v>0</v>
      </c>
      <c r="T917" s="161">
        <f>S917*H917</f>
        <v>0</v>
      </c>
      <c r="U917" s="33"/>
      <c r="V917" s="33"/>
      <c r="W917" s="33"/>
      <c r="X917" s="33"/>
      <c r="Y917" s="33"/>
      <c r="Z917" s="33"/>
      <c r="AA917" s="33"/>
      <c r="AB917" s="33"/>
      <c r="AC917" s="33"/>
      <c r="AD917" s="33"/>
      <c r="AE917" s="33"/>
      <c r="AR917" s="162" t="s">
        <v>192</v>
      </c>
      <c r="AT917" s="162" t="s">
        <v>187</v>
      </c>
      <c r="AU917" s="162" t="s">
        <v>88</v>
      </c>
      <c r="AY917" s="18" t="s">
        <v>185</v>
      </c>
      <c r="BE917" s="163">
        <f>IF(N917="základní",J917,0)</f>
        <v>0</v>
      </c>
      <c r="BF917" s="163">
        <f>IF(N917="snížená",J917,0)</f>
        <v>0</v>
      </c>
      <c r="BG917" s="163">
        <f>IF(N917="zákl. přenesená",J917,0)</f>
        <v>0</v>
      </c>
      <c r="BH917" s="163">
        <f>IF(N917="sníž. přenesená",J917,0)</f>
        <v>0</v>
      </c>
      <c r="BI917" s="163">
        <f>IF(N917="nulová",J917,0)</f>
        <v>0</v>
      </c>
      <c r="BJ917" s="18" t="s">
        <v>24</v>
      </c>
      <c r="BK917" s="163">
        <f>ROUND(I917*H917,2)</f>
        <v>0</v>
      </c>
      <c r="BL917" s="18" t="s">
        <v>192</v>
      </c>
      <c r="BM917" s="162" t="s">
        <v>4119</v>
      </c>
    </row>
    <row r="918" spans="1:65" s="13" customFormat="1">
      <c r="B918" s="164"/>
      <c r="D918" s="165" t="s">
        <v>194</v>
      </c>
      <c r="E918" s="166" t="s">
        <v>1</v>
      </c>
      <c r="F918" s="167" t="s">
        <v>4120</v>
      </c>
      <c r="H918" s="168">
        <v>53.5</v>
      </c>
      <c r="I918" s="169"/>
      <c r="L918" s="164"/>
      <c r="M918" s="170"/>
      <c r="N918" s="171"/>
      <c r="O918" s="171"/>
      <c r="P918" s="171"/>
      <c r="Q918" s="171"/>
      <c r="R918" s="171"/>
      <c r="S918" s="171"/>
      <c r="T918" s="172"/>
      <c r="AT918" s="166" t="s">
        <v>194</v>
      </c>
      <c r="AU918" s="166" t="s">
        <v>88</v>
      </c>
      <c r="AV918" s="13" t="s">
        <v>88</v>
      </c>
      <c r="AW918" s="13" t="s">
        <v>35</v>
      </c>
      <c r="AX918" s="13" t="s">
        <v>24</v>
      </c>
      <c r="AY918" s="166" t="s">
        <v>185</v>
      </c>
    </row>
    <row r="919" spans="1:65" s="12" customFormat="1" ht="22.9" customHeight="1">
      <c r="B919" s="137"/>
      <c r="D919" s="138" t="s">
        <v>79</v>
      </c>
      <c r="E919" s="148" t="s">
        <v>418</v>
      </c>
      <c r="F919" s="148" t="s">
        <v>419</v>
      </c>
      <c r="I919" s="140"/>
      <c r="J919" s="149">
        <f>BK919</f>
        <v>0</v>
      </c>
      <c r="L919" s="137"/>
      <c r="M919" s="142"/>
      <c r="N919" s="143"/>
      <c r="O919" s="143"/>
      <c r="P919" s="144">
        <f>P920</f>
        <v>0</v>
      </c>
      <c r="Q919" s="143"/>
      <c r="R919" s="144">
        <f>R920</f>
        <v>0</v>
      </c>
      <c r="S919" s="143"/>
      <c r="T919" s="145">
        <f>T920</f>
        <v>0</v>
      </c>
      <c r="AR919" s="138" t="s">
        <v>24</v>
      </c>
      <c r="AT919" s="146" t="s">
        <v>79</v>
      </c>
      <c r="AU919" s="146" t="s">
        <v>24</v>
      </c>
      <c r="AY919" s="138" t="s">
        <v>185</v>
      </c>
      <c r="BK919" s="147">
        <f>BK920</f>
        <v>0</v>
      </c>
    </row>
    <row r="920" spans="1:65" s="2" customFormat="1" ht="16.5" customHeight="1">
      <c r="A920" s="33"/>
      <c r="B920" s="150"/>
      <c r="C920" s="151" t="s">
        <v>2707</v>
      </c>
      <c r="D920" s="151" t="s">
        <v>187</v>
      </c>
      <c r="E920" s="152" t="s">
        <v>1755</v>
      </c>
      <c r="F920" s="153" t="s">
        <v>1756</v>
      </c>
      <c r="G920" s="154" t="s">
        <v>234</v>
      </c>
      <c r="H920" s="155">
        <v>329.08699999999999</v>
      </c>
      <c r="I920" s="156"/>
      <c r="J920" s="157">
        <f>ROUND(I920*H920,2)</f>
        <v>0</v>
      </c>
      <c r="K920" s="153" t="s">
        <v>191</v>
      </c>
      <c r="L920" s="34"/>
      <c r="M920" s="158" t="s">
        <v>1</v>
      </c>
      <c r="N920" s="159" t="s">
        <v>45</v>
      </c>
      <c r="O920" s="59"/>
      <c r="P920" s="160">
        <f>O920*H920</f>
        <v>0</v>
      </c>
      <c r="Q920" s="160">
        <v>0</v>
      </c>
      <c r="R920" s="160">
        <f>Q920*H920</f>
        <v>0</v>
      </c>
      <c r="S920" s="160">
        <v>0</v>
      </c>
      <c r="T920" s="161">
        <f>S920*H920</f>
        <v>0</v>
      </c>
      <c r="U920" s="33"/>
      <c r="V920" s="33"/>
      <c r="W920" s="33"/>
      <c r="X920" s="33"/>
      <c r="Y920" s="33"/>
      <c r="Z920" s="33"/>
      <c r="AA920" s="33"/>
      <c r="AB920" s="33"/>
      <c r="AC920" s="33"/>
      <c r="AD920" s="33"/>
      <c r="AE920" s="33"/>
      <c r="AR920" s="162" t="s">
        <v>192</v>
      </c>
      <c r="AT920" s="162" t="s">
        <v>187</v>
      </c>
      <c r="AU920" s="162" t="s">
        <v>88</v>
      </c>
      <c r="AY920" s="18" t="s">
        <v>185</v>
      </c>
      <c r="BE920" s="163">
        <f>IF(N920="základní",J920,0)</f>
        <v>0</v>
      </c>
      <c r="BF920" s="163">
        <f>IF(N920="snížená",J920,0)</f>
        <v>0</v>
      </c>
      <c r="BG920" s="163">
        <f>IF(N920="zákl. přenesená",J920,0)</f>
        <v>0</v>
      </c>
      <c r="BH920" s="163">
        <f>IF(N920="sníž. přenesená",J920,0)</f>
        <v>0</v>
      </c>
      <c r="BI920" s="163">
        <f>IF(N920="nulová",J920,0)</f>
        <v>0</v>
      </c>
      <c r="BJ920" s="18" t="s">
        <v>24</v>
      </c>
      <c r="BK920" s="163">
        <f>ROUND(I920*H920,2)</f>
        <v>0</v>
      </c>
      <c r="BL920" s="18" t="s">
        <v>192</v>
      </c>
      <c r="BM920" s="162" t="s">
        <v>4121</v>
      </c>
    </row>
    <row r="921" spans="1:65" s="12" customFormat="1" ht="25.9" customHeight="1">
      <c r="B921" s="137"/>
      <c r="D921" s="138" t="s">
        <v>79</v>
      </c>
      <c r="E921" s="139" t="s">
        <v>4122</v>
      </c>
      <c r="F921" s="139" t="s">
        <v>4123</v>
      </c>
      <c r="I921" s="140"/>
      <c r="J921" s="141">
        <f>BK921</f>
        <v>0</v>
      </c>
      <c r="L921" s="137"/>
      <c r="M921" s="142"/>
      <c r="N921" s="143"/>
      <c r="O921" s="143"/>
      <c r="P921" s="144">
        <f>P922</f>
        <v>0</v>
      </c>
      <c r="Q921" s="143"/>
      <c r="R921" s="144">
        <f>R922</f>
        <v>7.8399999999999997E-2</v>
      </c>
      <c r="S921" s="143"/>
      <c r="T921" s="145">
        <f>T922</f>
        <v>0</v>
      </c>
      <c r="AR921" s="138" t="s">
        <v>88</v>
      </c>
      <c r="AT921" s="146" t="s">
        <v>79</v>
      </c>
      <c r="AU921" s="146" t="s">
        <v>80</v>
      </c>
      <c r="AY921" s="138" t="s">
        <v>185</v>
      </c>
      <c r="BK921" s="147">
        <f>BK922</f>
        <v>0</v>
      </c>
    </row>
    <row r="922" spans="1:65" s="12" customFormat="1" ht="22.9" customHeight="1">
      <c r="B922" s="137"/>
      <c r="D922" s="138" t="s">
        <v>79</v>
      </c>
      <c r="E922" s="148" t="s">
        <v>4124</v>
      </c>
      <c r="F922" s="148" t="s">
        <v>4125</v>
      </c>
      <c r="I922" s="140"/>
      <c r="J922" s="149">
        <f>BK922</f>
        <v>0</v>
      </c>
      <c r="L922" s="137"/>
      <c r="M922" s="142"/>
      <c r="N922" s="143"/>
      <c r="O922" s="143"/>
      <c r="P922" s="144">
        <f>SUM(P923:P925)</f>
        <v>0</v>
      </c>
      <c r="Q922" s="143"/>
      <c r="R922" s="144">
        <f>SUM(R923:R925)</f>
        <v>7.8399999999999997E-2</v>
      </c>
      <c r="S922" s="143"/>
      <c r="T922" s="145">
        <f>SUM(T923:T925)</f>
        <v>0</v>
      </c>
      <c r="AR922" s="138" t="s">
        <v>88</v>
      </c>
      <c r="AT922" s="146" t="s">
        <v>79</v>
      </c>
      <c r="AU922" s="146" t="s">
        <v>24</v>
      </c>
      <c r="AY922" s="138" t="s">
        <v>185</v>
      </c>
      <c r="BK922" s="147">
        <f>SUM(BK923:BK925)</f>
        <v>0</v>
      </c>
    </row>
    <row r="923" spans="1:65" s="2" customFormat="1" ht="16.5" customHeight="1">
      <c r="A923" s="33"/>
      <c r="B923" s="150"/>
      <c r="C923" s="151" t="s">
        <v>2718</v>
      </c>
      <c r="D923" s="151" t="s">
        <v>187</v>
      </c>
      <c r="E923" s="152" t="s">
        <v>4126</v>
      </c>
      <c r="F923" s="153" t="s">
        <v>4127</v>
      </c>
      <c r="G923" s="154" t="s">
        <v>190</v>
      </c>
      <c r="H923" s="155">
        <v>20</v>
      </c>
      <c r="I923" s="156"/>
      <c r="J923" s="157">
        <f>ROUND(I923*H923,2)</f>
        <v>0</v>
      </c>
      <c r="K923" s="153" t="s">
        <v>224</v>
      </c>
      <c r="L923" s="34"/>
      <c r="M923" s="158" t="s">
        <v>1</v>
      </c>
      <c r="N923" s="159" t="s">
        <v>45</v>
      </c>
      <c r="O923" s="59"/>
      <c r="P923" s="160">
        <f>O923*H923</f>
        <v>0</v>
      </c>
      <c r="Q923" s="160">
        <v>2.8999999999999998E-3</v>
      </c>
      <c r="R923" s="160">
        <f>Q923*H923</f>
        <v>5.7999999999999996E-2</v>
      </c>
      <c r="S923" s="160">
        <v>0</v>
      </c>
      <c r="T923" s="161">
        <f>S923*H923</f>
        <v>0</v>
      </c>
      <c r="U923" s="33"/>
      <c r="V923" s="33"/>
      <c r="W923" s="33"/>
      <c r="X923" s="33"/>
      <c r="Y923" s="33"/>
      <c r="Z923" s="33"/>
      <c r="AA923" s="33"/>
      <c r="AB923" s="33"/>
      <c r="AC923" s="33"/>
      <c r="AD923" s="33"/>
      <c r="AE923" s="33"/>
      <c r="AR923" s="162" t="s">
        <v>337</v>
      </c>
      <c r="AT923" s="162" t="s">
        <v>187</v>
      </c>
      <c r="AU923" s="162" t="s">
        <v>88</v>
      </c>
      <c r="AY923" s="18" t="s">
        <v>185</v>
      </c>
      <c r="BE923" s="163">
        <f>IF(N923="základní",J923,0)</f>
        <v>0</v>
      </c>
      <c r="BF923" s="163">
        <f>IF(N923="snížená",J923,0)</f>
        <v>0</v>
      </c>
      <c r="BG923" s="163">
        <f>IF(N923="zákl. přenesená",J923,0)</f>
        <v>0</v>
      </c>
      <c r="BH923" s="163">
        <f>IF(N923="sníž. přenesená",J923,0)</f>
        <v>0</v>
      </c>
      <c r="BI923" s="163">
        <f>IF(N923="nulová",J923,0)</f>
        <v>0</v>
      </c>
      <c r="BJ923" s="18" t="s">
        <v>24</v>
      </c>
      <c r="BK923" s="163">
        <f>ROUND(I923*H923,2)</f>
        <v>0</v>
      </c>
      <c r="BL923" s="18" t="s">
        <v>337</v>
      </c>
      <c r="BM923" s="162" t="s">
        <v>4128</v>
      </c>
    </row>
    <row r="924" spans="1:65" s="2" customFormat="1" ht="16.5" customHeight="1">
      <c r="A924" s="33"/>
      <c r="B924" s="150"/>
      <c r="C924" s="151" t="s">
        <v>2724</v>
      </c>
      <c r="D924" s="151" t="s">
        <v>187</v>
      </c>
      <c r="E924" s="152" t="s">
        <v>4129</v>
      </c>
      <c r="F924" s="153" t="s">
        <v>4130</v>
      </c>
      <c r="G924" s="154" t="s">
        <v>190</v>
      </c>
      <c r="H924" s="155">
        <v>6</v>
      </c>
      <c r="I924" s="156"/>
      <c r="J924" s="157">
        <f>ROUND(I924*H924,2)</f>
        <v>0</v>
      </c>
      <c r="K924" s="153" t="s">
        <v>224</v>
      </c>
      <c r="L924" s="34"/>
      <c r="M924" s="158" t="s">
        <v>1</v>
      </c>
      <c r="N924" s="159" t="s">
        <v>45</v>
      </c>
      <c r="O924" s="59"/>
      <c r="P924" s="160">
        <f>O924*H924</f>
        <v>0</v>
      </c>
      <c r="Q924" s="160">
        <v>3.3999999999999998E-3</v>
      </c>
      <c r="R924" s="160">
        <f>Q924*H924</f>
        <v>2.0399999999999998E-2</v>
      </c>
      <c r="S924" s="160">
        <v>0</v>
      </c>
      <c r="T924" s="161">
        <f>S924*H924</f>
        <v>0</v>
      </c>
      <c r="U924" s="33"/>
      <c r="V924" s="33"/>
      <c r="W924" s="33"/>
      <c r="X924" s="33"/>
      <c r="Y924" s="33"/>
      <c r="Z924" s="33"/>
      <c r="AA924" s="33"/>
      <c r="AB924" s="33"/>
      <c r="AC924" s="33"/>
      <c r="AD924" s="33"/>
      <c r="AE924" s="33"/>
      <c r="AR924" s="162" t="s">
        <v>337</v>
      </c>
      <c r="AT924" s="162" t="s">
        <v>187</v>
      </c>
      <c r="AU924" s="162" t="s">
        <v>88</v>
      </c>
      <c r="AY924" s="18" t="s">
        <v>185</v>
      </c>
      <c r="BE924" s="163">
        <f>IF(N924="základní",J924,0)</f>
        <v>0</v>
      </c>
      <c r="BF924" s="163">
        <f>IF(N924="snížená",J924,0)</f>
        <v>0</v>
      </c>
      <c r="BG924" s="163">
        <f>IF(N924="zákl. přenesená",J924,0)</f>
        <v>0</v>
      </c>
      <c r="BH924" s="163">
        <f>IF(N924="sníž. přenesená",J924,0)</f>
        <v>0</v>
      </c>
      <c r="BI924" s="163">
        <f>IF(N924="nulová",J924,0)</f>
        <v>0</v>
      </c>
      <c r="BJ924" s="18" t="s">
        <v>24</v>
      </c>
      <c r="BK924" s="163">
        <f>ROUND(I924*H924,2)</f>
        <v>0</v>
      </c>
      <c r="BL924" s="18" t="s">
        <v>337</v>
      </c>
      <c r="BM924" s="162" t="s">
        <v>4131</v>
      </c>
    </row>
    <row r="925" spans="1:65" s="2" customFormat="1" ht="16.5" customHeight="1">
      <c r="A925" s="33"/>
      <c r="B925" s="150"/>
      <c r="C925" s="151" t="s">
        <v>2728</v>
      </c>
      <c r="D925" s="151" t="s">
        <v>187</v>
      </c>
      <c r="E925" s="152" t="s">
        <v>4132</v>
      </c>
      <c r="F925" s="153" t="s">
        <v>4133</v>
      </c>
      <c r="G925" s="154" t="s">
        <v>234</v>
      </c>
      <c r="H925" s="155">
        <v>7.8E-2</v>
      </c>
      <c r="I925" s="156"/>
      <c r="J925" s="157">
        <f>ROUND(I925*H925,2)</f>
        <v>0</v>
      </c>
      <c r="K925" s="153" t="s">
        <v>191</v>
      </c>
      <c r="L925" s="34"/>
      <c r="M925" s="158" t="s">
        <v>1</v>
      </c>
      <c r="N925" s="159" t="s">
        <v>45</v>
      </c>
      <c r="O925" s="59"/>
      <c r="P925" s="160">
        <f>O925*H925</f>
        <v>0</v>
      </c>
      <c r="Q925" s="160">
        <v>0</v>
      </c>
      <c r="R925" s="160">
        <f>Q925*H925</f>
        <v>0</v>
      </c>
      <c r="S925" s="160">
        <v>0</v>
      </c>
      <c r="T925" s="161">
        <f>S925*H925</f>
        <v>0</v>
      </c>
      <c r="U925" s="33"/>
      <c r="V925" s="33"/>
      <c r="W925" s="33"/>
      <c r="X925" s="33"/>
      <c r="Y925" s="33"/>
      <c r="Z925" s="33"/>
      <c r="AA925" s="33"/>
      <c r="AB925" s="33"/>
      <c r="AC925" s="33"/>
      <c r="AD925" s="33"/>
      <c r="AE925" s="33"/>
      <c r="AR925" s="162" t="s">
        <v>337</v>
      </c>
      <c r="AT925" s="162" t="s">
        <v>187</v>
      </c>
      <c r="AU925" s="162" t="s">
        <v>88</v>
      </c>
      <c r="AY925" s="18" t="s">
        <v>185</v>
      </c>
      <c r="BE925" s="163">
        <f>IF(N925="základní",J925,0)</f>
        <v>0</v>
      </c>
      <c r="BF925" s="163">
        <f>IF(N925="snížená",J925,0)</f>
        <v>0</v>
      </c>
      <c r="BG925" s="163">
        <f>IF(N925="zákl. přenesená",J925,0)</f>
        <v>0</v>
      </c>
      <c r="BH925" s="163">
        <f>IF(N925="sníž. přenesená",J925,0)</f>
        <v>0</v>
      </c>
      <c r="BI925" s="163">
        <f>IF(N925="nulová",J925,0)</f>
        <v>0</v>
      </c>
      <c r="BJ925" s="18" t="s">
        <v>24</v>
      </c>
      <c r="BK925" s="163">
        <f>ROUND(I925*H925,2)</f>
        <v>0</v>
      </c>
      <c r="BL925" s="18" t="s">
        <v>337</v>
      </c>
      <c r="BM925" s="162" t="s">
        <v>4134</v>
      </c>
    </row>
    <row r="926" spans="1:65" s="12" customFormat="1" ht="25.9" customHeight="1">
      <c r="B926" s="137"/>
      <c r="D926" s="138" t="s">
        <v>79</v>
      </c>
      <c r="E926" s="139" t="s">
        <v>231</v>
      </c>
      <c r="F926" s="139" t="s">
        <v>253</v>
      </c>
      <c r="I926" s="140"/>
      <c r="J926" s="141">
        <f>BK926</f>
        <v>0</v>
      </c>
      <c r="L926" s="137"/>
      <c r="M926" s="142"/>
      <c r="N926" s="143"/>
      <c r="O926" s="143"/>
      <c r="P926" s="144">
        <f>P927</f>
        <v>0</v>
      </c>
      <c r="Q926" s="143"/>
      <c r="R926" s="144">
        <f>R927</f>
        <v>6.7990089999999999</v>
      </c>
      <c r="S926" s="143"/>
      <c r="T926" s="145">
        <f>T927</f>
        <v>0</v>
      </c>
      <c r="AR926" s="138" t="s">
        <v>117</v>
      </c>
      <c r="AT926" s="146" t="s">
        <v>79</v>
      </c>
      <c r="AU926" s="146" t="s">
        <v>80</v>
      </c>
      <c r="AY926" s="138" t="s">
        <v>185</v>
      </c>
      <c r="BK926" s="147">
        <f>BK927</f>
        <v>0</v>
      </c>
    </row>
    <row r="927" spans="1:65" s="12" customFormat="1" ht="22.9" customHeight="1">
      <c r="B927" s="137"/>
      <c r="D927" s="138" t="s">
        <v>79</v>
      </c>
      <c r="E927" s="148" t="s">
        <v>3420</v>
      </c>
      <c r="F927" s="148" t="s">
        <v>3421</v>
      </c>
      <c r="I927" s="140"/>
      <c r="J927" s="149">
        <f>BK927</f>
        <v>0</v>
      </c>
      <c r="L927" s="137"/>
      <c r="M927" s="142"/>
      <c r="N927" s="143"/>
      <c r="O927" s="143"/>
      <c r="P927" s="144">
        <f>SUM(P928:P931)</f>
        <v>0</v>
      </c>
      <c r="Q927" s="143"/>
      <c r="R927" s="144">
        <f>SUM(R928:R931)</f>
        <v>6.7990089999999999</v>
      </c>
      <c r="S927" s="143"/>
      <c r="T927" s="145">
        <f>SUM(T928:T931)</f>
        <v>0</v>
      </c>
      <c r="AR927" s="138" t="s">
        <v>117</v>
      </c>
      <c r="AT927" s="146" t="s">
        <v>79</v>
      </c>
      <c r="AU927" s="146" t="s">
        <v>24</v>
      </c>
      <c r="AY927" s="138" t="s">
        <v>185</v>
      </c>
      <c r="BK927" s="147">
        <f>SUM(BK928:BK931)</f>
        <v>0</v>
      </c>
    </row>
    <row r="928" spans="1:65" s="2" customFormat="1" ht="16.5" customHeight="1">
      <c r="A928" s="33"/>
      <c r="B928" s="150"/>
      <c r="C928" s="151" t="s">
        <v>2732</v>
      </c>
      <c r="D928" s="151" t="s">
        <v>187</v>
      </c>
      <c r="E928" s="152" t="s">
        <v>3423</v>
      </c>
      <c r="F928" s="153" t="s">
        <v>3424</v>
      </c>
      <c r="G928" s="154" t="s">
        <v>280</v>
      </c>
      <c r="H928" s="155">
        <v>100.1</v>
      </c>
      <c r="I928" s="156"/>
      <c r="J928" s="157">
        <f>ROUND(I928*H928,2)</f>
        <v>0</v>
      </c>
      <c r="K928" s="153" t="s">
        <v>191</v>
      </c>
      <c r="L928" s="34"/>
      <c r="M928" s="158" t="s">
        <v>1</v>
      </c>
      <c r="N928" s="159" t="s">
        <v>45</v>
      </c>
      <c r="O928" s="59"/>
      <c r="P928" s="160">
        <f>O928*H928</f>
        <v>0</v>
      </c>
      <c r="Q928" s="160">
        <v>9.0000000000000006E-5</v>
      </c>
      <c r="R928" s="160">
        <f>Q928*H928</f>
        <v>9.0089999999999996E-3</v>
      </c>
      <c r="S928" s="160">
        <v>0</v>
      </c>
      <c r="T928" s="161">
        <f>S928*H928</f>
        <v>0</v>
      </c>
      <c r="U928" s="33"/>
      <c r="V928" s="33"/>
      <c r="W928" s="33"/>
      <c r="X928" s="33"/>
      <c r="Y928" s="33"/>
      <c r="Z928" s="33"/>
      <c r="AA928" s="33"/>
      <c r="AB928" s="33"/>
      <c r="AC928" s="33"/>
      <c r="AD928" s="33"/>
      <c r="AE928" s="33"/>
      <c r="AR928" s="162" t="s">
        <v>258</v>
      </c>
      <c r="AT928" s="162" t="s">
        <v>187</v>
      </c>
      <c r="AU928" s="162" t="s">
        <v>88</v>
      </c>
      <c r="AY928" s="18" t="s">
        <v>185</v>
      </c>
      <c r="BE928" s="163">
        <f>IF(N928="základní",J928,0)</f>
        <v>0</v>
      </c>
      <c r="BF928" s="163">
        <f>IF(N928="snížená",J928,0)</f>
        <v>0</v>
      </c>
      <c r="BG928" s="163">
        <f>IF(N928="zákl. přenesená",J928,0)</f>
        <v>0</v>
      </c>
      <c r="BH928" s="163">
        <f>IF(N928="sníž. přenesená",J928,0)</f>
        <v>0</v>
      </c>
      <c r="BI928" s="163">
        <f>IF(N928="nulová",J928,0)</f>
        <v>0</v>
      </c>
      <c r="BJ928" s="18" t="s">
        <v>24</v>
      </c>
      <c r="BK928" s="163">
        <f>ROUND(I928*H928,2)</f>
        <v>0</v>
      </c>
      <c r="BL928" s="18" t="s">
        <v>258</v>
      </c>
      <c r="BM928" s="162" t="s">
        <v>4135</v>
      </c>
    </row>
    <row r="929" spans="1:65" s="15" customFormat="1">
      <c r="B929" s="194"/>
      <c r="D929" s="165" t="s">
        <v>194</v>
      </c>
      <c r="E929" s="195" t="s">
        <v>1</v>
      </c>
      <c r="F929" s="196" t="s">
        <v>2099</v>
      </c>
      <c r="H929" s="195" t="s">
        <v>1</v>
      </c>
      <c r="I929" s="197"/>
      <c r="L929" s="194"/>
      <c r="M929" s="198"/>
      <c r="N929" s="199"/>
      <c r="O929" s="199"/>
      <c r="P929" s="199"/>
      <c r="Q929" s="199"/>
      <c r="R929" s="199"/>
      <c r="S929" s="199"/>
      <c r="T929" s="200"/>
      <c r="AT929" s="195" t="s">
        <v>194</v>
      </c>
      <c r="AU929" s="195" t="s">
        <v>88</v>
      </c>
      <c r="AV929" s="15" t="s">
        <v>24</v>
      </c>
      <c r="AW929" s="15" t="s">
        <v>35</v>
      </c>
      <c r="AX929" s="15" t="s">
        <v>80</v>
      </c>
      <c r="AY929" s="195" t="s">
        <v>185</v>
      </c>
    </row>
    <row r="930" spans="1:65" s="13" customFormat="1">
      <c r="B930" s="164"/>
      <c r="D930" s="165" t="s">
        <v>194</v>
      </c>
      <c r="E930" s="166" t="s">
        <v>1</v>
      </c>
      <c r="F930" s="167" t="s">
        <v>3426</v>
      </c>
      <c r="H930" s="168">
        <v>100.1</v>
      </c>
      <c r="I930" s="169"/>
      <c r="L930" s="164"/>
      <c r="M930" s="170"/>
      <c r="N930" s="171"/>
      <c r="O930" s="171"/>
      <c r="P930" s="171"/>
      <c r="Q930" s="171"/>
      <c r="R930" s="171"/>
      <c r="S930" s="171"/>
      <c r="T930" s="172"/>
      <c r="AT930" s="166" t="s">
        <v>194</v>
      </c>
      <c r="AU930" s="166" t="s">
        <v>88</v>
      </c>
      <c r="AV930" s="13" t="s">
        <v>88</v>
      </c>
      <c r="AW930" s="13" t="s">
        <v>35</v>
      </c>
      <c r="AX930" s="13" t="s">
        <v>24</v>
      </c>
      <c r="AY930" s="166" t="s">
        <v>185</v>
      </c>
    </row>
    <row r="931" spans="1:65" s="2" customFormat="1" ht="16.5" customHeight="1">
      <c r="A931" s="33"/>
      <c r="B931" s="150"/>
      <c r="C931" s="151" t="s">
        <v>2738</v>
      </c>
      <c r="D931" s="151" t="s">
        <v>187</v>
      </c>
      <c r="E931" s="152" t="s">
        <v>3428</v>
      </c>
      <c r="F931" s="153" t="s">
        <v>3429</v>
      </c>
      <c r="G931" s="154" t="s">
        <v>190</v>
      </c>
      <c r="H931" s="155">
        <v>35</v>
      </c>
      <c r="I931" s="156"/>
      <c r="J931" s="157">
        <f>ROUND(I931*H931,2)</f>
        <v>0</v>
      </c>
      <c r="K931" s="153" t="s">
        <v>191</v>
      </c>
      <c r="L931" s="34"/>
      <c r="M931" s="201" t="s">
        <v>1</v>
      </c>
      <c r="N931" s="202" t="s">
        <v>45</v>
      </c>
      <c r="O931" s="203"/>
      <c r="P931" s="204">
        <f>O931*H931</f>
        <v>0</v>
      </c>
      <c r="Q931" s="204">
        <v>0.19400000000000001</v>
      </c>
      <c r="R931" s="204">
        <f>Q931*H931</f>
        <v>6.79</v>
      </c>
      <c r="S931" s="204">
        <v>0</v>
      </c>
      <c r="T931" s="205">
        <f>S931*H931</f>
        <v>0</v>
      </c>
      <c r="U931" s="33"/>
      <c r="V931" s="33"/>
      <c r="W931" s="33"/>
      <c r="X931" s="33"/>
      <c r="Y931" s="33"/>
      <c r="Z931" s="33"/>
      <c r="AA931" s="33"/>
      <c r="AB931" s="33"/>
      <c r="AC931" s="33"/>
      <c r="AD931" s="33"/>
      <c r="AE931" s="33"/>
      <c r="AR931" s="162" t="s">
        <v>258</v>
      </c>
      <c r="AT931" s="162" t="s">
        <v>187</v>
      </c>
      <c r="AU931" s="162" t="s">
        <v>88</v>
      </c>
      <c r="AY931" s="18" t="s">
        <v>185</v>
      </c>
      <c r="BE931" s="163">
        <f>IF(N931="základní",J931,0)</f>
        <v>0</v>
      </c>
      <c r="BF931" s="163">
        <f>IF(N931="snížená",J931,0)</f>
        <v>0</v>
      </c>
      <c r="BG931" s="163">
        <f>IF(N931="zákl. přenesená",J931,0)</f>
        <v>0</v>
      </c>
      <c r="BH931" s="163">
        <f>IF(N931="sníž. přenesená",J931,0)</f>
        <v>0</v>
      </c>
      <c r="BI931" s="163">
        <f>IF(N931="nulová",J931,0)</f>
        <v>0</v>
      </c>
      <c r="BJ931" s="18" t="s">
        <v>24</v>
      </c>
      <c r="BK931" s="163">
        <f>ROUND(I931*H931,2)</f>
        <v>0</v>
      </c>
      <c r="BL931" s="18" t="s">
        <v>258</v>
      </c>
      <c r="BM931" s="162" t="s">
        <v>4136</v>
      </c>
    </row>
    <row r="932" spans="1:65" s="2" customFormat="1" ht="6.95" customHeight="1">
      <c r="A932" s="33"/>
      <c r="B932" s="48"/>
      <c r="C932" s="49"/>
      <c r="D932" s="49"/>
      <c r="E932" s="49"/>
      <c r="F932" s="49"/>
      <c r="G932" s="49"/>
      <c r="H932" s="49"/>
      <c r="I932" s="49"/>
      <c r="J932" s="49"/>
      <c r="K932" s="49"/>
      <c r="L932" s="34"/>
      <c r="M932" s="33"/>
      <c r="O932" s="33"/>
      <c r="P932" s="33"/>
      <c r="Q932" s="33"/>
      <c r="R932" s="33"/>
      <c r="S932" s="33"/>
      <c r="T932" s="33"/>
      <c r="U932" s="33"/>
      <c r="V932" s="33"/>
      <c r="W932" s="33"/>
      <c r="X932" s="33"/>
      <c r="Y932" s="33"/>
      <c r="Z932" s="33"/>
      <c r="AA932" s="33"/>
      <c r="AB932" s="33"/>
      <c r="AC932" s="33"/>
      <c r="AD932" s="33"/>
      <c r="AE932" s="33"/>
    </row>
  </sheetData>
  <autoFilter ref="C131:K931"/>
  <mergeCells count="12">
    <mergeCell ref="E124:H124"/>
    <mergeCell ref="L2:V2"/>
    <mergeCell ref="E85:H85"/>
    <mergeCell ref="E87:H87"/>
    <mergeCell ref="E89:H89"/>
    <mergeCell ref="E120:H120"/>
    <mergeCell ref="E122:H12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771"/>
  <sheetViews>
    <sheetView showGridLines="0" workbookViewId="0">
      <selection activeCell="J14" sqref="J14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52" t="s">
        <v>5</v>
      </c>
      <c r="M2" s="237"/>
      <c r="N2" s="237"/>
      <c r="O2" s="237"/>
      <c r="P2" s="237"/>
      <c r="Q2" s="237"/>
      <c r="R2" s="237"/>
      <c r="S2" s="237"/>
      <c r="T2" s="237"/>
      <c r="U2" s="237"/>
      <c r="V2" s="237"/>
      <c r="AT2" s="18" t="s">
        <v>138</v>
      </c>
      <c r="AZ2" s="99" t="s">
        <v>3431</v>
      </c>
      <c r="BA2" s="99" t="s">
        <v>1</v>
      </c>
      <c r="BB2" s="99" t="s">
        <v>1</v>
      </c>
      <c r="BC2" s="99" t="s">
        <v>88</v>
      </c>
      <c r="BD2" s="99" t="s">
        <v>88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88</v>
      </c>
      <c r="AZ3" s="99" t="s">
        <v>1487</v>
      </c>
      <c r="BA3" s="99" t="s">
        <v>1</v>
      </c>
      <c r="BB3" s="99" t="s">
        <v>1</v>
      </c>
      <c r="BC3" s="99" t="s">
        <v>4137</v>
      </c>
      <c r="BD3" s="99" t="s">
        <v>88</v>
      </c>
    </row>
    <row r="4" spans="1:56" s="1" customFormat="1" ht="24.95" customHeight="1">
      <c r="B4" s="21"/>
      <c r="D4" s="22" t="s">
        <v>158</v>
      </c>
      <c r="L4" s="21"/>
      <c r="M4" s="100" t="s">
        <v>10</v>
      </c>
      <c r="AT4" s="18" t="s">
        <v>3</v>
      </c>
      <c r="AZ4" s="99" t="s">
        <v>4138</v>
      </c>
      <c r="BA4" s="99" t="s">
        <v>1</v>
      </c>
      <c r="BB4" s="99" t="s">
        <v>1</v>
      </c>
      <c r="BC4" s="99" t="s">
        <v>4139</v>
      </c>
      <c r="BD4" s="99" t="s">
        <v>88</v>
      </c>
    </row>
    <row r="5" spans="1:56" s="1" customFormat="1" ht="6.95" customHeight="1">
      <c r="B5" s="21"/>
      <c r="L5" s="21"/>
      <c r="AZ5" s="99" t="s">
        <v>4140</v>
      </c>
      <c r="BA5" s="99" t="s">
        <v>1</v>
      </c>
      <c r="BB5" s="99" t="s">
        <v>1</v>
      </c>
      <c r="BC5" s="99" t="s">
        <v>4141</v>
      </c>
      <c r="BD5" s="99" t="s">
        <v>88</v>
      </c>
    </row>
    <row r="6" spans="1:56" s="1" customFormat="1" ht="12" customHeight="1">
      <c r="B6" s="21"/>
      <c r="D6" s="28" t="s">
        <v>16</v>
      </c>
      <c r="L6" s="21"/>
      <c r="AZ6" s="99" t="s">
        <v>4142</v>
      </c>
      <c r="BA6" s="99" t="s">
        <v>1</v>
      </c>
      <c r="BB6" s="99" t="s">
        <v>1</v>
      </c>
      <c r="BC6" s="99" t="s">
        <v>4143</v>
      </c>
      <c r="BD6" s="99" t="s">
        <v>88</v>
      </c>
    </row>
    <row r="7" spans="1:56" s="1" customFormat="1" ht="16.5" customHeight="1">
      <c r="B7" s="21"/>
      <c r="E7" s="268" t="str">
        <f>'Rekapitulace stavby'!K6</f>
        <v>BRNO, GAJDOŠOVA II - REKONSTRUKCE KANALIZACE A VODOVODU (Bubeníčkova– Mikšíčkova)</v>
      </c>
      <c r="F7" s="269"/>
      <c r="G7" s="269"/>
      <c r="H7" s="269"/>
      <c r="L7" s="21"/>
      <c r="AZ7" s="99" t="s">
        <v>4144</v>
      </c>
      <c r="BA7" s="99" t="s">
        <v>1</v>
      </c>
      <c r="BB7" s="99" t="s">
        <v>1</v>
      </c>
      <c r="BC7" s="99" t="s">
        <v>4145</v>
      </c>
      <c r="BD7" s="99" t="s">
        <v>88</v>
      </c>
    </row>
    <row r="8" spans="1:56" s="1" customFormat="1" ht="12" customHeight="1">
      <c r="B8" s="21"/>
      <c r="D8" s="28" t="s">
        <v>159</v>
      </c>
      <c r="L8" s="21"/>
      <c r="AZ8" s="99" t="s">
        <v>638</v>
      </c>
      <c r="BA8" s="99" t="s">
        <v>1</v>
      </c>
      <c r="BB8" s="99" t="s">
        <v>1</v>
      </c>
      <c r="BC8" s="99" t="s">
        <v>4146</v>
      </c>
      <c r="BD8" s="99" t="s">
        <v>88</v>
      </c>
    </row>
    <row r="9" spans="1:56" s="2" customFormat="1" ht="16.5" customHeight="1">
      <c r="A9" s="33"/>
      <c r="B9" s="34"/>
      <c r="C9" s="33"/>
      <c r="D9" s="33"/>
      <c r="E9" s="268" t="s">
        <v>1767</v>
      </c>
      <c r="F9" s="267"/>
      <c r="G9" s="267"/>
      <c r="H9" s="267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Z9" s="99" t="s">
        <v>4147</v>
      </c>
      <c r="BA9" s="99" t="s">
        <v>1</v>
      </c>
      <c r="BB9" s="99" t="s">
        <v>1</v>
      </c>
      <c r="BC9" s="99" t="s">
        <v>4143</v>
      </c>
      <c r="BD9" s="99" t="s">
        <v>88</v>
      </c>
    </row>
    <row r="10" spans="1:56" s="2" customFormat="1" ht="12" customHeight="1">
      <c r="A10" s="33"/>
      <c r="B10" s="34"/>
      <c r="C10" s="33"/>
      <c r="D10" s="28" t="s">
        <v>161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Z10" s="99" t="s">
        <v>640</v>
      </c>
      <c r="BA10" s="99" t="s">
        <v>1</v>
      </c>
      <c r="BB10" s="99" t="s">
        <v>1</v>
      </c>
      <c r="BC10" s="99" t="s">
        <v>4148</v>
      </c>
      <c r="BD10" s="99" t="s">
        <v>88</v>
      </c>
    </row>
    <row r="11" spans="1:56" s="2" customFormat="1" ht="16.5" customHeight="1">
      <c r="A11" s="33"/>
      <c r="B11" s="34"/>
      <c r="C11" s="33"/>
      <c r="D11" s="33"/>
      <c r="E11" s="261" t="s">
        <v>4149</v>
      </c>
      <c r="F11" s="267"/>
      <c r="G11" s="267"/>
      <c r="H11" s="267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Z11" s="99" t="s">
        <v>642</v>
      </c>
      <c r="BA11" s="99" t="s">
        <v>1</v>
      </c>
      <c r="BB11" s="99" t="s">
        <v>1</v>
      </c>
      <c r="BC11" s="99" t="s">
        <v>4150</v>
      </c>
      <c r="BD11" s="99" t="s">
        <v>88</v>
      </c>
    </row>
    <row r="12" spans="1:5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Z12" s="99" t="s">
        <v>1768</v>
      </c>
      <c r="BA12" s="99" t="s">
        <v>1</v>
      </c>
      <c r="BB12" s="99" t="s">
        <v>1</v>
      </c>
      <c r="BC12" s="99" t="s">
        <v>4143</v>
      </c>
      <c r="BD12" s="99" t="s">
        <v>88</v>
      </c>
    </row>
    <row r="13" spans="1:56" s="2" customFormat="1" ht="12" customHeight="1">
      <c r="A13" s="33"/>
      <c r="B13" s="34"/>
      <c r="C13" s="33"/>
      <c r="D13" s="28" t="s">
        <v>19</v>
      </c>
      <c r="E13" s="33"/>
      <c r="F13" s="26" t="s">
        <v>139</v>
      </c>
      <c r="G13" s="33"/>
      <c r="H13" s="33"/>
      <c r="I13" s="28" t="s">
        <v>20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Z13" s="99" t="s">
        <v>644</v>
      </c>
      <c r="BA13" s="99" t="s">
        <v>1</v>
      </c>
      <c r="BB13" s="99" t="s">
        <v>1</v>
      </c>
      <c r="BC13" s="99" t="s">
        <v>4151</v>
      </c>
      <c r="BD13" s="99" t="s">
        <v>88</v>
      </c>
    </row>
    <row r="14" spans="1:56" s="2" customFormat="1" ht="12" customHeight="1">
      <c r="A14" s="33"/>
      <c r="B14" s="34"/>
      <c r="C14" s="33"/>
      <c r="D14" s="28" t="s">
        <v>21</v>
      </c>
      <c r="E14" s="33"/>
      <c r="F14" s="26" t="s">
        <v>22</v>
      </c>
      <c r="G14" s="33"/>
      <c r="H14" s="33"/>
      <c r="I14" s="28" t="s">
        <v>23</v>
      </c>
      <c r="J14" s="56"/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Z14" s="99" t="s">
        <v>646</v>
      </c>
      <c r="BA14" s="99" t="s">
        <v>1</v>
      </c>
      <c r="BB14" s="99" t="s">
        <v>1</v>
      </c>
      <c r="BC14" s="99" t="s">
        <v>4152</v>
      </c>
      <c r="BD14" s="99" t="s">
        <v>88</v>
      </c>
    </row>
    <row r="15" spans="1:5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Z15" s="99" t="s">
        <v>648</v>
      </c>
      <c r="BA15" s="99" t="s">
        <v>1</v>
      </c>
      <c r="BB15" s="99" t="s">
        <v>1</v>
      </c>
      <c r="BC15" s="99" t="s">
        <v>4153</v>
      </c>
      <c r="BD15" s="99" t="s">
        <v>88</v>
      </c>
    </row>
    <row r="16" spans="1:56" s="2" customFormat="1" ht="12" customHeight="1">
      <c r="A16" s="33"/>
      <c r="B16" s="34"/>
      <c r="C16" s="33"/>
      <c r="D16" s="28" t="s">
        <v>25</v>
      </c>
      <c r="E16" s="33"/>
      <c r="F16" s="33"/>
      <c r="G16" s="33"/>
      <c r="H16" s="33"/>
      <c r="I16" s="28" t="s">
        <v>26</v>
      </c>
      <c r="J16" s="26" t="s">
        <v>27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Z16" s="99" t="s">
        <v>1777</v>
      </c>
      <c r="BA16" s="99" t="s">
        <v>1</v>
      </c>
      <c r="BB16" s="99" t="s">
        <v>1</v>
      </c>
      <c r="BC16" s="99" t="s">
        <v>4143</v>
      </c>
      <c r="BD16" s="99" t="s">
        <v>88</v>
      </c>
    </row>
    <row r="17" spans="1:56" s="2" customFormat="1" ht="18" customHeight="1">
      <c r="A17" s="33"/>
      <c r="B17" s="34"/>
      <c r="C17" s="33"/>
      <c r="D17" s="33"/>
      <c r="E17" s="26" t="s">
        <v>28</v>
      </c>
      <c r="F17" s="33"/>
      <c r="G17" s="33"/>
      <c r="H17" s="33"/>
      <c r="I17" s="28" t="s">
        <v>29</v>
      </c>
      <c r="J17" s="26" t="s">
        <v>30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Z17" s="99" t="s">
        <v>650</v>
      </c>
      <c r="BA17" s="99" t="s">
        <v>1</v>
      </c>
      <c r="BB17" s="99" t="s">
        <v>1</v>
      </c>
      <c r="BC17" s="99" t="s">
        <v>4154</v>
      </c>
      <c r="BD17" s="99" t="s">
        <v>88</v>
      </c>
    </row>
    <row r="18" spans="1:56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Z18" s="99" t="s">
        <v>4155</v>
      </c>
      <c r="BA18" s="99" t="s">
        <v>1</v>
      </c>
      <c r="BB18" s="99" t="s">
        <v>1</v>
      </c>
      <c r="BC18" s="99" t="s">
        <v>4143</v>
      </c>
      <c r="BD18" s="99" t="s">
        <v>88</v>
      </c>
    </row>
    <row r="19" spans="1:56" s="2" customFormat="1" ht="12" customHeight="1">
      <c r="A19" s="33"/>
      <c r="B19" s="34"/>
      <c r="C19" s="33"/>
      <c r="D19" s="28" t="s">
        <v>31</v>
      </c>
      <c r="E19" s="33"/>
      <c r="F19" s="33"/>
      <c r="G19" s="33"/>
      <c r="H19" s="33"/>
      <c r="I19" s="28" t="s">
        <v>26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Z19" s="99" t="s">
        <v>653</v>
      </c>
      <c r="BA19" s="99" t="s">
        <v>1</v>
      </c>
      <c r="BB19" s="99" t="s">
        <v>1</v>
      </c>
      <c r="BC19" s="99" t="s">
        <v>4156</v>
      </c>
      <c r="BD19" s="99" t="s">
        <v>88</v>
      </c>
    </row>
    <row r="20" spans="1:56" s="2" customFormat="1" ht="18" customHeight="1">
      <c r="A20" s="33"/>
      <c r="B20" s="34"/>
      <c r="C20" s="33"/>
      <c r="D20" s="33"/>
      <c r="E20" s="270" t="str">
        <f>'Rekapitulace stavby'!E14</f>
        <v>Vyplň údaj</v>
      </c>
      <c r="F20" s="236"/>
      <c r="G20" s="236"/>
      <c r="H20" s="236"/>
      <c r="I20" s="28" t="s">
        <v>29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Z20" s="99" t="s">
        <v>655</v>
      </c>
      <c r="BA20" s="99" t="s">
        <v>1</v>
      </c>
      <c r="BB20" s="99" t="s">
        <v>1</v>
      </c>
      <c r="BC20" s="99" t="s">
        <v>4157</v>
      </c>
      <c r="BD20" s="99" t="s">
        <v>88</v>
      </c>
    </row>
    <row r="21" spans="1:56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Z21" s="99" t="s">
        <v>4158</v>
      </c>
      <c r="BA21" s="99" t="s">
        <v>1</v>
      </c>
      <c r="BB21" s="99" t="s">
        <v>1</v>
      </c>
      <c r="BC21" s="99" t="s">
        <v>4159</v>
      </c>
      <c r="BD21" s="99" t="s">
        <v>88</v>
      </c>
    </row>
    <row r="22" spans="1:56" s="2" customFormat="1" ht="12" customHeight="1">
      <c r="A22" s="33"/>
      <c r="B22" s="34"/>
      <c r="C22" s="33"/>
      <c r="D22" s="28" t="s">
        <v>33</v>
      </c>
      <c r="E22" s="33"/>
      <c r="F22" s="33"/>
      <c r="G22" s="33"/>
      <c r="H22" s="33"/>
      <c r="I22" s="28" t="s">
        <v>26</v>
      </c>
      <c r="J22" s="26" t="s">
        <v>1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Z22" s="99" t="s">
        <v>3455</v>
      </c>
      <c r="BA22" s="99" t="s">
        <v>1</v>
      </c>
      <c r="BB22" s="99" t="s">
        <v>1</v>
      </c>
      <c r="BC22" s="99" t="s">
        <v>4139</v>
      </c>
      <c r="BD22" s="99" t="s">
        <v>88</v>
      </c>
    </row>
    <row r="23" spans="1:56" s="2" customFormat="1" ht="18" customHeight="1">
      <c r="A23" s="33"/>
      <c r="B23" s="34"/>
      <c r="C23" s="33"/>
      <c r="D23" s="33"/>
      <c r="E23" s="26" t="s">
        <v>34</v>
      </c>
      <c r="F23" s="33"/>
      <c r="G23" s="33"/>
      <c r="H23" s="33"/>
      <c r="I23" s="28" t="s">
        <v>29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Z23" s="99" t="s">
        <v>4160</v>
      </c>
      <c r="BA23" s="99" t="s">
        <v>1</v>
      </c>
      <c r="BB23" s="99" t="s">
        <v>1</v>
      </c>
      <c r="BC23" s="99" t="s">
        <v>4161</v>
      </c>
      <c r="BD23" s="99" t="s">
        <v>88</v>
      </c>
    </row>
    <row r="24" spans="1:56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Z24" s="99" t="s">
        <v>4162</v>
      </c>
      <c r="BA24" s="99" t="s">
        <v>1</v>
      </c>
      <c r="BB24" s="99" t="s">
        <v>1</v>
      </c>
      <c r="BC24" s="99" t="s">
        <v>4163</v>
      </c>
      <c r="BD24" s="99" t="s">
        <v>88</v>
      </c>
    </row>
    <row r="25" spans="1:56" s="2" customFormat="1" ht="12" customHeight="1">
      <c r="A25" s="33"/>
      <c r="B25" s="34"/>
      <c r="C25" s="33"/>
      <c r="D25" s="28" t="s">
        <v>36</v>
      </c>
      <c r="E25" s="33"/>
      <c r="F25" s="33"/>
      <c r="G25" s="33"/>
      <c r="H25" s="33"/>
      <c r="I25" s="28" t="s">
        <v>26</v>
      </c>
      <c r="J25" s="26" t="str">
        <f>IF('Rekapitulace stavby'!AN19="","",'Rekapitulace stavby'!AN19)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Z25" s="99" t="s">
        <v>1498</v>
      </c>
      <c r="BA25" s="99" t="s">
        <v>1</v>
      </c>
      <c r="BB25" s="99" t="s">
        <v>1</v>
      </c>
      <c r="BC25" s="99" t="s">
        <v>4164</v>
      </c>
      <c r="BD25" s="99" t="s">
        <v>88</v>
      </c>
    </row>
    <row r="26" spans="1:56" s="2" customFormat="1" ht="18" customHeight="1">
      <c r="A26" s="33"/>
      <c r="B26" s="34"/>
      <c r="C26" s="33"/>
      <c r="D26" s="33"/>
      <c r="E26" s="26" t="str">
        <f>IF('Rekapitulace stavby'!E20="","",'Rekapitulace stavby'!E20)</f>
        <v xml:space="preserve"> </v>
      </c>
      <c r="F26" s="33"/>
      <c r="G26" s="33"/>
      <c r="H26" s="33"/>
      <c r="I26" s="28" t="s">
        <v>29</v>
      </c>
      <c r="J26" s="26" t="str">
        <f>IF('Rekapitulace stavby'!AN20="","",'Rekapitulace stavby'!AN20)</f>
        <v/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Z26" s="99" t="s">
        <v>3994</v>
      </c>
      <c r="BA26" s="99" t="s">
        <v>1</v>
      </c>
      <c r="BB26" s="99" t="s">
        <v>1</v>
      </c>
      <c r="BC26" s="99" t="s">
        <v>4165</v>
      </c>
      <c r="BD26" s="99" t="s">
        <v>88</v>
      </c>
    </row>
    <row r="27" spans="1:56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Z27" s="99" t="s">
        <v>4166</v>
      </c>
      <c r="BA27" s="99" t="s">
        <v>1</v>
      </c>
      <c r="BB27" s="99" t="s">
        <v>1</v>
      </c>
      <c r="BC27" s="99" t="s">
        <v>88</v>
      </c>
      <c r="BD27" s="99" t="s">
        <v>88</v>
      </c>
    </row>
    <row r="28" spans="1:56" s="2" customFormat="1" ht="12" customHeight="1">
      <c r="A28" s="33"/>
      <c r="B28" s="34"/>
      <c r="C28" s="33"/>
      <c r="D28" s="28" t="s">
        <v>38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Z28" s="99" t="s">
        <v>4167</v>
      </c>
      <c r="BA28" s="99" t="s">
        <v>1</v>
      </c>
      <c r="BB28" s="99" t="s">
        <v>1</v>
      </c>
      <c r="BC28" s="99" t="s">
        <v>4168</v>
      </c>
      <c r="BD28" s="99" t="s">
        <v>88</v>
      </c>
    </row>
    <row r="29" spans="1:56" s="8" customFormat="1" ht="16.5" customHeight="1">
      <c r="A29" s="101"/>
      <c r="B29" s="102"/>
      <c r="C29" s="101"/>
      <c r="D29" s="101"/>
      <c r="E29" s="241" t="s">
        <v>1</v>
      </c>
      <c r="F29" s="241"/>
      <c r="G29" s="241"/>
      <c r="H29" s="241"/>
      <c r="I29" s="101"/>
      <c r="J29" s="101"/>
      <c r="K29" s="101"/>
      <c r="L29" s="103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Z29" s="214" t="s">
        <v>1812</v>
      </c>
      <c r="BA29" s="214" t="s">
        <v>1</v>
      </c>
      <c r="BB29" s="214" t="s">
        <v>1</v>
      </c>
      <c r="BC29" s="214" t="s">
        <v>4169</v>
      </c>
      <c r="BD29" s="214" t="s">
        <v>88</v>
      </c>
    </row>
    <row r="30" spans="1:56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Z30" s="99" t="s">
        <v>1814</v>
      </c>
      <c r="BA30" s="99" t="s">
        <v>1</v>
      </c>
      <c r="BB30" s="99" t="s">
        <v>1</v>
      </c>
      <c r="BC30" s="99" t="s">
        <v>4170</v>
      </c>
      <c r="BD30" s="99" t="s">
        <v>88</v>
      </c>
    </row>
    <row r="31" spans="1:56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Z31" s="99" t="s">
        <v>1502</v>
      </c>
      <c r="BA31" s="99" t="s">
        <v>1</v>
      </c>
      <c r="BB31" s="99" t="s">
        <v>1</v>
      </c>
      <c r="BC31" s="99" t="s">
        <v>4171</v>
      </c>
      <c r="BD31" s="99" t="s">
        <v>88</v>
      </c>
    </row>
    <row r="32" spans="1:56" s="2" customFormat="1" ht="25.35" customHeight="1">
      <c r="A32" s="33"/>
      <c r="B32" s="34"/>
      <c r="C32" s="33"/>
      <c r="D32" s="104" t="s">
        <v>40</v>
      </c>
      <c r="E32" s="33"/>
      <c r="F32" s="33"/>
      <c r="G32" s="33"/>
      <c r="H32" s="33"/>
      <c r="I32" s="33"/>
      <c r="J32" s="72">
        <f>ROUND(J129, 0)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Z32" s="99" t="s">
        <v>267</v>
      </c>
      <c r="BA32" s="99" t="s">
        <v>1</v>
      </c>
      <c r="BB32" s="99" t="s">
        <v>1</v>
      </c>
      <c r="BC32" s="99" t="s">
        <v>4172</v>
      </c>
      <c r="BD32" s="99" t="s">
        <v>88</v>
      </c>
    </row>
    <row r="33" spans="1:56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Z33" s="99" t="s">
        <v>1818</v>
      </c>
      <c r="BA33" s="99" t="s">
        <v>1</v>
      </c>
      <c r="BB33" s="99" t="s">
        <v>1</v>
      </c>
      <c r="BC33" s="99" t="s">
        <v>4173</v>
      </c>
      <c r="BD33" s="99" t="s">
        <v>88</v>
      </c>
    </row>
    <row r="34" spans="1:56" s="2" customFormat="1" ht="14.45" customHeight="1">
      <c r="A34" s="33"/>
      <c r="B34" s="34"/>
      <c r="C34" s="33"/>
      <c r="D34" s="33"/>
      <c r="E34" s="33"/>
      <c r="F34" s="37" t="s">
        <v>42</v>
      </c>
      <c r="G34" s="33"/>
      <c r="H34" s="33"/>
      <c r="I34" s="37" t="s">
        <v>41</v>
      </c>
      <c r="J34" s="37" t="s">
        <v>43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Z34" s="99" t="s">
        <v>4174</v>
      </c>
      <c r="BA34" s="99" t="s">
        <v>1</v>
      </c>
      <c r="BB34" s="99" t="s">
        <v>1</v>
      </c>
      <c r="BC34" s="99" t="s">
        <v>4175</v>
      </c>
      <c r="BD34" s="99" t="s">
        <v>88</v>
      </c>
    </row>
    <row r="35" spans="1:56" s="2" customFormat="1" ht="14.45" customHeight="1">
      <c r="A35" s="33"/>
      <c r="B35" s="34"/>
      <c r="C35" s="33"/>
      <c r="D35" s="105" t="s">
        <v>44</v>
      </c>
      <c r="E35" s="28" t="s">
        <v>45</v>
      </c>
      <c r="F35" s="106">
        <f>ROUND((SUM(BE129:BE770)),  0)</f>
        <v>0</v>
      </c>
      <c r="G35" s="33"/>
      <c r="H35" s="33"/>
      <c r="I35" s="107">
        <v>0.21</v>
      </c>
      <c r="J35" s="106">
        <f>ROUND(((SUM(BE129:BE770))*I35),  0)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Z35" s="99" t="s">
        <v>4176</v>
      </c>
      <c r="BA35" s="99" t="s">
        <v>1</v>
      </c>
      <c r="BB35" s="99" t="s">
        <v>1</v>
      </c>
      <c r="BC35" s="99" t="s">
        <v>4177</v>
      </c>
      <c r="BD35" s="99" t="s">
        <v>88</v>
      </c>
    </row>
    <row r="36" spans="1:56" s="2" customFormat="1" ht="14.45" customHeight="1">
      <c r="A36" s="33"/>
      <c r="B36" s="34"/>
      <c r="C36" s="33"/>
      <c r="D36" s="33"/>
      <c r="E36" s="28" t="s">
        <v>46</v>
      </c>
      <c r="F36" s="106">
        <f>ROUND((SUM(BF129:BF770)),  0)</f>
        <v>0</v>
      </c>
      <c r="G36" s="33"/>
      <c r="H36" s="33"/>
      <c r="I36" s="107">
        <v>0.15</v>
      </c>
      <c r="J36" s="106">
        <f>ROUND(((SUM(BF129:BF770))*I36),  0)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Z36" s="99" t="s">
        <v>4178</v>
      </c>
      <c r="BA36" s="99" t="s">
        <v>1</v>
      </c>
      <c r="BB36" s="99" t="s">
        <v>1</v>
      </c>
      <c r="BC36" s="99" t="s">
        <v>4179</v>
      </c>
      <c r="BD36" s="99" t="s">
        <v>88</v>
      </c>
    </row>
    <row r="37" spans="1:56" s="2" customFormat="1" ht="14.45" hidden="1" customHeight="1">
      <c r="A37" s="33"/>
      <c r="B37" s="34"/>
      <c r="C37" s="33"/>
      <c r="D37" s="33"/>
      <c r="E37" s="28" t="s">
        <v>47</v>
      </c>
      <c r="F37" s="106">
        <f>ROUND((SUM(BG129:BG770)),  0)</f>
        <v>0</v>
      </c>
      <c r="G37" s="33"/>
      <c r="H37" s="33"/>
      <c r="I37" s="107">
        <v>0.21</v>
      </c>
      <c r="J37" s="106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Z37" s="99" t="s">
        <v>1838</v>
      </c>
      <c r="BA37" s="99" t="s">
        <v>1</v>
      </c>
      <c r="BB37" s="99" t="s">
        <v>1</v>
      </c>
      <c r="BC37" s="99" t="s">
        <v>4180</v>
      </c>
      <c r="BD37" s="99" t="s">
        <v>88</v>
      </c>
    </row>
    <row r="38" spans="1:56" s="2" customFormat="1" ht="14.45" hidden="1" customHeight="1">
      <c r="A38" s="33"/>
      <c r="B38" s="34"/>
      <c r="C38" s="33"/>
      <c r="D38" s="33"/>
      <c r="E38" s="28" t="s">
        <v>48</v>
      </c>
      <c r="F38" s="106">
        <f>ROUND((SUM(BH129:BH770)),  0)</f>
        <v>0</v>
      </c>
      <c r="G38" s="33"/>
      <c r="H38" s="33"/>
      <c r="I38" s="107">
        <v>0.15</v>
      </c>
      <c r="J38" s="106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Z38" s="99" t="s">
        <v>1840</v>
      </c>
      <c r="BA38" s="99" t="s">
        <v>1</v>
      </c>
      <c r="BB38" s="99" t="s">
        <v>1</v>
      </c>
      <c r="BC38" s="99" t="s">
        <v>4181</v>
      </c>
      <c r="BD38" s="99" t="s">
        <v>88</v>
      </c>
    </row>
    <row r="39" spans="1:56" s="2" customFormat="1" ht="14.45" hidden="1" customHeight="1">
      <c r="A39" s="33"/>
      <c r="B39" s="34"/>
      <c r="C39" s="33"/>
      <c r="D39" s="33"/>
      <c r="E39" s="28" t="s">
        <v>49</v>
      </c>
      <c r="F39" s="106">
        <f>ROUND((SUM(BI129:BI770)),  0)</f>
        <v>0</v>
      </c>
      <c r="G39" s="33"/>
      <c r="H39" s="33"/>
      <c r="I39" s="107">
        <v>0</v>
      </c>
      <c r="J39" s="106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Z39" s="99" t="s">
        <v>4182</v>
      </c>
      <c r="BA39" s="99" t="s">
        <v>1</v>
      </c>
      <c r="BB39" s="99" t="s">
        <v>1</v>
      </c>
      <c r="BC39" s="99" t="s">
        <v>88</v>
      </c>
      <c r="BD39" s="99" t="s">
        <v>88</v>
      </c>
    </row>
    <row r="40" spans="1:56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Z40" s="99" t="s">
        <v>4183</v>
      </c>
      <c r="BA40" s="99" t="s">
        <v>1</v>
      </c>
      <c r="BB40" s="99" t="s">
        <v>1</v>
      </c>
      <c r="BC40" s="99" t="s">
        <v>221</v>
      </c>
      <c r="BD40" s="99" t="s">
        <v>88</v>
      </c>
    </row>
    <row r="41" spans="1:56" s="2" customFormat="1" ht="25.35" customHeight="1">
      <c r="A41" s="33"/>
      <c r="B41" s="34"/>
      <c r="C41" s="108"/>
      <c r="D41" s="109" t="s">
        <v>50</v>
      </c>
      <c r="E41" s="61"/>
      <c r="F41" s="61"/>
      <c r="G41" s="110" t="s">
        <v>51</v>
      </c>
      <c r="H41" s="111" t="s">
        <v>52</v>
      </c>
      <c r="I41" s="61"/>
      <c r="J41" s="112">
        <f>SUM(J32:J39)</f>
        <v>0</v>
      </c>
      <c r="K41" s="113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Z41" s="99" t="s">
        <v>458</v>
      </c>
      <c r="BA41" s="99" t="s">
        <v>1</v>
      </c>
      <c r="BB41" s="99" t="s">
        <v>1</v>
      </c>
      <c r="BC41" s="99" t="s">
        <v>4184</v>
      </c>
      <c r="BD41" s="99" t="s">
        <v>88</v>
      </c>
    </row>
    <row r="42" spans="1:56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Z42" s="99" t="s">
        <v>1856</v>
      </c>
      <c r="BA42" s="99" t="s">
        <v>1</v>
      </c>
      <c r="BB42" s="99" t="s">
        <v>1</v>
      </c>
      <c r="BC42" s="99" t="s">
        <v>4185</v>
      </c>
      <c r="BD42" s="99" t="s">
        <v>88</v>
      </c>
    </row>
    <row r="43" spans="1:56" s="1" customFormat="1" ht="14.45" customHeight="1">
      <c r="B43" s="21"/>
      <c r="L43" s="21"/>
      <c r="AZ43" s="99" t="s">
        <v>1858</v>
      </c>
      <c r="BA43" s="99" t="s">
        <v>1</v>
      </c>
      <c r="BB43" s="99" t="s">
        <v>1</v>
      </c>
      <c r="BC43" s="99" t="s">
        <v>4186</v>
      </c>
      <c r="BD43" s="99" t="s">
        <v>88</v>
      </c>
    </row>
    <row r="44" spans="1:56" s="1" customFormat="1" ht="14.45" customHeight="1">
      <c r="B44" s="21"/>
      <c r="L44" s="21"/>
      <c r="AZ44" s="99" t="s">
        <v>1860</v>
      </c>
      <c r="BA44" s="99" t="s">
        <v>1</v>
      </c>
      <c r="BB44" s="99" t="s">
        <v>1</v>
      </c>
      <c r="BC44" s="99" t="s">
        <v>4187</v>
      </c>
      <c r="BD44" s="99" t="s">
        <v>88</v>
      </c>
    </row>
    <row r="45" spans="1:56" s="1" customFormat="1" ht="14.45" customHeight="1">
      <c r="B45" s="21"/>
      <c r="L45" s="21"/>
      <c r="AZ45" s="99" t="s">
        <v>1862</v>
      </c>
      <c r="BA45" s="99" t="s">
        <v>1</v>
      </c>
      <c r="BB45" s="99" t="s">
        <v>1</v>
      </c>
      <c r="BC45" s="99" t="s">
        <v>4188</v>
      </c>
      <c r="BD45" s="99" t="s">
        <v>88</v>
      </c>
    </row>
    <row r="46" spans="1:56" s="1" customFormat="1" ht="14.45" customHeight="1">
      <c r="B46" s="21"/>
      <c r="L46" s="21"/>
      <c r="AZ46" s="99" t="s">
        <v>1864</v>
      </c>
      <c r="BA46" s="99" t="s">
        <v>1</v>
      </c>
      <c r="BB46" s="99" t="s">
        <v>1</v>
      </c>
      <c r="BC46" s="99" t="s">
        <v>4189</v>
      </c>
      <c r="BD46" s="99" t="s">
        <v>88</v>
      </c>
    </row>
    <row r="47" spans="1:56" s="1" customFormat="1" ht="14.45" customHeight="1">
      <c r="B47" s="21"/>
      <c r="L47" s="21"/>
      <c r="AZ47" s="99" t="s">
        <v>1866</v>
      </c>
      <c r="BA47" s="99" t="s">
        <v>1</v>
      </c>
      <c r="BB47" s="99" t="s">
        <v>1</v>
      </c>
      <c r="BC47" s="99" t="s">
        <v>4190</v>
      </c>
      <c r="BD47" s="99" t="s">
        <v>88</v>
      </c>
    </row>
    <row r="48" spans="1:56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53</v>
      </c>
      <c r="E50" s="45"/>
      <c r="F50" s="45"/>
      <c r="G50" s="44" t="s">
        <v>54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55</v>
      </c>
      <c r="E61" s="36"/>
      <c r="F61" s="114" t="s">
        <v>56</v>
      </c>
      <c r="G61" s="46" t="s">
        <v>55</v>
      </c>
      <c r="H61" s="36"/>
      <c r="I61" s="36"/>
      <c r="J61" s="115" t="s">
        <v>56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57</v>
      </c>
      <c r="E65" s="47"/>
      <c r="F65" s="47"/>
      <c r="G65" s="44" t="s">
        <v>58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55</v>
      </c>
      <c r="E76" s="36"/>
      <c r="F76" s="114" t="s">
        <v>56</v>
      </c>
      <c r="G76" s="46" t="s">
        <v>55</v>
      </c>
      <c r="H76" s="36"/>
      <c r="I76" s="36"/>
      <c r="J76" s="115" t="s">
        <v>56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163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68" t="str">
        <f>E7</f>
        <v>BRNO, GAJDOŠOVA II - REKONSTRUKCE KANALIZACE A VODOVODU (Bubeníčkova– Mikšíčkova)</v>
      </c>
      <c r="F85" s="269"/>
      <c r="G85" s="269"/>
      <c r="H85" s="269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159</v>
      </c>
      <c r="L86" s="21"/>
    </row>
    <row r="87" spans="1:31" s="2" customFormat="1" ht="16.5" customHeight="1">
      <c r="A87" s="33"/>
      <c r="B87" s="34"/>
      <c r="C87" s="33"/>
      <c r="D87" s="33"/>
      <c r="E87" s="268" t="s">
        <v>1767</v>
      </c>
      <c r="F87" s="267"/>
      <c r="G87" s="267"/>
      <c r="H87" s="267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161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61" t="str">
        <f>E11</f>
        <v>33 - SO 330 - VODOVOD</v>
      </c>
      <c r="F89" s="267"/>
      <c r="G89" s="267"/>
      <c r="H89" s="267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21</v>
      </c>
      <c r="D91" s="33"/>
      <c r="E91" s="33"/>
      <c r="F91" s="26" t="str">
        <f>F14</f>
        <v>BRNO</v>
      </c>
      <c r="G91" s="33"/>
      <c r="H91" s="33"/>
      <c r="I91" s="28" t="s">
        <v>23</v>
      </c>
      <c r="J91" s="56" t="str">
        <f>IF(J14="","",J14)</f>
        <v/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25.7" customHeight="1">
      <c r="A93" s="33"/>
      <c r="B93" s="34"/>
      <c r="C93" s="28" t="s">
        <v>25</v>
      </c>
      <c r="D93" s="33"/>
      <c r="E93" s="33"/>
      <c r="F93" s="26" t="str">
        <f>E17</f>
        <v>Statutární město Brno</v>
      </c>
      <c r="G93" s="33"/>
      <c r="H93" s="33"/>
      <c r="I93" s="28" t="s">
        <v>33</v>
      </c>
      <c r="J93" s="31" t="str">
        <f>E23</f>
        <v>JV PROJEKT V.H. s.r.o.   Brno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31</v>
      </c>
      <c r="D94" s="33"/>
      <c r="E94" s="33"/>
      <c r="F94" s="26" t="str">
        <f>IF(E20="","",E20)</f>
        <v>Vyplň údaj</v>
      </c>
      <c r="G94" s="33"/>
      <c r="H94" s="33"/>
      <c r="I94" s="28" t="s">
        <v>36</v>
      </c>
      <c r="J94" s="31" t="str">
        <f>E26</f>
        <v xml:space="preserve"> 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6" t="s">
        <v>164</v>
      </c>
      <c r="D96" s="108"/>
      <c r="E96" s="108"/>
      <c r="F96" s="108"/>
      <c r="G96" s="108"/>
      <c r="H96" s="108"/>
      <c r="I96" s="108"/>
      <c r="J96" s="117" t="s">
        <v>165</v>
      </c>
      <c r="K96" s="108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18" t="s">
        <v>166</v>
      </c>
      <c r="D98" s="33"/>
      <c r="E98" s="33"/>
      <c r="F98" s="33"/>
      <c r="G98" s="33"/>
      <c r="H98" s="33"/>
      <c r="I98" s="33"/>
      <c r="J98" s="72">
        <f>J129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167</v>
      </c>
    </row>
    <row r="99" spans="1:47" s="9" customFormat="1" ht="24.95" customHeight="1">
      <c r="B99" s="119"/>
      <c r="D99" s="120" t="s">
        <v>168</v>
      </c>
      <c r="E99" s="121"/>
      <c r="F99" s="121"/>
      <c r="G99" s="121"/>
      <c r="H99" s="121"/>
      <c r="I99" s="121"/>
      <c r="J99" s="122">
        <f>J130</f>
        <v>0</v>
      </c>
      <c r="L99" s="119"/>
    </row>
    <row r="100" spans="1:47" s="10" customFormat="1" ht="19.899999999999999" customHeight="1">
      <c r="B100" s="123"/>
      <c r="D100" s="124" t="s">
        <v>169</v>
      </c>
      <c r="E100" s="125"/>
      <c r="F100" s="125"/>
      <c r="G100" s="125"/>
      <c r="H100" s="125"/>
      <c r="I100" s="125"/>
      <c r="J100" s="126">
        <f>J131</f>
        <v>0</v>
      </c>
      <c r="L100" s="123"/>
    </row>
    <row r="101" spans="1:47" s="10" customFormat="1" ht="19.899999999999999" customHeight="1">
      <c r="B101" s="123"/>
      <c r="D101" s="124" t="s">
        <v>426</v>
      </c>
      <c r="E101" s="125"/>
      <c r="F101" s="125"/>
      <c r="G101" s="125"/>
      <c r="H101" s="125"/>
      <c r="I101" s="125"/>
      <c r="J101" s="126">
        <f>J572</f>
        <v>0</v>
      </c>
      <c r="L101" s="123"/>
    </row>
    <row r="102" spans="1:47" s="10" customFormat="1" ht="19.899999999999999" customHeight="1">
      <c r="B102" s="123"/>
      <c r="D102" s="124" t="s">
        <v>1506</v>
      </c>
      <c r="E102" s="125"/>
      <c r="F102" s="125"/>
      <c r="G102" s="125"/>
      <c r="H102" s="125"/>
      <c r="I102" s="125"/>
      <c r="J102" s="126">
        <f>J577</f>
        <v>0</v>
      </c>
      <c r="L102" s="123"/>
    </row>
    <row r="103" spans="1:47" s="10" customFormat="1" ht="19.899999999999999" customHeight="1">
      <c r="B103" s="123"/>
      <c r="D103" s="124" t="s">
        <v>275</v>
      </c>
      <c r="E103" s="125"/>
      <c r="F103" s="125"/>
      <c r="G103" s="125"/>
      <c r="H103" s="125"/>
      <c r="I103" s="125"/>
      <c r="J103" s="126">
        <f>J589</f>
        <v>0</v>
      </c>
      <c r="L103" s="123"/>
    </row>
    <row r="104" spans="1:47" s="10" customFormat="1" ht="19.899999999999999" customHeight="1">
      <c r="B104" s="123"/>
      <c r="D104" s="124" t="s">
        <v>1507</v>
      </c>
      <c r="E104" s="125"/>
      <c r="F104" s="125"/>
      <c r="G104" s="125"/>
      <c r="H104" s="125"/>
      <c r="I104" s="125"/>
      <c r="J104" s="126">
        <f>J609</f>
        <v>0</v>
      </c>
      <c r="L104" s="123"/>
    </row>
    <row r="105" spans="1:47" s="10" customFormat="1" ht="19.899999999999999" customHeight="1">
      <c r="B105" s="123"/>
      <c r="D105" s="124" t="s">
        <v>277</v>
      </c>
      <c r="E105" s="125"/>
      <c r="F105" s="125"/>
      <c r="G105" s="125"/>
      <c r="H105" s="125"/>
      <c r="I105" s="125"/>
      <c r="J105" s="126">
        <f>J763</f>
        <v>0</v>
      </c>
      <c r="L105" s="123"/>
    </row>
    <row r="106" spans="1:47" s="9" customFormat="1" ht="24.95" customHeight="1">
      <c r="B106" s="119"/>
      <c r="D106" s="120" t="s">
        <v>251</v>
      </c>
      <c r="E106" s="121"/>
      <c r="F106" s="121"/>
      <c r="G106" s="121"/>
      <c r="H106" s="121"/>
      <c r="I106" s="121"/>
      <c r="J106" s="122">
        <f>J765</f>
        <v>0</v>
      </c>
      <c r="L106" s="119"/>
    </row>
    <row r="107" spans="1:47" s="10" customFormat="1" ht="19.899999999999999" customHeight="1">
      <c r="B107" s="123"/>
      <c r="D107" s="124" t="s">
        <v>1883</v>
      </c>
      <c r="E107" s="125"/>
      <c r="F107" s="125"/>
      <c r="G107" s="125"/>
      <c r="H107" s="125"/>
      <c r="I107" s="125"/>
      <c r="J107" s="126">
        <f>J766</f>
        <v>0</v>
      </c>
      <c r="L107" s="123"/>
    </row>
    <row r="108" spans="1:47" s="2" customFormat="1" ht="21.75" customHeight="1">
      <c r="A108" s="33"/>
      <c r="B108" s="34"/>
      <c r="C108" s="33"/>
      <c r="D108" s="33"/>
      <c r="E108" s="33"/>
      <c r="F108" s="33"/>
      <c r="G108" s="33"/>
      <c r="H108" s="33"/>
      <c r="I108" s="33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47" s="2" customFormat="1" ht="6.95" customHeight="1">
      <c r="A109" s="33"/>
      <c r="B109" s="48"/>
      <c r="C109" s="49"/>
      <c r="D109" s="49"/>
      <c r="E109" s="49"/>
      <c r="F109" s="49"/>
      <c r="G109" s="49"/>
      <c r="H109" s="49"/>
      <c r="I109" s="49"/>
      <c r="J109" s="49"/>
      <c r="K109" s="49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3" spans="1:31" s="2" customFormat="1" ht="6.95" customHeight="1">
      <c r="A113" s="33"/>
      <c r="B113" s="50"/>
      <c r="C113" s="51"/>
      <c r="D113" s="51"/>
      <c r="E113" s="51"/>
      <c r="F113" s="51"/>
      <c r="G113" s="51"/>
      <c r="H113" s="51"/>
      <c r="I113" s="51"/>
      <c r="J113" s="51"/>
      <c r="K113" s="51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31" s="2" customFormat="1" ht="24.95" customHeight="1">
      <c r="A114" s="33"/>
      <c r="B114" s="34"/>
      <c r="C114" s="22" t="s">
        <v>170</v>
      </c>
      <c r="D114" s="33"/>
      <c r="E114" s="33"/>
      <c r="F114" s="33"/>
      <c r="G114" s="33"/>
      <c r="H114" s="33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31" s="2" customFormat="1" ht="6.95" customHeight="1">
      <c r="A115" s="33"/>
      <c r="B115" s="34"/>
      <c r="C115" s="33"/>
      <c r="D115" s="33"/>
      <c r="E115" s="33"/>
      <c r="F115" s="33"/>
      <c r="G115" s="33"/>
      <c r="H115" s="33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31" s="2" customFormat="1" ht="12" customHeight="1">
      <c r="A116" s="33"/>
      <c r="B116" s="34"/>
      <c r="C116" s="28" t="s">
        <v>16</v>
      </c>
      <c r="D116" s="33"/>
      <c r="E116" s="33"/>
      <c r="F116" s="33"/>
      <c r="G116" s="33"/>
      <c r="H116" s="3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31" s="2" customFormat="1" ht="16.5" customHeight="1">
      <c r="A117" s="33"/>
      <c r="B117" s="34"/>
      <c r="C117" s="33"/>
      <c r="D117" s="33"/>
      <c r="E117" s="268" t="str">
        <f>E7</f>
        <v>BRNO, GAJDOŠOVA II - REKONSTRUKCE KANALIZACE A VODOVODU (Bubeníčkova– Mikšíčkova)</v>
      </c>
      <c r="F117" s="269"/>
      <c r="G117" s="269"/>
      <c r="H117" s="269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1" customFormat="1" ht="12" customHeight="1">
      <c r="B118" s="21"/>
      <c r="C118" s="28" t="s">
        <v>159</v>
      </c>
      <c r="L118" s="21"/>
    </row>
    <row r="119" spans="1:31" s="2" customFormat="1" ht="16.5" customHeight="1">
      <c r="A119" s="33"/>
      <c r="B119" s="34"/>
      <c r="C119" s="33"/>
      <c r="D119" s="33"/>
      <c r="E119" s="268" t="s">
        <v>1767</v>
      </c>
      <c r="F119" s="267"/>
      <c r="G119" s="267"/>
      <c r="H119" s="267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12" customHeight="1">
      <c r="A120" s="33"/>
      <c r="B120" s="34"/>
      <c r="C120" s="28" t="s">
        <v>161</v>
      </c>
      <c r="D120" s="33"/>
      <c r="E120" s="33"/>
      <c r="F120" s="33"/>
      <c r="G120" s="33"/>
      <c r="H120" s="33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16.5" customHeight="1">
      <c r="A121" s="33"/>
      <c r="B121" s="34"/>
      <c r="C121" s="33"/>
      <c r="D121" s="33"/>
      <c r="E121" s="261" t="str">
        <f>E11</f>
        <v>33 - SO 330 - VODOVOD</v>
      </c>
      <c r="F121" s="267"/>
      <c r="G121" s="267"/>
      <c r="H121" s="267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6.95" customHeight="1">
      <c r="A122" s="33"/>
      <c r="B122" s="34"/>
      <c r="C122" s="33"/>
      <c r="D122" s="33"/>
      <c r="E122" s="33"/>
      <c r="F122" s="33"/>
      <c r="G122" s="33"/>
      <c r="H122" s="33"/>
      <c r="I122" s="3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2" customHeight="1">
      <c r="A123" s="33"/>
      <c r="B123" s="34"/>
      <c r="C123" s="28" t="s">
        <v>21</v>
      </c>
      <c r="D123" s="33"/>
      <c r="E123" s="33"/>
      <c r="F123" s="26" t="str">
        <f>F14</f>
        <v>BRNO</v>
      </c>
      <c r="G123" s="33"/>
      <c r="H123" s="33"/>
      <c r="I123" s="28" t="s">
        <v>23</v>
      </c>
      <c r="J123" s="56" t="str">
        <f>IF(J14="","",J14)</f>
        <v/>
      </c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6.95" customHeight="1">
      <c r="A124" s="33"/>
      <c r="B124" s="34"/>
      <c r="C124" s="33"/>
      <c r="D124" s="33"/>
      <c r="E124" s="33"/>
      <c r="F124" s="33"/>
      <c r="G124" s="33"/>
      <c r="H124" s="33"/>
      <c r="I124" s="33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25.7" customHeight="1">
      <c r="A125" s="33"/>
      <c r="B125" s="34"/>
      <c r="C125" s="28" t="s">
        <v>25</v>
      </c>
      <c r="D125" s="33"/>
      <c r="E125" s="33"/>
      <c r="F125" s="26" t="str">
        <f>E17</f>
        <v>Statutární město Brno</v>
      </c>
      <c r="G125" s="33"/>
      <c r="H125" s="33"/>
      <c r="I125" s="28" t="s">
        <v>33</v>
      </c>
      <c r="J125" s="31" t="str">
        <f>E23</f>
        <v>JV PROJEKT V.H. s.r.o.   Brno</v>
      </c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5.2" customHeight="1">
      <c r="A126" s="33"/>
      <c r="B126" s="34"/>
      <c r="C126" s="28" t="s">
        <v>31</v>
      </c>
      <c r="D126" s="33"/>
      <c r="E126" s="33"/>
      <c r="F126" s="26" t="str">
        <f>IF(E20="","",E20)</f>
        <v>Vyplň údaj</v>
      </c>
      <c r="G126" s="33"/>
      <c r="H126" s="33"/>
      <c r="I126" s="28" t="s">
        <v>36</v>
      </c>
      <c r="J126" s="31" t="str">
        <f>E26</f>
        <v xml:space="preserve"> </v>
      </c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0.35" customHeight="1">
      <c r="A127" s="33"/>
      <c r="B127" s="34"/>
      <c r="C127" s="33"/>
      <c r="D127" s="33"/>
      <c r="E127" s="33"/>
      <c r="F127" s="33"/>
      <c r="G127" s="33"/>
      <c r="H127" s="33"/>
      <c r="I127" s="33"/>
      <c r="J127" s="33"/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11" customFormat="1" ht="29.25" customHeight="1">
      <c r="A128" s="127"/>
      <c r="B128" s="128"/>
      <c r="C128" s="129" t="s">
        <v>171</v>
      </c>
      <c r="D128" s="130" t="s">
        <v>65</v>
      </c>
      <c r="E128" s="130" t="s">
        <v>61</v>
      </c>
      <c r="F128" s="130" t="s">
        <v>62</v>
      </c>
      <c r="G128" s="130" t="s">
        <v>172</v>
      </c>
      <c r="H128" s="130" t="s">
        <v>173</v>
      </c>
      <c r="I128" s="130" t="s">
        <v>174</v>
      </c>
      <c r="J128" s="130" t="s">
        <v>165</v>
      </c>
      <c r="K128" s="131" t="s">
        <v>175</v>
      </c>
      <c r="L128" s="132"/>
      <c r="M128" s="63" t="s">
        <v>1</v>
      </c>
      <c r="N128" s="64" t="s">
        <v>44</v>
      </c>
      <c r="O128" s="64" t="s">
        <v>176</v>
      </c>
      <c r="P128" s="64" t="s">
        <v>177</v>
      </c>
      <c r="Q128" s="64" t="s">
        <v>178</v>
      </c>
      <c r="R128" s="64" t="s">
        <v>179</v>
      </c>
      <c r="S128" s="64" t="s">
        <v>180</v>
      </c>
      <c r="T128" s="65" t="s">
        <v>181</v>
      </c>
      <c r="U128" s="127"/>
      <c r="V128" s="127"/>
      <c r="W128" s="127"/>
      <c r="X128" s="127"/>
      <c r="Y128" s="127"/>
      <c r="Z128" s="127"/>
      <c r="AA128" s="127"/>
      <c r="AB128" s="127"/>
      <c r="AC128" s="127"/>
      <c r="AD128" s="127"/>
      <c r="AE128" s="127"/>
    </row>
    <row r="129" spans="1:65" s="2" customFormat="1" ht="22.9" customHeight="1">
      <c r="A129" s="33"/>
      <c r="B129" s="34"/>
      <c r="C129" s="70" t="s">
        <v>182</v>
      </c>
      <c r="D129" s="33"/>
      <c r="E129" s="33"/>
      <c r="F129" s="33"/>
      <c r="G129" s="33"/>
      <c r="H129" s="33"/>
      <c r="I129" s="33"/>
      <c r="J129" s="133">
        <f>BK129</f>
        <v>0</v>
      </c>
      <c r="K129" s="33"/>
      <c r="L129" s="34"/>
      <c r="M129" s="66"/>
      <c r="N129" s="57"/>
      <c r="O129" s="67"/>
      <c r="P129" s="134">
        <f>P130+P765</f>
        <v>0</v>
      </c>
      <c r="Q129" s="67"/>
      <c r="R129" s="134">
        <f>R130+R765</f>
        <v>45.906118110000001</v>
      </c>
      <c r="S129" s="67"/>
      <c r="T129" s="135">
        <f>T130+T765</f>
        <v>891.84786999999994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T129" s="18" t="s">
        <v>79</v>
      </c>
      <c r="AU129" s="18" t="s">
        <v>167</v>
      </c>
      <c r="BK129" s="136">
        <f>BK130+BK765</f>
        <v>0</v>
      </c>
    </row>
    <row r="130" spans="1:65" s="12" customFormat="1" ht="25.9" customHeight="1">
      <c r="B130" s="137"/>
      <c r="D130" s="138" t="s">
        <v>79</v>
      </c>
      <c r="E130" s="139" t="s">
        <v>183</v>
      </c>
      <c r="F130" s="139" t="s">
        <v>184</v>
      </c>
      <c r="I130" s="140"/>
      <c r="J130" s="141">
        <f>BK130</f>
        <v>0</v>
      </c>
      <c r="L130" s="137"/>
      <c r="M130" s="142"/>
      <c r="N130" s="143"/>
      <c r="O130" s="143"/>
      <c r="P130" s="144">
        <f>P131+P572+P577+P589+P609+P763</f>
        <v>0</v>
      </c>
      <c r="Q130" s="143"/>
      <c r="R130" s="144">
        <f>R131+R572+R577+R589+R609+R763</f>
        <v>41.246851110000001</v>
      </c>
      <c r="S130" s="143"/>
      <c r="T130" s="145">
        <f>T131+T572+T577+T589+T609+T763</f>
        <v>891.84786999999994</v>
      </c>
      <c r="AR130" s="138" t="s">
        <v>24</v>
      </c>
      <c r="AT130" s="146" t="s">
        <v>79</v>
      </c>
      <c r="AU130" s="146" t="s">
        <v>80</v>
      </c>
      <c r="AY130" s="138" t="s">
        <v>185</v>
      </c>
      <c r="BK130" s="147">
        <f>BK131+BK572+BK577+BK589+BK609+BK763</f>
        <v>0</v>
      </c>
    </row>
    <row r="131" spans="1:65" s="12" customFormat="1" ht="22.9" customHeight="1">
      <c r="B131" s="137"/>
      <c r="D131" s="138" t="s">
        <v>79</v>
      </c>
      <c r="E131" s="148" t="s">
        <v>24</v>
      </c>
      <c r="F131" s="148" t="s">
        <v>186</v>
      </c>
      <c r="I131" s="140"/>
      <c r="J131" s="149">
        <f>BK131</f>
        <v>0</v>
      </c>
      <c r="L131" s="137"/>
      <c r="M131" s="142"/>
      <c r="N131" s="143"/>
      <c r="O131" s="143"/>
      <c r="P131" s="144">
        <f>SUM(P132:P571)</f>
        <v>0</v>
      </c>
      <c r="Q131" s="143"/>
      <c r="R131" s="144">
        <f>SUM(R132:R571)</f>
        <v>2.58567853</v>
      </c>
      <c r="S131" s="143"/>
      <c r="T131" s="145">
        <f>SUM(T132:T571)</f>
        <v>891.73536999999999</v>
      </c>
      <c r="AR131" s="138" t="s">
        <v>24</v>
      </c>
      <c r="AT131" s="146" t="s">
        <v>79</v>
      </c>
      <c r="AU131" s="146" t="s">
        <v>24</v>
      </c>
      <c r="AY131" s="138" t="s">
        <v>185</v>
      </c>
      <c r="BK131" s="147">
        <f>SUM(BK132:BK571)</f>
        <v>0</v>
      </c>
    </row>
    <row r="132" spans="1:65" s="2" customFormat="1" ht="16.5" customHeight="1">
      <c r="A132" s="33"/>
      <c r="B132" s="150"/>
      <c r="C132" s="151" t="s">
        <v>24</v>
      </c>
      <c r="D132" s="151" t="s">
        <v>187</v>
      </c>
      <c r="E132" s="152" t="s">
        <v>1884</v>
      </c>
      <c r="F132" s="153" t="s">
        <v>1885</v>
      </c>
      <c r="G132" s="154" t="s">
        <v>288</v>
      </c>
      <c r="H132" s="155">
        <v>228.92099999999999</v>
      </c>
      <c r="I132" s="156"/>
      <c r="J132" s="157">
        <f>ROUND(I132*H132,2)</f>
        <v>0</v>
      </c>
      <c r="K132" s="153" t="s">
        <v>191</v>
      </c>
      <c r="L132" s="34"/>
      <c r="M132" s="158" t="s">
        <v>1</v>
      </c>
      <c r="N132" s="159" t="s">
        <v>45</v>
      </c>
      <c r="O132" s="59"/>
      <c r="P132" s="160">
        <f>O132*H132</f>
        <v>0</v>
      </c>
      <c r="Q132" s="160">
        <v>0</v>
      </c>
      <c r="R132" s="160">
        <f>Q132*H132</f>
        <v>0</v>
      </c>
      <c r="S132" s="160">
        <v>0.18</v>
      </c>
      <c r="T132" s="161">
        <f>S132*H132</f>
        <v>41.205779999999997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62" t="s">
        <v>192</v>
      </c>
      <c r="AT132" s="162" t="s">
        <v>187</v>
      </c>
      <c r="AU132" s="162" t="s">
        <v>88</v>
      </c>
      <c r="AY132" s="18" t="s">
        <v>185</v>
      </c>
      <c r="BE132" s="163">
        <f>IF(N132="základní",J132,0)</f>
        <v>0</v>
      </c>
      <c r="BF132" s="163">
        <f>IF(N132="snížená",J132,0)</f>
        <v>0</v>
      </c>
      <c r="BG132" s="163">
        <f>IF(N132="zákl. přenesená",J132,0)</f>
        <v>0</v>
      </c>
      <c r="BH132" s="163">
        <f>IF(N132="sníž. přenesená",J132,0)</f>
        <v>0</v>
      </c>
      <c r="BI132" s="163">
        <f>IF(N132="nulová",J132,0)</f>
        <v>0</v>
      </c>
      <c r="BJ132" s="18" t="s">
        <v>24</v>
      </c>
      <c r="BK132" s="163">
        <f>ROUND(I132*H132,2)</f>
        <v>0</v>
      </c>
      <c r="BL132" s="18" t="s">
        <v>192</v>
      </c>
      <c r="BM132" s="162" t="s">
        <v>4191</v>
      </c>
    </row>
    <row r="133" spans="1:65" s="13" customFormat="1">
      <c r="B133" s="164"/>
      <c r="D133" s="165" t="s">
        <v>194</v>
      </c>
      <c r="E133" s="166" t="s">
        <v>1</v>
      </c>
      <c r="F133" s="167" t="s">
        <v>4192</v>
      </c>
      <c r="H133" s="168">
        <v>79.893000000000001</v>
      </c>
      <c r="I133" s="169"/>
      <c r="L133" s="164"/>
      <c r="M133" s="170"/>
      <c r="N133" s="171"/>
      <c r="O133" s="171"/>
      <c r="P133" s="171"/>
      <c r="Q133" s="171"/>
      <c r="R133" s="171"/>
      <c r="S133" s="171"/>
      <c r="T133" s="172"/>
      <c r="AT133" s="166" t="s">
        <v>194</v>
      </c>
      <c r="AU133" s="166" t="s">
        <v>88</v>
      </c>
      <c r="AV133" s="13" t="s">
        <v>88</v>
      </c>
      <c r="AW133" s="13" t="s">
        <v>35</v>
      </c>
      <c r="AX133" s="13" t="s">
        <v>80</v>
      </c>
      <c r="AY133" s="166" t="s">
        <v>185</v>
      </c>
    </row>
    <row r="134" spans="1:65" s="13" customFormat="1">
      <c r="B134" s="164"/>
      <c r="D134" s="165" t="s">
        <v>194</v>
      </c>
      <c r="E134" s="166" t="s">
        <v>1</v>
      </c>
      <c r="F134" s="167" t="s">
        <v>714</v>
      </c>
      <c r="H134" s="168">
        <v>53.13</v>
      </c>
      <c r="I134" s="169"/>
      <c r="L134" s="164"/>
      <c r="M134" s="170"/>
      <c r="N134" s="171"/>
      <c r="O134" s="171"/>
      <c r="P134" s="171"/>
      <c r="Q134" s="171"/>
      <c r="R134" s="171"/>
      <c r="S134" s="171"/>
      <c r="T134" s="172"/>
      <c r="AT134" s="166" t="s">
        <v>194</v>
      </c>
      <c r="AU134" s="166" t="s">
        <v>88</v>
      </c>
      <c r="AV134" s="13" t="s">
        <v>88</v>
      </c>
      <c r="AW134" s="13" t="s">
        <v>35</v>
      </c>
      <c r="AX134" s="13" t="s">
        <v>80</v>
      </c>
      <c r="AY134" s="166" t="s">
        <v>185</v>
      </c>
    </row>
    <row r="135" spans="1:65" s="13" customFormat="1">
      <c r="B135" s="164"/>
      <c r="D135" s="165" t="s">
        <v>194</v>
      </c>
      <c r="E135" s="166" t="s">
        <v>1</v>
      </c>
      <c r="F135" s="167" t="s">
        <v>715</v>
      </c>
      <c r="H135" s="168">
        <v>52.601999999999997</v>
      </c>
      <c r="I135" s="169"/>
      <c r="L135" s="164"/>
      <c r="M135" s="170"/>
      <c r="N135" s="171"/>
      <c r="O135" s="171"/>
      <c r="P135" s="171"/>
      <c r="Q135" s="171"/>
      <c r="R135" s="171"/>
      <c r="S135" s="171"/>
      <c r="T135" s="172"/>
      <c r="AT135" s="166" t="s">
        <v>194</v>
      </c>
      <c r="AU135" s="166" t="s">
        <v>88</v>
      </c>
      <c r="AV135" s="13" t="s">
        <v>88</v>
      </c>
      <c r="AW135" s="13" t="s">
        <v>35</v>
      </c>
      <c r="AX135" s="13" t="s">
        <v>80</v>
      </c>
      <c r="AY135" s="166" t="s">
        <v>185</v>
      </c>
    </row>
    <row r="136" spans="1:65" s="13" customFormat="1">
      <c r="B136" s="164"/>
      <c r="D136" s="165" t="s">
        <v>194</v>
      </c>
      <c r="E136" s="166" t="s">
        <v>1</v>
      </c>
      <c r="F136" s="167" t="s">
        <v>3490</v>
      </c>
      <c r="H136" s="168">
        <v>43.295999999999999</v>
      </c>
      <c r="I136" s="169"/>
      <c r="L136" s="164"/>
      <c r="M136" s="170"/>
      <c r="N136" s="171"/>
      <c r="O136" s="171"/>
      <c r="P136" s="171"/>
      <c r="Q136" s="171"/>
      <c r="R136" s="171"/>
      <c r="S136" s="171"/>
      <c r="T136" s="172"/>
      <c r="AT136" s="166" t="s">
        <v>194</v>
      </c>
      <c r="AU136" s="166" t="s">
        <v>88</v>
      </c>
      <c r="AV136" s="13" t="s">
        <v>88</v>
      </c>
      <c r="AW136" s="13" t="s">
        <v>35</v>
      </c>
      <c r="AX136" s="13" t="s">
        <v>80</v>
      </c>
      <c r="AY136" s="166" t="s">
        <v>185</v>
      </c>
    </row>
    <row r="137" spans="1:65" s="14" customFormat="1">
      <c r="B137" s="173"/>
      <c r="D137" s="165" t="s">
        <v>194</v>
      </c>
      <c r="E137" s="174" t="s">
        <v>1</v>
      </c>
      <c r="F137" s="175" t="s">
        <v>195</v>
      </c>
      <c r="H137" s="176">
        <v>228.92099999999999</v>
      </c>
      <c r="I137" s="177"/>
      <c r="L137" s="173"/>
      <c r="M137" s="178"/>
      <c r="N137" s="179"/>
      <c r="O137" s="179"/>
      <c r="P137" s="179"/>
      <c r="Q137" s="179"/>
      <c r="R137" s="179"/>
      <c r="S137" s="179"/>
      <c r="T137" s="180"/>
      <c r="AT137" s="174" t="s">
        <v>194</v>
      </c>
      <c r="AU137" s="174" t="s">
        <v>88</v>
      </c>
      <c r="AV137" s="14" t="s">
        <v>192</v>
      </c>
      <c r="AW137" s="14" t="s">
        <v>35</v>
      </c>
      <c r="AX137" s="14" t="s">
        <v>24</v>
      </c>
      <c r="AY137" s="174" t="s">
        <v>185</v>
      </c>
    </row>
    <row r="138" spans="1:65" s="2" customFormat="1" ht="21.75" customHeight="1">
      <c r="A138" s="33"/>
      <c r="B138" s="150"/>
      <c r="C138" s="151" t="s">
        <v>88</v>
      </c>
      <c r="D138" s="151" t="s">
        <v>187</v>
      </c>
      <c r="E138" s="152" t="s">
        <v>1887</v>
      </c>
      <c r="F138" s="153" t="s">
        <v>1888</v>
      </c>
      <c r="G138" s="154" t="s">
        <v>288</v>
      </c>
      <c r="H138" s="155">
        <v>67.183000000000007</v>
      </c>
      <c r="I138" s="156"/>
      <c r="J138" s="157">
        <f>ROUND(I138*H138,2)</f>
        <v>0</v>
      </c>
      <c r="K138" s="153" t="s">
        <v>191</v>
      </c>
      <c r="L138" s="34"/>
      <c r="M138" s="158" t="s">
        <v>1</v>
      </c>
      <c r="N138" s="159" t="s">
        <v>45</v>
      </c>
      <c r="O138" s="59"/>
      <c r="P138" s="160">
        <f>O138*H138</f>
        <v>0</v>
      </c>
      <c r="Q138" s="160">
        <v>0</v>
      </c>
      <c r="R138" s="160">
        <f>Q138*H138</f>
        <v>0</v>
      </c>
      <c r="S138" s="160">
        <v>0.3</v>
      </c>
      <c r="T138" s="161">
        <f>S138*H138</f>
        <v>20.154900000000001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2" t="s">
        <v>192</v>
      </c>
      <c r="AT138" s="162" t="s">
        <v>187</v>
      </c>
      <c r="AU138" s="162" t="s">
        <v>88</v>
      </c>
      <c r="AY138" s="18" t="s">
        <v>185</v>
      </c>
      <c r="BE138" s="163">
        <f>IF(N138="základní",J138,0)</f>
        <v>0</v>
      </c>
      <c r="BF138" s="163">
        <f>IF(N138="snížená",J138,0)</f>
        <v>0</v>
      </c>
      <c r="BG138" s="163">
        <f>IF(N138="zákl. přenesená",J138,0)</f>
        <v>0</v>
      </c>
      <c r="BH138" s="163">
        <f>IF(N138="sníž. přenesená",J138,0)</f>
        <v>0</v>
      </c>
      <c r="BI138" s="163">
        <f>IF(N138="nulová",J138,0)</f>
        <v>0</v>
      </c>
      <c r="BJ138" s="18" t="s">
        <v>24</v>
      </c>
      <c r="BK138" s="163">
        <f>ROUND(I138*H138,2)</f>
        <v>0</v>
      </c>
      <c r="BL138" s="18" t="s">
        <v>192</v>
      </c>
      <c r="BM138" s="162" t="s">
        <v>4193</v>
      </c>
    </row>
    <row r="139" spans="1:65" s="13" customFormat="1">
      <c r="B139" s="164"/>
      <c r="D139" s="165" t="s">
        <v>194</v>
      </c>
      <c r="E139" s="166" t="s">
        <v>1</v>
      </c>
      <c r="F139" s="167" t="s">
        <v>717</v>
      </c>
      <c r="H139" s="168">
        <v>67.183000000000007</v>
      </c>
      <c r="I139" s="169"/>
      <c r="L139" s="164"/>
      <c r="M139" s="170"/>
      <c r="N139" s="171"/>
      <c r="O139" s="171"/>
      <c r="P139" s="171"/>
      <c r="Q139" s="171"/>
      <c r="R139" s="171"/>
      <c r="S139" s="171"/>
      <c r="T139" s="172"/>
      <c r="AT139" s="166" t="s">
        <v>194</v>
      </c>
      <c r="AU139" s="166" t="s">
        <v>88</v>
      </c>
      <c r="AV139" s="13" t="s">
        <v>88</v>
      </c>
      <c r="AW139" s="13" t="s">
        <v>35</v>
      </c>
      <c r="AX139" s="13" t="s">
        <v>24</v>
      </c>
      <c r="AY139" s="166" t="s">
        <v>185</v>
      </c>
    </row>
    <row r="140" spans="1:65" s="2" customFormat="1" ht="21.75" customHeight="1">
      <c r="A140" s="33"/>
      <c r="B140" s="150"/>
      <c r="C140" s="151" t="s">
        <v>117</v>
      </c>
      <c r="D140" s="151" t="s">
        <v>187</v>
      </c>
      <c r="E140" s="152" t="s">
        <v>1890</v>
      </c>
      <c r="F140" s="153" t="s">
        <v>1891</v>
      </c>
      <c r="G140" s="154" t="s">
        <v>288</v>
      </c>
      <c r="H140" s="155">
        <v>180.25200000000001</v>
      </c>
      <c r="I140" s="156"/>
      <c r="J140" s="157">
        <f>ROUND(I140*H140,2)</f>
        <v>0</v>
      </c>
      <c r="K140" s="153" t="s">
        <v>191</v>
      </c>
      <c r="L140" s="34"/>
      <c r="M140" s="158" t="s">
        <v>1</v>
      </c>
      <c r="N140" s="159" t="s">
        <v>45</v>
      </c>
      <c r="O140" s="59"/>
      <c r="P140" s="160">
        <f>O140*H140</f>
        <v>0</v>
      </c>
      <c r="Q140" s="160">
        <v>0</v>
      </c>
      <c r="R140" s="160">
        <f>Q140*H140</f>
        <v>0</v>
      </c>
      <c r="S140" s="160">
        <v>0.5</v>
      </c>
      <c r="T140" s="161">
        <f>S140*H140</f>
        <v>90.126000000000005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2" t="s">
        <v>192</v>
      </c>
      <c r="AT140" s="162" t="s">
        <v>187</v>
      </c>
      <c r="AU140" s="162" t="s">
        <v>88</v>
      </c>
      <c r="AY140" s="18" t="s">
        <v>185</v>
      </c>
      <c r="BE140" s="163">
        <f>IF(N140="základní",J140,0)</f>
        <v>0</v>
      </c>
      <c r="BF140" s="163">
        <f>IF(N140="snížená",J140,0)</f>
        <v>0</v>
      </c>
      <c r="BG140" s="163">
        <f>IF(N140="zákl. přenesená",J140,0)</f>
        <v>0</v>
      </c>
      <c r="BH140" s="163">
        <f>IF(N140="sníž. přenesená",J140,0)</f>
        <v>0</v>
      </c>
      <c r="BI140" s="163">
        <f>IF(N140="nulová",J140,0)</f>
        <v>0</v>
      </c>
      <c r="BJ140" s="18" t="s">
        <v>24</v>
      </c>
      <c r="BK140" s="163">
        <f>ROUND(I140*H140,2)</f>
        <v>0</v>
      </c>
      <c r="BL140" s="18" t="s">
        <v>192</v>
      </c>
      <c r="BM140" s="162" t="s">
        <v>4194</v>
      </c>
    </row>
    <row r="141" spans="1:65" s="13" customFormat="1">
      <c r="B141" s="164"/>
      <c r="D141" s="165" t="s">
        <v>194</v>
      </c>
      <c r="E141" s="166" t="s">
        <v>1</v>
      </c>
      <c r="F141" s="167" t="s">
        <v>722</v>
      </c>
      <c r="H141" s="168">
        <v>41.058</v>
      </c>
      <c r="I141" s="169"/>
      <c r="L141" s="164"/>
      <c r="M141" s="170"/>
      <c r="N141" s="171"/>
      <c r="O141" s="171"/>
      <c r="P141" s="171"/>
      <c r="Q141" s="171"/>
      <c r="R141" s="171"/>
      <c r="S141" s="171"/>
      <c r="T141" s="172"/>
      <c r="AT141" s="166" t="s">
        <v>194</v>
      </c>
      <c r="AU141" s="166" t="s">
        <v>88</v>
      </c>
      <c r="AV141" s="13" t="s">
        <v>88</v>
      </c>
      <c r="AW141" s="13" t="s">
        <v>35</v>
      </c>
      <c r="AX141" s="13" t="s">
        <v>80</v>
      </c>
      <c r="AY141" s="166" t="s">
        <v>185</v>
      </c>
    </row>
    <row r="142" spans="1:65" s="13" customFormat="1">
      <c r="B142" s="164"/>
      <c r="D142" s="165" t="s">
        <v>194</v>
      </c>
      <c r="E142" s="166" t="s">
        <v>1</v>
      </c>
      <c r="F142" s="167" t="s">
        <v>715</v>
      </c>
      <c r="H142" s="168">
        <v>52.601999999999997</v>
      </c>
      <c r="I142" s="169"/>
      <c r="L142" s="164"/>
      <c r="M142" s="170"/>
      <c r="N142" s="171"/>
      <c r="O142" s="171"/>
      <c r="P142" s="171"/>
      <c r="Q142" s="171"/>
      <c r="R142" s="171"/>
      <c r="S142" s="171"/>
      <c r="T142" s="172"/>
      <c r="AT142" s="166" t="s">
        <v>194</v>
      </c>
      <c r="AU142" s="166" t="s">
        <v>88</v>
      </c>
      <c r="AV142" s="13" t="s">
        <v>88</v>
      </c>
      <c r="AW142" s="13" t="s">
        <v>35</v>
      </c>
      <c r="AX142" s="13" t="s">
        <v>80</v>
      </c>
      <c r="AY142" s="166" t="s">
        <v>185</v>
      </c>
    </row>
    <row r="143" spans="1:65" s="13" customFormat="1">
      <c r="B143" s="164"/>
      <c r="D143" s="165" t="s">
        <v>194</v>
      </c>
      <c r="E143" s="166" t="s">
        <v>1</v>
      </c>
      <c r="F143" s="167" t="s">
        <v>3495</v>
      </c>
      <c r="H143" s="168">
        <v>86.591999999999999</v>
      </c>
      <c r="I143" s="169"/>
      <c r="L143" s="164"/>
      <c r="M143" s="170"/>
      <c r="N143" s="171"/>
      <c r="O143" s="171"/>
      <c r="P143" s="171"/>
      <c r="Q143" s="171"/>
      <c r="R143" s="171"/>
      <c r="S143" s="171"/>
      <c r="T143" s="172"/>
      <c r="AT143" s="166" t="s">
        <v>194</v>
      </c>
      <c r="AU143" s="166" t="s">
        <v>88</v>
      </c>
      <c r="AV143" s="13" t="s">
        <v>88</v>
      </c>
      <c r="AW143" s="13" t="s">
        <v>35</v>
      </c>
      <c r="AX143" s="13" t="s">
        <v>80</v>
      </c>
      <c r="AY143" s="166" t="s">
        <v>185</v>
      </c>
    </row>
    <row r="144" spans="1:65" s="14" customFormat="1">
      <c r="B144" s="173"/>
      <c r="D144" s="165" t="s">
        <v>194</v>
      </c>
      <c r="E144" s="174" t="s">
        <v>1</v>
      </c>
      <c r="F144" s="175" t="s">
        <v>195</v>
      </c>
      <c r="H144" s="176">
        <v>180.25200000000001</v>
      </c>
      <c r="I144" s="177"/>
      <c r="L144" s="173"/>
      <c r="M144" s="178"/>
      <c r="N144" s="179"/>
      <c r="O144" s="179"/>
      <c r="P144" s="179"/>
      <c r="Q144" s="179"/>
      <c r="R144" s="179"/>
      <c r="S144" s="179"/>
      <c r="T144" s="180"/>
      <c r="AT144" s="174" t="s">
        <v>194</v>
      </c>
      <c r="AU144" s="174" t="s">
        <v>88</v>
      </c>
      <c r="AV144" s="14" t="s">
        <v>192</v>
      </c>
      <c r="AW144" s="14" t="s">
        <v>35</v>
      </c>
      <c r="AX144" s="14" t="s">
        <v>24</v>
      </c>
      <c r="AY144" s="174" t="s">
        <v>185</v>
      </c>
    </row>
    <row r="145" spans="1:65" s="2" customFormat="1" ht="21.75" customHeight="1">
      <c r="A145" s="33"/>
      <c r="B145" s="150"/>
      <c r="C145" s="151" t="s">
        <v>192</v>
      </c>
      <c r="D145" s="151" t="s">
        <v>187</v>
      </c>
      <c r="E145" s="152" t="s">
        <v>1893</v>
      </c>
      <c r="F145" s="153" t="s">
        <v>1894</v>
      </c>
      <c r="G145" s="154" t="s">
        <v>288</v>
      </c>
      <c r="H145" s="155">
        <v>155.10599999999999</v>
      </c>
      <c r="I145" s="156"/>
      <c r="J145" s="157">
        <f>ROUND(I145*H145,2)</f>
        <v>0</v>
      </c>
      <c r="K145" s="153" t="s">
        <v>191</v>
      </c>
      <c r="L145" s="34"/>
      <c r="M145" s="158" t="s">
        <v>1</v>
      </c>
      <c r="N145" s="159" t="s">
        <v>45</v>
      </c>
      <c r="O145" s="59"/>
      <c r="P145" s="160">
        <f>O145*H145</f>
        <v>0</v>
      </c>
      <c r="Q145" s="160">
        <v>0</v>
      </c>
      <c r="R145" s="160">
        <f>Q145*H145</f>
        <v>0</v>
      </c>
      <c r="S145" s="160">
        <v>0.28999999999999998</v>
      </c>
      <c r="T145" s="161">
        <f>S145*H145</f>
        <v>44.980739999999997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2" t="s">
        <v>192</v>
      </c>
      <c r="AT145" s="162" t="s">
        <v>187</v>
      </c>
      <c r="AU145" s="162" t="s">
        <v>88</v>
      </c>
      <c r="AY145" s="18" t="s">
        <v>185</v>
      </c>
      <c r="BE145" s="163">
        <f>IF(N145="základní",J145,0)</f>
        <v>0</v>
      </c>
      <c r="BF145" s="163">
        <f>IF(N145="snížená",J145,0)</f>
        <v>0</v>
      </c>
      <c r="BG145" s="163">
        <f>IF(N145="zákl. přenesená",J145,0)</f>
        <v>0</v>
      </c>
      <c r="BH145" s="163">
        <f>IF(N145="sníž. přenesená",J145,0)</f>
        <v>0</v>
      </c>
      <c r="BI145" s="163">
        <f>IF(N145="nulová",J145,0)</f>
        <v>0</v>
      </c>
      <c r="BJ145" s="18" t="s">
        <v>24</v>
      </c>
      <c r="BK145" s="163">
        <f>ROUND(I145*H145,2)</f>
        <v>0</v>
      </c>
      <c r="BL145" s="18" t="s">
        <v>192</v>
      </c>
      <c r="BM145" s="162" t="s">
        <v>4195</v>
      </c>
    </row>
    <row r="146" spans="1:65" s="13" customFormat="1">
      <c r="B146" s="164"/>
      <c r="D146" s="165" t="s">
        <v>194</v>
      </c>
      <c r="E146" s="166" t="s">
        <v>1</v>
      </c>
      <c r="F146" s="167" t="s">
        <v>4196</v>
      </c>
      <c r="H146" s="168">
        <v>0.374</v>
      </c>
      <c r="I146" s="169"/>
      <c r="L146" s="164"/>
      <c r="M146" s="170"/>
      <c r="N146" s="171"/>
      <c r="O146" s="171"/>
      <c r="P146" s="171"/>
      <c r="Q146" s="171"/>
      <c r="R146" s="171"/>
      <c r="S146" s="171"/>
      <c r="T146" s="172"/>
      <c r="AT146" s="166" t="s">
        <v>194</v>
      </c>
      <c r="AU146" s="166" t="s">
        <v>88</v>
      </c>
      <c r="AV146" s="13" t="s">
        <v>88</v>
      </c>
      <c r="AW146" s="13" t="s">
        <v>35</v>
      </c>
      <c r="AX146" s="13" t="s">
        <v>80</v>
      </c>
      <c r="AY146" s="166" t="s">
        <v>185</v>
      </c>
    </row>
    <row r="147" spans="1:65" s="13" customFormat="1">
      <c r="B147" s="164"/>
      <c r="D147" s="165" t="s">
        <v>194</v>
      </c>
      <c r="E147" s="166" t="s">
        <v>1</v>
      </c>
      <c r="F147" s="167" t="s">
        <v>724</v>
      </c>
      <c r="H147" s="168">
        <v>58.834000000000003</v>
      </c>
      <c r="I147" s="169"/>
      <c r="L147" s="164"/>
      <c r="M147" s="170"/>
      <c r="N147" s="171"/>
      <c r="O147" s="171"/>
      <c r="P147" s="171"/>
      <c r="Q147" s="171"/>
      <c r="R147" s="171"/>
      <c r="S147" s="171"/>
      <c r="T147" s="172"/>
      <c r="AT147" s="166" t="s">
        <v>194</v>
      </c>
      <c r="AU147" s="166" t="s">
        <v>88</v>
      </c>
      <c r="AV147" s="13" t="s">
        <v>88</v>
      </c>
      <c r="AW147" s="13" t="s">
        <v>35</v>
      </c>
      <c r="AX147" s="13" t="s">
        <v>80</v>
      </c>
      <c r="AY147" s="166" t="s">
        <v>185</v>
      </c>
    </row>
    <row r="148" spans="1:65" s="13" customFormat="1">
      <c r="B148" s="164"/>
      <c r="D148" s="165" t="s">
        <v>194</v>
      </c>
      <c r="E148" s="166" t="s">
        <v>1</v>
      </c>
      <c r="F148" s="167" t="s">
        <v>725</v>
      </c>
      <c r="H148" s="168">
        <v>52.601999999999997</v>
      </c>
      <c r="I148" s="169"/>
      <c r="L148" s="164"/>
      <c r="M148" s="170"/>
      <c r="N148" s="171"/>
      <c r="O148" s="171"/>
      <c r="P148" s="171"/>
      <c r="Q148" s="171"/>
      <c r="R148" s="171"/>
      <c r="S148" s="171"/>
      <c r="T148" s="172"/>
      <c r="AT148" s="166" t="s">
        <v>194</v>
      </c>
      <c r="AU148" s="166" t="s">
        <v>88</v>
      </c>
      <c r="AV148" s="13" t="s">
        <v>88</v>
      </c>
      <c r="AW148" s="13" t="s">
        <v>35</v>
      </c>
      <c r="AX148" s="13" t="s">
        <v>80</v>
      </c>
      <c r="AY148" s="166" t="s">
        <v>185</v>
      </c>
    </row>
    <row r="149" spans="1:65" s="13" customFormat="1">
      <c r="B149" s="164"/>
      <c r="D149" s="165" t="s">
        <v>194</v>
      </c>
      <c r="E149" s="166" t="s">
        <v>1</v>
      </c>
      <c r="F149" s="167" t="s">
        <v>726</v>
      </c>
      <c r="H149" s="168">
        <v>43.295999999999999</v>
      </c>
      <c r="I149" s="169"/>
      <c r="L149" s="164"/>
      <c r="M149" s="170"/>
      <c r="N149" s="171"/>
      <c r="O149" s="171"/>
      <c r="P149" s="171"/>
      <c r="Q149" s="171"/>
      <c r="R149" s="171"/>
      <c r="S149" s="171"/>
      <c r="T149" s="172"/>
      <c r="AT149" s="166" t="s">
        <v>194</v>
      </c>
      <c r="AU149" s="166" t="s">
        <v>88</v>
      </c>
      <c r="AV149" s="13" t="s">
        <v>88</v>
      </c>
      <c r="AW149" s="13" t="s">
        <v>35</v>
      </c>
      <c r="AX149" s="13" t="s">
        <v>80</v>
      </c>
      <c r="AY149" s="166" t="s">
        <v>185</v>
      </c>
    </row>
    <row r="150" spans="1:65" s="14" customFormat="1">
      <c r="B150" s="173"/>
      <c r="D150" s="165" t="s">
        <v>194</v>
      </c>
      <c r="E150" s="174" t="s">
        <v>1</v>
      </c>
      <c r="F150" s="175" t="s">
        <v>195</v>
      </c>
      <c r="H150" s="176">
        <v>155.10599999999999</v>
      </c>
      <c r="I150" s="177"/>
      <c r="L150" s="173"/>
      <c r="M150" s="178"/>
      <c r="N150" s="179"/>
      <c r="O150" s="179"/>
      <c r="P150" s="179"/>
      <c r="Q150" s="179"/>
      <c r="R150" s="179"/>
      <c r="S150" s="179"/>
      <c r="T150" s="180"/>
      <c r="AT150" s="174" t="s">
        <v>194</v>
      </c>
      <c r="AU150" s="174" t="s">
        <v>88</v>
      </c>
      <c r="AV150" s="14" t="s">
        <v>192</v>
      </c>
      <c r="AW150" s="14" t="s">
        <v>35</v>
      </c>
      <c r="AX150" s="14" t="s">
        <v>24</v>
      </c>
      <c r="AY150" s="174" t="s">
        <v>185</v>
      </c>
    </row>
    <row r="151" spans="1:65" s="2" customFormat="1" ht="21.75" customHeight="1">
      <c r="A151" s="33"/>
      <c r="B151" s="150"/>
      <c r="C151" s="151" t="s">
        <v>157</v>
      </c>
      <c r="D151" s="151" t="s">
        <v>187</v>
      </c>
      <c r="E151" s="152" t="s">
        <v>1896</v>
      </c>
      <c r="F151" s="153" t="s">
        <v>1897</v>
      </c>
      <c r="G151" s="154" t="s">
        <v>288</v>
      </c>
      <c r="H151" s="155">
        <v>270.21600000000001</v>
      </c>
      <c r="I151" s="156"/>
      <c r="J151" s="157">
        <f>ROUND(I151*H151,2)</f>
        <v>0</v>
      </c>
      <c r="K151" s="153" t="s">
        <v>191</v>
      </c>
      <c r="L151" s="34"/>
      <c r="M151" s="158" t="s">
        <v>1</v>
      </c>
      <c r="N151" s="159" t="s">
        <v>45</v>
      </c>
      <c r="O151" s="59"/>
      <c r="P151" s="160">
        <f>O151*H151</f>
        <v>0</v>
      </c>
      <c r="Q151" s="160">
        <v>0</v>
      </c>
      <c r="R151" s="160">
        <f>Q151*H151</f>
        <v>0</v>
      </c>
      <c r="S151" s="160">
        <v>0.44</v>
      </c>
      <c r="T151" s="161">
        <f>S151*H151</f>
        <v>118.89504000000001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2" t="s">
        <v>192</v>
      </c>
      <c r="AT151" s="162" t="s">
        <v>187</v>
      </c>
      <c r="AU151" s="162" t="s">
        <v>88</v>
      </c>
      <c r="AY151" s="18" t="s">
        <v>185</v>
      </c>
      <c r="BE151" s="163">
        <f>IF(N151="základní",J151,0)</f>
        <v>0</v>
      </c>
      <c r="BF151" s="163">
        <f>IF(N151="snížená",J151,0)</f>
        <v>0</v>
      </c>
      <c r="BG151" s="163">
        <f>IF(N151="zákl. přenesená",J151,0)</f>
        <v>0</v>
      </c>
      <c r="BH151" s="163">
        <f>IF(N151="sníž. přenesená",J151,0)</f>
        <v>0</v>
      </c>
      <c r="BI151" s="163">
        <f>IF(N151="nulová",J151,0)</f>
        <v>0</v>
      </c>
      <c r="BJ151" s="18" t="s">
        <v>24</v>
      </c>
      <c r="BK151" s="163">
        <f>ROUND(I151*H151,2)</f>
        <v>0</v>
      </c>
      <c r="BL151" s="18" t="s">
        <v>192</v>
      </c>
      <c r="BM151" s="162" t="s">
        <v>4197</v>
      </c>
    </row>
    <row r="152" spans="1:65" s="13" customFormat="1">
      <c r="B152" s="164"/>
      <c r="D152" s="165" t="s">
        <v>194</v>
      </c>
      <c r="E152" s="166" t="s">
        <v>1</v>
      </c>
      <c r="F152" s="167" t="s">
        <v>730</v>
      </c>
      <c r="H152" s="168">
        <v>41.058</v>
      </c>
      <c r="I152" s="169"/>
      <c r="L152" s="164"/>
      <c r="M152" s="170"/>
      <c r="N152" s="171"/>
      <c r="O152" s="171"/>
      <c r="P152" s="171"/>
      <c r="Q152" s="171"/>
      <c r="R152" s="171"/>
      <c r="S152" s="171"/>
      <c r="T152" s="172"/>
      <c r="AT152" s="166" t="s">
        <v>194</v>
      </c>
      <c r="AU152" s="166" t="s">
        <v>88</v>
      </c>
      <c r="AV152" s="13" t="s">
        <v>88</v>
      </c>
      <c r="AW152" s="13" t="s">
        <v>35</v>
      </c>
      <c r="AX152" s="13" t="s">
        <v>80</v>
      </c>
      <c r="AY152" s="166" t="s">
        <v>185</v>
      </c>
    </row>
    <row r="153" spans="1:65" s="13" customFormat="1">
      <c r="B153" s="164"/>
      <c r="D153" s="165" t="s">
        <v>194</v>
      </c>
      <c r="E153" s="166" t="s">
        <v>1</v>
      </c>
      <c r="F153" s="167" t="s">
        <v>731</v>
      </c>
      <c r="H153" s="168">
        <v>53.13</v>
      </c>
      <c r="I153" s="169"/>
      <c r="L153" s="164"/>
      <c r="M153" s="170"/>
      <c r="N153" s="171"/>
      <c r="O153" s="171"/>
      <c r="P153" s="171"/>
      <c r="Q153" s="171"/>
      <c r="R153" s="171"/>
      <c r="S153" s="171"/>
      <c r="T153" s="172"/>
      <c r="AT153" s="166" t="s">
        <v>194</v>
      </c>
      <c r="AU153" s="166" t="s">
        <v>88</v>
      </c>
      <c r="AV153" s="13" t="s">
        <v>88</v>
      </c>
      <c r="AW153" s="13" t="s">
        <v>35</v>
      </c>
      <c r="AX153" s="13" t="s">
        <v>80</v>
      </c>
      <c r="AY153" s="166" t="s">
        <v>185</v>
      </c>
    </row>
    <row r="154" spans="1:65" s="13" customFormat="1">
      <c r="B154" s="164"/>
      <c r="D154" s="165" t="s">
        <v>194</v>
      </c>
      <c r="E154" s="166" t="s">
        <v>1</v>
      </c>
      <c r="F154" s="167" t="s">
        <v>732</v>
      </c>
      <c r="H154" s="168">
        <v>54.878999999999998</v>
      </c>
      <c r="I154" s="169"/>
      <c r="L154" s="164"/>
      <c r="M154" s="170"/>
      <c r="N154" s="171"/>
      <c r="O154" s="171"/>
      <c r="P154" s="171"/>
      <c r="Q154" s="171"/>
      <c r="R154" s="171"/>
      <c r="S154" s="171"/>
      <c r="T154" s="172"/>
      <c r="AT154" s="166" t="s">
        <v>194</v>
      </c>
      <c r="AU154" s="166" t="s">
        <v>88</v>
      </c>
      <c r="AV154" s="13" t="s">
        <v>88</v>
      </c>
      <c r="AW154" s="13" t="s">
        <v>35</v>
      </c>
      <c r="AX154" s="13" t="s">
        <v>80</v>
      </c>
      <c r="AY154" s="166" t="s">
        <v>185</v>
      </c>
    </row>
    <row r="155" spans="1:65" s="13" customFormat="1">
      <c r="B155" s="164"/>
      <c r="D155" s="165" t="s">
        <v>194</v>
      </c>
      <c r="E155" s="166" t="s">
        <v>1</v>
      </c>
      <c r="F155" s="167" t="s">
        <v>733</v>
      </c>
      <c r="H155" s="168">
        <v>53.966000000000001</v>
      </c>
      <c r="I155" s="169"/>
      <c r="L155" s="164"/>
      <c r="M155" s="170"/>
      <c r="N155" s="171"/>
      <c r="O155" s="171"/>
      <c r="P155" s="171"/>
      <c r="Q155" s="171"/>
      <c r="R155" s="171"/>
      <c r="S155" s="171"/>
      <c r="T155" s="172"/>
      <c r="AT155" s="166" t="s">
        <v>194</v>
      </c>
      <c r="AU155" s="166" t="s">
        <v>88</v>
      </c>
      <c r="AV155" s="13" t="s">
        <v>88</v>
      </c>
      <c r="AW155" s="13" t="s">
        <v>35</v>
      </c>
      <c r="AX155" s="13" t="s">
        <v>80</v>
      </c>
      <c r="AY155" s="166" t="s">
        <v>185</v>
      </c>
    </row>
    <row r="156" spans="1:65" s="13" customFormat="1">
      <c r="B156" s="164"/>
      <c r="D156" s="165" t="s">
        <v>194</v>
      </c>
      <c r="E156" s="166" t="s">
        <v>1</v>
      </c>
      <c r="F156" s="167" t="s">
        <v>734</v>
      </c>
      <c r="H156" s="168">
        <v>67.183000000000007</v>
      </c>
      <c r="I156" s="169"/>
      <c r="L156" s="164"/>
      <c r="M156" s="170"/>
      <c r="N156" s="171"/>
      <c r="O156" s="171"/>
      <c r="P156" s="171"/>
      <c r="Q156" s="171"/>
      <c r="R156" s="171"/>
      <c r="S156" s="171"/>
      <c r="T156" s="172"/>
      <c r="AT156" s="166" t="s">
        <v>194</v>
      </c>
      <c r="AU156" s="166" t="s">
        <v>88</v>
      </c>
      <c r="AV156" s="13" t="s">
        <v>88</v>
      </c>
      <c r="AW156" s="13" t="s">
        <v>35</v>
      </c>
      <c r="AX156" s="13" t="s">
        <v>80</v>
      </c>
      <c r="AY156" s="166" t="s">
        <v>185</v>
      </c>
    </row>
    <row r="157" spans="1:65" s="14" customFormat="1">
      <c r="B157" s="173"/>
      <c r="D157" s="165" t="s">
        <v>194</v>
      </c>
      <c r="E157" s="174" t="s">
        <v>1</v>
      </c>
      <c r="F157" s="175" t="s">
        <v>195</v>
      </c>
      <c r="H157" s="176">
        <v>270.21600000000001</v>
      </c>
      <c r="I157" s="177"/>
      <c r="L157" s="173"/>
      <c r="M157" s="178"/>
      <c r="N157" s="179"/>
      <c r="O157" s="179"/>
      <c r="P157" s="179"/>
      <c r="Q157" s="179"/>
      <c r="R157" s="179"/>
      <c r="S157" s="179"/>
      <c r="T157" s="180"/>
      <c r="AT157" s="174" t="s">
        <v>194</v>
      </c>
      <c r="AU157" s="174" t="s">
        <v>88</v>
      </c>
      <c r="AV157" s="14" t="s">
        <v>192</v>
      </c>
      <c r="AW157" s="14" t="s">
        <v>35</v>
      </c>
      <c r="AX157" s="14" t="s">
        <v>24</v>
      </c>
      <c r="AY157" s="174" t="s">
        <v>185</v>
      </c>
    </row>
    <row r="158" spans="1:65" s="2" customFormat="1" ht="21.75" customHeight="1">
      <c r="A158" s="33"/>
      <c r="B158" s="150"/>
      <c r="C158" s="151" t="s">
        <v>208</v>
      </c>
      <c r="D158" s="151" t="s">
        <v>187</v>
      </c>
      <c r="E158" s="152" t="s">
        <v>1899</v>
      </c>
      <c r="F158" s="153" t="s">
        <v>1900</v>
      </c>
      <c r="G158" s="154" t="s">
        <v>288</v>
      </c>
      <c r="H158" s="155">
        <v>60.462000000000003</v>
      </c>
      <c r="I158" s="156"/>
      <c r="J158" s="157">
        <f>ROUND(I158*H158,2)</f>
        <v>0</v>
      </c>
      <c r="K158" s="153" t="s">
        <v>191</v>
      </c>
      <c r="L158" s="34"/>
      <c r="M158" s="158" t="s">
        <v>1</v>
      </c>
      <c r="N158" s="159" t="s">
        <v>45</v>
      </c>
      <c r="O158" s="59"/>
      <c r="P158" s="160">
        <f>O158*H158</f>
        <v>0</v>
      </c>
      <c r="Q158" s="160">
        <v>0</v>
      </c>
      <c r="R158" s="160">
        <f>Q158*H158</f>
        <v>0</v>
      </c>
      <c r="S158" s="160">
        <v>0.57999999999999996</v>
      </c>
      <c r="T158" s="161">
        <f>S158*H158</f>
        <v>35.067959999999999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62" t="s">
        <v>192</v>
      </c>
      <c r="AT158" s="162" t="s">
        <v>187</v>
      </c>
      <c r="AU158" s="162" t="s">
        <v>88</v>
      </c>
      <c r="AY158" s="18" t="s">
        <v>185</v>
      </c>
      <c r="BE158" s="163">
        <f>IF(N158="základní",J158,0)</f>
        <v>0</v>
      </c>
      <c r="BF158" s="163">
        <f>IF(N158="snížená",J158,0)</f>
        <v>0</v>
      </c>
      <c r="BG158" s="163">
        <f>IF(N158="zákl. přenesená",J158,0)</f>
        <v>0</v>
      </c>
      <c r="BH158" s="163">
        <f>IF(N158="sníž. přenesená",J158,0)</f>
        <v>0</v>
      </c>
      <c r="BI158" s="163">
        <f>IF(N158="nulová",J158,0)</f>
        <v>0</v>
      </c>
      <c r="BJ158" s="18" t="s">
        <v>24</v>
      </c>
      <c r="BK158" s="163">
        <f>ROUND(I158*H158,2)</f>
        <v>0</v>
      </c>
      <c r="BL158" s="18" t="s">
        <v>192</v>
      </c>
      <c r="BM158" s="162" t="s">
        <v>4198</v>
      </c>
    </row>
    <row r="159" spans="1:65" s="13" customFormat="1">
      <c r="B159" s="164"/>
      <c r="D159" s="165" t="s">
        <v>194</v>
      </c>
      <c r="E159" s="166" t="s">
        <v>1</v>
      </c>
      <c r="F159" s="167" t="s">
        <v>738</v>
      </c>
      <c r="H159" s="168">
        <v>60.462000000000003</v>
      </c>
      <c r="I159" s="169"/>
      <c r="L159" s="164"/>
      <c r="M159" s="170"/>
      <c r="N159" s="171"/>
      <c r="O159" s="171"/>
      <c r="P159" s="171"/>
      <c r="Q159" s="171"/>
      <c r="R159" s="171"/>
      <c r="S159" s="171"/>
      <c r="T159" s="172"/>
      <c r="AT159" s="166" t="s">
        <v>194</v>
      </c>
      <c r="AU159" s="166" t="s">
        <v>88</v>
      </c>
      <c r="AV159" s="13" t="s">
        <v>88</v>
      </c>
      <c r="AW159" s="13" t="s">
        <v>35</v>
      </c>
      <c r="AX159" s="13" t="s">
        <v>24</v>
      </c>
      <c r="AY159" s="166" t="s">
        <v>185</v>
      </c>
    </row>
    <row r="160" spans="1:65" s="2" customFormat="1" ht="16.5" customHeight="1">
      <c r="A160" s="33"/>
      <c r="B160" s="150"/>
      <c r="C160" s="151" t="s">
        <v>213</v>
      </c>
      <c r="D160" s="151" t="s">
        <v>187</v>
      </c>
      <c r="E160" s="152" t="s">
        <v>278</v>
      </c>
      <c r="F160" s="153" t="s">
        <v>279</v>
      </c>
      <c r="G160" s="154" t="s">
        <v>280</v>
      </c>
      <c r="H160" s="155">
        <v>2</v>
      </c>
      <c r="I160" s="156"/>
      <c r="J160" s="157">
        <f>ROUND(I160*H160,2)</f>
        <v>0</v>
      </c>
      <c r="K160" s="153" t="s">
        <v>191</v>
      </c>
      <c r="L160" s="34"/>
      <c r="M160" s="158" t="s">
        <v>1</v>
      </c>
      <c r="N160" s="159" t="s">
        <v>45</v>
      </c>
      <c r="O160" s="59"/>
      <c r="P160" s="160">
        <f>O160*H160</f>
        <v>0</v>
      </c>
      <c r="Q160" s="160">
        <v>0</v>
      </c>
      <c r="R160" s="160">
        <f>Q160*H160</f>
        <v>0</v>
      </c>
      <c r="S160" s="160">
        <v>0.105</v>
      </c>
      <c r="T160" s="161">
        <f>S160*H160</f>
        <v>0.21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62" t="s">
        <v>192</v>
      </c>
      <c r="AT160" s="162" t="s">
        <v>187</v>
      </c>
      <c r="AU160" s="162" t="s">
        <v>88</v>
      </c>
      <c r="AY160" s="18" t="s">
        <v>185</v>
      </c>
      <c r="BE160" s="163">
        <f>IF(N160="základní",J160,0)</f>
        <v>0</v>
      </c>
      <c r="BF160" s="163">
        <f>IF(N160="snížená",J160,0)</f>
        <v>0</v>
      </c>
      <c r="BG160" s="163">
        <f>IF(N160="zákl. přenesená",J160,0)</f>
        <v>0</v>
      </c>
      <c r="BH160" s="163">
        <f>IF(N160="sníž. přenesená",J160,0)</f>
        <v>0</v>
      </c>
      <c r="BI160" s="163">
        <f>IF(N160="nulová",J160,0)</f>
        <v>0</v>
      </c>
      <c r="BJ160" s="18" t="s">
        <v>24</v>
      </c>
      <c r="BK160" s="163">
        <f>ROUND(I160*H160,2)</f>
        <v>0</v>
      </c>
      <c r="BL160" s="18" t="s">
        <v>192</v>
      </c>
      <c r="BM160" s="162" t="s">
        <v>4199</v>
      </c>
    </row>
    <row r="161" spans="1:65" s="13" customFormat="1">
      <c r="B161" s="164"/>
      <c r="D161" s="165" t="s">
        <v>194</v>
      </c>
      <c r="E161" s="166" t="s">
        <v>1</v>
      </c>
      <c r="F161" s="167" t="s">
        <v>4200</v>
      </c>
      <c r="H161" s="168">
        <v>2</v>
      </c>
      <c r="I161" s="169"/>
      <c r="L161" s="164"/>
      <c r="M161" s="170"/>
      <c r="N161" s="171"/>
      <c r="O161" s="171"/>
      <c r="P161" s="171"/>
      <c r="Q161" s="171"/>
      <c r="R161" s="171"/>
      <c r="S161" s="171"/>
      <c r="T161" s="172"/>
      <c r="AT161" s="166" t="s">
        <v>194</v>
      </c>
      <c r="AU161" s="166" t="s">
        <v>88</v>
      </c>
      <c r="AV161" s="13" t="s">
        <v>88</v>
      </c>
      <c r="AW161" s="13" t="s">
        <v>35</v>
      </c>
      <c r="AX161" s="13" t="s">
        <v>80</v>
      </c>
      <c r="AY161" s="166" t="s">
        <v>185</v>
      </c>
    </row>
    <row r="162" spans="1:65" s="14" customFormat="1">
      <c r="B162" s="173"/>
      <c r="D162" s="165" t="s">
        <v>194</v>
      </c>
      <c r="E162" s="174" t="s">
        <v>3431</v>
      </c>
      <c r="F162" s="175" t="s">
        <v>195</v>
      </c>
      <c r="H162" s="176">
        <v>2</v>
      </c>
      <c r="I162" s="177"/>
      <c r="L162" s="173"/>
      <c r="M162" s="178"/>
      <c r="N162" s="179"/>
      <c r="O162" s="179"/>
      <c r="P162" s="179"/>
      <c r="Q162" s="179"/>
      <c r="R162" s="179"/>
      <c r="S162" s="179"/>
      <c r="T162" s="180"/>
      <c r="AT162" s="174" t="s">
        <v>194</v>
      </c>
      <c r="AU162" s="174" t="s">
        <v>88</v>
      </c>
      <c r="AV162" s="14" t="s">
        <v>192</v>
      </c>
      <c r="AW162" s="14" t="s">
        <v>35</v>
      </c>
      <c r="AX162" s="14" t="s">
        <v>24</v>
      </c>
      <c r="AY162" s="174" t="s">
        <v>185</v>
      </c>
    </row>
    <row r="163" spans="1:65" s="2" customFormat="1" ht="16.5" customHeight="1">
      <c r="A163" s="33"/>
      <c r="B163" s="150"/>
      <c r="C163" s="151" t="s">
        <v>217</v>
      </c>
      <c r="D163" s="151" t="s">
        <v>187</v>
      </c>
      <c r="E163" s="152" t="s">
        <v>283</v>
      </c>
      <c r="F163" s="153" t="s">
        <v>284</v>
      </c>
      <c r="G163" s="154" t="s">
        <v>280</v>
      </c>
      <c r="H163" s="155">
        <v>2</v>
      </c>
      <c r="I163" s="156"/>
      <c r="J163" s="157">
        <f>ROUND(I163*H163,2)</f>
        <v>0</v>
      </c>
      <c r="K163" s="153" t="s">
        <v>191</v>
      </c>
      <c r="L163" s="34"/>
      <c r="M163" s="158" t="s">
        <v>1</v>
      </c>
      <c r="N163" s="159" t="s">
        <v>45</v>
      </c>
      <c r="O163" s="59"/>
      <c r="P163" s="160">
        <f>O163*H163</f>
        <v>0</v>
      </c>
      <c r="Q163" s="160">
        <v>0</v>
      </c>
      <c r="R163" s="160">
        <f>Q163*H163</f>
        <v>0</v>
      </c>
      <c r="S163" s="160">
        <v>0</v>
      </c>
      <c r="T163" s="161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62" t="s">
        <v>192</v>
      </c>
      <c r="AT163" s="162" t="s">
        <v>187</v>
      </c>
      <c r="AU163" s="162" t="s">
        <v>88</v>
      </c>
      <c r="AY163" s="18" t="s">
        <v>185</v>
      </c>
      <c r="BE163" s="163">
        <f>IF(N163="základní",J163,0)</f>
        <v>0</v>
      </c>
      <c r="BF163" s="163">
        <f>IF(N163="snížená",J163,0)</f>
        <v>0</v>
      </c>
      <c r="BG163" s="163">
        <f>IF(N163="zákl. přenesená",J163,0)</f>
        <v>0</v>
      </c>
      <c r="BH163" s="163">
        <f>IF(N163="sníž. přenesená",J163,0)</f>
        <v>0</v>
      </c>
      <c r="BI163" s="163">
        <f>IF(N163="nulová",J163,0)</f>
        <v>0</v>
      </c>
      <c r="BJ163" s="18" t="s">
        <v>24</v>
      </c>
      <c r="BK163" s="163">
        <f>ROUND(I163*H163,2)</f>
        <v>0</v>
      </c>
      <c r="BL163" s="18" t="s">
        <v>192</v>
      </c>
      <c r="BM163" s="162" t="s">
        <v>4201</v>
      </c>
    </row>
    <row r="164" spans="1:65" s="13" customFormat="1">
      <c r="B164" s="164"/>
      <c r="D164" s="165" t="s">
        <v>194</v>
      </c>
      <c r="E164" s="166" t="s">
        <v>1</v>
      </c>
      <c r="F164" s="167" t="s">
        <v>3431</v>
      </c>
      <c r="H164" s="168">
        <v>2</v>
      </c>
      <c r="I164" s="169"/>
      <c r="L164" s="164"/>
      <c r="M164" s="170"/>
      <c r="N164" s="171"/>
      <c r="O164" s="171"/>
      <c r="P164" s="171"/>
      <c r="Q164" s="171"/>
      <c r="R164" s="171"/>
      <c r="S164" s="171"/>
      <c r="T164" s="172"/>
      <c r="AT164" s="166" t="s">
        <v>194</v>
      </c>
      <c r="AU164" s="166" t="s">
        <v>88</v>
      </c>
      <c r="AV164" s="13" t="s">
        <v>88</v>
      </c>
      <c r="AW164" s="13" t="s">
        <v>35</v>
      </c>
      <c r="AX164" s="13" t="s">
        <v>24</v>
      </c>
      <c r="AY164" s="166" t="s">
        <v>185</v>
      </c>
    </row>
    <row r="165" spans="1:65" s="2" customFormat="1" ht="16.5" customHeight="1">
      <c r="A165" s="33"/>
      <c r="B165" s="150"/>
      <c r="C165" s="151" t="s">
        <v>221</v>
      </c>
      <c r="D165" s="151" t="s">
        <v>187</v>
      </c>
      <c r="E165" s="152" t="s">
        <v>291</v>
      </c>
      <c r="F165" s="153" t="s">
        <v>292</v>
      </c>
      <c r="G165" s="154" t="s">
        <v>288</v>
      </c>
      <c r="H165" s="155">
        <v>0.374</v>
      </c>
      <c r="I165" s="156"/>
      <c r="J165" s="157">
        <f>ROUND(I165*H165,2)</f>
        <v>0</v>
      </c>
      <c r="K165" s="153" t="s">
        <v>191</v>
      </c>
      <c r="L165" s="34"/>
      <c r="M165" s="158" t="s">
        <v>1</v>
      </c>
      <c r="N165" s="159" t="s">
        <v>45</v>
      </c>
      <c r="O165" s="59"/>
      <c r="P165" s="160">
        <f>O165*H165</f>
        <v>0</v>
      </c>
      <c r="Q165" s="160">
        <v>0</v>
      </c>
      <c r="R165" s="160">
        <f>Q165*H165</f>
        <v>0</v>
      </c>
      <c r="S165" s="160">
        <v>0.13</v>
      </c>
      <c r="T165" s="161">
        <f>S165*H165</f>
        <v>4.8620000000000003E-2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62" t="s">
        <v>192</v>
      </c>
      <c r="AT165" s="162" t="s">
        <v>187</v>
      </c>
      <c r="AU165" s="162" t="s">
        <v>88</v>
      </c>
      <c r="AY165" s="18" t="s">
        <v>185</v>
      </c>
      <c r="BE165" s="163">
        <f>IF(N165="základní",J165,0)</f>
        <v>0</v>
      </c>
      <c r="BF165" s="163">
        <f>IF(N165="snížená",J165,0)</f>
        <v>0</v>
      </c>
      <c r="BG165" s="163">
        <f>IF(N165="zákl. přenesená",J165,0)</f>
        <v>0</v>
      </c>
      <c r="BH165" s="163">
        <f>IF(N165="sníž. přenesená",J165,0)</f>
        <v>0</v>
      </c>
      <c r="BI165" s="163">
        <f>IF(N165="nulová",J165,0)</f>
        <v>0</v>
      </c>
      <c r="BJ165" s="18" t="s">
        <v>24</v>
      </c>
      <c r="BK165" s="163">
        <f>ROUND(I165*H165,2)</f>
        <v>0</v>
      </c>
      <c r="BL165" s="18" t="s">
        <v>192</v>
      </c>
      <c r="BM165" s="162" t="s">
        <v>4202</v>
      </c>
    </row>
    <row r="166" spans="1:65" s="15" customFormat="1">
      <c r="B166" s="194"/>
      <c r="D166" s="165" t="s">
        <v>194</v>
      </c>
      <c r="E166" s="195" t="s">
        <v>1</v>
      </c>
      <c r="F166" s="196" t="s">
        <v>4203</v>
      </c>
      <c r="H166" s="195" t="s">
        <v>1</v>
      </c>
      <c r="I166" s="197"/>
      <c r="L166" s="194"/>
      <c r="M166" s="198"/>
      <c r="N166" s="199"/>
      <c r="O166" s="199"/>
      <c r="P166" s="199"/>
      <c r="Q166" s="199"/>
      <c r="R166" s="199"/>
      <c r="S166" s="199"/>
      <c r="T166" s="200"/>
      <c r="AT166" s="195" t="s">
        <v>194</v>
      </c>
      <c r="AU166" s="195" t="s">
        <v>88</v>
      </c>
      <c r="AV166" s="15" t="s">
        <v>24</v>
      </c>
      <c r="AW166" s="15" t="s">
        <v>35</v>
      </c>
      <c r="AX166" s="15" t="s">
        <v>80</v>
      </c>
      <c r="AY166" s="195" t="s">
        <v>185</v>
      </c>
    </row>
    <row r="167" spans="1:65" s="13" customFormat="1">
      <c r="B167" s="164"/>
      <c r="D167" s="165" t="s">
        <v>194</v>
      </c>
      <c r="E167" s="166" t="s">
        <v>1</v>
      </c>
      <c r="F167" s="167" t="s">
        <v>4204</v>
      </c>
      <c r="H167" s="168">
        <v>0.374</v>
      </c>
      <c r="I167" s="169"/>
      <c r="L167" s="164"/>
      <c r="M167" s="170"/>
      <c r="N167" s="171"/>
      <c r="O167" s="171"/>
      <c r="P167" s="171"/>
      <c r="Q167" s="171"/>
      <c r="R167" s="171"/>
      <c r="S167" s="171"/>
      <c r="T167" s="172"/>
      <c r="AT167" s="166" t="s">
        <v>194</v>
      </c>
      <c r="AU167" s="166" t="s">
        <v>88</v>
      </c>
      <c r="AV167" s="13" t="s">
        <v>88</v>
      </c>
      <c r="AW167" s="13" t="s">
        <v>35</v>
      </c>
      <c r="AX167" s="13" t="s">
        <v>80</v>
      </c>
      <c r="AY167" s="166" t="s">
        <v>185</v>
      </c>
    </row>
    <row r="168" spans="1:65" s="16" customFormat="1">
      <c r="B168" s="206"/>
      <c r="D168" s="165" t="s">
        <v>194</v>
      </c>
      <c r="E168" s="207" t="s">
        <v>4158</v>
      </c>
      <c r="F168" s="208" t="s">
        <v>510</v>
      </c>
      <c r="H168" s="209">
        <v>0.374</v>
      </c>
      <c r="I168" s="210"/>
      <c r="L168" s="206"/>
      <c r="M168" s="211"/>
      <c r="N168" s="212"/>
      <c r="O168" s="212"/>
      <c r="P168" s="212"/>
      <c r="Q168" s="212"/>
      <c r="R168" s="212"/>
      <c r="S168" s="212"/>
      <c r="T168" s="213"/>
      <c r="AT168" s="207" t="s">
        <v>194</v>
      </c>
      <c r="AU168" s="207" t="s">
        <v>88</v>
      </c>
      <c r="AV168" s="16" t="s">
        <v>117</v>
      </c>
      <c r="AW168" s="16" t="s">
        <v>35</v>
      </c>
      <c r="AX168" s="16" t="s">
        <v>80</v>
      </c>
      <c r="AY168" s="207" t="s">
        <v>185</v>
      </c>
    </row>
    <row r="169" spans="1:65" s="14" customFormat="1">
      <c r="B169" s="173"/>
      <c r="D169" s="165" t="s">
        <v>194</v>
      </c>
      <c r="E169" s="174" t="s">
        <v>1</v>
      </c>
      <c r="F169" s="175" t="s">
        <v>195</v>
      </c>
      <c r="H169" s="176">
        <v>0.374</v>
      </c>
      <c r="I169" s="177"/>
      <c r="L169" s="173"/>
      <c r="M169" s="178"/>
      <c r="N169" s="179"/>
      <c r="O169" s="179"/>
      <c r="P169" s="179"/>
      <c r="Q169" s="179"/>
      <c r="R169" s="179"/>
      <c r="S169" s="179"/>
      <c r="T169" s="180"/>
      <c r="AT169" s="174" t="s">
        <v>194</v>
      </c>
      <c r="AU169" s="174" t="s">
        <v>88</v>
      </c>
      <c r="AV169" s="14" t="s">
        <v>192</v>
      </c>
      <c r="AW169" s="14" t="s">
        <v>35</v>
      </c>
      <c r="AX169" s="14" t="s">
        <v>24</v>
      </c>
      <c r="AY169" s="174" t="s">
        <v>185</v>
      </c>
    </row>
    <row r="170" spans="1:65" s="2" customFormat="1" ht="16.5" customHeight="1">
      <c r="A170" s="33"/>
      <c r="B170" s="150"/>
      <c r="C170" s="151" t="s">
        <v>109</v>
      </c>
      <c r="D170" s="151" t="s">
        <v>187</v>
      </c>
      <c r="E170" s="152" t="s">
        <v>295</v>
      </c>
      <c r="F170" s="153" t="s">
        <v>296</v>
      </c>
      <c r="G170" s="154" t="s">
        <v>288</v>
      </c>
      <c r="H170" s="155">
        <v>0.374</v>
      </c>
      <c r="I170" s="156"/>
      <c r="J170" s="157">
        <f>ROUND(I170*H170,2)</f>
        <v>0</v>
      </c>
      <c r="K170" s="153" t="s">
        <v>191</v>
      </c>
      <c r="L170" s="34"/>
      <c r="M170" s="158" t="s">
        <v>1</v>
      </c>
      <c r="N170" s="159" t="s">
        <v>45</v>
      </c>
      <c r="O170" s="59"/>
      <c r="P170" s="160">
        <f>O170*H170</f>
        <v>0</v>
      </c>
      <c r="Q170" s="160">
        <v>0</v>
      </c>
      <c r="R170" s="160">
        <f>Q170*H170</f>
        <v>0</v>
      </c>
      <c r="S170" s="160">
        <v>0</v>
      </c>
      <c r="T170" s="161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62" t="s">
        <v>192</v>
      </c>
      <c r="AT170" s="162" t="s">
        <v>187</v>
      </c>
      <c r="AU170" s="162" t="s">
        <v>88</v>
      </c>
      <c r="AY170" s="18" t="s">
        <v>185</v>
      </c>
      <c r="BE170" s="163">
        <f>IF(N170="základní",J170,0)</f>
        <v>0</v>
      </c>
      <c r="BF170" s="163">
        <f>IF(N170="snížená",J170,0)</f>
        <v>0</v>
      </c>
      <c r="BG170" s="163">
        <f>IF(N170="zákl. přenesená",J170,0)</f>
        <v>0</v>
      </c>
      <c r="BH170" s="163">
        <f>IF(N170="sníž. přenesená",J170,0)</f>
        <v>0</v>
      </c>
      <c r="BI170" s="163">
        <f>IF(N170="nulová",J170,0)</f>
        <v>0</v>
      </c>
      <c r="BJ170" s="18" t="s">
        <v>24</v>
      </c>
      <c r="BK170" s="163">
        <f>ROUND(I170*H170,2)</f>
        <v>0</v>
      </c>
      <c r="BL170" s="18" t="s">
        <v>192</v>
      </c>
      <c r="BM170" s="162" t="s">
        <v>4205</v>
      </c>
    </row>
    <row r="171" spans="1:65" s="13" customFormat="1">
      <c r="B171" s="164"/>
      <c r="D171" s="165" t="s">
        <v>194</v>
      </c>
      <c r="E171" s="166" t="s">
        <v>1</v>
      </c>
      <c r="F171" s="167" t="s">
        <v>4158</v>
      </c>
      <c r="H171" s="168">
        <v>0.374</v>
      </c>
      <c r="I171" s="169"/>
      <c r="L171" s="164"/>
      <c r="M171" s="170"/>
      <c r="N171" s="171"/>
      <c r="O171" s="171"/>
      <c r="P171" s="171"/>
      <c r="Q171" s="171"/>
      <c r="R171" s="171"/>
      <c r="S171" s="171"/>
      <c r="T171" s="172"/>
      <c r="AT171" s="166" t="s">
        <v>194</v>
      </c>
      <c r="AU171" s="166" t="s">
        <v>88</v>
      </c>
      <c r="AV171" s="13" t="s">
        <v>88</v>
      </c>
      <c r="AW171" s="13" t="s">
        <v>35</v>
      </c>
      <c r="AX171" s="13" t="s">
        <v>24</v>
      </c>
      <c r="AY171" s="166" t="s">
        <v>185</v>
      </c>
    </row>
    <row r="172" spans="1:65" s="2" customFormat="1" ht="21.75" customHeight="1">
      <c r="A172" s="33"/>
      <c r="B172" s="150"/>
      <c r="C172" s="151" t="s">
        <v>112</v>
      </c>
      <c r="D172" s="151" t="s">
        <v>187</v>
      </c>
      <c r="E172" s="152" t="s">
        <v>3552</v>
      </c>
      <c r="F172" s="153" t="s">
        <v>3553</v>
      </c>
      <c r="G172" s="154" t="s">
        <v>288</v>
      </c>
      <c r="H172" s="155">
        <v>79.893000000000001</v>
      </c>
      <c r="I172" s="156"/>
      <c r="J172" s="157">
        <f>ROUND(I172*H172,2)</f>
        <v>0</v>
      </c>
      <c r="K172" s="153" t="s">
        <v>191</v>
      </c>
      <c r="L172" s="34"/>
      <c r="M172" s="158" t="s">
        <v>1</v>
      </c>
      <c r="N172" s="159" t="s">
        <v>45</v>
      </c>
      <c r="O172" s="59"/>
      <c r="P172" s="160">
        <f>O172*H172</f>
        <v>0</v>
      </c>
      <c r="Q172" s="160">
        <v>0</v>
      </c>
      <c r="R172" s="160">
        <f>Q172*H172</f>
        <v>0</v>
      </c>
      <c r="S172" s="160">
        <v>0.32500000000000001</v>
      </c>
      <c r="T172" s="161">
        <f>S172*H172</f>
        <v>25.965225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62" t="s">
        <v>192</v>
      </c>
      <c r="AT172" s="162" t="s">
        <v>187</v>
      </c>
      <c r="AU172" s="162" t="s">
        <v>88</v>
      </c>
      <c r="AY172" s="18" t="s">
        <v>185</v>
      </c>
      <c r="BE172" s="163">
        <f>IF(N172="základní",J172,0)</f>
        <v>0</v>
      </c>
      <c r="BF172" s="163">
        <f>IF(N172="snížená",J172,0)</f>
        <v>0</v>
      </c>
      <c r="BG172" s="163">
        <f>IF(N172="zákl. přenesená",J172,0)</f>
        <v>0</v>
      </c>
      <c r="BH172" s="163">
        <f>IF(N172="sníž. přenesená",J172,0)</f>
        <v>0</v>
      </c>
      <c r="BI172" s="163">
        <f>IF(N172="nulová",J172,0)</f>
        <v>0</v>
      </c>
      <c r="BJ172" s="18" t="s">
        <v>24</v>
      </c>
      <c r="BK172" s="163">
        <f>ROUND(I172*H172,2)</f>
        <v>0</v>
      </c>
      <c r="BL172" s="18" t="s">
        <v>192</v>
      </c>
      <c r="BM172" s="162" t="s">
        <v>4206</v>
      </c>
    </row>
    <row r="173" spans="1:65" s="13" customFormat="1">
      <c r="B173" s="164"/>
      <c r="D173" s="165" t="s">
        <v>194</v>
      </c>
      <c r="E173" s="166" t="s">
        <v>1</v>
      </c>
      <c r="F173" s="167" t="s">
        <v>4207</v>
      </c>
      <c r="H173" s="168">
        <v>79.893000000000001</v>
      </c>
      <c r="I173" s="169"/>
      <c r="L173" s="164"/>
      <c r="M173" s="170"/>
      <c r="N173" s="171"/>
      <c r="O173" s="171"/>
      <c r="P173" s="171"/>
      <c r="Q173" s="171"/>
      <c r="R173" s="171"/>
      <c r="S173" s="171"/>
      <c r="T173" s="172"/>
      <c r="AT173" s="166" t="s">
        <v>194</v>
      </c>
      <c r="AU173" s="166" t="s">
        <v>88</v>
      </c>
      <c r="AV173" s="13" t="s">
        <v>88</v>
      </c>
      <c r="AW173" s="13" t="s">
        <v>35</v>
      </c>
      <c r="AX173" s="13" t="s">
        <v>24</v>
      </c>
      <c r="AY173" s="166" t="s">
        <v>185</v>
      </c>
    </row>
    <row r="174" spans="1:65" s="2" customFormat="1" ht="16.5" customHeight="1">
      <c r="A174" s="33"/>
      <c r="B174" s="150"/>
      <c r="C174" s="151" t="s">
        <v>123</v>
      </c>
      <c r="D174" s="151" t="s">
        <v>187</v>
      </c>
      <c r="E174" s="152" t="s">
        <v>1300</v>
      </c>
      <c r="F174" s="153" t="s">
        <v>1301</v>
      </c>
      <c r="G174" s="154" t="s">
        <v>280</v>
      </c>
      <c r="H174" s="155">
        <v>89.06</v>
      </c>
      <c r="I174" s="156"/>
      <c r="J174" s="157">
        <f>ROUND(I174*H174,2)</f>
        <v>0</v>
      </c>
      <c r="K174" s="153" t="s">
        <v>191</v>
      </c>
      <c r="L174" s="34"/>
      <c r="M174" s="158" t="s">
        <v>1</v>
      </c>
      <c r="N174" s="159" t="s">
        <v>45</v>
      </c>
      <c r="O174" s="59"/>
      <c r="P174" s="160">
        <f>O174*H174</f>
        <v>0</v>
      </c>
      <c r="Q174" s="160">
        <v>3.0000000000000001E-5</v>
      </c>
      <c r="R174" s="160">
        <f>Q174*H174</f>
        <v>2.6718000000000002E-3</v>
      </c>
      <c r="S174" s="160">
        <v>0</v>
      </c>
      <c r="T174" s="161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62" t="s">
        <v>192</v>
      </c>
      <c r="AT174" s="162" t="s">
        <v>187</v>
      </c>
      <c r="AU174" s="162" t="s">
        <v>88</v>
      </c>
      <c r="AY174" s="18" t="s">
        <v>185</v>
      </c>
      <c r="BE174" s="163">
        <f>IF(N174="základní",J174,0)</f>
        <v>0</v>
      </c>
      <c r="BF174" s="163">
        <f>IF(N174="snížená",J174,0)</f>
        <v>0</v>
      </c>
      <c r="BG174" s="163">
        <f>IF(N174="zákl. přenesená",J174,0)</f>
        <v>0</v>
      </c>
      <c r="BH174" s="163">
        <f>IF(N174="sníž. přenesená",J174,0)</f>
        <v>0</v>
      </c>
      <c r="BI174" s="163">
        <f>IF(N174="nulová",J174,0)</f>
        <v>0</v>
      </c>
      <c r="BJ174" s="18" t="s">
        <v>24</v>
      </c>
      <c r="BK174" s="163">
        <f>ROUND(I174*H174,2)</f>
        <v>0</v>
      </c>
      <c r="BL174" s="18" t="s">
        <v>192</v>
      </c>
      <c r="BM174" s="162" t="s">
        <v>4208</v>
      </c>
    </row>
    <row r="175" spans="1:65" s="15" customFormat="1">
      <c r="B175" s="194"/>
      <c r="D175" s="165" t="s">
        <v>194</v>
      </c>
      <c r="E175" s="195" t="s">
        <v>1</v>
      </c>
      <c r="F175" s="196" t="s">
        <v>4209</v>
      </c>
      <c r="H175" s="195" t="s">
        <v>1</v>
      </c>
      <c r="I175" s="197"/>
      <c r="L175" s="194"/>
      <c r="M175" s="198"/>
      <c r="N175" s="199"/>
      <c r="O175" s="199"/>
      <c r="P175" s="199"/>
      <c r="Q175" s="199"/>
      <c r="R175" s="199"/>
      <c r="S175" s="199"/>
      <c r="T175" s="200"/>
      <c r="AT175" s="195" t="s">
        <v>194</v>
      </c>
      <c r="AU175" s="195" t="s">
        <v>88</v>
      </c>
      <c r="AV175" s="15" t="s">
        <v>24</v>
      </c>
      <c r="AW175" s="15" t="s">
        <v>35</v>
      </c>
      <c r="AX175" s="15" t="s">
        <v>80</v>
      </c>
      <c r="AY175" s="195" t="s">
        <v>185</v>
      </c>
    </row>
    <row r="176" spans="1:65" s="13" customFormat="1">
      <c r="B176" s="164"/>
      <c r="D176" s="165" t="s">
        <v>194</v>
      </c>
      <c r="E176" s="166" t="s">
        <v>1</v>
      </c>
      <c r="F176" s="167" t="s">
        <v>4210</v>
      </c>
      <c r="H176" s="168">
        <v>3.06</v>
      </c>
      <c r="I176" s="169"/>
      <c r="L176" s="164"/>
      <c r="M176" s="170"/>
      <c r="N176" s="171"/>
      <c r="O176" s="171"/>
      <c r="P176" s="171"/>
      <c r="Q176" s="171"/>
      <c r="R176" s="171"/>
      <c r="S176" s="171"/>
      <c r="T176" s="172"/>
      <c r="AT176" s="166" t="s">
        <v>194</v>
      </c>
      <c r="AU176" s="166" t="s">
        <v>88</v>
      </c>
      <c r="AV176" s="13" t="s">
        <v>88</v>
      </c>
      <c r="AW176" s="13" t="s">
        <v>35</v>
      </c>
      <c r="AX176" s="13" t="s">
        <v>80</v>
      </c>
      <c r="AY176" s="166" t="s">
        <v>185</v>
      </c>
    </row>
    <row r="177" spans="1:65" s="15" customFormat="1">
      <c r="B177" s="194"/>
      <c r="D177" s="165" t="s">
        <v>194</v>
      </c>
      <c r="E177" s="195" t="s">
        <v>1</v>
      </c>
      <c r="F177" s="196" t="s">
        <v>4211</v>
      </c>
      <c r="H177" s="195" t="s">
        <v>1</v>
      </c>
      <c r="I177" s="197"/>
      <c r="L177" s="194"/>
      <c r="M177" s="198"/>
      <c r="N177" s="199"/>
      <c r="O177" s="199"/>
      <c r="P177" s="199"/>
      <c r="Q177" s="199"/>
      <c r="R177" s="199"/>
      <c r="S177" s="199"/>
      <c r="T177" s="200"/>
      <c r="AT177" s="195" t="s">
        <v>194</v>
      </c>
      <c r="AU177" s="195" t="s">
        <v>88</v>
      </c>
      <c r="AV177" s="15" t="s">
        <v>24</v>
      </c>
      <c r="AW177" s="15" t="s">
        <v>35</v>
      </c>
      <c r="AX177" s="15" t="s">
        <v>80</v>
      </c>
      <c r="AY177" s="195" t="s">
        <v>185</v>
      </c>
    </row>
    <row r="178" spans="1:65" s="13" customFormat="1">
      <c r="B178" s="164"/>
      <c r="D178" s="165" t="s">
        <v>194</v>
      </c>
      <c r="E178" s="166" t="s">
        <v>1</v>
      </c>
      <c r="F178" s="167" t="s">
        <v>4212</v>
      </c>
      <c r="H178" s="168">
        <v>64</v>
      </c>
      <c r="I178" s="169"/>
      <c r="L178" s="164"/>
      <c r="M178" s="170"/>
      <c r="N178" s="171"/>
      <c r="O178" s="171"/>
      <c r="P178" s="171"/>
      <c r="Q178" s="171"/>
      <c r="R178" s="171"/>
      <c r="S178" s="171"/>
      <c r="T178" s="172"/>
      <c r="AT178" s="166" t="s">
        <v>194</v>
      </c>
      <c r="AU178" s="166" t="s">
        <v>88</v>
      </c>
      <c r="AV178" s="13" t="s">
        <v>88</v>
      </c>
      <c r="AW178" s="13" t="s">
        <v>35</v>
      </c>
      <c r="AX178" s="13" t="s">
        <v>80</v>
      </c>
      <c r="AY178" s="166" t="s">
        <v>185</v>
      </c>
    </row>
    <row r="179" spans="1:65" s="13" customFormat="1">
      <c r="B179" s="164"/>
      <c r="D179" s="165" t="s">
        <v>194</v>
      </c>
      <c r="E179" s="166" t="s">
        <v>1</v>
      </c>
      <c r="F179" s="167" t="s">
        <v>4213</v>
      </c>
      <c r="H179" s="168">
        <v>10.4</v>
      </c>
      <c r="I179" s="169"/>
      <c r="L179" s="164"/>
      <c r="M179" s="170"/>
      <c r="N179" s="171"/>
      <c r="O179" s="171"/>
      <c r="P179" s="171"/>
      <c r="Q179" s="171"/>
      <c r="R179" s="171"/>
      <c r="S179" s="171"/>
      <c r="T179" s="172"/>
      <c r="AT179" s="166" t="s">
        <v>194</v>
      </c>
      <c r="AU179" s="166" t="s">
        <v>88</v>
      </c>
      <c r="AV179" s="13" t="s">
        <v>88</v>
      </c>
      <c r="AW179" s="13" t="s">
        <v>35</v>
      </c>
      <c r="AX179" s="13" t="s">
        <v>80</v>
      </c>
      <c r="AY179" s="166" t="s">
        <v>185</v>
      </c>
    </row>
    <row r="180" spans="1:65" s="13" customFormat="1">
      <c r="B180" s="164"/>
      <c r="D180" s="165" t="s">
        <v>194</v>
      </c>
      <c r="E180" s="166" t="s">
        <v>1</v>
      </c>
      <c r="F180" s="167" t="s">
        <v>4214</v>
      </c>
      <c r="H180" s="168">
        <v>11.6</v>
      </c>
      <c r="I180" s="169"/>
      <c r="L180" s="164"/>
      <c r="M180" s="170"/>
      <c r="N180" s="171"/>
      <c r="O180" s="171"/>
      <c r="P180" s="171"/>
      <c r="Q180" s="171"/>
      <c r="R180" s="171"/>
      <c r="S180" s="171"/>
      <c r="T180" s="172"/>
      <c r="AT180" s="166" t="s">
        <v>194</v>
      </c>
      <c r="AU180" s="166" t="s">
        <v>88</v>
      </c>
      <c r="AV180" s="13" t="s">
        <v>88</v>
      </c>
      <c r="AW180" s="13" t="s">
        <v>35</v>
      </c>
      <c r="AX180" s="13" t="s">
        <v>80</v>
      </c>
      <c r="AY180" s="166" t="s">
        <v>185</v>
      </c>
    </row>
    <row r="181" spans="1:65" s="14" customFormat="1">
      <c r="B181" s="173"/>
      <c r="D181" s="165" t="s">
        <v>194</v>
      </c>
      <c r="E181" s="174" t="s">
        <v>1</v>
      </c>
      <c r="F181" s="175" t="s">
        <v>195</v>
      </c>
      <c r="H181" s="176">
        <v>89.06</v>
      </c>
      <c r="I181" s="177"/>
      <c r="L181" s="173"/>
      <c r="M181" s="178"/>
      <c r="N181" s="179"/>
      <c r="O181" s="179"/>
      <c r="P181" s="179"/>
      <c r="Q181" s="179"/>
      <c r="R181" s="179"/>
      <c r="S181" s="179"/>
      <c r="T181" s="180"/>
      <c r="AT181" s="174" t="s">
        <v>194</v>
      </c>
      <c r="AU181" s="174" t="s">
        <v>88</v>
      </c>
      <c r="AV181" s="14" t="s">
        <v>192</v>
      </c>
      <c r="AW181" s="14" t="s">
        <v>35</v>
      </c>
      <c r="AX181" s="14" t="s">
        <v>24</v>
      </c>
      <c r="AY181" s="174" t="s">
        <v>185</v>
      </c>
    </row>
    <row r="182" spans="1:65" s="2" customFormat="1" ht="21.75" customHeight="1">
      <c r="A182" s="33"/>
      <c r="B182" s="150"/>
      <c r="C182" s="151" t="s">
        <v>241</v>
      </c>
      <c r="D182" s="151" t="s">
        <v>187</v>
      </c>
      <c r="E182" s="152" t="s">
        <v>4215</v>
      </c>
      <c r="F182" s="153" t="s">
        <v>4216</v>
      </c>
      <c r="G182" s="154" t="s">
        <v>288</v>
      </c>
      <c r="H182" s="155">
        <v>0.374</v>
      </c>
      <c r="I182" s="156"/>
      <c r="J182" s="157">
        <f>ROUND(I182*H182,2)</f>
        <v>0</v>
      </c>
      <c r="K182" s="153" t="s">
        <v>191</v>
      </c>
      <c r="L182" s="34"/>
      <c r="M182" s="158" t="s">
        <v>1</v>
      </c>
      <c r="N182" s="159" t="s">
        <v>45</v>
      </c>
      <c r="O182" s="59"/>
      <c r="P182" s="160">
        <f>O182*H182</f>
        <v>0</v>
      </c>
      <c r="Q182" s="160">
        <v>0</v>
      </c>
      <c r="R182" s="160">
        <f>Q182*H182</f>
        <v>0</v>
      </c>
      <c r="S182" s="160">
        <v>0.625</v>
      </c>
      <c r="T182" s="161">
        <f>S182*H182</f>
        <v>0.23375000000000001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62" t="s">
        <v>192</v>
      </c>
      <c r="AT182" s="162" t="s">
        <v>187</v>
      </c>
      <c r="AU182" s="162" t="s">
        <v>88</v>
      </c>
      <c r="AY182" s="18" t="s">
        <v>185</v>
      </c>
      <c r="BE182" s="163">
        <f>IF(N182="základní",J182,0)</f>
        <v>0</v>
      </c>
      <c r="BF182" s="163">
        <f>IF(N182="snížená",J182,0)</f>
        <v>0</v>
      </c>
      <c r="BG182" s="163">
        <f>IF(N182="zákl. přenesená",J182,0)</f>
        <v>0</v>
      </c>
      <c r="BH182" s="163">
        <f>IF(N182="sníž. přenesená",J182,0)</f>
        <v>0</v>
      </c>
      <c r="BI182" s="163">
        <f>IF(N182="nulová",J182,0)</f>
        <v>0</v>
      </c>
      <c r="BJ182" s="18" t="s">
        <v>24</v>
      </c>
      <c r="BK182" s="163">
        <f>ROUND(I182*H182,2)</f>
        <v>0</v>
      </c>
      <c r="BL182" s="18" t="s">
        <v>192</v>
      </c>
      <c r="BM182" s="162" t="s">
        <v>4217</v>
      </c>
    </row>
    <row r="183" spans="1:65" s="13" customFormat="1">
      <c r="B183" s="164"/>
      <c r="D183" s="165" t="s">
        <v>194</v>
      </c>
      <c r="E183" s="166" t="s">
        <v>1</v>
      </c>
      <c r="F183" s="167" t="s">
        <v>4218</v>
      </c>
      <c r="H183" s="168">
        <v>0.374</v>
      </c>
      <c r="I183" s="169"/>
      <c r="L183" s="164"/>
      <c r="M183" s="170"/>
      <c r="N183" s="171"/>
      <c r="O183" s="171"/>
      <c r="P183" s="171"/>
      <c r="Q183" s="171"/>
      <c r="R183" s="171"/>
      <c r="S183" s="171"/>
      <c r="T183" s="172"/>
      <c r="AT183" s="166" t="s">
        <v>194</v>
      </c>
      <c r="AU183" s="166" t="s">
        <v>88</v>
      </c>
      <c r="AV183" s="13" t="s">
        <v>88</v>
      </c>
      <c r="AW183" s="13" t="s">
        <v>35</v>
      </c>
      <c r="AX183" s="13" t="s">
        <v>24</v>
      </c>
      <c r="AY183" s="166" t="s">
        <v>185</v>
      </c>
    </row>
    <row r="184" spans="1:65" s="2" customFormat="1" ht="16.5" customHeight="1">
      <c r="A184" s="33"/>
      <c r="B184" s="150"/>
      <c r="C184" s="151" t="s">
        <v>246</v>
      </c>
      <c r="D184" s="151" t="s">
        <v>187</v>
      </c>
      <c r="E184" s="152" t="s">
        <v>3547</v>
      </c>
      <c r="F184" s="153" t="s">
        <v>3548</v>
      </c>
      <c r="G184" s="154" t="s">
        <v>280</v>
      </c>
      <c r="H184" s="155">
        <v>1.78</v>
      </c>
      <c r="I184" s="156"/>
      <c r="J184" s="157">
        <f>ROUND(I184*H184,2)</f>
        <v>0</v>
      </c>
      <c r="K184" s="153" t="s">
        <v>191</v>
      </c>
      <c r="L184" s="34"/>
      <c r="M184" s="158" t="s">
        <v>1</v>
      </c>
      <c r="N184" s="159" t="s">
        <v>45</v>
      </c>
      <c r="O184" s="59"/>
      <c r="P184" s="160">
        <f>O184*H184</f>
        <v>0</v>
      </c>
      <c r="Q184" s="160">
        <v>1.3999999999999999E-4</v>
      </c>
      <c r="R184" s="160">
        <f>Q184*H184</f>
        <v>2.4919999999999999E-4</v>
      </c>
      <c r="S184" s="160">
        <v>0</v>
      </c>
      <c r="T184" s="161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62" t="s">
        <v>192</v>
      </c>
      <c r="AT184" s="162" t="s">
        <v>187</v>
      </c>
      <c r="AU184" s="162" t="s">
        <v>88</v>
      </c>
      <c r="AY184" s="18" t="s">
        <v>185</v>
      </c>
      <c r="BE184" s="163">
        <f>IF(N184="základní",J184,0)</f>
        <v>0</v>
      </c>
      <c r="BF184" s="163">
        <f>IF(N184="snížená",J184,0)</f>
        <v>0</v>
      </c>
      <c r="BG184" s="163">
        <f>IF(N184="zákl. přenesená",J184,0)</f>
        <v>0</v>
      </c>
      <c r="BH184" s="163">
        <f>IF(N184="sníž. přenesená",J184,0)</f>
        <v>0</v>
      </c>
      <c r="BI184" s="163">
        <f>IF(N184="nulová",J184,0)</f>
        <v>0</v>
      </c>
      <c r="BJ184" s="18" t="s">
        <v>24</v>
      </c>
      <c r="BK184" s="163">
        <f>ROUND(I184*H184,2)</f>
        <v>0</v>
      </c>
      <c r="BL184" s="18" t="s">
        <v>192</v>
      </c>
      <c r="BM184" s="162" t="s">
        <v>4219</v>
      </c>
    </row>
    <row r="185" spans="1:65" s="15" customFormat="1">
      <c r="B185" s="194"/>
      <c r="D185" s="165" t="s">
        <v>194</v>
      </c>
      <c r="E185" s="195" t="s">
        <v>1</v>
      </c>
      <c r="F185" s="196" t="s">
        <v>4203</v>
      </c>
      <c r="H185" s="195" t="s">
        <v>1</v>
      </c>
      <c r="I185" s="197"/>
      <c r="L185" s="194"/>
      <c r="M185" s="198"/>
      <c r="N185" s="199"/>
      <c r="O185" s="199"/>
      <c r="P185" s="199"/>
      <c r="Q185" s="199"/>
      <c r="R185" s="199"/>
      <c r="S185" s="199"/>
      <c r="T185" s="200"/>
      <c r="AT185" s="195" t="s">
        <v>194</v>
      </c>
      <c r="AU185" s="195" t="s">
        <v>88</v>
      </c>
      <c r="AV185" s="15" t="s">
        <v>24</v>
      </c>
      <c r="AW185" s="15" t="s">
        <v>35</v>
      </c>
      <c r="AX185" s="15" t="s">
        <v>80</v>
      </c>
      <c r="AY185" s="195" t="s">
        <v>185</v>
      </c>
    </row>
    <row r="186" spans="1:65" s="13" customFormat="1">
      <c r="B186" s="164"/>
      <c r="D186" s="165" t="s">
        <v>194</v>
      </c>
      <c r="E186" s="166" t="s">
        <v>1</v>
      </c>
      <c r="F186" s="167" t="s">
        <v>4220</v>
      </c>
      <c r="H186" s="168">
        <v>1.78</v>
      </c>
      <c r="I186" s="169"/>
      <c r="L186" s="164"/>
      <c r="M186" s="170"/>
      <c r="N186" s="171"/>
      <c r="O186" s="171"/>
      <c r="P186" s="171"/>
      <c r="Q186" s="171"/>
      <c r="R186" s="171"/>
      <c r="S186" s="171"/>
      <c r="T186" s="172"/>
      <c r="AT186" s="166" t="s">
        <v>194</v>
      </c>
      <c r="AU186" s="166" t="s">
        <v>88</v>
      </c>
      <c r="AV186" s="13" t="s">
        <v>88</v>
      </c>
      <c r="AW186" s="13" t="s">
        <v>35</v>
      </c>
      <c r="AX186" s="13" t="s">
        <v>24</v>
      </c>
      <c r="AY186" s="166" t="s">
        <v>185</v>
      </c>
    </row>
    <row r="187" spans="1:65" s="2" customFormat="1" ht="16.5" customHeight="1">
      <c r="A187" s="33"/>
      <c r="B187" s="150"/>
      <c r="C187" s="151" t="s">
        <v>8</v>
      </c>
      <c r="D187" s="151" t="s">
        <v>187</v>
      </c>
      <c r="E187" s="152" t="s">
        <v>302</v>
      </c>
      <c r="F187" s="153" t="s">
        <v>303</v>
      </c>
      <c r="G187" s="154" t="s">
        <v>234</v>
      </c>
      <c r="H187" s="155">
        <v>376.88799999999998</v>
      </c>
      <c r="I187" s="156"/>
      <c r="J187" s="157">
        <f>ROUND(I187*H187,2)</f>
        <v>0</v>
      </c>
      <c r="K187" s="153" t="s">
        <v>191</v>
      </c>
      <c r="L187" s="34"/>
      <c r="M187" s="158" t="s">
        <v>1</v>
      </c>
      <c r="N187" s="159" t="s">
        <v>45</v>
      </c>
      <c r="O187" s="59"/>
      <c r="P187" s="160">
        <f>O187*H187</f>
        <v>0</v>
      </c>
      <c r="Q187" s="160">
        <v>0</v>
      </c>
      <c r="R187" s="160">
        <f>Q187*H187</f>
        <v>0</v>
      </c>
      <c r="S187" s="160">
        <v>0</v>
      </c>
      <c r="T187" s="161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62" t="s">
        <v>192</v>
      </c>
      <c r="AT187" s="162" t="s">
        <v>187</v>
      </c>
      <c r="AU187" s="162" t="s">
        <v>88</v>
      </c>
      <c r="AY187" s="18" t="s">
        <v>185</v>
      </c>
      <c r="BE187" s="163">
        <f>IF(N187="základní",J187,0)</f>
        <v>0</v>
      </c>
      <c r="BF187" s="163">
        <f>IF(N187="snížená",J187,0)</f>
        <v>0</v>
      </c>
      <c r="BG187" s="163">
        <f>IF(N187="zákl. přenesená",J187,0)</f>
        <v>0</v>
      </c>
      <c r="BH187" s="163">
        <f>IF(N187="sníž. přenesená",J187,0)</f>
        <v>0</v>
      </c>
      <c r="BI187" s="163">
        <f>IF(N187="nulová",J187,0)</f>
        <v>0</v>
      </c>
      <c r="BJ187" s="18" t="s">
        <v>24</v>
      </c>
      <c r="BK187" s="163">
        <f>ROUND(I187*H187,2)</f>
        <v>0</v>
      </c>
      <c r="BL187" s="18" t="s">
        <v>192</v>
      </c>
      <c r="BM187" s="162" t="s">
        <v>4221</v>
      </c>
    </row>
    <row r="188" spans="1:65" s="2" customFormat="1" ht="16.5" customHeight="1">
      <c r="A188" s="33"/>
      <c r="B188" s="150"/>
      <c r="C188" s="151" t="s">
        <v>337</v>
      </c>
      <c r="D188" s="151" t="s">
        <v>187</v>
      </c>
      <c r="E188" s="152" t="s">
        <v>305</v>
      </c>
      <c r="F188" s="153" t="s">
        <v>306</v>
      </c>
      <c r="G188" s="154" t="s">
        <v>234</v>
      </c>
      <c r="H188" s="155">
        <v>2261.328</v>
      </c>
      <c r="I188" s="156"/>
      <c r="J188" s="157">
        <f>ROUND(I188*H188,2)</f>
        <v>0</v>
      </c>
      <c r="K188" s="153" t="s">
        <v>191</v>
      </c>
      <c r="L188" s="34"/>
      <c r="M188" s="158" t="s">
        <v>1</v>
      </c>
      <c r="N188" s="159" t="s">
        <v>45</v>
      </c>
      <c r="O188" s="59"/>
      <c r="P188" s="160">
        <f>O188*H188</f>
        <v>0</v>
      </c>
      <c r="Q188" s="160">
        <v>0</v>
      </c>
      <c r="R188" s="160">
        <f>Q188*H188</f>
        <v>0</v>
      </c>
      <c r="S188" s="160">
        <v>0</v>
      </c>
      <c r="T188" s="161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62" t="s">
        <v>192</v>
      </c>
      <c r="AT188" s="162" t="s">
        <v>187</v>
      </c>
      <c r="AU188" s="162" t="s">
        <v>88</v>
      </c>
      <c r="AY188" s="18" t="s">
        <v>185</v>
      </c>
      <c r="BE188" s="163">
        <f>IF(N188="základní",J188,0)</f>
        <v>0</v>
      </c>
      <c r="BF188" s="163">
        <f>IF(N188="snížená",J188,0)</f>
        <v>0</v>
      </c>
      <c r="BG188" s="163">
        <f>IF(N188="zákl. přenesená",J188,0)</f>
        <v>0</v>
      </c>
      <c r="BH188" s="163">
        <f>IF(N188="sníž. přenesená",J188,0)</f>
        <v>0</v>
      </c>
      <c r="BI188" s="163">
        <f>IF(N188="nulová",J188,0)</f>
        <v>0</v>
      </c>
      <c r="BJ188" s="18" t="s">
        <v>24</v>
      </c>
      <c r="BK188" s="163">
        <f>ROUND(I188*H188,2)</f>
        <v>0</v>
      </c>
      <c r="BL188" s="18" t="s">
        <v>192</v>
      </c>
      <c r="BM188" s="162" t="s">
        <v>4222</v>
      </c>
    </row>
    <row r="189" spans="1:65" s="13" customFormat="1">
      <c r="B189" s="164"/>
      <c r="D189" s="165" t="s">
        <v>194</v>
      </c>
      <c r="F189" s="167" t="s">
        <v>4223</v>
      </c>
      <c r="H189" s="168">
        <v>2261.328</v>
      </c>
      <c r="I189" s="169"/>
      <c r="L189" s="164"/>
      <c r="M189" s="170"/>
      <c r="N189" s="171"/>
      <c r="O189" s="171"/>
      <c r="P189" s="171"/>
      <c r="Q189" s="171"/>
      <c r="R189" s="171"/>
      <c r="S189" s="171"/>
      <c r="T189" s="172"/>
      <c r="AT189" s="166" t="s">
        <v>194</v>
      </c>
      <c r="AU189" s="166" t="s">
        <v>88</v>
      </c>
      <c r="AV189" s="13" t="s">
        <v>88</v>
      </c>
      <c r="AW189" s="13" t="s">
        <v>3</v>
      </c>
      <c r="AX189" s="13" t="s">
        <v>24</v>
      </c>
      <c r="AY189" s="166" t="s">
        <v>185</v>
      </c>
    </row>
    <row r="190" spans="1:65" s="2" customFormat="1" ht="16.5" customHeight="1">
      <c r="A190" s="33"/>
      <c r="B190" s="150"/>
      <c r="C190" s="151" t="s">
        <v>342</v>
      </c>
      <c r="D190" s="151" t="s">
        <v>187</v>
      </c>
      <c r="E190" s="152" t="s">
        <v>309</v>
      </c>
      <c r="F190" s="153" t="s">
        <v>310</v>
      </c>
      <c r="G190" s="154" t="s">
        <v>234</v>
      </c>
      <c r="H190" s="155">
        <v>376.88799999999998</v>
      </c>
      <c r="I190" s="156"/>
      <c r="J190" s="157">
        <f>ROUND(I190*H190,2)</f>
        <v>0</v>
      </c>
      <c r="K190" s="153" t="s">
        <v>224</v>
      </c>
      <c r="L190" s="34"/>
      <c r="M190" s="158" t="s">
        <v>1</v>
      </c>
      <c r="N190" s="159" t="s">
        <v>45</v>
      </c>
      <c r="O190" s="59"/>
      <c r="P190" s="160">
        <f>O190*H190</f>
        <v>0</v>
      </c>
      <c r="Q190" s="160">
        <v>0</v>
      </c>
      <c r="R190" s="160">
        <f>Q190*H190</f>
        <v>0</v>
      </c>
      <c r="S190" s="160">
        <v>0</v>
      </c>
      <c r="T190" s="161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62" t="s">
        <v>192</v>
      </c>
      <c r="AT190" s="162" t="s">
        <v>187</v>
      </c>
      <c r="AU190" s="162" t="s">
        <v>88</v>
      </c>
      <c r="AY190" s="18" t="s">
        <v>185</v>
      </c>
      <c r="BE190" s="163">
        <f>IF(N190="základní",J190,0)</f>
        <v>0</v>
      </c>
      <c r="BF190" s="163">
        <f>IF(N190="snížená",J190,0)</f>
        <v>0</v>
      </c>
      <c r="BG190" s="163">
        <f>IF(N190="zákl. přenesená",J190,0)</f>
        <v>0</v>
      </c>
      <c r="BH190" s="163">
        <f>IF(N190="sníž. přenesená",J190,0)</f>
        <v>0</v>
      </c>
      <c r="BI190" s="163">
        <f>IF(N190="nulová",J190,0)</f>
        <v>0</v>
      </c>
      <c r="BJ190" s="18" t="s">
        <v>24</v>
      </c>
      <c r="BK190" s="163">
        <f>ROUND(I190*H190,2)</f>
        <v>0</v>
      </c>
      <c r="BL190" s="18" t="s">
        <v>192</v>
      </c>
      <c r="BM190" s="162" t="s">
        <v>4224</v>
      </c>
    </row>
    <row r="191" spans="1:65" s="2" customFormat="1" ht="16.5" customHeight="1">
      <c r="A191" s="33"/>
      <c r="B191" s="150"/>
      <c r="C191" s="151" t="s">
        <v>347</v>
      </c>
      <c r="D191" s="151" t="s">
        <v>187</v>
      </c>
      <c r="E191" s="152" t="s">
        <v>312</v>
      </c>
      <c r="F191" s="153" t="s">
        <v>313</v>
      </c>
      <c r="G191" s="154" t="s">
        <v>234</v>
      </c>
      <c r="H191" s="155">
        <v>0.216</v>
      </c>
      <c r="I191" s="156"/>
      <c r="J191" s="157">
        <f>ROUND(I191*H191,2)</f>
        <v>0</v>
      </c>
      <c r="K191" s="153" t="s">
        <v>191</v>
      </c>
      <c r="L191" s="34"/>
      <c r="M191" s="158" t="s">
        <v>1</v>
      </c>
      <c r="N191" s="159" t="s">
        <v>45</v>
      </c>
      <c r="O191" s="59"/>
      <c r="P191" s="160">
        <f>O191*H191</f>
        <v>0</v>
      </c>
      <c r="Q191" s="160">
        <v>0</v>
      </c>
      <c r="R191" s="160">
        <f>Q191*H191</f>
        <v>0</v>
      </c>
      <c r="S191" s="160">
        <v>0</v>
      </c>
      <c r="T191" s="161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62" t="s">
        <v>192</v>
      </c>
      <c r="AT191" s="162" t="s">
        <v>187</v>
      </c>
      <c r="AU191" s="162" t="s">
        <v>88</v>
      </c>
      <c r="AY191" s="18" t="s">
        <v>185</v>
      </c>
      <c r="BE191" s="163">
        <f>IF(N191="základní",J191,0)</f>
        <v>0</v>
      </c>
      <c r="BF191" s="163">
        <f>IF(N191="snížená",J191,0)</f>
        <v>0</v>
      </c>
      <c r="BG191" s="163">
        <f>IF(N191="zákl. přenesená",J191,0)</f>
        <v>0</v>
      </c>
      <c r="BH191" s="163">
        <f>IF(N191="sníž. přenesená",J191,0)</f>
        <v>0</v>
      </c>
      <c r="BI191" s="163">
        <f>IF(N191="nulová",J191,0)</f>
        <v>0</v>
      </c>
      <c r="BJ191" s="18" t="s">
        <v>24</v>
      </c>
      <c r="BK191" s="163">
        <f>ROUND(I191*H191,2)</f>
        <v>0</v>
      </c>
      <c r="BL191" s="18" t="s">
        <v>192</v>
      </c>
      <c r="BM191" s="162" t="s">
        <v>4225</v>
      </c>
    </row>
    <row r="192" spans="1:65" s="15" customFormat="1">
      <c r="B192" s="194"/>
      <c r="D192" s="165" t="s">
        <v>194</v>
      </c>
      <c r="E192" s="195" t="s">
        <v>1</v>
      </c>
      <c r="F192" s="196" t="s">
        <v>315</v>
      </c>
      <c r="H192" s="195" t="s">
        <v>1</v>
      </c>
      <c r="I192" s="197"/>
      <c r="L192" s="194"/>
      <c r="M192" s="198"/>
      <c r="N192" s="199"/>
      <c r="O192" s="199"/>
      <c r="P192" s="199"/>
      <c r="Q192" s="199"/>
      <c r="R192" s="199"/>
      <c r="S192" s="199"/>
      <c r="T192" s="200"/>
      <c r="AT192" s="195" t="s">
        <v>194</v>
      </c>
      <c r="AU192" s="195" t="s">
        <v>88</v>
      </c>
      <c r="AV192" s="15" t="s">
        <v>24</v>
      </c>
      <c r="AW192" s="15" t="s">
        <v>35</v>
      </c>
      <c r="AX192" s="15" t="s">
        <v>80</v>
      </c>
      <c r="AY192" s="195" t="s">
        <v>185</v>
      </c>
    </row>
    <row r="193" spans="1:65" s="13" customFormat="1">
      <c r="B193" s="164"/>
      <c r="D193" s="165" t="s">
        <v>194</v>
      </c>
      <c r="E193" s="166" t="s">
        <v>1</v>
      </c>
      <c r="F193" s="167" t="s">
        <v>4226</v>
      </c>
      <c r="H193" s="168">
        <v>5.1999999999999998E-2</v>
      </c>
      <c r="I193" s="169"/>
      <c r="L193" s="164"/>
      <c r="M193" s="170"/>
      <c r="N193" s="171"/>
      <c r="O193" s="171"/>
      <c r="P193" s="171"/>
      <c r="Q193" s="171"/>
      <c r="R193" s="171"/>
      <c r="S193" s="171"/>
      <c r="T193" s="172"/>
      <c r="AT193" s="166" t="s">
        <v>194</v>
      </c>
      <c r="AU193" s="166" t="s">
        <v>88</v>
      </c>
      <c r="AV193" s="13" t="s">
        <v>88</v>
      </c>
      <c r="AW193" s="13" t="s">
        <v>35</v>
      </c>
      <c r="AX193" s="13" t="s">
        <v>80</v>
      </c>
      <c r="AY193" s="166" t="s">
        <v>185</v>
      </c>
    </row>
    <row r="194" spans="1:65" s="13" customFormat="1">
      <c r="B194" s="164"/>
      <c r="D194" s="165" t="s">
        <v>194</v>
      </c>
      <c r="E194" s="166" t="s">
        <v>1</v>
      </c>
      <c r="F194" s="167" t="s">
        <v>3589</v>
      </c>
      <c r="H194" s="168">
        <v>0.16400000000000001</v>
      </c>
      <c r="I194" s="169"/>
      <c r="L194" s="164"/>
      <c r="M194" s="170"/>
      <c r="N194" s="171"/>
      <c r="O194" s="171"/>
      <c r="P194" s="171"/>
      <c r="Q194" s="171"/>
      <c r="R194" s="171"/>
      <c r="S194" s="171"/>
      <c r="T194" s="172"/>
      <c r="AT194" s="166" t="s">
        <v>194</v>
      </c>
      <c r="AU194" s="166" t="s">
        <v>88</v>
      </c>
      <c r="AV194" s="13" t="s">
        <v>88</v>
      </c>
      <c r="AW194" s="13" t="s">
        <v>35</v>
      </c>
      <c r="AX194" s="13" t="s">
        <v>80</v>
      </c>
      <c r="AY194" s="166" t="s">
        <v>185</v>
      </c>
    </row>
    <row r="195" spans="1:65" s="14" customFormat="1">
      <c r="B195" s="173"/>
      <c r="D195" s="165" t="s">
        <v>194</v>
      </c>
      <c r="E195" s="174" t="s">
        <v>1</v>
      </c>
      <c r="F195" s="175" t="s">
        <v>195</v>
      </c>
      <c r="H195" s="176">
        <v>0.216</v>
      </c>
      <c r="I195" s="177"/>
      <c r="L195" s="173"/>
      <c r="M195" s="178"/>
      <c r="N195" s="179"/>
      <c r="O195" s="179"/>
      <c r="P195" s="179"/>
      <c r="Q195" s="179"/>
      <c r="R195" s="179"/>
      <c r="S195" s="179"/>
      <c r="T195" s="180"/>
      <c r="AT195" s="174" t="s">
        <v>194</v>
      </c>
      <c r="AU195" s="174" t="s">
        <v>88</v>
      </c>
      <c r="AV195" s="14" t="s">
        <v>192</v>
      </c>
      <c r="AW195" s="14" t="s">
        <v>35</v>
      </c>
      <c r="AX195" s="14" t="s">
        <v>24</v>
      </c>
      <c r="AY195" s="174" t="s">
        <v>185</v>
      </c>
    </row>
    <row r="196" spans="1:65" s="2" customFormat="1" ht="16.5" customHeight="1">
      <c r="A196" s="33"/>
      <c r="B196" s="150"/>
      <c r="C196" s="151" t="s">
        <v>352</v>
      </c>
      <c r="D196" s="151" t="s">
        <v>187</v>
      </c>
      <c r="E196" s="152" t="s">
        <v>318</v>
      </c>
      <c r="F196" s="153" t="s">
        <v>319</v>
      </c>
      <c r="G196" s="154" t="s">
        <v>234</v>
      </c>
      <c r="H196" s="155">
        <v>1.08</v>
      </c>
      <c r="I196" s="156"/>
      <c r="J196" s="157">
        <f>ROUND(I196*H196,2)</f>
        <v>0</v>
      </c>
      <c r="K196" s="153" t="s">
        <v>191</v>
      </c>
      <c r="L196" s="34"/>
      <c r="M196" s="158" t="s">
        <v>1</v>
      </c>
      <c r="N196" s="159" t="s">
        <v>45</v>
      </c>
      <c r="O196" s="59"/>
      <c r="P196" s="160">
        <f>O196*H196</f>
        <v>0</v>
      </c>
      <c r="Q196" s="160">
        <v>0</v>
      </c>
      <c r="R196" s="160">
        <f>Q196*H196</f>
        <v>0</v>
      </c>
      <c r="S196" s="160">
        <v>0</v>
      </c>
      <c r="T196" s="161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62" t="s">
        <v>192</v>
      </c>
      <c r="AT196" s="162" t="s">
        <v>187</v>
      </c>
      <c r="AU196" s="162" t="s">
        <v>88</v>
      </c>
      <c r="AY196" s="18" t="s">
        <v>185</v>
      </c>
      <c r="BE196" s="163">
        <f>IF(N196="základní",J196,0)</f>
        <v>0</v>
      </c>
      <c r="BF196" s="163">
        <f>IF(N196="snížená",J196,0)</f>
        <v>0</v>
      </c>
      <c r="BG196" s="163">
        <f>IF(N196="zákl. přenesená",J196,0)</f>
        <v>0</v>
      </c>
      <c r="BH196" s="163">
        <f>IF(N196="sníž. přenesená",J196,0)</f>
        <v>0</v>
      </c>
      <c r="BI196" s="163">
        <f>IF(N196="nulová",J196,0)</f>
        <v>0</v>
      </c>
      <c r="BJ196" s="18" t="s">
        <v>24</v>
      </c>
      <c r="BK196" s="163">
        <f>ROUND(I196*H196,2)</f>
        <v>0</v>
      </c>
      <c r="BL196" s="18" t="s">
        <v>192</v>
      </c>
      <c r="BM196" s="162" t="s">
        <v>4227</v>
      </c>
    </row>
    <row r="197" spans="1:65" s="13" customFormat="1">
      <c r="B197" s="164"/>
      <c r="D197" s="165" t="s">
        <v>194</v>
      </c>
      <c r="F197" s="167" t="s">
        <v>4228</v>
      </c>
      <c r="H197" s="168">
        <v>1.08</v>
      </c>
      <c r="I197" s="169"/>
      <c r="L197" s="164"/>
      <c r="M197" s="170"/>
      <c r="N197" s="171"/>
      <c r="O197" s="171"/>
      <c r="P197" s="171"/>
      <c r="Q197" s="171"/>
      <c r="R197" s="171"/>
      <c r="S197" s="171"/>
      <c r="T197" s="172"/>
      <c r="AT197" s="166" t="s">
        <v>194</v>
      </c>
      <c r="AU197" s="166" t="s">
        <v>88</v>
      </c>
      <c r="AV197" s="13" t="s">
        <v>88</v>
      </c>
      <c r="AW197" s="13" t="s">
        <v>3</v>
      </c>
      <c r="AX197" s="13" t="s">
        <v>24</v>
      </c>
      <c r="AY197" s="166" t="s">
        <v>185</v>
      </c>
    </row>
    <row r="198" spans="1:65" s="2" customFormat="1" ht="16.5" customHeight="1">
      <c r="A198" s="33"/>
      <c r="B198" s="150"/>
      <c r="C198" s="151" t="s">
        <v>356</v>
      </c>
      <c r="D198" s="151" t="s">
        <v>187</v>
      </c>
      <c r="E198" s="152" t="s">
        <v>4229</v>
      </c>
      <c r="F198" s="153" t="s">
        <v>4230</v>
      </c>
      <c r="G198" s="154" t="s">
        <v>288</v>
      </c>
      <c r="H198" s="155">
        <v>79.893000000000001</v>
      </c>
      <c r="I198" s="156"/>
      <c r="J198" s="157">
        <f>ROUND(I198*H198,2)</f>
        <v>0</v>
      </c>
      <c r="K198" s="153" t="s">
        <v>191</v>
      </c>
      <c r="L198" s="34"/>
      <c r="M198" s="158" t="s">
        <v>1</v>
      </c>
      <c r="N198" s="159" t="s">
        <v>45</v>
      </c>
      <c r="O198" s="59"/>
      <c r="P198" s="160">
        <f>O198*H198</f>
        <v>0</v>
      </c>
      <c r="Q198" s="160">
        <v>0</v>
      </c>
      <c r="R198" s="160">
        <f>Q198*H198</f>
        <v>0</v>
      </c>
      <c r="S198" s="160">
        <v>9.8000000000000004E-2</v>
      </c>
      <c r="T198" s="161">
        <f>S198*H198</f>
        <v>7.8295140000000005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62" t="s">
        <v>192</v>
      </c>
      <c r="AT198" s="162" t="s">
        <v>187</v>
      </c>
      <c r="AU198" s="162" t="s">
        <v>88</v>
      </c>
      <c r="AY198" s="18" t="s">
        <v>185</v>
      </c>
      <c r="BE198" s="163">
        <f>IF(N198="základní",J198,0)</f>
        <v>0</v>
      </c>
      <c r="BF198" s="163">
        <f>IF(N198="snížená",J198,0)</f>
        <v>0</v>
      </c>
      <c r="BG198" s="163">
        <f>IF(N198="zákl. přenesená",J198,0)</f>
        <v>0</v>
      </c>
      <c r="BH198" s="163">
        <f>IF(N198="sníž. přenesená",J198,0)</f>
        <v>0</v>
      </c>
      <c r="BI198" s="163">
        <f>IF(N198="nulová",J198,0)</f>
        <v>0</v>
      </c>
      <c r="BJ198" s="18" t="s">
        <v>24</v>
      </c>
      <c r="BK198" s="163">
        <f>ROUND(I198*H198,2)</f>
        <v>0</v>
      </c>
      <c r="BL198" s="18" t="s">
        <v>192</v>
      </c>
      <c r="BM198" s="162" t="s">
        <v>4231</v>
      </c>
    </row>
    <row r="199" spans="1:65" s="15" customFormat="1">
      <c r="B199" s="194"/>
      <c r="D199" s="165" t="s">
        <v>194</v>
      </c>
      <c r="E199" s="195" t="s">
        <v>1</v>
      </c>
      <c r="F199" s="196" t="s">
        <v>3557</v>
      </c>
      <c r="H199" s="195" t="s">
        <v>1</v>
      </c>
      <c r="I199" s="197"/>
      <c r="L199" s="194"/>
      <c r="M199" s="198"/>
      <c r="N199" s="199"/>
      <c r="O199" s="199"/>
      <c r="P199" s="199"/>
      <c r="Q199" s="199"/>
      <c r="R199" s="199"/>
      <c r="S199" s="199"/>
      <c r="T199" s="200"/>
      <c r="AT199" s="195" t="s">
        <v>194</v>
      </c>
      <c r="AU199" s="195" t="s">
        <v>88</v>
      </c>
      <c r="AV199" s="15" t="s">
        <v>24</v>
      </c>
      <c r="AW199" s="15" t="s">
        <v>35</v>
      </c>
      <c r="AX199" s="15" t="s">
        <v>80</v>
      </c>
      <c r="AY199" s="195" t="s">
        <v>185</v>
      </c>
    </row>
    <row r="200" spans="1:65" s="13" customFormat="1">
      <c r="B200" s="164"/>
      <c r="D200" s="165" t="s">
        <v>194</v>
      </c>
      <c r="E200" s="166" t="s">
        <v>1</v>
      </c>
      <c r="F200" s="167" t="s">
        <v>4232</v>
      </c>
      <c r="H200" s="168">
        <v>1.6830000000000001</v>
      </c>
      <c r="I200" s="169"/>
      <c r="L200" s="164"/>
      <c r="M200" s="170"/>
      <c r="N200" s="171"/>
      <c r="O200" s="171"/>
      <c r="P200" s="171"/>
      <c r="Q200" s="171"/>
      <c r="R200" s="171"/>
      <c r="S200" s="171"/>
      <c r="T200" s="172"/>
      <c r="AT200" s="166" t="s">
        <v>194</v>
      </c>
      <c r="AU200" s="166" t="s">
        <v>88</v>
      </c>
      <c r="AV200" s="13" t="s">
        <v>88</v>
      </c>
      <c r="AW200" s="13" t="s">
        <v>35</v>
      </c>
      <c r="AX200" s="13" t="s">
        <v>80</v>
      </c>
      <c r="AY200" s="166" t="s">
        <v>185</v>
      </c>
    </row>
    <row r="201" spans="1:65" s="15" customFormat="1">
      <c r="B201" s="194"/>
      <c r="D201" s="165" t="s">
        <v>194</v>
      </c>
      <c r="E201" s="195" t="s">
        <v>1</v>
      </c>
      <c r="F201" s="196" t="s">
        <v>4233</v>
      </c>
      <c r="H201" s="195" t="s">
        <v>1</v>
      </c>
      <c r="I201" s="197"/>
      <c r="L201" s="194"/>
      <c r="M201" s="198"/>
      <c r="N201" s="199"/>
      <c r="O201" s="199"/>
      <c r="P201" s="199"/>
      <c r="Q201" s="199"/>
      <c r="R201" s="199"/>
      <c r="S201" s="199"/>
      <c r="T201" s="200"/>
      <c r="AT201" s="195" t="s">
        <v>194</v>
      </c>
      <c r="AU201" s="195" t="s">
        <v>88</v>
      </c>
      <c r="AV201" s="15" t="s">
        <v>24</v>
      </c>
      <c r="AW201" s="15" t="s">
        <v>35</v>
      </c>
      <c r="AX201" s="15" t="s">
        <v>80</v>
      </c>
      <c r="AY201" s="195" t="s">
        <v>185</v>
      </c>
    </row>
    <row r="202" spans="1:65" s="13" customFormat="1">
      <c r="B202" s="164"/>
      <c r="D202" s="165" t="s">
        <v>194</v>
      </c>
      <c r="E202" s="166" t="s">
        <v>1</v>
      </c>
      <c r="F202" s="167" t="s">
        <v>4234</v>
      </c>
      <c r="H202" s="168">
        <v>35.200000000000003</v>
      </c>
      <c r="I202" s="169"/>
      <c r="L202" s="164"/>
      <c r="M202" s="170"/>
      <c r="N202" s="171"/>
      <c r="O202" s="171"/>
      <c r="P202" s="171"/>
      <c r="Q202" s="171"/>
      <c r="R202" s="171"/>
      <c r="S202" s="171"/>
      <c r="T202" s="172"/>
      <c r="AT202" s="166" t="s">
        <v>194</v>
      </c>
      <c r="AU202" s="166" t="s">
        <v>88</v>
      </c>
      <c r="AV202" s="13" t="s">
        <v>88</v>
      </c>
      <c r="AW202" s="13" t="s">
        <v>35</v>
      </c>
      <c r="AX202" s="13" t="s">
        <v>80</v>
      </c>
      <c r="AY202" s="166" t="s">
        <v>185</v>
      </c>
    </row>
    <row r="203" spans="1:65" s="13" customFormat="1">
      <c r="B203" s="164"/>
      <c r="D203" s="165" t="s">
        <v>194</v>
      </c>
      <c r="E203" s="166" t="s">
        <v>1</v>
      </c>
      <c r="F203" s="167" t="s">
        <v>4235</v>
      </c>
      <c r="H203" s="168">
        <v>2.2000000000000002</v>
      </c>
      <c r="I203" s="169"/>
      <c r="L203" s="164"/>
      <c r="M203" s="170"/>
      <c r="N203" s="171"/>
      <c r="O203" s="171"/>
      <c r="P203" s="171"/>
      <c r="Q203" s="171"/>
      <c r="R203" s="171"/>
      <c r="S203" s="171"/>
      <c r="T203" s="172"/>
      <c r="AT203" s="166" t="s">
        <v>194</v>
      </c>
      <c r="AU203" s="166" t="s">
        <v>88</v>
      </c>
      <c r="AV203" s="13" t="s">
        <v>88</v>
      </c>
      <c r="AW203" s="13" t="s">
        <v>35</v>
      </c>
      <c r="AX203" s="13" t="s">
        <v>80</v>
      </c>
      <c r="AY203" s="166" t="s">
        <v>185</v>
      </c>
    </row>
    <row r="204" spans="1:65" s="13" customFormat="1">
      <c r="B204" s="164"/>
      <c r="D204" s="165" t="s">
        <v>194</v>
      </c>
      <c r="E204" s="166" t="s">
        <v>4140</v>
      </c>
      <c r="F204" s="167" t="s">
        <v>4236</v>
      </c>
      <c r="H204" s="168">
        <v>1.96</v>
      </c>
      <c r="I204" s="169"/>
      <c r="L204" s="164"/>
      <c r="M204" s="170"/>
      <c r="N204" s="171"/>
      <c r="O204" s="171"/>
      <c r="P204" s="171"/>
      <c r="Q204" s="171"/>
      <c r="R204" s="171"/>
      <c r="S204" s="171"/>
      <c r="T204" s="172"/>
      <c r="AT204" s="166" t="s">
        <v>194</v>
      </c>
      <c r="AU204" s="166" t="s">
        <v>88</v>
      </c>
      <c r="AV204" s="13" t="s">
        <v>88</v>
      </c>
      <c r="AW204" s="13" t="s">
        <v>35</v>
      </c>
      <c r="AX204" s="13" t="s">
        <v>80</v>
      </c>
      <c r="AY204" s="166" t="s">
        <v>185</v>
      </c>
    </row>
    <row r="205" spans="1:65" s="13" customFormat="1">
      <c r="B205" s="164"/>
      <c r="D205" s="165" t="s">
        <v>194</v>
      </c>
      <c r="E205" s="166" t="s">
        <v>4144</v>
      </c>
      <c r="F205" s="167" t="s">
        <v>4237</v>
      </c>
      <c r="H205" s="168">
        <v>36.6</v>
      </c>
      <c r="I205" s="169"/>
      <c r="L205" s="164"/>
      <c r="M205" s="170"/>
      <c r="N205" s="171"/>
      <c r="O205" s="171"/>
      <c r="P205" s="171"/>
      <c r="Q205" s="171"/>
      <c r="R205" s="171"/>
      <c r="S205" s="171"/>
      <c r="T205" s="172"/>
      <c r="AT205" s="166" t="s">
        <v>194</v>
      </c>
      <c r="AU205" s="166" t="s">
        <v>88</v>
      </c>
      <c r="AV205" s="13" t="s">
        <v>88</v>
      </c>
      <c r="AW205" s="13" t="s">
        <v>35</v>
      </c>
      <c r="AX205" s="13" t="s">
        <v>80</v>
      </c>
      <c r="AY205" s="166" t="s">
        <v>185</v>
      </c>
    </row>
    <row r="206" spans="1:65" s="13" customFormat="1">
      <c r="B206" s="164"/>
      <c r="D206" s="165" t="s">
        <v>194</v>
      </c>
      <c r="E206" s="166" t="s">
        <v>4142</v>
      </c>
      <c r="F206" s="167" t="s">
        <v>4238</v>
      </c>
      <c r="H206" s="168">
        <v>2.25</v>
      </c>
      <c r="I206" s="169"/>
      <c r="L206" s="164"/>
      <c r="M206" s="170"/>
      <c r="N206" s="171"/>
      <c r="O206" s="171"/>
      <c r="P206" s="171"/>
      <c r="Q206" s="171"/>
      <c r="R206" s="171"/>
      <c r="S206" s="171"/>
      <c r="T206" s="172"/>
      <c r="AT206" s="166" t="s">
        <v>194</v>
      </c>
      <c r="AU206" s="166" t="s">
        <v>88</v>
      </c>
      <c r="AV206" s="13" t="s">
        <v>88</v>
      </c>
      <c r="AW206" s="13" t="s">
        <v>35</v>
      </c>
      <c r="AX206" s="13" t="s">
        <v>80</v>
      </c>
      <c r="AY206" s="166" t="s">
        <v>185</v>
      </c>
    </row>
    <row r="207" spans="1:65" s="16" customFormat="1">
      <c r="B207" s="206"/>
      <c r="D207" s="165" t="s">
        <v>194</v>
      </c>
      <c r="E207" s="207" t="s">
        <v>4138</v>
      </c>
      <c r="F207" s="208" t="s">
        <v>510</v>
      </c>
      <c r="H207" s="209">
        <v>79.893000000000001</v>
      </c>
      <c r="I207" s="210"/>
      <c r="L207" s="206"/>
      <c r="M207" s="211"/>
      <c r="N207" s="212"/>
      <c r="O207" s="212"/>
      <c r="P207" s="212"/>
      <c r="Q207" s="212"/>
      <c r="R207" s="212"/>
      <c r="S207" s="212"/>
      <c r="T207" s="213"/>
      <c r="AT207" s="207" t="s">
        <v>194</v>
      </c>
      <c r="AU207" s="207" t="s">
        <v>88</v>
      </c>
      <c r="AV207" s="16" t="s">
        <v>117</v>
      </c>
      <c r="AW207" s="16" t="s">
        <v>35</v>
      </c>
      <c r="AX207" s="16" t="s">
        <v>80</v>
      </c>
      <c r="AY207" s="207" t="s">
        <v>185</v>
      </c>
    </row>
    <row r="208" spans="1:65" s="14" customFormat="1">
      <c r="B208" s="173"/>
      <c r="D208" s="165" t="s">
        <v>194</v>
      </c>
      <c r="E208" s="174" t="s">
        <v>1</v>
      </c>
      <c r="F208" s="175" t="s">
        <v>195</v>
      </c>
      <c r="H208" s="176">
        <v>79.893000000000001</v>
      </c>
      <c r="I208" s="177"/>
      <c r="L208" s="173"/>
      <c r="M208" s="178"/>
      <c r="N208" s="179"/>
      <c r="O208" s="179"/>
      <c r="P208" s="179"/>
      <c r="Q208" s="179"/>
      <c r="R208" s="179"/>
      <c r="S208" s="179"/>
      <c r="T208" s="180"/>
      <c r="AT208" s="174" t="s">
        <v>194</v>
      </c>
      <c r="AU208" s="174" t="s">
        <v>88</v>
      </c>
      <c r="AV208" s="14" t="s">
        <v>192</v>
      </c>
      <c r="AW208" s="14" t="s">
        <v>35</v>
      </c>
      <c r="AX208" s="14" t="s">
        <v>24</v>
      </c>
      <c r="AY208" s="174" t="s">
        <v>185</v>
      </c>
    </row>
    <row r="209" spans="1:65" s="2" customFormat="1" ht="16.5" customHeight="1">
      <c r="A209" s="33"/>
      <c r="B209" s="150"/>
      <c r="C209" s="151" t="s">
        <v>7</v>
      </c>
      <c r="D209" s="151" t="s">
        <v>187</v>
      </c>
      <c r="E209" s="152" t="s">
        <v>1333</v>
      </c>
      <c r="F209" s="153" t="s">
        <v>1334</v>
      </c>
      <c r="G209" s="154" t="s">
        <v>280</v>
      </c>
      <c r="H209" s="155">
        <v>213.06</v>
      </c>
      <c r="I209" s="156"/>
      <c r="J209" s="157">
        <f>ROUND(I209*H209,2)</f>
        <v>0</v>
      </c>
      <c r="K209" s="153" t="s">
        <v>191</v>
      </c>
      <c r="L209" s="34"/>
      <c r="M209" s="158" t="s">
        <v>1</v>
      </c>
      <c r="N209" s="159" t="s">
        <v>45</v>
      </c>
      <c r="O209" s="59"/>
      <c r="P209" s="160">
        <f>O209*H209</f>
        <v>0</v>
      </c>
      <c r="Q209" s="160">
        <v>0</v>
      </c>
      <c r="R209" s="160">
        <f>Q209*H209</f>
        <v>0</v>
      </c>
      <c r="S209" s="160">
        <v>0</v>
      </c>
      <c r="T209" s="161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62" t="s">
        <v>192</v>
      </c>
      <c r="AT209" s="162" t="s">
        <v>187</v>
      </c>
      <c r="AU209" s="162" t="s">
        <v>88</v>
      </c>
      <c r="AY209" s="18" t="s">
        <v>185</v>
      </c>
      <c r="BE209" s="163">
        <f>IF(N209="základní",J209,0)</f>
        <v>0</v>
      </c>
      <c r="BF209" s="163">
        <f>IF(N209="snížená",J209,0)</f>
        <v>0</v>
      </c>
      <c r="BG209" s="163">
        <f>IF(N209="zákl. přenesená",J209,0)</f>
        <v>0</v>
      </c>
      <c r="BH209" s="163">
        <f>IF(N209="sníž. přenesená",J209,0)</f>
        <v>0</v>
      </c>
      <c r="BI209" s="163">
        <f>IF(N209="nulová",J209,0)</f>
        <v>0</v>
      </c>
      <c r="BJ209" s="18" t="s">
        <v>24</v>
      </c>
      <c r="BK209" s="163">
        <f>ROUND(I209*H209,2)</f>
        <v>0</v>
      </c>
      <c r="BL209" s="18" t="s">
        <v>192</v>
      </c>
      <c r="BM209" s="162" t="s">
        <v>4239</v>
      </c>
    </row>
    <row r="210" spans="1:65" s="15" customFormat="1">
      <c r="B210" s="194"/>
      <c r="D210" s="165" t="s">
        <v>194</v>
      </c>
      <c r="E210" s="195" t="s">
        <v>1</v>
      </c>
      <c r="F210" s="196" t="s">
        <v>3557</v>
      </c>
      <c r="H210" s="195" t="s">
        <v>1</v>
      </c>
      <c r="I210" s="197"/>
      <c r="L210" s="194"/>
      <c r="M210" s="198"/>
      <c r="N210" s="199"/>
      <c r="O210" s="199"/>
      <c r="P210" s="199"/>
      <c r="Q210" s="199"/>
      <c r="R210" s="199"/>
      <c r="S210" s="199"/>
      <c r="T210" s="200"/>
      <c r="AT210" s="195" t="s">
        <v>194</v>
      </c>
      <c r="AU210" s="195" t="s">
        <v>88</v>
      </c>
      <c r="AV210" s="15" t="s">
        <v>24</v>
      </c>
      <c r="AW210" s="15" t="s">
        <v>35</v>
      </c>
      <c r="AX210" s="15" t="s">
        <v>80</v>
      </c>
      <c r="AY210" s="195" t="s">
        <v>185</v>
      </c>
    </row>
    <row r="211" spans="1:65" s="13" customFormat="1">
      <c r="B211" s="164"/>
      <c r="D211" s="165" t="s">
        <v>194</v>
      </c>
      <c r="E211" s="166" t="s">
        <v>1</v>
      </c>
      <c r="F211" s="167" t="s">
        <v>4210</v>
      </c>
      <c r="H211" s="168">
        <v>3.06</v>
      </c>
      <c r="I211" s="169"/>
      <c r="L211" s="164"/>
      <c r="M211" s="170"/>
      <c r="N211" s="171"/>
      <c r="O211" s="171"/>
      <c r="P211" s="171"/>
      <c r="Q211" s="171"/>
      <c r="R211" s="171"/>
      <c r="S211" s="171"/>
      <c r="T211" s="172"/>
      <c r="AT211" s="166" t="s">
        <v>194</v>
      </c>
      <c r="AU211" s="166" t="s">
        <v>88</v>
      </c>
      <c r="AV211" s="13" t="s">
        <v>88</v>
      </c>
      <c r="AW211" s="13" t="s">
        <v>35</v>
      </c>
      <c r="AX211" s="13" t="s">
        <v>80</v>
      </c>
      <c r="AY211" s="166" t="s">
        <v>185</v>
      </c>
    </row>
    <row r="212" spans="1:65" s="15" customFormat="1">
      <c r="B212" s="194"/>
      <c r="D212" s="165" t="s">
        <v>194</v>
      </c>
      <c r="E212" s="195" t="s">
        <v>1</v>
      </c>
      <c r="F212" s="196" t="s">
        <v>4233</v>
      </c>
      <c r="H212" s="195" t="s">
        <v>1</v>
      </c>
      <c r="I212" s="197"/>
      <c r="L212" s="194"/>
      <c r="M212" s="198"/>
      <c r="N212" s="199"/>
      <c r="O212" s="199"/>
      <c r="P212" s="199"/>
      <c r="Q212" s="199"/>
      <c r="R212" s="199"/>
      <c r="S212" s="199"/>
      <c r="T212" s="200"/>
      <c r="AT212" s="195" t="s">
        <v>194</v>
      </c>
      <c r="AU212" s="195" t="s">
        <v>88</v>
      </c>
      <c r="AV212" s="15" t="s">
        <v>24</v>
      </c>
      <c r="AW212" s="15" t="s">
        <v>35</v>
      </c>
      <c r="AX212" s="15" t="s">
        <v>80</v>
      </c>
      <c r="AY212" s="195" t="s">
        <v>185</v>
      </c>
    </row>
    <row r="213" spans="1:65" s="13" customFormat="1">
      <c r="B213" s="164"/>
      <c r="D213" s="165" t="s">
        <v>194</v>
      </c>
      <c r="E213" s="166" t="s">
        <v>1</v>
      </c>
      <c r="F213" s="167" t="s">
        <v>4240</v>
      </c>
      <c r="H213" s="168">
        <v>64</v>
      </c>
      <c r="I213" s="169"/>
      <c r="L213" s="164"/>
      <c r="M213" s="170"/>
      <c r="N213" s="171"/>
      <c r="O213" s="171"/>
      <c r="P213" s="171"/>
      <c r="Q213" s="171"/>
      <c r="R213" s="171"/>
      <c r="S213" s="171"/>
      <c r="T213" s="172"/>
      <c r="AT213" s="166" t="s">
        <v>194</v>
      </c>
      <c r="AU213" s="166" t="s">
        <v>88</v>
      </c>
      <c r="AV213" s="13" t="s">
        <v>88</v>
      </c>
      <c r="AW213" s="13" t="s">
        <v>35</v>
      </c>
      <c r="AX213" s="13" t="s">
        <v>80</v>
      </c>
      <c r="AY213" s="166" t="s">
        <v>185</v>
      </c>
    </row>
    <row r="214" spans="1:65" s="13" customFormat="1">
      <c r="B214" s="164"/>
      <c r="D214" s="165" t="s">
        <v>194</v>
      </c>
      <c r="E214" s="166" t="s">
        <v>1</v>
      </c>
      <c r="F214" s="167" t="s">
        <v>4241</v>
      </c>
      <c r="H214" s="168">
        <v>12.4</v>
      </c>
      <c r="I214" s="169"/>
      <c r="L214" s="164"/>
      <c r="M214" s="170"/>
      <c r="N214" s="171"/>
      <c r="O214" s="171"/>
      <c r="P214" s="171"/>
      <c r="Q214" s="171"/>
      <c r="R214" s="171"/>
      <c r="S214" s="171"/>
      <c r="T214" s="172"/>
      <c r="AT214" s="166" t="s">
        <v>194</v>
      </c>
      <c r="AU214" s="166" t="s">
        <v>88</v>
      </c>
      <c r="AV214" s="13" t="s">
        <v>88</v>
      </c>
      <c r="AW214" s="13" t="s">
        <v>35</v>
      </c>
      <c r="AX214" s="13" t="s">
        <v>80</v>
      </c>
      <c r="AY214" s="166" t="s">
        <v>185</v>
      </c>
    </row>
    <row r="215" spans="1:65" s="13" customFormat="1">
      <c r="B215" s="164"/>
      <c r="D215" s="165" t="s">
        <v>194</v>
      </c>
      <c r="E215" s="166" t="s">
        <v>1</v>
      </c>
      <c r="F215" s="167" t="s">
        <v>4242</v>
      </c>
      <c r="H215" s="168">
        <v>5.6</v>
      </c>
      <c r="I215" s="169"/>
      <c r="L215" s="164"/>
      <c r="M215" s="170"/>
      <c r="N215" s="171"/>
      <c r="O215" s="171"/>
      <c r="P215" s="171"/>
      <c r="Q215" s="171"/>
      <c r="R215" s="171"/>
      <c r="S215" s="171"/>
      <c r="T215" s="172"/>
      <c r="AT215" s="166" t="s">
        <v>194</v>
      </c>
      <c r="AU215" s="166" t="s">
        <v>88</v>
      </c>
      <c r="AV215" s="13" t="s">
        <v>88</v>
      </c>
      <c r="AW215" s="13" t="s">
        <v>35</v>
      </c>
      <c r="AX215" s="13" t="s">
        <v>80</v>
      </c>
      <c r="AY215" s="166" t="s">
        <v>185</v>
      </c>
    </row>
    <row r="216" spans="1:65" s="13" customFormat="1">
      <c r="B216" s="164"/>
      <c r="D216" s="165" t="s">
        <v>194</v>
      </c>
      <c r="E216" s="166" t="s">
        <v>1</v>
      </c>
      <c r="F216" s="167" t="s">
        <v>4243</v>
      </c>
      <c r="H216" s="168">
        <v>122</v>
      </c>
      <c r="I216" s="169"/>
      <c r="L216" s="164"/>
      <c r="M216" s="170"/>
      <c r="N216" s="171"/>
      <c r="O216" s="171"/>
      <c r="P216" s="171"/>
      <c r="Q216" s="171"/>
      <c r="R216" s="171"/>
      <c r="S216" s="171"/>
      <c r="T216" s="172"/>
      <c r="AT216" s="166" t="s">
        <v>194</v>
      </c>
      <c r="AU216" s="166" t="s">
        <v>88</v>
      </c>
      <c r="AV216" s="13" t="s">
        <v>88</v>
      </c>
      <c r="AW216" s="13" t="s">
        <v>35</v>
      </c>
      <c r="AX216" s="13" t="s">
        <v>80</v>
      </c>
      <c r="AY216" s="166" t="s">
        <v>185</v>
      </c>
    </row>
    <row r="217" spans="1:65" s="13" customFormat="1">
      <c r="B217" s="164"/>
      <c r="D217" s="165" t="s">
        <v>194</v>
      </c>
      <c r="E217" s="166" t="s">
        <v>1</v>
      </c>
      <c r="F217" s="167" t="s">
        <v>4244</v>
      </c>
      <c r="H217" s="168">
        <v>6</v>
      </c>
      <c r="I217" s="169"/>
      <c r="L217" s="164"/>
      <c r="M217" s="170"/>
      <c r="N217" s="171"/>
      <c r="O217" s="171"/>
      <c r="P217" s="171"/>
      <c r="Q217" s="171"/>
      <c r="R217" s="171"/>
      <c r="S217" s="171"/>
      <c r="T217" s="172"/>
      <c r="AT217" s="166" t="s">
        <v>194</v>
      </c>
      <c r="AU217" s="166" t="s">
        <v>88</v>
      </c>
      <c r="AV217" s="13" t="s">
        <v>88</v>
      </c>
      <c r="AW217" s="13" t="s">
        <v>35</v>
      </c>
      <c r="AX217" s="13" t="s">
        <v>80</v>
      </c>
      <c r="AY217" s="166" t="s">
        <v>185</v>
      </c>
    </row>
    <row r="218" spans="1:65" s="14" customFormat="1">
      <c r="B218" s="173"/>
      <c r="D218" s="165" t="s">
        <v>194</v>
      </c>
      <c r="E218" s="174" t="s">
        <v>1</v>
      </c>
      <c r="F218" s="175" t="s">
        <v>195</v>
      </c>
      <c r="H218" s="176">
        <v>213.06</v>
      </c>
      <c r="I218" s="177"/>
      <c r="L218" s="173"/>
      <c r="M218" s="178"/>
      <c r="N218" s="179"/>
      <c r="O218" s="179"/>
      <c r="P218" s="179"/>
      <c r="Q218" s="179"/>
      <c r="R218" s="179"/>
      <c r="S218" s="179"/>
      <c r="T218" s="180"/>
      <c r="AT218" s="174" t="s">
        <v>194</v>
      </c>
      <c r="AU218" s="174" t="s">
        <v>88</v>
      </c>
      <c r="AV218" s="14" t="s">
        <v>192</v>
      </c>
      <c r="AW218" s="14" t="s">
        <v>35</v>
      </c>
      <c r="AX218" s="14" t="s">
        <v>24</v>
      </c>
      <c r="AY218" s="174" t="s">
        <v>185</v>
      </c>
    </row>
    <row r="219" spans="1:65" s="2" customFormat="1" ht="16.5" customHeight="1">
      <c r="A219" s="33"/>
      <c r="B219" s="150"/>
      <c r="C219" s="151" t="s">
        <v>367</v>
      </c>
      <c r="D219" s="151" t="s">
        <v>187</v>
      </c>
      <c r="E219" s="152" t="s">
        <v>1906</v>
      </c>
      <c r="F219" s="153" t="s">
        <v>1907</v>
      </c>
      <c r="G219" s="154" t="s">
        <v>288</v>
      </c>
      <c r="H219" s="155">
        <v>111.964</v>
      </c>
      <c r="I219" s="156"/>
      <c r="J219" s="157">
        <f>ROUND(I219*H219,2)</f>
        <v>0</v>
      </c>
      <c r="K219" s="153" t="s">
        <v>191</v>
      </c>
      <c r="L219" s="34"/>
      <c r="M219" s="158" t="s">
        <v>1</v>
      </c>
      <c r="N219" s="159" t="s">
        <v>45</v>
      </c>
      <c r="O219" s="59"/>
      <c r="P219" s="160">
        <f>O219*H219</f>
        <v>0</v>
      </c>
      <c r="Q219" s="160">
        <v>0</v>
      </c>
      <c r="R219" s="160">
        <f>Q219*H219</f>
        <v>0</v>
      </c>
      <c r="S219" s="160">
        <v>0.316</v>
      </c>
      <c r="T219" s="161">
        <f>S219*H219</f>
        <v>35.380623999999997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62" t="s">
        <v>192</v>
      </c>
      <c r="AT219" s="162" t="s">
        <v>187</v>
      </c>
      <c r="AU219" s="162" t="s">
        <v>88</v>
      </c>
      <c r="AY219" s="18" t="s">
        <v>185</v>
      </c>
      <c r="BE219" s="163">
        <f>IF(N219="základní",J219,0)</f>
        <v>0</v>
      </c>
      <c r="BF219" s="163">
        <f>IF(N219="snížená",J219,0)</f>
        <v>0</v>
      </c>
      <c r="BG219" s="163">
        <f>IF(N219="zákl. přenesená",J219,0)</f>
        <v>0</v>
      </c>
      <c r="BH219" s="163">
        <f>IF(N219="sníž. přenesená",J219,0)</f>
        <v>0</v>
      </c>
      <c r="BI219" s="163">
        <f>IF(N219="nulová",J219,0)</f>
        <v>0</v>
      </c>
      <c r="BJ219" s="18" t="s">
        <v>24</v>
      </c>
      <c r="BK219" s="163">
        <f>ROUND(I219*H219,2)</f>
        <v>0</v>
      </c>
      <c r="BL219" s="18" t="s">
        <v>192</v>
      </c>
      <c r="BM219" s="162" t="s">
        <v>4245</v>
      </c>
    </row>
    <row r="220" spans="1:65" s="13" customFormat="1">
      <c r="B220" s="164"/>
      <c r="D220" s="165" t="s">
        <v>194</v>
      </c>
      <c r="E220" s="166" t="s">
        <v>1</v>
      </c>
      <c r="F220" s="167" t="s">
        <v>755</v>
      </c>
      <c r="H220" s="168">
        <v>53.13</v>
      </c>
      <c r="I220" s="169"/>
      <c r="L220" s="164"/>
      <c r="M220" s="170"/>
      <c r="N220" s="171"/>
      <c r="O220" s="171"/>
      <c r="P220" s="171"/>
      <c r="Q220" s="171"/>
      <c r="R220" s="171"/>
      <c r="S220" s="171"/>
      <c r="T220" s="172"/>
      <c r="AT220" s="166" t="s">
        <v>194</v>
      </c>
      <c r="AU220" s="166" t="s">
        <v>88</v>
      </c>
      <c r="AV220" s="13" t="s">
        <v>88</v>
      </c>
      <c r="AW220" s="13" t="s">
        <v>35</v>
      </c>
      <c r="AX220" s="13" t="s">
        <v>80</v>
      </c>
      <c r="AY220" s="166" t="s">
        <v>185</v>
      </c>
    </row>
    <row r="221" spans="1:65" s="13" customFormat="1">
      <c r="B221" s="164"/>
      <c r="D221" s="165" t="s">
        <v>194</v>
      </c>
      <c r="E221" s="166" t="s">
        <v>1</v>
      </c>
      <c r="F221" s="167" t="s">
        <v>756</v>
      </c>
      <c r="H221" s="168">
        <v>58.834000000000003</v>
      </c>
      <c r="I221" s="169"/>
      <c r="L221" s="164"/>
      <c r="M221" s="170"/>
      <c r="N221" s="171"/>
      <c r="O221" s="171"/>
      <c r="P221" s="171"/>
      <c r="Q221" s="171"/>
      <c r="R221" s="171"/>
      <c r="S221" s="171"/>
      <c r="T221" s="172"/>
      <c r="AT221" s="166" t="s">
        <v>194</v>
      </c>
      <c r="AU221" s="166" t="s">
        <v>88</v>
      </c>
      <c r="AV221" s="13" t="s">
        <v>88</v>
      </c>
      <c r="AW221" s="13" t="s">
        <v>35</v>
      </c>
      <c r="AX221" s="13" t="s">
        <v>80</v>
      </c>
      <c r="AY221" s="166" t="s">
        <v>185</v>
      </c>
    </row>
    <row r="222" spans="1:65" s="14" customFormat="1">
      <c r="B222" s="173"/>
      <c r="D222" s="165" t="s">
        <v>194</v>
      </c>
      <c r="E222" s="174" t="s">
        <v>1</v>
      </c>
      <c r="F222" s="175" t="s">
        <v>195</v>
      </c>
      <c r="H222" s="176">
        <v>111.964</v>
      </c>
      <c r="I222" s="177"/>
      <c r="L222" s="173"/>
      <c r="M222" s="178"/>
      <c r="N222" s="179"/>
      <c r="O222" s="179"/>
      <c r="P222" s="179"/>
      <c r="Q222" s="179"/>
      <c r="R222" s="179"/>
      <c r="S222" s="179"/>
      <c r="T222" s="180"/>
      <c r="AT222" s="174" t="s">
        <v>194</v>
      </c>
      <c r="AU222" s="174" t="s">
        <v>88</v>
      </c>
      <c r="AV222" s="14" t="s">
        <v>192</v>
      </c>
      <c r="AW222" s="14" t="s">
        <v>35</v>
      </c>
      <c r="AX222" s="14" t="s">
        <v>24</v>
      </c>
      <c r="AY222" s="174" t="s">
        <v>185</v>
      </c>
    </row>
    <row r="223" spans="1:65" s="2" customFormat="1" ht="16.5" customHeight="1">
      <c r="A223" s="33"/>
      <c r="B223" s="150"/>
      <c r="C223" s="151" t="s">
        <v>372</v>
      </c>
      <c r="D223" s="151" t="s">
        <v>187</v>
      </c>
      <c r="E223" s="152" t="s">
        <v>1909</v>
      </c>
      <c r="F223" s="153" t="s">
        <v>1910</v>
      </c>
      <c r="G223" s="154" t="s">
        <v>288</v>
      </c>
      <c r="H223" s="155">
        <v>268.32400000000001</v>
      </c>
      <c r="I223" s="156"/>
      <c r="J223" s="157">
        <f>ROUND(I223*H223,2)</f>
        <v>0</v>
      </c>
      <c r="K223" s="153" t="s">
        <v>191</v>
      </c>
      <c r="L223" s="34"/>
      <c r="M223" s="158" t="s">
        <v>1</v>
      </c>
      <c r="N223" s="159" t="s">
        <v>45</v>
      </c>
      <c r="O223" s="59"/>
      <c r="P223" s="160">
        <f>O223*H223</f>
        <v>0</v>
      </c>
      <c r="Q223" s="160">
        <v>0</v>
      </c>
      <c r="R223" s="160">
        <f>Q223*H223</f>
        <v>0</v>
      </c>
      <c r="S223" s="160">
        <v>0.45</v>
      </c>
      <c r="T223" s="161">
        <f>S223*H223</f>
        <v>120.7458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62" t="s">
        <v>192</v>
      </c>
      <c r="AT223" s="162" t="s">
        <v>187</v>
      </c>
      <c r="AU223" s="162" t="s">
        <v>88</v>
      </c>
      <c r="AY223" s="18" t="s">
        <v>185</v>
      </c>
      <c r="BE223" s="163">
        <f>IF(N223="základní",J223,0)</f>
        <v>0</v>
      </c>
      <c r="BF223" s="163">
        <f>IF(N223="snížená",J223,0)</f>
        <v>0</v>
      </c>
      <c r="BG223" s="163">
        <f>IF(N223="zákl. přenesená",J223,0)</f>
        <v>0</v>
      </c>
      <c r="BH223" s="163">
        <f>IF(N223="sníž. přenesená",J223,0)</f>
        <v>0</v>
      </c>
      <c r="BI223" s="163">
        <f>IF(N223="nulová",J223,0)</f>
        <v>0</v>
      </c>
      <c r="BJ223" s="18" t="s">
        <v>24</v>
      </c>
      <c r="BK223" s="163">
        <f>ROUND(I223*H223,2)</f>
        <v>0</v>
      </c>
      <c r="BL223" s="18" t="s">
        <v>192</v>
      </c>
      <c r="BM223" s="162" t="s">
        <v>4246</v>
      </c>
    </row>
    <row r="224" spans="1:65" s="15" customFormat="1">
      <c r="B224" s="194"/>
      <c r="D224" s="165" t="s">
        <v>194</v>
      </c>
      <c r="E224" s="195" t="s">
        <v>1</v>
      </c>
      <c r="F224" s="196" t="s">
        <v>761</v>
      </c>
      <c r="H224" s="195" t="s">
        <v>1</v>
      </c>
      <c r="I224" s="197"/>
      <c r="L224" s="194"/>
      <c r="M224" s="198"/>
      <c r="N224" s="199"/>
      <c r="O224" s="199"/>
      <c r="P224" s="199"/>
      <c r="Q224" s="199"/>
      <c r="R224" s="199"/>
      <c r="S224" s="199"/>
      <c r="T224" s="200"/>
      <c r="AT224" s="195" t="s">
        <v>194</v>
      </c>
      <c r="AU224" s="195" t="s">
        <v>88</v>
      </c>
      <c r="AV224" s="15" t="s">
        <v>24</v>
      </c>
      <c r="AW224" s="15" t="s">
        <v>35</v>
      </c>
      <c r="AX224" s="15" t="s">
        <v>80</v>
      </c>
      <c r="AY224" s="195" t="s">
        <v>185</v>
      </c>
    </row>
    <row r="225" spans="1:65" s="13" customFormat="1">
      <c r="B225" s="164"/>
      <c r="D225" s="165" t="s">
        <v>194</v>
      </c>
      <c r="E225" s="166" t="s">
        <v>1</v>
      </c>
      <c r="F225" s="167" t="s">
        <v>4247</v>
      </c>
      <c r="H225" s="168">
        <v>53.13</v>
      </c>
      <c r="I225" s="169"/>
      <c r="L225" s="164"/>
      <c r="M225" s="170"/>
      <c r="N225" s="171"/>
      <c r="O225" s="171"/>
      <c r="P225" s="171"/>
      <c r="Q225" s="171"/>
      <c r="R225" s="171"/>
      <c r="S225" s="171"/>
      <c r="T225" s="172"/>
      <c r="AT225" s="166" t="s">
        <v>194</v>
      </c>
      <c r="AU225" s="166" t="s">
        <v>88</v>
      </c>
      <c r="AV225" s="13" t="s">
        <v>88</v>
      </c>
      <c r="AW225" s="13" t="s">
        <v>35</v>
      </c>
      <c r="AX225" s="13" t="s">
        <v>80</v>
      </c>
      <c r="AY225" s="166" t="s">
        <v>185</v>
      </c>
    </row>
    <row r="226" spans="1:65" s="16" customFormat="1">
      <c r="B226" s="206"/>
      <c r="D226" s="165" t="s">
        <v>194</v>
      </c>
      <c r="E226" s="207" t="s">
        <v>640</v>
      </c>
      <c r="F226" s="208" t="s">
        <v>510</v>
      </c>
      <c r="H226" s="209">
        <v>53.13</v>
      </c>
      <c r="I226" s="210"/>
      <c r="L226" s="206"/>
      <c r="M226" s="211"/>
      <c r="N226" s="212"/>
      <c r="O226" s="212"/>
      <c r="P226" s="212"/>
      <c r="Q226" s="212"/>
      <c r="R226" s="212"/>
      <c r="S226" s="212"/>
      <c r="T226" s="213"/>
      <c r="AT226" s="207" t="s">
        <v>194</v>
      </c>
      <c r="AU226" s="207" t="s">
        <v>88</v>
      </c>
      <c r="AV226" s="16" t="s">
        <v>117</v>
      </c>
      <c r="AW226" s="16" t="s">
        <v>35</v>
      </c>
      <c r="AX226" s="16" t="s">
        <v>80</v>
      </c>
      <c r="AY226" s="207" t="s">
        <v>185</v>
      </c>
    </row>
    <row r="227" spans="1:65" s="15" customFormat="1">
      <c r="B227" s="194"/>
      <c r="D227" s="165" t="s">
        <v>194</v>
      </c>
      <c r="E227" s="195" t="s">
        <v>1</v>
      </c>
      <c r="F227" s="196" t="s">
        <v>762</v>
      </c>
      <c r="H227" s="195" t="s">
        <v>1</v>
      </c>
      <c r="I227" s="197"/>
      <c r="L227" s="194"/>
      <c r="M227" s="198"/>
      <c r="N227" s="199"/>
      <c r="O227" s="199"/>
      <c r="P227" s="199"/>
      <c r="Q227" s="199"/>
      <c r="R227" s="199"/>
      <c r="S227" s="199"/>
      <c r="T227" s="200"/>
      <c r="AT227" s="195" t="s">
        <v>194</v>
      </c>
      <c r="AU227" s="195" t="s">
        <v>88</v>
      </c>
      <c r="AV227" s="15" t="s">
        <v>24</v>
      </c>
      <c r="AW227" s="15" t="s">
        <v>35</v>
      </c>
      <c r="AX227" s="15" t="s">
        <v>80</v>
      </c>
      <c r="AY227" s="195" t="s">
        <v>185</v>
      </c>
    </row>
    <row r="228" spans="1:65" s="13" customFormat="1">
      <c r="B228" s="164"/>
      <c r="D228" s="165" t="s">
        <v>194</v>
      </c>
      <c r="E228" s="166" t="s">
        <v>1</v>
      </c>
      <c r="F228" s="167" t="s">
        <v>4248</v>
      </c>
      <c r="H228" s="168">
        <v>56.584000000000003</v>
      </c>
      <c r="I228" s="169"/>
      <c r="L228" s="164"/>
      <c r="M228" s="170"/>
      <c r="N228" s="171"/>
      <c r="O228" s="171"/>
      <c r="P228" s="171"/>
      <c r="Q228" s="171"/>
      <c r="R228" s="171"/>
      <c r="S228" s="171"/>
      <c r="T228" s="172"/>
      <c r="AT228" s="166" t="s">
        <v>194</v>
      </c>
      <c r="AU228" s="166" t="s">
        <v>88</v>
      </c>
      <c r="AV228" s="13" t="s">
        <v>88</v>
      </c>
      <c r="AW228" s="13" t="s">
        <v>35</v>
      </c>
      <c r="AX228" s="13" t="s">
        <v>80</v>
      </c>
      <c r="AY228" s="166" t="s">
        <v>185</v>
      </c>
    </row>
    <row r="229" spans="1:65" s="13" customFormat="1">
      <c r="B229" s="164"/>
      <c r="D229" s="165" t="s">
        <v>194</v>
      </c>
      <c r="E229" s="166" t="s">
        <v>1768</v>
      </c>
      <c r="F229" s="167" t="s">
        <v>4249</v>
      </c>
      <c r="H229" s="168">
        <v>2.25</v>
      </c>
      <c r="I229" s="169"/>
      <c r="L229" s="164"/>
      <c r="M229" s="170"/>
      <c r="N229" s="171"/>
      <c r="O229" s="171"/>
      <c r="P229" s="171"/>
      <c r="Q229" s="171"/>
      <c r="R229" s="171"/>
      <c r="S229" s="171"/>
      <c r="T229" s="172"/>
      <c r="AT229" s="166" t="s">
        <v>194</v>
      </c>
      <c r="AU229" s="166" t="s">
        <v>88</v>
      </c>
      <c r="AV229" s="13" t="s">
        <v>88</v>
      </c>
      <c r="AW229" s="13" t="s">
        <v>35</v>
      </c>
      <c r="AX229" s="13" t="s">
        <v>80</v>
      </c>
      <c r="AY229" s="166" t="s">
        <v>185</v>
      </c>
    </row>
    <row r="230" spans="1:65" s="16" customFormat="1">
      <c r="B230" s="206"/>
      <c r="D230" s="165" t="s">
        <v>194</v>
      </c>
      <c r="E230" s="207" t="s">
        <v>642</v>
      </c>
      <c r="F230" s="208" t="s">
        <v>510</v>
      </c>
      <c r="H230" s="209">
        <v>58.834000000000003</v>
      </c>
      <c r="I230" s="210"/>
      <c r="L230" s="206"/>
      <c r="M230" s="211"/>
      <c r="N230" s="212"/>
      <c r="O230" s="212"/>
      <c r="P230" s="212"/>
      <c r="Q230" s="212"/>
      <c r="R230" s="212"/>
      <c r="S230" s="212"/>
      <c r="T230" s="213"/>
      <c r="AT230" s="207" t="s">
        <v>194</v>
      </c>
      <c r="AU230" s="207" t="s">
        <v>88</v>
      </c>
      <c r="AV230" s="16" t="s">
        <v>117</v>
      </c>
      <c r="AW230" s="16" t="s">
        <v>35</v>
      </c>
      <c r="AX230" s="16" t="s">
        <v>80</v>
      </c>
      <c r="AY230" s="207" t="s">
        <v>185</v>
      </c>
    </row>
    <row r="231" spans="1:65" s="13" customFormat="1">
      <c r="B231" s="164"/>
      <c r="D231" s="165" t="s">
        <v>194</v>
      </c>
      <c r="E231" s="166" t="s">
        <v>1</v>
      </c>
      <c r="F231" s="167" t="s">
        <v>763</v>
      </c>
      <c r="H231" s="168">
        <v>60.462000000000003</v>
      </c>
      <c r="I231" s="169"/>
      <c r="L231" s="164"/>
      <c r="M231" s="170"/>
      <c r="N231" s="171"/>
      <c r="O231" s="171"/>
      <c r="P231" s="171"/>
      <c r="Q231" s="171"/>
      <c r="R231" s="171"/>
      <c r="S231" s="171"/>
      <c r="T231" s="172"/>
      <c r="AT231" s="166" t="s">
        <v>194</v>
      </c>
      <c r="AU231" s="166" t="s">
        <v>88</v>
      </c>
      <c r="AV231" s="13" t="s">
        <v>88</v>
      </c>
      <c r="AW231" s="13" t="s">
        <v>35</v>
      </c>
      <c r="AX231" s="13" t="s">
        <v>80</v>
      </c>
      <c r="AY231" s="166" t="s">
        <v>185</v>
      </c>
    </row>
    <row r="232" spans="1:65" s="13" customFormat="1">
      <c r="B232" s="164"/>
      <c r="D232" s="165" t="s">
        <v>194</v>
      </c>
      <c r="E232" s="166" t="s">
        <v>1</v>
      </c>
      <c r="F232" s="167" t="s">
        <v>764</v>
      </c>
      <c r="H232" s="168">
        <v>52.601999999999997</v>
      </c>
      <c r="I232" s="169"/>
      <c r="L232" s="164"/>
      <c r="M232" s="170"/>
      <c r="N232" s="171"/>
      <c r="O232" s="171"/>
      <c r="P232" s="171"/>
      <c r="Q232" s="171"/>
      <c r="R232" s="171"/>
      <c r="S232" s="171"/>
      <c r="T232" s="172"/>
      <c r="AT232" s="166" t="s">
        <v>194</v>
      </c>
      <c r="AU232" s="166" t="s">
        <v>88</v>
      </c>
      <c r="AV232" s="13" t="s">
        <v>88</v>
      </c>
      <c r="AW232" s="13" t="s">
        <v>35</v>
      </c>
      <c r="AX232" s="13" t="s">
        <v>80</v>
      </c>
      <c r="AY232" s="166" t="s">
        <v>185</v>
      </c>
    </row>
    <row r="233" spans="1:65" s="13" customFormat="1">
      <c r="B233" s="164"/>
      <c r="D233" s="165" t="s">
        <v>194</v>
      </c>
      <c r="E233" s="166" t="s">
        <v>1</v>
      </c>
      <c r="F233" s="167" t="s">
        <v>765</v>
      </c>
      <c r="H233" s="168">
        <v>43.295999999999999</v>
      </c>
      <c r="I233" s="169"/>
      <c r="L233" s="164"/>
      <c r="M233" s="170"/>
      <c r="N233" s="171"/>
      <c r="O233" s="171"/>
      <c r="P233" s="171"/>
      <c r="Q233" s="171"/>
      <c r="R233" s="171"/>
      <c r="S233" s="171"/>
      <c r="T233" s="172"/>
      <c r="AT233" s="166" t="s">
        <v>194</v>
      </c>
      <c r="AU233" s="166" t="s">
        <v>88</v>
      </c>
      <c r="AV233" s="13" t="s">
        <v>88</v>
      </c>
      <c r="AW233" s="13" t="s">
        <v>35</v>
      </c>
      <c r="AX233" s="13" t="s">
        <v>80</v>
      </c>
      <c r="AY233" s="166" t="s">
        <v>185</v>
      </c>
    </row>
    <row r="234" spans="1:65" s="16" customFormat="1">
      <c r="B234" s="206"/>
      <c r="D234" s="165" t="s">
        <v>194</v>
      </c>
      <c r="E234" s="207" t="s">
        <v>1</v>
      </c>
      <c r="F234" s="208" t="s">
        <v>510</v>
      </c>
      <c r="H234" s="209">
        <v>156.36000000000001</v>
      </c>
      <c r="I234" s="210"/>
      <c r="L234" s="206"/>
      <c r="M234" s="211"/>
      <c r="N234" s="212"/>
      <c r="O234" s="212"/>
      <c r="P234" s="212"/>
      <c r="Q234" s="212"/>
      <c r="R234" s="212"/>
      <c r="S234" s="212"/>
      <c r="T234" s="213"/>
      <c r="AT234" s="207" t="s">
        <v>194</v>
      </c>
      <c r="AU234" s="207" t="s">
        <v>88</v>
      </c>
      <c r="AV234" s="16" t="s">
        <v>117</v>
      </c>
      <c r="AW234" s="16" t="s">
        <v>35</v>
      </c>
      <c r="AX234" s="16" t="s">
        <v>80</v>
      </c>
      <c r="AY234" s="207" t="s">
        <v>185</v>
      </c>
    </row>
    <row r="235" spans="1:65" s="14" customFormat="1">
      <c r="B235" s="173"/>
      <c r="D235" s="165" t="s">
        <v>194</v>
      </c>
      <c r="E235" s="174" t="s">
        <v>1</v>
      </c>
      <c r="F235" s="175" t="s">
        <v>195</v>
      </c>
      <c r="H235" s="176">
        <v>268.32400000000001</v>
      </c>
      <c r="I235" s="177"/>
      <c r="L235" s="173"/>
      <c r="M235" s="178"/>
      <c r="N235" s="179"/>
      <c r="O235" s="179"/>
      <c r="P235" s="179"/>
      <c r="Q235" s="179"/>
      <c r="R235" s="179"/>
      <c r="S235" s="179"/>
      <c r="T235" s="180"/>
      <c r="AT235" s="174" t="s">
        <v>194</v>
      </c>
      <c r="AU235" s="174" t="s">
        <v>88</v>
      </c>
      <c r="AV235" s="14" t="s">
        <v>192</v>
      </c>
      <c r="AW235" s="14" t="s">
        <v>35</v>
      </c>
      <c r="AX235" s="14" t="s">
        <v>24</v>
      </c>
      <c r="AY235" s="174" t="s">
        <v>185</v>
      </c>
    </row>
    <row r="236" spans="1:65" s="2" customFormat="1" ht="16.5" customHeight="1">
      <c r="A236" s="33"/>
      <c r="B236" s="150"/>
      <c r="C236" s="151" t="s">
        <v>379</v>
      </c>
      <c r="D236" s="151" t="s">
        <v>187</v>
      </c>
      <c r="E236" s="152" t="s">
        <v>1524</v>
      </c>
      <c r="F236" s="153" t="s">
        <v>1525</v>
      </c>
      <c r="G236" s="154" t="s">
        <v>280</v>
      </c>
      <c r="H236" s="155">
        <v>205.48</v>
      </c>
      <c r="I236" s="156"/>
      <c r="J236" s="157">
        <f>ROUND(I236*H236,2)</f>
        <v>0</v>
      </c>
      <c r="K236" s="153" t="s">
        <v>191</v>
      </c>
      <c r="L236" s="34"/>
      <c r="M236" s="158" t="s">
        <v>1</v>
      </c>
      <c r="N236" s="159" t="s">
        <v>45</v>
      </c>
      <c r="O236" s="59"/>
      <c r="P236" s="160">
        <f>O236*H236</f>
        <v>0</v>
      </c>
      <c r="Q236" s="160">
        <v>0</v>
      </c>
      <c r="R236" s="160">
        <f>Q236*H236</f>
        <v>0</v>
      </c>
      <c r="S236" s="160">
        <v>0</v>
      </c>
      <c r="T236" s="161">
        <f>S236*H236</f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62" t="s">
        <v>192</v>
      </c>
      <c r="AT236" s="162" t="s">
        <v>187</v>
      </c>
      <c r="AU236" s="162" t="s">
        <v>88</v>
      </c>
      <c r="AY236" s="18" t="s">
        <v>185</v>
      </c>
      <c r="BE236" s="163">
        <f>IF(N236="základní",J236,0)</f>
        <v>0</v>
      </c>
      <c r="BF236" s="163">
        <f>IF(N236="snížená",J236,0)</f>
        <v>0</v>
      </c>
      <c r="BG236" s="163">
        <f>IF(N236="zákl. přenesená",J236,0)</f>
        <v>0</v>
      </c>
      <c r="BH236" s="163">
        <f>IF(N236="sníž. přenesená",J236,0)</f>
        <v>0</v>
      </c>
      <c r="BI236" s="163">
        <f>IF(N236="nulová",J236,0)</f>
        <v>0</v>
      </c>
      <c r="BJ236" s="18" t="s">
        <v>24</v>
      </c>
      <c r="BK236" s="163">
        <f>ROUND(I236*H236,2)</f>
        <v>0</v>
      </c>
      <c r="BL236" s="18" t="s">
        <v>192</v>
      </c>
      <c r="BM236" s="162" t="s">
        <v>4250</v>
      </c>
    </row>
    <row r="237" spans="1:65" s="15" customFormat="1">
      <c r="B237" s="194"/>
      <c r="D237" s="165" t="s">
        <v>194</v>
      </c>
      <c r="E237" s="195" t="s">
        <v>1</v>
      </c>
      <c r="F237" s="196" t="s">
        <v>761</v>
      </c>
      <c r="H237" s="195" t="s">
        <v>1</v>
      </c>
      <c r="I237" s="197"/>
      <c r="L237" s="194"/>
      <c r="M237" s="198"/>
      <c r="N237" s="199"/>
      <c r="O237" s="199"/>
      <c r="P237" s="199"/>
      <c r="Q237" s="199"/>
      <c r="R237" s="199"/>
      <c r="S237" s="199"/>
      <c r="T237" s="200"/>
      <c r="AT237" s="195" t="s">
        <v>194</v>
      </c>
      <c r="AU237" s="195" t="s">
        <v>88</v>
      </c>
      <c r="AV237" s="15" t="s">
        <v>24</v>
      </c>
      <c r="AW237" s="15" t="s">
        <v>35</v>
      </c>
      <c r="AX237" s="15" t="s">
        <v>80</v>
      </c>
      <c r="AY237" s="195" t="s">
        <v>185</v>
      </c>
    </row>
    <row r="238" spans="1:65" s="13" customFormat="1">
      <c r="B238" s="164"/>
      <c r="D238" s="165" t="s">
        <v>194</v>
      </c>
      <c r="E238" s="166" t="s">
        <v>1</v>
      </c>
      <c r="F238" s="167" t="s">
        <v>4251</v>
      </c>
      <c r="H238" s="168">
        <v>96.6</v>
      </c>
      <c r="I238" s="169"/>
      <c r="L238" s="164"/>
      <c r="M238" s="170"/>
      <c r="N238" s="171"/>
      <c r="O238" s="171"/>
      <c r="P238" s="171"/>
      <c r="Q238" s="171"/>
      <c r="R238" s="171"/>
      <c r="S238" s="171"/>
      <c r="T238" s="172"/>
      <c r="AT238" s="166" t="s">
        <v>194</v>
      </c>
      <c r="AU238" s="166" t="s">
        <v>88</v>
      </c>
      <c r="AV238" s="13" t="s">
        <v>88</v>
      </c>
      <c r="AW238" s="13" t="s">
        <v>35</v>
      </c>
      <c r="AX238" s="13" t="s">
        <v>80</v>
      </c>
      <c r="AY238" s="166" t="s">
        <v>185</v>
      </c>
    </row>
    <row r="239" spans="1:65" s="15" customFormat="1">
      <c r="B239" s="194"/>
      <c r="D239" s="165" t="s">
        <v>194</v>
      </c>
      <c r="E239" s="195" t="s">
        <v>1</v>
      </c>
      <c r="F239" s="196" t="s">
        <v>762</v>
      </c>
      <c r="H239" s="195" t="s">
        <v>1</v>
      </c>
      <c r="I239" s="197"/>
      <c r="L239" s="194"/>
      <c r="M239" s="198"/>
      <c r="N239" s="199"/>
      <c r="O239" s="199"/>
      <c r="P239" s="199"/>
      <c r="Q239" s="199"/>
      <c r="R239" s="199"/>
      <c r="S239" s="199"/>
      <c r="T239" s="200"/>
      <c r="AT239" s="195" t="s">
        <v>194</v>
      </c>
      <c r="AU239" s="195" t="s">
        <v>88</v>
      </c>
      <c r="AV239" s="15" t="s">
        <v>24</v>
      </c>
      <c r="AW239" s="15" t="s">
        <v>35</v>
      </c>
      <c r="AX239" s="15" t="s">
        <v>80</v>
      </c>
      <c r="AY239" s="195" t="s">
        <v>185</v>
      </c>
    </row>
    <row r="240" spans="1:65" s="13" customFormat="1">
      <c r="B240" s="164"/>
      <c r="D240" s="165" t="s">
        <v>194</v>
      </c>
      <c r="E240" s="166" t="s">
        <v>1</v>
      </c>
      <c r="F240" s="167" t="s">
        <v>4252</v>
      </c>
      <c r="H240" s="168">
        <v>102.88</v>
      </c>
      <c r="I240" s="169"/>
      <c r="L240" s="164"/>
      <c r="M240" s="170"/>
      <c r="N240" s="171"/>
      <c r="O240" s="171"/>
      <c r="P240" s="171"/>
      <c r="Q240" s="171"/>
      <c r="R240" s="171"/>
      <c r="S240" s="171"/>
      <c r="T240" s="172"/>
      <c r="AT240" s="166" t="s">
        <v>194</v>
      </c>
      <c r="AU240" s="166" t="s">
        <v>88</v>
      </c>
      <c r="AV240" s="13" t="s">
        <v>88</v>
      </c>
      <c r="AW240" s="13" t="s">
        <v>35</v>
      </c>
      <c r="AX240" s="13" t="s">
        <v>80</v>
      </c>
      <c r="AY240" s="166" t="s">
        <v>185</v>
      </c>
    </row>
    <row r="241" spans="1:65" s="13" customFormat="1">
      <c r="B241" s="164"/>
      <c r="D241" s="165" t="s">
        <v>194</v>
      </c>
      <c r="E241" s="166" t="s">
        <v>1</v>
      </c>
      <c r="F241" s="167" t="s">
        <v>4253</v>
      </c>
      <c r="H241" s="168">
        <v>6</v>
      </c>
      <c r="I241" s="169"/>
      <c r="L241" s="164"/>
      <c r="M241" s="170"/>
      <c r="N241" s="171"/>
      <c r="O241" s="171"/>
      <c r="P241" s="171"/>
      <c r="Q241" s="171"/>
      <c r="R241" s="171"/>
      <c r="S241" s="171"/>
      <c r="T241" s="172"/>
      <c r="AT241" s="166" t="s">
        <v>194</v>
      </c>
      <c r="AU241" s="166" t="s">
        <v>88</v>
      </c>
      <c r="AV241" s="13" t="s">
        <v>88</v>
      </c>
      <c r="AW241" s="13" t="s">
        <v>35</v>
      </c>
      <c r="AX241" s="13" t="s">
        <v>80</v>
      </c>
      <c r="AY241" s="166" t="s">
        <v>185</v>
      </c>
    </row>
    <row r="242" spans="1:65" s="14" customFormat="1">
      <c r="B242" s="173"/>
      <c r="D242" s="165" t="s">
        <v>194</v>
      </c>
      <c r="E242" s="174" t="s">
        <v>1</v>
      </c>
      <c r="F242" s="175" t="s">
        <v>195</v>
      </c>
      <c r="H242" s="176">
        <v>205.48</v>
      </c>
      <c r="I242" s="177"/>
      <c r="L242" s="173"/>
      <c r="M242" s="178"/>
      <c r="N242" s="179"/>
      <c r="O242" s="179"/>
      <c r="P242" s="179"/>
      <c r="Q242" s="179"/>
      <c r="R242" s="179"/>
      <c r="S242" s="179"/>
      <c r="T242" s="180"/>
      <c r="AT242" s="174" t="s">
        <v>194</v>
      </c>
      <c r="AU242" s="174" t="s">
        <v>88</v>
      </c>
      <c r="AV242" s="14" t="s">
        <v>192</v>
      </c>
      <c r="AW242" s="14" t="s">
        <v>35</v>
      </c>
      <c r="AX242" s="14" t="s">
        <v>24</v>
      </c>
      <c r="AY242" s="174" t="s">
        <v>185</v>
      </c>
    </row>
    <row r="243" spans="1:65" s="2" customFormat="1" ht="16.5" customHeight="1">
      <c r="A243" s="33"/>
      <c r="B243" s="150"/>
      <c r="C243" s="151" t="s">
        <v>383</v>
      </c>
      <c r="D243" s="151" t="s">
        <v>187</v>
      </c>
      <c r="E243" s="152" t="s">
        <v>1925</v>
      </c>
      <c r="F243" s="153" t="s">
        <v>1926</v>
      </c>
      <c r="G243" s="154" t="s">
        <v>288</v>
      </c>
      <c r="H243" s="155">
        <v>535.65300000000002</v>
      </c>
      <c r="I243" s="156"/>
      <c r="J243" s="157">
        <f>ROUND(I243*H243,2)</f>
        <v>0</v>
      </c>
      <c r="K243" s="153" t="s">
        <v>191</v>
      </c>
      <c r="L243" s="34"/>
      <c r="M243" s="158" t="s">
        <v>1</v>
      </c>
      <c r="N243" s="159" t="s">
        <v>45</v>
      </c>
      <c r="O243" s="59"/>
      <c r="P243" s="160">
        <f>O243*H243</f>
        <v>0</v>
      </c>
      <c r="Q243" s="160">
        <v>0</v>
      </c>
      <c r="R243" s="160">
        <f>Q243*H243</f>
        <v>0</v>
      </c>
      <c r="S243" s="160">
        <v>0.58199999999999996</v>
      </c>
      <c r="T243" s="161">
        <f>S243*H243</f>
        <v>311.750046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62" t="s">
        <v>192</v>
      </c>
      <c r="AT243" s="162" t="s">
        <v>187</v>
      </c>
      <c r="AU243" s="162" t="s">
        <v>88</v>
      </c>
      <c r="AY243" s="18" t="s">
        <v>185</v>
      </c>
      <c r="BE243" s="163">
        <f>IF(N243="základní",J243,0)</f>
        <v>0</v>
      </c>
      <c r="BF243" s="163">
        <f>IF(N243="snížená",J243,0)</f>
        <v>0</v>
      </c>
      <c r="BG243" s="163">
        <f>IF(N243="zákl. přenesená",J243,0)</f>
        <v>0</v>
      </c>
      <c r="BH243" s="163">
        <f>IF(N243="sníž. přenesená",J243,0)</f>
        <v>0</v>
      </c>
      <c r="BI243" s="163">
        <f>IF(N243="nulová",J243,0)</f>
        <v>0</v>
      </c>
      <c r="BJ243" s="18" t="s">
        <v>24</v>
      </c>
      <c r="BK243" s="163">
        <f>ROUND(I243*H243,2)</f>
        <v>0</v>
      </c>
      <c r="BL243" s="18" t="s">
        <v>192</v>
      </c>
      <c r="BM243" s="162" t="s">
        <v>4254</v>
      </c>
    </row>
    <row r="244" spans="1:65" s="15" customFormat="1">
      <c r="B244" s="194"/>
      <c r="D244" s="165" t="s">
        <v>194</v>
      </c>
      <c r="E244" s="195" t="s">
        <v>1</v>
      </c>
      <c r="F244" s="196" t="s">
        <v>770</v>
      </c>
      <c r="H244" s="195" t="s">
        <v>1</v>
      </c>
      <c r="I244" s="197"/>
      <c r="L244" s="194"/>
      <c r="M244" s="198"/>
      <c r="N244" s="199"/>
      <c r="O244" s="199"/>
      <c r="P244" s="199"/>
      <c r="Q244" s="199"/>
      <c r="R244" s="199"/>
      <c r="S244" s="199"/>
      <c r="T244" s="200"/>
      <c r="AT244" s="195" t="s">
        <v>194</v>
      </c>
      <c r="AU244" s="195" t="s">
        <v>88</v>
      </c>
      <c r="AV244" s="15" t="s">
        <v>24</v>
      </c>
      <c r="AW244" s="15" t="s">
        <v>35</v>
      </c>
      <c r="AX244" s="15" t="s">
        <v>80</v>
      </c>
      <c r="AY244" s="195" t="s">
        <v>185</v>
      </c>
    </row>
    <row r="245" spans="1:65" s="13" customFormat="1">
      <c r="B245" s="164"/>
      <c r="D245" s="165" t="s">
        <v>194</v>
      </c>
      <c r="E245" s="166" t="s">
        <v>1</v>
      </c>
      <c r="F245" s="167" t="s">
        <v>4255</v>
      </c>
      <c r="H245" s="168">
        <v>38.808</v>
      </c>
      <c r="I245" s="169"/>
      <c r="L245" s="164"/>
      <c r="M245" s="170"/>
      <c r="N245" s="171"/>
      <c r="O245" s="171"/>
      <c r="P245" s="171"/>
      <c r="Q245" s="171"/>
      <c r="R245" s="171"/>
      <c r="S245" s="171"/>
      <c r="T245" s="172"/>
      <c r="AT245" s="166" t="s">
        <v>194</v>
      </c>
      <c r="AU245" s="166" t="s">
        <v>88</v>
      </c>
      <c r="AV245" s="13" t="s">
        <v>88</v>
      </c>
      <c r="AW245" s="13" t="s">
        <v>35</v>
      </c>
      <c r="AX245" s="13" t="s">
        <v>80</v>
      </c>
      <c r="AY245" s="166" t="s">
        <v>185</v>
      </c>
    </row>
    <row r="246" spans="1:65" s="13" customFormat="1">
      <c r="B246" s="164"/>
      <c r="D246" s="165" t="s">
        <v>194</v>
      </c>
      <c r="E246" s="166" t="s">
        <v>4147</v>
      </c>
      <c r="F246" s="167" t="s">
        <v>4256</v>
      </c>
      <c r="H246" s="168">
        <v>2.25</v>
      </c>
      <c r="I246" s="169"/>
      <c r="L246" s="164"/>
      <c r="M246" s="170"/>
      <c r="N246" s="171"/>
      <c r="O246" s="171"/>
      <c r="P246" s="171"/>
      <c r="Q246" s="171"/>
      <c r="R246" s="171"/>
      <c r="S246" s="171"/>
      <c r="T246" s="172"/>
      <c r="AT246" s="166" t="s">
        <v>194</v>
      </c>
      <c r="AU246" s="166" t="s">
        <v>88</v>
      </c>
      <c r="AV246" s="13" t="s">
        <v>88</v>
      </c>
      <c r="AW246" s="13" t="s">
        <v>35</v>
      </c>
      <c r="AX246" s="13" t="s">
        <v>80</v>
      </c>
      <c r="AY246" s="166" t="s">
        <v>185</v>
      </c>
    </row>
    <row r="247" spans="1:65" s="16" customFormat="1">
      <c r="B247" s="206"/>
      <c r="D247" s="165" t="s">
        <v>194</v>
      </c>
      <c r="E247" s="207" t="s">
        <v>638</v>
      </c>
      <c r="F247" s="208" t="s">
        <v>510</v>
      </c>
      <c r="H247" s="209">
        <v>41.058</v>
      </c>
      <c r="I247" s="210"/>
      <c r="L247" s="206"/>
      <c r="M247" s="211"/>
      <c r="N247" s="212"/>
      <c r="O247" s="212"/>
      <c r="P247" s="212"/>
      <c r="Q247" s="212"/>
      <c r="R247" s="212"/>
      <c r="S247" s="212"/>
      <c r="T247" s="213"/>
      <c r="AT247" s="207" t="s">
        <v>194</v>
      </c>
      <c r="AU247" s="207" t="s">
        <v>88</v>
      </c>
      <c r="AV247" s="16" t="s">
        <v>117</v>
      </c>
      <c r="AW247" s="16" t="s">
        <v>35</v>
      </c>
      <c r="AX247" s="16" t="s">
        <v>80</v>
      </c>
      <c r="AY247" s="207" t="s">
        <v>185</v>
      </c>
    </row>
    <row r="248" spans="1:65" s="13" customFormat="1">
      <c r="B248" s="164"/>
      <c r="D248" s="165" t="s">
        <v>194</v>
      </c>
      <c r="E248" s="166" t="s">
        <v>1</v>
      </c>
      <c r="F248" s="167" t="s">
        <v>771</v>
      </c>
      <c r="H248" s="168">
        <v>41.058</v>
      </c>
      <c r="I248" s="169"/>
      <c r="L248" s="164"/>
      <c r="M248" s="170"/>
      <c r="N248" s="171"/>
      <c r="O248" s="171"/>
      <c r="P248" s="171"/>
      <c r="Q248" s="171"/>
      <c r="R248" s="171"/>
      <c r="S248" s="171"/>
      <c r="T248" s="172"/>
      <c r="AT248" s="166" t="s">
        <v>194</v>
      </c>
      <c r="AU248" s="166" t="s">
        <v>88</v>
      </c>
      <c r="AV248" s="13" t="s">
        <v>88</v>
      </c>
      <c r="AW248" s="13" t="s">
        <v>35</v>
      </c>
      <c r="AX248" s="13" t="s">
        <v>80</v>
      </c>
      <c r="AY248" s="166" t="s">
        <v>185</v>
      </c>
    </row>
    <row r="249" spans="1:65" s="16" customFormat="1">
      <c r="B249" s="206"/>
      <c r="D249" s="165" t="s">
        <v>194</v>
      </c>
      <c r="E249" s="207" t="s">
        <v>1</v>
      </c>
      <c r="F249" s="208" t="s">
        <v>510</v>
      </c>
      <c r="H249" s="209">
        <v>41.058</v>
      </c>
      <c r="I249" s="210"/>
      <c r="L249" s="206"/>
      <c r="M249" s="211"/>
      <c r="N249" s="212"/>
      <c r="O249" s="212"/>
      <c r="P249" s="212"/>
      <c r="Q249" s="212"/>
      <c r="R249" s="212"/>
      <c r="S249" s="212"/>
      <c r="T249" s="213"/>
      <c r="AT249" s="207" t="s">
        <v>194</v>
      </c>
      <c r="AU249" s="207" t="s">
        <v>88</v>
      </c>
      <c r="AV249" s="16" t="s">
        <v>117</v>
      </c>
      <c r="AW249" s="16" t="s">
        <v>35</v>
      </c>
      <c r="AX249" s="16" t="s">
        <v>80</v>
      </c>
      <c r="AY249" s="207" t="s">
        <v>185</v>
      </c>
    </row>
    <row r="250" spans="1:65" s="15" customFormat="1">
      <c r="B250" s="194"/>
      <c r="D250" s="165" t="s">
        <v>194</v>
      </c>
      <c r="E250" s="195" t="s">
        <v>1</v>
      </c>
      <c r="F250" s="196" t="s">
        <v>772</v>
      </c>
      <c r="H250" s="195" t="s">
        <v>1</v>
      </c>
      <c r="I250" s="197"/>
      <c r="L250" s="194"/>
      <c r="M250" s="198"/>
      <c r="N250" s="199"/>
      <c r="O250" s="199"/>
      <c r="P250" s="199"/>
      <c r="Q250" s="199"/>
      <c r="R250" s="199"/>
      <c r="S250" s="199"/>
      <c r="T250" s="200"/>
      <c r="AT250" s="195" t="s">
        <v>194</v>
      </c>
      <c r="AU250" s="195" t="s">
        <v>88</v>
      </c>
      <c r="AV250" s="15" t="s">
        <v>24</v>
      </c>
      <c r="AW250" s="15" t="s">
        <v>35</v>
      </c>
      <c r="AX250" s="15" t="s">
        <v>80</v>
      </c>
      <c r="AY250" s="195" t="s">
        <v>185</v>
      </c>
    </row>
    <row r="251" spans="1:65" s="13" customFormat="1">
      <c r="B251" s="164"/>
      <c r="D251" s="165" t="s">
        <v>194</v>
      </c>
      <c r="E251" s="166" t="s">
        <v>1</v>
      </c>
      <c r="F251" s="167" t="s">
        <v>4257</v>
      </c>
      <c r="H251" s="168">
        <v>54.878999999999998</v>
      </c>
      <c r="I251" s="169"/>
      <c r="L251" s="164"/>
      <c r="M251" s="170"/>
      <c r="N251" s="171"/>
      <c r="O251" s="171"/>
      <c r="P251" s="171"/>
      <c r="Q251" s="171"/>
      <c r="R251" s="171"/>
      <c r="S251" s="171"/>
      <c r="T251" s="172"/>
      <c r="AT251" s="166" t="s">
        <v>194</v>
      </c>
      <c r="AU251" s="166" t="s">
        <v>88</v>
      </c>
      <c r="AV251" s="13" t="s">
        <v>88</v>
      </c>
      <c r="AW251" s="13" t="s">
        <v>35</v>
      </c>
      <c r="AX251" s="13" t="s">
        <v>80</v>
      </c>
      <c r="AY251" s="166" t="s">
        <v>185</v>
      </c>
    </row>
    <row r="252" spans="1:65" s="16" customFormat="1">
      <c r="B252" s="206"/>
      <c r="D252" s="165" t="s">
        <v>194</v>
      </c>
      <c r="E252" s="207" t="s">
        <v>644</v>
      </c>
      <c r="F252" s="208" t="s">
        <v>510</v>
      </c>
      <c r="H252" s="209">
        <v>54.878999999999998</v>
      </c>
      <c r="I252" s="210"/>
      <c r="L252" s="206"/>
      <c r="M252" s="211"/>
      <c r="N252" s="212"/>
      <c r="O252" s="212"/>
      <c r="P252" s="212"/>
      <c r="Q252" s="212"/>
      <c r="R252" s="212"/>
      <c r="S252" s="212"/>
      <c r="T252" s="213"/>
      <c r="AT252" s="207" t="s">
        <v>194</v>
      </c>
      <c r="AU252" s="207" t="s">
        <v>88</v>
      </c>
      <c r="AV252" s="16" t="s">
        <v>117</v>
      </c>
      <c r="AW252" s="16" t="s">
        <v>35</v>
      </c>
      <c r="AX252" s="16" t="s">
        <v>80</v>
      </c>
      <c r="AY252" s="207" t="s">
        <v>185</v>
      </c>
    </row>
    <row r="253" spans="1:65" s="15" customFormat="1">
      <c r="B253" s="194"/>
      <c r="D253" s="165" t="s">
        <v>194</v>
      </c>
      <c r="E253" s="195" t="s">
        <v>1</v>
      </c>
      <c r="F253" s="196" t="s">
        <v>773</v>
      </c>
      <c r="H253" s="195" t="s">
        <v>1</v>
      </c>
      <c r="I253" s="197"/>
      <c r="L253" s="194"/>
      <c r="M253" s="198"/>
      <c r="N253" s="199"/>
      <c r="O253" s="199"/>
      <c r="P253" s="199"/>
      <c r="Q253" s="199"/>
      <c r="R253" s="199"/>
      <c r="S253" s="199"/>
      <c r="T253" s="200"/>
      <c r="AT253" s="195" t="s">
        <v>194</v>
      </c>
      <c r="AU253" s="195" t="s">
        <v>88</v>
      </c>
      <c r="AV253" s="15" t="s">
        <v>24</v>
      </c>
      <c r="AW253" s="15" t="s">
        <v>35</v>
      </c>
      <c r="AX253" s="15" t="s">
        <v>80</v>
      </c>
      <c r="AY253" s="195" t="s">
        <v>185</v>
      </c>
    </row>
    <row r="254" spans="1:65" s="13" customFormat="1">
      <c r="B254" s="164"/>
      <c r="D254" s="165" t="s">
        <v>194</v>
      </c>
      <c r="E254" s="166" t="s">
        <v>1</v>
      </c>
      <c r="F254" s="167" t="s">
        <v>4258</v>
      </c>
      <c r="H254" s="168">
        <v>53.966000000000001</v>
      </c>
      <c r="I254" s="169"/>
      <c r="L254" s="164"/>
      <c r="M254" s="170"/>
      <c r="N254" s="171"/>
      <c r="O254" s="171"/>
      <c r="P254" s="171"/>
      <c r="Q254" s="171"/>
      <c r="R254" s="171"/>
      <c r="S254" s="171"/>
      <c r="T254" s="172"/>
      <c r="AT254" s="166" t="s">
        <v>194</v>
      </c>
      <c r="AU254" s="166" t="s">
        <v>88</v>
      </c>
      <c r="AV254" s="13" t="s">
        <v>88</v>
      </c>
      <c r="AW254" s="13" t="s">
        <v>35</v>
      </c>
      <c r="AX254" s="13" t="s">
        <v>80</v>
      </c>
      <c r="AY254" s="166" t="s">
        <v>185</v>
      </c>
    </row>
    <row r="255" spans="1:65" s="16" customFormat="1">
      <c r="B255" s="206"/>
      <c r="D255" s="165" t="s">
        <v>194</v>
      </c>
      <c r="E255" s="207" t="s">
        <v>646</v>
      </c>
      <c r="F255" s="208" t="s">
        <v>510</v>
      </c>
      <c r="H255" s="209">
        <v>53.966000000000001</v>
      </c>
      <c r="I255" s="210"/>
      <c r="L255" s="206"/>
      <c r="M255" s="211"/>
      <c r="N255" s="212"/>
      <c r="O255" s="212"/>
      <c r="P255" s="212"/>
      <c r="Q255" s="212"/>
      <c r="R255" s="212"/>
      <c r="S255" s="212"/>
      <c r="T255" s="213"/>
      <c r="AT255" s="207" t="s">
        <v>194</v>
      </c>
      <c r="AU255" s="207" t="s">
        <v>88</v>
      </c>
      <c r="AV255" s="16" t="s">
        <v>117</v>
      </c>
      <c r="AW255" s="16" t="s">
        <v>35</v>
      </c>
      <c r="AX255" s="16" t="s">
        <v>80</v>
      </c>
      <c r="AY255" s="207" t="s">
        <v>185</v>
      </c>
    </row>
    <row r="256" spans="1:65" s="13" customFormat="1">
      <c r="B256" s="164"/>
      <c r="D256" s="165" t="s">
        <v>194</v>
      </c>
      <c r="E256" s="166" t="s">
        <v>1</v>
      </c>
      <c r="F256" s="167" t="s">
        <v>774</v>
      </c>
      <c r="H256" s="168">
        <v>53.966000000000001</v>
      </c>
      <c r="I256" s="169"/>
      <c r="L256" s="164"/>
      <c r="M256" s="170"/>
      <c r="N256" s="171"/>
      <c r="O256" s="171"/>
      <c r="P256" s="171"/>
      <c r="Q256" s="171"/>
      <c r="R256" s="171"/>
      <c r="S256" s="171"/>
      <c r="T256" s="172"/>
      <c r="AT256" s="166" t="s">
        <v>194</v>
      </c>
      <c r="AU256" s="166" t="s">
        <v>88</v>
      </c>
      <c r="AV256" s="13" t="s">
        <v>88</v>
      </c>
      <c r="AW256" s="13" t="s">
        <v>35</v>
      </c>
      <c r="AX256" s="13" t="s">
        <v>80</v>
      </c>
      <c r="AY256" s="166" t="s">
        <v>185</v>
      </c>
    </row>
    <row r="257" spans="2:51" s="16" customFormat="1">
      <c r="B257" s="206"/>
      <c r="D257" s="165" t="s">
        <v>194</v>
      </c>
      <c r="E257" s="207" t="s">
        <v>1</v>
      </c>
      <c r="F257" s="208" t="s">
        <v>510</v>
      </c>
      <c r="H257" s="209">
        <v>53.966000000000001</v>
      </c>
      <c r="I257" s="210"/>
      <c r="L257" s="206"/>
      <c r="M257" s="211"/>
      <c r="N257" s="212"/>
      <c r="O257" s="212"/>
      <c r="P257" s="212"/>
      <c r="Q257" s="212"/>
      <c r="R257" s="212"/>
      <c r="S257" s="212"/>
      <c r="T257" s="213"/>
      <c r="AT257" s="207" t="s">
        <v>194</v>
      </c>
      <c r="AU257" s="207" t="s">
        <v>88</v>
      </c>
      <c r="AV257" s="16" t="s">
        <v>117</v>
      </c>
      <c r="AW257" s="16" t="s">
        <v>35</v>
      </c>
      <c r="AX257" s="16" t="s">
        <v>80</v>
      </c>
      <c r="AY257" s="207" t="s">
        <v>185</v>
      </c>
    </row>
    <row r="258" spans="2:51" s="15" customFormat="1">
      <c r="B258" s="194"/>
      <c r="D258" s="165" t="s">
        <v>194</v>
      </c>
      <c r="E258" s="195" t="s">
        <v>1</v>
      </c>
      <c r="F258" s="196" t="s">
        <v>775</v>
      </c>
      <c r="H258" s="195" t="s">
        <v>1</v>
      </c>
      <c r="I258" s="197"/>
      <c r="L258" s="194"/>
      <c r="M258" s="198"/>
      <c r="N258" s="199"/>
      <c r="O258" s="199"/>
      <c r="P258" s="199"/>
      <c r="Q258" s="199"/>
      <c r="R258" s="199"/>
      <c r="S258" s="199"/>
      <c r="T258" s="200"/>
      <c r="AT258" s="195" t="s">
        <v>194</v>
      </c>
      <c r="AU258" s="195" t="s">
        <v>88</v>
      </c>
      <c r="AV258" s="15" t="s">
        <v>24</v>
      </c>
      <c r="AW258" s="15" t="s">
        <v>35</v>
      </c>
      <c r="AX258" s="15" t="s">
        <v>80</v>
      </c>
      <c r="AY258" s="195" t="s">
        <v>185</v>
      </c>
    </row>
    <row r="259" spans="2:51" s="13" customFormat="1">
      <c r="B259" s="164"/>
      <c r="D259" s="165" t="s">
        <v>194</v>
      </c>
      <c r="E259" s="166" t="s">
        <v>1</v>
      </c>
      <c r="F259" s="167" t="s">
        <v>4259</v>
      </c>
      <c r="H259" s="168">
        <v>58.212000000000003</v>
      </c>
      <c r="I259" s="169"/>
      <c r="L259" s="164"/>
      <c r="M259" s="170"/>
      <c r="N259" s="171"/>
      <c r="O259" s="171"/>
      <c r="P259" s="171"/>
      <c r="Q259" s="171"/>
      <c r="R259" s="171"/>
      <c r="S259" s="171"/>
      <c r="T259" s="172"/>
      <c r="AT259" s="166" t="s">
        <v>194</v>
      </c>
      <c r="AU259" s="166" t="s">
        <v>88</v>
      </c>
      <c r="AV259" s="13" t="s">
        <v>88</v>
      </c>
      <c r="AW259" s="13" t="s">
        <v>35</v>
      </c>
      <c r="AX259" s="13" t="s">
        <v>80</v>
      </c>
      <c r="AY259" s="166" t="s">
        <v>185</v>
      </c>
    </row>
    <row r="260" spans="2:51" s="13" customFormat="1">
      <c r="B260" s="164"/>
      <c r="D260" s="165" t="s">
        <v>194</v>
      </c>
      <c r="E260" s="166" t="s">
        <v>1777</v>
      </c>
      <c r="F260" s="167" t="s">
        <v>4260</v>
      </c>
      <c r="H260" s="168">
        <v>2.25</v>
      </c>
      <c r="I260" s="169"/>
      <c r="L260" s="164"/>
      <c r="M260" s="170"/>
      <c r="N260" s="171"/>
      <c r="O260" s="171"/>
      <c r="P260" s="171"/>
      <c r="Q260" s="171"/>
      <c r="R260" s="171"/>
      <c r="S260" s="171"/>
      <c r="T260" s="172"/>
      <c r="AT260" s="166" t="s">
        <v>194</v>
      </c>
      <c r="AU260" s="166" t="s">
        <v>88</v>
      </c>
      <c r="AV260" s="13" t="s">
        <v>88</v>
      </c>
      <c r="AW260" s="13" t="s">
        <v>35</v>
      </c>
      <c r="AX260" s="13" t="s">
        <v>80</v>
      </c>
      <c r="AY260" s="166" t="s">
        <v>185</v>
      </c>
    </row>
    <row r="261" spans="2:51" s="16" customFormat="1">
      <c r="B261" s="206"/>
      <c r="D261" s="165" t="s">
        <v>194</v>
      </c>
      <c r="E261" s="207" t="s">
        <v>648</v>
      </c>
      <c r="F261" s="208" t="s">
        <v>510</v>
      </c>
      <c r="H261" s="209">
        <v>60.462000000000003</v>
      </c>
      <c r="I261" s="210"/>
      <c r="L261" s="206"/>
      <c r="M261" s="211"/>
      <c r="N261" s="212"/>
      <c r="O261" s="212"/>
      <c r="P261" s="212"/>
      <c r="Q261" s="212"/>
      <c r="R261" s="212"/>
      <c r="S261" s="212"/>
      <c r="T261" s="213"/>
      <c r="AT261" s="207" t="s">
        <v>194</v>
      </c>
      <c r="AU261" s="207" t="s">
        <v>88</v>
      </c>
      <c r="AV261" s="16" t="s">
        <v>117</v>
      </c>
      <c r="AW261" s="16" t="s">
        <v>35</v>
      </c>
      <c r="AX261" s="16" t="s">
        <v>80</v>
      </c>
      <c r="AY261" s="207" t="s">
        <v>185</v>
      </c>
    </row>
    <row r="262" spans="2:51" s="15" customFormat="1">
      <c r="B262" s="194"/>
      <c r="D262" s="165" t="s">
        <v>194</v>
      </c>
      <c r="E262" s="195" t="s">
        <v>1</v>
      </c>
      <c r="F262" s="196" t="s">
        <v>776</v>
      </c>
      <c r="H262" s="195" t="s">
        <v>1</v>
      </c>
      <c r="I262" s="197"/>
      <c r="L262" s="194"/>
      <c r="M262" s="198"/>
      <c r="N262" s="199"/>
      <c r="O262" s="199"/>
      <c r="P262" s="199"/>
      <c r="Q262" s="199"/>
      <c r="R262" s="199"/>
      <c r="S262" s="199"/>
      <c r="T262" s="200"/>
      <c r="AT262" s="195" t="s">
        <v>194</v>
      </c>
      <c r="AU262" s="195" t="s">
        <v>88</v>
      </c>
      <c r="AV262" s="15" t="s">
        <v>24</v>
      </c>
      <c r="AW262" s="15" t="s">
        <v>35</v>
      </c>
      <c r="AX262" s="15" t="s">
        <v>80</v>
      </c>
      <c r="AY262" s="195" t="s">
        <v>185</v>
      </c>
    </row>
    <row r="263" spans="2:51" s="13" customFormat="1">
      <c r="B263" s="164"/>
      <c r="D263" s="165" t="s">
        <v>194</v>
      </c>
      <c r="E263" s="166" t="s">
        <v>1</v>
      </c>
      <c r="F263" s="167" t="s">
        <v>4261</v>
      </c>
      <c r="H263" s="168">
        <v>60.972999999999999</v>
      </c>
      <c r="I263" s="169"/>
      <c r="L263" s="164"/>
      <c r="M263" s="170"/>
      <c r="N263" s="171"/>
      <c r="O263" s="171"/>
      <c r="P263" s="171"/>
      <c r="Q263" s="171"/>
      <c r="R263" s="171"/>
      <c r="S263" s="171"/>
      <c r="T263" s="172"/>
      <c r="AT263" s="166" t="s">
        <v>194</v>
      </c>
      <c r="AU263" s="166" t="s">
        <v>88</v>
      </c>
      <c r="AV263" s="13" t="s">
        <v>88</v>
      </c>
      <c r="AW263" s="13" t="s">
        <v>35</v>
      </c>
      <c r="AX263" s="13" t="s">
        <v>80</v>
      </c>
      <c r="AY263" s="166" t="s">
        <v>185</v>
      </c>
    </row>
    <row r="264" spans="2:51" s="13" customFormat="1">
      <c r="B264" s="164"/>
      <c r="D264" s="165" t="s">
        <v>194</v>
      </c>
      <c r="E264" s="166" t="s">
        <v>1</v>
      </c>
      <c r="F264" s="167" t="s">
        <v>4262</v>
      </c>
      <c r="H264" s="168">
        <v>3.96</v>
      </c>
      <c r="I264" s="169"/>
      <c r="L264" s="164"/>
      <c r="M264" s="170"/>
      <c r="N264" s="171"/>
      <c r="O264" s="171"/>
      <c r="P264" s="171"/>
      <c r="Q264" s="171"/>
      <c r="R264" s="171"/>
      <c r="S264" s="171"/>
      <c r="T264" s="172"/>
      <c r="AT264" s="166" t="s">
        <v>194</v>
      </c>
      <c r="AU264" s="166" t="s">
        <v>88</v>
      </c>
      <c r="AV264" s="13" t="s">
        <v>88</v>
      </c>
      <c r="AW264" s="13" t="s">
        <v>35</v>
      </c>
      <c r="AX264" s="13" t="s">
        <v>80</v>
      </c>
      <c r="AY264" s="166" t="s">
        <v>185</v>
      </c>
    </row>
    <row r="265" spans="2:51" s="13" customFormat="1">
      <c r="B265" s="164"/>
      <c r="D265" s="165" t="s">
        <v>194</v>
      </c>
      <c r="E265" s="166" t="s">
        <v>4155</v>
      </c>
      <c r="F265" s="167" t="s">
        <v>4263</v>
      </c>
      <c r="H265" s="168">
        <v>2.25</v>
      </c>
      <c r="I265" s="169"/>
      <c r="L265" s="164"/>
      <c r="M265" s="170"/>
      <c r="N265" s="171"/>
      <c r="O265" s="171"/>
      <c r="P265" s="171"/>
      <c r="Q265" s="171"/>
      <c r="R265" s="171"/>
      <c r="S265" s="171"/>
      <c r="T265" s="172"/>
      <c r="AT265" s="166" t="s">
        <v>194</v>
      </c>
      <c r="AU265" s="166" t="s">
        <v>88</v>
      </c>
      <c r="AV265" s="13" t="s">
        <v>88</v>
      </c>
      <c r="AW265" s="13" t="s">
        <v>35</v>
      </c>
      <c r="AX265" s="13" t="s">
        <v>80</v>
      </c>
      <c r="AY265" s="166" t="s">
        <v>185</v>
      </c>
    </row>
    <row r="266" spans="2:51" s="16" customFormat="1">
      <c r="B266" s="206"/>
      <c r="D266" s="165" t="s">
        <v>194</v>
      </c>
      <c r="E266" s="207" t="s">
        <v>650</v>
      </c>
      <c r="F266" s="208" t="s">
        <v>510</v>
      </c>
      <c r="H266" s="209">
        <v>67.183000000000007</v>
      </c>
      <c r="I266" s="210"/>
      <c r="L266" s="206"/>
      <c r="M266" s="211"/>
      <c r="N266" s="212"/>
      <c r="O266" s="212"/>
      <c r="P266" s="212"/>
      <c r="Q266" s="212"/>
      <c r="R266" s="212"/>
      <c r="S266" s="212"/>
      <c r="T266" s="213"/>
      <c r="AT266" s="207" t="s">
        <v>194</v>
      </c>
      <c r="AU266" s="207" t="s">
        <v>88</v>
      </c>
      <c r="AV266" s="16" t="s">
        <v>117</v>
      </c>
      <c r="AW266" s="16" t="s">
        <v>35</v>
      </c>
      <c r="AX266" s="16" t="s">
        <v>80</v>
      </c>
      <c r="AY266" s="207" t="s">
        <v>185</v>
      </c>
    </row>
    <row r="267" spans="2:51" s="13" customFormat="1">
      <c r="B267" s="164"/>
      <c r="D267" s="165" t="s">
        <v>194</v>
      </c>
      <c r="E267" s="166" t="s">
        <v>1</v>
      </c>
      <c r="F267" s="167" t="s">
        <v>777</v>
      </c>
      <c r="H267" s="168">
        <v>67.183000000000007</v>
      </c>
      <c r="I267" s="169"/>
      <c r="L267" s="164"/>
      <c r="M267" s="170"/>
      <c r="N267" s="171"/>
      <c r="O267" s="171"/>
      <c r="P267" s="171"/>
      <c r="Q267" s="171"/>
      <c r="R267" s="171"/>
      <c r="S267" s="171"/>
      <c r="T267" s="172"/>
      <c r="AT267" s="166" t="s">
        <v>194</v>
      </c>
      <c r="AU267" s="166" t="s">
        <v>88</v>
      </c>
      <c r="AV267" s="13" t="s">
        <v>88</v>
      </c>
      <c r="AW267" s="13" t="s">
        <v>35</v>
      </c>
      <c r="AX267" s="13" t="s">
        <v>80</v>
      </c>
      <c r="AY267" s="166" t="s">
        <v>185</v>
      </c>
    </row>
    <row r="268" spans="2:51" s="16" customFormat="1">
      <c r="B268" s="206"/>
      <c r="D268" s="165" t="s">
        <v>194</v>
      </c>
      <c r="E268" s="207" t="s">
        <v>1</v>
      </c>
      <c r="F268" s="208" t="s">
        <v>510</v>
      </c>
      <c r="H268" s="209">
        <v>67.183000000000007</v>
      </c>
      <c r="I268" s="210"/>
      <c r="L268" s="206"/>
      <c r="M268" s="211"/>
      <c r="N268" s="212"/>
      <c r="O268" s="212"/>
      <c r="P268" s="212"/>
      <c r="Q268" s="212"/>
      <c r="R268" s="212"/>
      <c r="S268" s="212"/>
      <c r="T268" s="213"/>
      <c r="AT268" s="207" t="s">
        <v>194</v>
      </c>
      <c r="AU268" s="207" t="s">
        <v>88</v>
      </c>
      <c r="AV268" s="16" t="s">
        <v>117</v>
      </c>
      <c r="AW268" s="16" t="s">
        <v>35</v>
      </c>
      <c r="AX268" s="16" t="s">
        <v>80</v>
      </c>
      <c r="AY268" s="207" t="s">
        <v>185</v>
      </c>
    </row>
    <row r="269" spans="2:51" s="15" customFormat="1">
      <c r="B269" s="194"/>
      <c r="D269" s="165" t="s">
        <v>194</v>
      </c>
      <c r="E269" s="195" t="s">
        <v>1</v>
      </c>
      <c r="F269" s="196" t="s">
        <v>778</v>
      </c>
      <c r="H269" s="195" t="s">
        <v>1</v>
      </c>
      <c r="I269" s="197"/>
      <c r="L269" s="194"/>
      <c r="M269" s="198"/>
      <c r="N269" s="199"/>
      <c r="O269" s="199"/>
      <c r="P269" s="199"/>
      <c r="Q269" s="199"/>
      <c r="R269" s="199"/>
      <c r="S269" s="199"/>
      <c r="T269" s="200"/>
      <c r="AT269" s="195" t="s">
        <v>194</v>
      </c>
      <c r="AU269" s="195" t="s">
        <v>88</v>
      </c>
      <c r="AV269" s="15" t="s">
        <v>24</v>
      </c>
      <c r="AW269" s="15" t="s">
        <v>35</v>
      </c>
      <c r="AX269" s="15" t="s">
        <v>80</v>
      </c>
      <c r="AY269" s="195" t="s">
        <v>185</v>
      </c>
    </row>
    <row r="270" spans="2:51" s="13" customFormat="1">
      <c r="B270" s="164"/>
      <c r="D270" s="165" t="s">
        <v>194</v>
      </c>
      <c r="E270" s="166" t="s">
        <v>1</v>
      </c>
      <c r="F270" s="167" t="s">
        <v>4264</v>
      </c>
      <c r="H270" s="168">
        <v>48.752000000000002</v>
      </c>
      <c r="I270" s="169"/>
      <c r="L270" s="164"/>
      <c r="M270" s="170"/>
      <c r="N270" s="171"/>
      <c r="O270" s="171"/>
      <c r="P270" s="171"/>
      <c r="Q270" s="171"/>
      <c r="R270" s="171"/>
      <c r="S270" s="171"/>
      <c r="T270" s="172"/>
      <c r="AT270" s="166" t="s">
        <v>194</v>
      </c>
      <c r="AU270" s="166" t="s">
        <v>88</v>
      </c>
      <c r="AV270" s="13" t="s">
        <v>88</v>
      </c>
      <c r="AW270" s="13" t="s">
        <v>35</v>
      </c>
      <c r="AX270" s="13" t="s">
        <v>80</v>
      </c>
      <c r="AY270" s="166" t="s">
        <v>185</v>
      </c>
    </row>
    <row r="271" spans="2:51" s="13" customFormat="1">
      <c r="B271" s="164"/>
      <c r="D271" s="165" t="s">
        <v>194</v>
      </c>
      <c r="E271" s="166" t="s">
        <v>1</v>
      </c>
      <c r="F271" s="167" t="s">
        <v>4265</v>
      </c>
      <c r="H271" s="168">
        <v>3.85</v>
      </c>
      <c r="I271" s="169"/>
      <c r="L271" s="164"/>
      <c r="M271" s="170"/>
      <c r="N271" s="171"/>
      <c r="O271" s="171"/>
      <c r="P271" s="171"/>
      <c r="Q271" s="171"/>
      <c r="R271" s="171"/>
      <c r="S271" s="171"/>
      <c r="T271" s="172"/>
      <c r="AT271" s="166" t="s">
        <v>194</v>
      </c>
      <c r="AU271" s="166" t="s">
        <v>88</v>
      </c>
      <c r="AV271" s="13" t="s">
        <v>88</v>
      </c>
      <c r="AW271" s="13" t="s">
        <v>35</v>
      </c>
      <c r="AX271" s="13" t="s">
        <v>80</v>
      </c>
      <c r="AY271" s="166" t="s">
        <v>185</v>
      </c>
    </row>
    <row r="272" spans="2:51" s="16" customFormat="1">
      <c r="B272" s="206"/>
      <c r="D272" s="165" t="s">
        <v>194</v>
      </c>
      <c r="E272" s="207" t="s">
        <v>653</v>
      </c>
      <c r="F272" s="208" t="s">
        <v>510</v>
      </c>
      <c r="H272" s="209">
        <v>52.601999999999997</v>
      </c>
      <c r="I272" s="210"/>
      <c r="L272" s="206"/>
      <c r="M272" s="211"/>
      <c r="N272" s="212"/>
      <c r="O272" s="212"/>
      <c r="P272" s="212"/>
      <c r="Q272" s="212"/>
      <c r="R272" s="212"/>
      <c r="S272" s="212"/>
      <c r="T272" s="213"/>
      <c r="AT272" s="207" t="s">
        <v>194</v>
      </c>
      <c r="AU272" s="207" t="s">
        <v>88</v>
      </c>
      <c r="AV272" s="16" t="s">
        <v>117</v>
      </c>
      <c r="AW272" s="16" t="s">
        <v>35</v>
      </c>
      <c r="AX272" s="16" t="s">
        <v>80</v>
      </c>
      <c r="AY272" s="207" t="s">
        <v>185</v>
      </c>
    </row>
    <row r="273" spans="1:65" s="15" customFormat="1">
      <c r="B273" s="194"/>
      <c r="D273" s="165" t="s">
        <v>194</v>
      </c>
      <c r="E273" s="195" t="s">
        <v>1</v>
      </c>
      <c r="F273" s="196" t="s">
        <v>779</v>
      </c>
      <c r="H273" s="195" t="s">
        <v>1</v>
      </c>
      <c r="I273" s="197"/>
      <c r="L273" s="194"/>
      <c r="M273" s="198"/>
      <c r="N273" s="199"/>
      <c r="O273" s="199"/>
      <c r="P273" s="199"/>
      <c r="Q273" s="199"/>
      <c r="R273" s="199"/>
      <c r="S273" s="199"/>
      <c r="T273" s="200"/>
      <c r="AT273" s="195" t="s">
        <v>194</v>
      </c>
      <c r="AU273" s="195" t="s">
        <v>88</v>
      </c>
      <c r="AV273" s="15" t="s">
        <v>24</v>
      </c>
      <c r="AW273" s="15" t="s">
        <v>35</v>
      </c>
      <c r="AX273" s="15" t="s">
        <v>80</v>
      </c>
      <c r="AY273" s="195" t="s">
        <v>185</v>
      </c>
    </row>
    <row r="274" spans="1:65" s="13" customFormat="1">
      <c r="B274" s="164"/>
      <c r="D274" s="165" t="s">
        <v>194</v>
      </c>
      <c r="E274" s="166" t="s">
        <v>1</v>
      </c>
      <c r="F274" s="167" t="s">
        <v>4266</v>
      </c>
      <c r="H274" s="168">
        <v>43.295999999999999</v>
      </c>
      <c r="I274" s="169"/>
      <c r="L274" s="164"/>
      <c r="M274" s="170"/>
      <c r="N274" s="171"/>
      <c r="O274" s="171"/>
      <c r="P274" s="171"/>
      <c r="Q274" s="171"/>
      <c r="R274" s="171"/>
      <c r="S274" s="171"/>
      <c r="T274" s="172"/>
      <c r="AT274" s="166" t="s">
        <v>194</v>
      </c>
      <c r="AU274" s="166" t="s">
        <v>88</v>
      </c>
      <c r="AV274" s="13" t="s">
        <v>88</v>
      </c>
      <c r="AW274" s="13" t="s">
        <v>35</v>
      </c>
      <c r="AX274" s="13" t="s">
        <v>80</v>
      </c>
      <c r="AY274" s="166" t="s">
        <v>185</v>
      </c>
    </row>
    <row r="275" spans="1:65" s="16" customFormat="1">
      <c r="B275" s="206"/>
      <c r="D275" s="165" t="s">
        <v>194</v>
      </c>
      <c r="E275" s="207" t="s">
        <v>655</v>
      </c>
      <c r="F275" s="208" t="s">
        <v>510</v>
      </c>
      <c r="H275" s="209">
        <v>43.295999999999999</v>
      </c>
      <c r="I275" s="210"/>
      <c r="L275" s="206"/>
      <c r="M275" s="211"/>
      <c r="N275" s="212"/>
      <c r="O275" s="212"/>
      <c r="P275" s="212"/>
      <c r="Q275" s="212"/>
      <c r="R275" s="212"/>
      <c r="S275" s="212"/>
      <c r="T275" s="213"/>
      <c r="AT275" s="207" t="s">
        <v>194</v>
      </c>
      <c r="AU275" s="207" t="s">
        <v>88</v>
      </c>
      <c r="AV275" s="16" t="s">
        <v>117</v>
      </c>
      <c r="AW275" s="16" t="s">
        <v>35</v>
      </c>
      <c r="AX275" s="16" t="s">
        <v>80</v>
      </c>
      <c r="AY275" s="207" t="s">
        <v>185</v>
      </c>
    </row>
    <row r="276" spans="1:65" s="14" customFormat="1">
      <c r="B276" s="173"/>
      <c r="D276" s="165" t="s">
        <v>194</v>
      </c>
      <c r="E276" s="174" t="s">
        <v>1</v>
      </c>
      <c r="F276" s="175" t="s">
        <v>195</v>
      </c>
      <c r="H276" s="176">
        <v>535.65300000000002</v>
      </c>
      <c r="I276" s="177"/>
      <c r="L276" s="173"/>
      <c r="M276" s="178"/>
      <c r="N276" s="179"/>
      <c r="O276" s="179"/>
      <c r="P276" s="179"/>
      <c r="Q276" s="179"/>
      <c r="R276" s="179"/>
      <c r="S276" s="179"/>
      <c r="T276" s="180"/>
      <c r="AT276" s="174" t="s">
        <v>194</v>
      </c>
      <c r="AU276" s="174" t="s">
        <v>88</v>
      </c>
      <c r="AV276" s="14" t="s">
        <v>192</v>
      </c>
      <c r="AW276" s="14" t="s">
        <v>35</v>
      </c>
      <c r="AX276" s="14" t="s">
        <v>24</v>
      </c>
      <c r="AY276" s="174" t="s">
        <v>185</v>
      </c>
    </row>
    <row r="277" spans="1:65" s="2" customFormat="1" ht="16.5" customHeight="1">
      <c r="A277" s="33"/>
      <c r="B277" s="150"/>
      <c r="C277" s="151" t="s">
        <v>389</v>
      </c>
      <c r="D277" s="151" t="s">
        <v>187</v>
      </c>
      <c r="E277" s="152" t="s">
        <v>1530</v>
      </c>
      <c r="F277" s="153" t="s">
        <v>1531</v>
      </c>
      <c r="G277" s="154" t="s">
        <v>280</v>
      </c>
      <c r="H277" s="155">
        <v>684.72</v>
      </c>
      <c r="I277" s="156"/>
      <c r="J277" s="157">
        <f>ROUND(I277*H277,2)</f>
        <v>0</v>
      </c>
      <c r="K277" s="153" t="s">
        <v>191</v>
      </c>
      <c r="L277" s="34"/>
      <c r="M277" s="158" t="s">
        <v>1</v>
      </c>
      <c r="N277" s="159" t="s">
        <v>45</v>
      </c>
      <c r="O277" s="59"/>
      <c r="P277" s="160">
        <f>O277*H277</f>
        <v>0</v>
      </c>
      <c r="Q277" s="160">
        <v>1.0000000000000001E-5</v>
      </c>
      <c r="R277" s="160">
        <f>Q277*H277</f>
        <v>6.8472000000000012E-3</v>
      </c>
      <c r="S277" s="160">
        <v>0</v>
      </c>
      <c r="T277" s="161">
        <f>S277*H277</f>
        <v>0</v>
      </c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R277" s="162" t="s">
        <v>192</v>
      </c>
      <c r="AT277" s="162" t="s">
        <v>187</v>
      </c>
      <c r="AU277" s="162" t="s">
        <v>88</v>
      </c>
      <c r="AY277" s="18" t="s">
        <v>185</v>
      </c>
      <c r="BE277" s="163">
        <f>IF(N277="základní",J277,0)</f>
        <v>0</v>
      </c>
      <c r="BF277" s="163">
        <f>IF(N277="snížená",J277,0)</f>
        <v>0</v>
      </c>
      <c r="BG277" s="163">
        <f>IF(N277="zákl. přenesená",J277,0)</f>
        <v>0</v>
      </c>
      <c r="BH277" s="163">
        <f>IF(N277="sníž. přenesená",J277,0)</f>
        <v>0</v>
      </c>
      <c r="BI277" s="163">
        <f>IF(N277="nulová",J277,0)</f>
        <v>0</v>
      </c>
      <c r="BJ277" s="18" t="s">
        <v>24</v>
      </c>
      <c r="BK277" s="163">
        <f>ROUND(I277*H277,2)</f>
        <v>0</v>
      </c>
      <c r="BL277" s="18" t="s">
        <v>192</v>
      </c>
      <c r="BM277" s="162" t="s">
        <v>4267</v>
      </c>
    </row>
    <row r="278" spans="1:65" s="15" customFormat="1">
      <c r="B278" s="194"/>
      <c r="D278" s="165" t="s">
        <v>194</v>
      </c>
      <c r="E278" s="195" t="s">
        <v>1</v>
      </c>
      <c r="F278" s="196" t="s">
        <v>770</v>
      </c>
      <c r="H278" s="195" t="s">
        <v>1</v>
      </c>
      <c r="I278" s="197"/>
      <c r="L278" s="194"/>
      <c r="M278" s="198"/>
      <c r="N278" s="199"/>
      <c r="O278" s="199"/>
      <c r="P278" s="199"/>
      <c r="Q278" s="199"/>
      <c r="R278" s="199"/>
      <c r="S278" s="199"/>
      <c r="T278" s="200"/>
      <c r="AT278" s="195" t="s">
        <v>194</v>
      </c>
      <c r="AU278" s="195" t="s">
        <v>88</v>
      </c>
      <c r="AV278" s="15" t="s">
        <v>24</v>
      </c>
      <c r="AW278" s="15" t="s">
        <v>35</v>
      </c>
      <c r="AX278" s="15" t="s">
        <v>80</v>
      </c>
      <c r="AY278" s="195" t="s">
        <v>185</v>
      </c>
    </row>
    <row r="279" spans="1:65" s="13" customFormat="1">
      <c r="B279" s="164"/>
      <c r="D279" s="165" t="s">
        <v>194</v>
      </c>
      <c r="E279" s="166" t="s">
        <v>1</v>
      </c>
      <c r="F279" s="167" t="s">
        <v>4268</v>
      </c>
      <c r="H279" s="168">
        <v>70.56</v>
      </c>
      <c r="I279" s="169"/>
      <c r="L279" s="164"/>
      <c r="M279" s="170"/>
      <c r="N279" s="171"/>
      <c r="O279" s="171"/>
      <c r="P279" s="171"/>
      <c r="Q279" s="171"/>
      <c r="R279" s="171"/>
      <c r="S279" s="171"/>
      <c r="T279" s="172"/>
      <c r="AT279" s="166" t="s">
        <v>194</v>
      </c>
      <c r="AU279" s="166" t="s">
        <v>88</v>
      </c>
      <c r="AV279" s="13" t="s">
        <v>88</v>
      </c>
      <c r="AW279" s="13" t="s">
        <v>35</v>
      </c>
      <c r="AX279" s="13" t="s">
        <v>80</v>
      </c>
      <c r="AY279" s="166" t="s">
        <v>185</v>
      </c>
    </row>
    <row r="280" spans="1:65" s="13" customFormat="1">
      <c r="B280" s="164"/>
      <c r="D280" s="165" t="s">
        <v>194</v>
      </c>
      <c r="E280" s="166" t="s">
        <v>1</v>
      </c>
      <c r="F280" s="167" t="s">
        <v>4269</v>
      </c>
      <c r="H280" s="168">
        <v>6</v>
      </c>
      <c r="I280" s="169"/>
      <c r="L280" s="164"/>
      <c r="M280" s="170"/>
      <c r="N280" s="171"/>
      <c r="O280" s="171"/>
      <c r="P280" s="171"/>
      <c r="Q280" s="171"/>
      <c r="R280" s="171"/>
      <c r="S280" s="171"/>
      <c r="T280" s="172"/>
      <c r="AT280" s="166" t="s">
        <v>194</v>
      </c>
      <c r="AU280" s="166" t="s">
        <v>88</v>
      </c>
      <c r="AV280" s="13" t="s">
        <v>88</v>
      </c>
      <c r="AW280" s="13" t="s">
        <v>35</v>
      </c>
      <c r="AX280" s="13" t="s">
        <v>80</v>
      </c>
      <c r="AY280" s="166" t="s">
        <v>185</v>
      </c>
    </row>
    <row r="281" spans="1:65" s="15" customFormat="1">
      <c r="B281" s="194"/>
      <c r="D281" s="165" t="s">
        <v>194</v>
      </c>
      <c r="E281" s="195" t="s">
        <v>1</v>
      </c>
      <c r="F281" s="196" t="s">
        <v>772</v>
      </c>
      <c r="H281" s="195" t="s">
        <v>1</v>
      </c>
      <c r="I281" s="197"/>
      <c r="L281" s="194"/>
      <c r="M281" s="198"/>
      <c r="N281" s="199"/>
      <c r="O281" s="199"/>
      <c r="P281" s="199"/>
      <c r="Q281" s="199"/>
      <c r="R281" s="199"/>
      <c r="S281" s="199"/>
      <c r="T281" s="200"/>
      <c r="AT281" s="195" t="s">
        <v>194</v>
      </c>
      <c r="AU281" s="195" t="s">
        <v>88</v>
      </c>
      <c r="AV281" s="15" t="s">
        <v>24</v>
      </c>
      <c r="AW281" s="15" t="s">
        <v>35</v>
      </c>
      <c r="AX281" s="15" t="s">
        <v>80</v>
      </c>
      <c r="AY281" s="195" t="s">
        <v>185</v>
      </c>
    </row>
    <row r="282" spans="1:65" s="13" customFormat="1">
      <c r="B282" s="164"/>
      <c r="D282" s="165" t="s">
        <v>194</v>
      </c>
      <c r="E282" s="166" t="s">
        <v>1</v>
      </c>
      <c r="F282" s="167" t="s">
        <v>4270</v>
      </c>
      <c r="H282" s="168">
        <v>99.78</v>
      </c>
      <c r="I282" s="169"/>
      <c r="L282" s="164"/>
      <c r="M282" s="170"/>
      <c r="N282" s="171"/>
      <c r="O282" s="171"/>
      <c r="P282" s="171"/>
      <c r="Q282" s="171"/>
      <c r="R282" s="171"/>
      <c r="S282" s="171"/>
      <c r="T282" s="172"/>
      <c r="AT282" s="166" t="s">
        <v>194</v>
      </c>
      <c r="AU282" s="166" t="s">
        <v>88</v>
      </c>
      <c r="AV282" s="13" t="s">
        <v>88</v>
      </c>
      <c r="AW282" s="13" t="s">
        <v>35</v>
      </c>
      <c r="AX282" s="13" t="s">
        <v>80</v>
      </c>
      <c r="AY282" s="166" t="s">
        <v>185</v>
      </c>
    </row>
    <row r="283" spans="1:65" s="15" customFormat="1">
      <c r="B283" s="194"/>
      <c r="D283" s="165" t="s">
        <v>194</v>
      </c>
      <c r="E283" s="195" t="s">
        <v>1</v>
      </c>
      <c r="F283" s="196" t="s">
        <v>773</v>
      </c>
      <c r="H283" s="195" t="s">
        <v>1</v>
      </c>
      <c r="I283" s="197"/>
      <c r="L283" s="194"/>
      <c r="M283" s="198"/>
      <c r="N283" s="199"/>
      <c r="O283" s="199"/>
      <c r="P283" s="199"/>
      <c r="Q283" s="199"/>
      <c r="R283" s="199"/>
      <c r="S283" s="199"/>
      <c r="T283" s="200"/>
      <c r="AT283" s="195" t="s">
        <v>194</v>
      </c>
      <c r="AU283" s="195" t="s">
        <v>88</v>
      </c>
      <c r="AV283" s="15" t="s">
        <v>24</v>
      </c>
      <c r="AW283" s="15" t="s">
        <v>35</v>
      </c>
      <c r="AX283" s="15" t="s">
        <v>80</v>
      </c>
      <c r="AY283" s="195" t="s">
        <v>185</v>
      </c>
    </row>
    <row r="284" spans="1:65" s="13" customFormat="1">
      <c r="B284" s="164"/>
      <c r="D284" s="165" t="s">
        <v>194</v>
      </c>
      <c r="E284" s="166" t="s">
        <v>1</v>
      </c>
      <c r="F284" s="167" t="s">
        <v>4271</v>
      </c>
      <c r="H284" s="168">
        <v>98.12</v>
      </c>
      <c r="I284" s="169"/>
      <c r="L284" s="164"/>
      <c r="M284" s="170"/>
      <c r="N284" s="171"/>
      <c r="O284" s="171"/>
      <c r="P284" s="171"/>
      <c r="Q284" s="171"/>
      <c r="R284" s="171"/>
      <c r="S284" s="171"/>
      <c r="T284" s="172"/>
      <c r="AT284" s="166" t="s">
        <v>194</v>
      </c>
      <c r="AU284" s="166" t="s">
        <v>88</v>
      </c>
      <c r="AV284" s="13" t="s">
        <v>88</v>
      </c>
      <c r="AW284" s="13" t="s">
        <v>35</v>
      </c>
      <c r="AX284" s="13" t="s">
        <v>80</v>
      </c>
      <c r="AY284" s="166" t="s">
        <v>185</v>
      </c>
    </row>
    <row r="285" spans="1:65" s="15" customFormat="1">
      <c r="B285" s="194"/>
      <c r="D285" s="165" t="s">
        <v>194</v>
      </c>
      <c r="E285" s="195" t="s">
        <v>1</v>
      </c>
      <c r="F285" s="196" t="s">
        <v>775</v>
      </c>
      <c r="H285" s="195" t="s">
        <v>1</v>
      </c>
      <c r="I285" s="197"/>
      <c r="L285" s="194"/>
      <c r="M285" s="198"/>
      <c r="N285" s="199"/>
      <c r="O285" s="199"/>
      <c r="P285" s="199"/>
      <c r="Q285" s="199"/>
      <c r="R285" s="199"/>
      <c r="S285" s="199"/>
      <c r="T285" s="200"/>
      <c r="AT285" s="195" t="s">
        <v>194</v>
      </c>
      <c r="AU285" s="195" t="s">
        <v>88</v>
      </c>
      <c r="AV285" s="15" t="s">
        <v>24</v>
      </c>
      <c r="AW285" s="15" t="s">
        <v>35</v>
      </c>
      <c r="AX285" s="15" t="s">
        <v>80</v>
      </c>
      <c r="AY285" s="195" t="s">
        <v>185</v>
      </c>
    </row>
    <row r="286" spans="1:65" s="13" customFormat="1">
      <c r="B286" s="164"/>
      <c r="D286" s="165" t="s">
        <v>194</v>
      </c>
      <c r="E286" s="166" t="s">
        <v>1</v>
      </c>
      <c r="F286" s="167" t="s">
        <v>4272</v>
      </c>
      <c r="H286" s="168">
        <v>105.84</v>
      </c>
      <c r="I286" s="169"/>
      <c r="L286" s="164"/>
      <c r="M286" s="170"/>
      <c r="N286" s="171"/>
      <c r="O286" s="171"/>
      <c r="P286" s="171"/>
      <c r="Q286" s="171"/>
      <c r="R286" s="171"/>
      <c r="S286" s="171"/>
      <c r="T286" s="172"/>
      <c r="AT286" s="166" t="s">
        <v>194</v>
      </c>
      <c r="AU286" s="166" t="s">
        <v>88</v>
      </c>
      <c r="AV286" s="13" t="s">
        <v>88</v>
      </c>
      <c r="AW286" s="13" t="s">
        <v>35</v>
      </c>
      <c r="AX286" s="13" t="s">
        <v>80</v>
      </c>
      <c r="AY286" s="166" t="s">
        <v>185</v>
      </c>
    </row>
    <row r="287" spans="1:65" s="13" customFormat="1">
      <c r="B287" s="164"/>
      <c r="D287" s="165" t="s">
        <v>194</v>
      </c>
      <c r="E287" s="166" t="s">
        <v>1</v>
      </c>
      <c r="F287" s="167" t="s">
        <v>4273</v>
      </c>
      <c r="H287" s="168">
        <v>6</v>
      </c>
      <c r="I287" s="169"/>
      <c r="L287" s="164"/>
      <c r="M287" s="170"/>
      <c r="N287" s="171"/>
      <c r="O287" s="171"/>
      <c r="P287" s="171"/>
      <c r="Q287" s="171"/>
      <c r="R287" s="171"/>
      <c r="S287" s="171"/>
      <c r="T287" s="172"/>
      <c r="AT287" s="166" t="s">
        <v>194</v>
      </c>
      <c r="AU287" s="166" t="s">
        <v>88</v>
      </c>
      <c r="AV287" s="13" t="s">
        <v>88</v>
      </c>
      <c r="AW287" s="13" t="s">
        <v>35</v>
      </c>
      <c r="AX287" s="13" t="s">
        <v>80</v>
      </c>
      <c r="AY287" s="166" t="s">
        <v>185</v>
      </c>
    </row>
    <row r="288" spans="1:65" s="15" customFormat="1">
      <c r="B288" s="194"/>
      <c r="D288" s="165" t="s">
        <v>194</v>
      </c>
      <c r="E288" s="195" t="s">
        <v>1</v>
      </c>
      <c r="F288" s="196" t="s">
        <v>776</v>
      </c>
      <c r="H288" s="195" t="s">
        <v>1</v>
      </c>
      <c r="I288" s="197"/>
      <c r="L288" s="194"/>
      <c r="M288" s="198"/>
      <c r="N288" s="199"/>
      <c r="O288" s="199"/>
      <c r="P288" s="199"/>
      <c r="Q288" s="199"/>
      <c r="R288" s="199"/>
      <c r="S288" s="199"/>
      <c r="T288" s="200"/>
      <c r="AT288" s="195" t="s">
        <v>194</v>
      </c>
      <c r="AU288" s="195" t="s">
        <v>88</v>
      </c>
      <c r="AV288" s="15" t="s">
        <v>24</v>
      </c>
      <c r="AW288" s="15" t="s">
        <v>35</v>
      </c>
      <c r="AX288" s="15" t="s">
        <v>80</v>
      </c>
      <c r="AY288" s="195" t="s">
        <v>185</v>
      </c>
    </row>
    <row r="289" spans="1:65" s="13" customFormat="1">
      <c r="B289" s="164"/>
      <c r="D289" s="165" t="s">
        <v>194</v>
      </c>
      <c r="E289" s="166" t="s">
        <v>1</v>
      </c>
      <c r="F289" s="167" t="s">
        <v>4274</v>
      </c>
      <c r="H289" s="168">
        <v>110.86</v>
      </c>
      <c r="I289" s="169"/>
      <c r="L289" s="164"/>
      <c r="M289" s="170"/>
      <c r="N289" s="171"/>
      <c r="O289" s="171"/>
      <c r="P289" s="171"/>
      <c r="Q289" s="171"/>
      <c r="R289" s="171"/>
      <c r="S289" s="171"/>
      <c r="T289" s="172"/>
      <c r="AT289" s="166" t="s">
        <v>194</v>
      </c>
      <c r="AU289" s="166" t="s">
        <v>88</v>
      </c>
      <c r="AV289" s="13" t="s">
        <v>88</v>
      </c>
      <c r="AW289" s="13" t="s">
        <v>35</v>
      </c>
      <c r="AX289" s="13" t="s">
        <v>80</v>
      </c>
      <c r="AY289" s="166" t="s">
        <v>185</v>
      </c>
    </row>
    <row r="290" spans="1:65" s="13" customFormat="1">
      <c r="B290" s="164"/>
      <c r="D290" s="165" t="s">
        <v>194</v>
      </c>
      <c r="E290" s="166" t="s">
        <v>1</v>
      </c>
      <c r="F290" s="167" t="s">
        <v>4275</v>
      </c>
      <c r="H290" s="168">
        <v>7.2</v>
      </c>
      <c r="I290" s="169"/>
      <c r="L290" s="164"/>
      <c r="M290" s="170"/>
      <c r="N290" s="171"/>
      <c r="O290" s="171"/>
      <c r="P290" s="171"/>
      <c r="Q290" s="171"/>
      <c r="R290" s="171"/>
      <c r="S290" s="171"/>
      <c r="T290" s="172"/>
      <c r="AT290" s="166" t="s">
        <v>194</v>
      </c>
      <c r="AU290" s="166" t="s">
        <v>88</v>
      </c>
      <c r="AV290" s="13" t="s">
        <v>88</v>
      </c>
      <c r="AW290" s="13" t="s">
        <v>35</v>
      </c>
      <c r="AX290" s="13" t="s">
        <v>80</v>
      </c>
      <c r="AY290" s="166" t="s">
        <v>185</v>
      </c>
    </row>
    <row r="291" spans="1:65" s="13" customFormat="1">
      <c r="B291" s="164"/>
      <c r="D291" s="165" t="s">
        <v>194</v>
      </c>
      <c r="E291" s="166" t="s">
        <v>1</v>
      </c>
      <c r="F291" s="167" t="s">
        <v>4276</v>
      </c>
      <c r="H291" s="168">
        <v>6</v>
      </c>
      <c r="I291" s="169"/>
      <c r="L291" s="164"/>
      <c r="M291" s="170"/>
      <c r="N291" s="171"/>
      <c r="O291" s="171"/>
      <c r="P291" s="171"/>
      <c r="Q291" s="171"/>
      <c r="R291" s="171"/>
      <c r="S291" s="171"/>
      <c r="T291" s="172"/>
      <c r="AT291" s="166" t="s">
        <v>194</v>
      </c>
      <c r="AU291" s="166" t="s">
        <v>88</v>
      </c>
      <c r="AV291" s="13" t="s">
        <v>88</v>
      </c>
      <c r="AW291" s="13" t="s">
        <v>35</v>
      </c>
      <c r="AX291" s="13" t="s">
        <v>80</v>
      </c>
      <c r="AY291" s="166" t="s">
        <v>185</v>
      </c>
    </row>
    <row r="292" spans="1:65" s="15" customFormat="1">
      <c r="B292" s="194"/>
      <c r="D292" s="165" t="s">
        <v>194</v>
      </c>
      <c r="E292" s="195" t="s">
        <v>1</v>
      </c>
      <c r="F292" s="196" t="s">
        <v>778</v>
      </c>
      <c r="H292" s="195" t="s">
        <v>1</v>
      </c>
      <c r="I292" s="197"/>
      <c r="L292" s="194"/>
      <c r="M292" s="198"/>
      <c r="N292" s="199"/>
      <c r="O292" s="199"/>
      <c r="P292" s="199"/>
      <c r="Q292" s="199"/>
      <c r="R292" s="199"/>
      <c r="S292" s="199"/>
      <c r="T292" s="200"/>
      <c r="AT292" s="195" t="s">
        <v>194</v>
      </c>
      <c r="AU292" s="195" t="s">
        <v>88</v>
      </c>
      <c r="AV292" s="15" t="s">
        <v>24</v>
      </c>
      <c r="AW292" s="15" t="s">
        <v>35</v>
      </c>
      <c r="AX292" s="15" t="s">
        <v>80</v>
      </c>
      <c r="AY292" s="195" t="s">
        <v>185</v>
      </c>
    </row>
    <row r="293" spans="1:65" s="13" customFormat="1">
      <c r="B293" s="164"/>
      <c r="D293" s="165" t="s">
        <v>194</v>
      </c>
      <c r="E293" s="166" t="s">
        <v>1</v>
      </c>
      <c r="F293" s="167" t="s">
        <v>4277</v>
      </c>
      <c r="H293" s="168">
        <v>88.64</v>
      </c>
      <c r="I293" s="169"/>
      <c r="L293" s="164"/>
      <c r="M293" s="170"/>
      <c r="N293" s="171"/>
      <c r="O293" s="171"/>
      <c r="P293" s="171"/>
      <c r="Q293" s="171"/>
      <c r="R293" s="171"/>
      <c r="S293" s="171"/>
      <c r="T293" s="172"/>
      <c r="AT293" s="166" t="s">
        <v>194</v>
      </c>
      <c r="AU293" s="166" t="s">
        <v>88</v>
      </c>
      <c r="AV293" s="13" t="s">
        <v>88</v>
      </c>
      <c r="AW293" s="13" t="s">
        <v>35</v>
      </c>
      <c r="AX293" s="13" t="s">
        <v>80</v>
      </c>
      <c r="AY293" s="166" t="s">
        <v>185</v>
      </c>
    </row>
    <row r="294" spans="1:65" s="13" customFormat="1">
      <c r="B294" s="164"/>
      <c r="D294" s="165" t="s">
        <v>194</v>
      </c>
      <c r="E294" s="166" t="s">
        <v>1</v>
      </c>
      <c r="F294" s="167" t="s">
        <v>4278</v>
      </c>
      <c r="H294" s="168">
        <v>7</v>
      </c>
      <c r="I294" s="169"/>
      <c r="L294" s="164"/>
      <c r="M294" s="170"/>
      <c r="N294" s="171"/>
      <c r="O294" s="171"/>
      <c r="P294" s="171"/>
      <c r="Q294" s="171"/>
      <c r="R294" s="171"/>
      <c r="S294" s="171"/>
      <c r="T294" s="172"/>
      <c r="AT294" s="166" t="s">
        <v>194</v>
      </c>
      <c r="AU294" s="166" t="s">
        <v>88</v>
      </c>
      <c r="AV294" s="13" t="s">
        <v>88</v>
      </c>
      <c r="AW294" s="13" t="s">
        <v>35</v>
      </c>
      <c r="AX294" s="13" t="s">
        <v>80</v>
      </c>
      <c r="AY294" s="166" t="s">
        <v>185</v>
      </c>
    </row>
    <row r="295" spans="1:65" s="15" customFormat="1">
      <c r="B295" s="194"/>
      <c r="D295" s="165" t="s">
        <v>194</v>
      </c>
      <c r="E295" s="195" t="s">
        <v>1</v>
      </c>
      <c r="F295" s="196" t="s">
        <v>779</v>
      </c>
      <c r="H295" s="195" t="s">
        <v>1</v>
      </c>
      <c r="I295" s="197"/>
      <c r="L295" s="194"/>
      <c r="M295" s="198"/>
      <c r="N295" s="199"/>
      <c r="O295" s="199"/>
      <c r="P295" s="199"/>
      <c r="Q295" s="199"/>
      <c r="R295" s="199"/>
      <c r="S295" s="199"/>
      <c r="T295" s="200"/>
      <c r="AT295" s="195" t="s">
        <v>194</v>
      </c>
      <c r="AU295" s="195" t="s">
        <v>88</v>
      </c>
      <c r="AV295" s="15" t="s">
        <v>24</v>
      </c>
      <c r="AW295" s="15" t="s">
        <v>35</v>
      </c>
      <c r="AX295" s="15" t="s">
        <v>80</v>
      </c>
      <c r="AY295" s="195" t="s">
        <v>185</v>
      </c>
    </row>
    <row r="296" spans="1:65" s="13" customFormat="1">
      <c r="B296" s="164"/>
      <c r="D296" s="165" t="s">
        <v>194</v>
      </c>
      <c r="E296" s="166" t="s">
        <v>1</v>
      </c>
      <c r="F296" s="167" t="s">
        <v>4279</v>
      </c>
      <c r="H296" s="168">
        <v>78.72</v>
      </c>
      <c r="I296" s="169"/>
      <c r="L296" s="164"/>
      <c r="M296" s="170"/>
      <c r="N296" s="171"/>
      <c r="O296" s="171"/>
      <c r="P296" s="171"/>
      <c r="Q296" s="171"/>
      <c r="R296" s="171"/>
      <c r="S296" s="171"/>
      <c r="T296" s="172"/>
      <c r="AT296" s="166" t="s">
        <v>194</v>
      </c>
      <c r="AU296" s="166" t="s">
        <v>88</v>
      </c>
      <c r="AV296" s="13" t="s">
        <v>88</v>
      </c>
      <c r="AW296" s="13" t="s">
        <v>35</v>
      </c>
      <c r="AX296" s="13" t="s">
        <v>80</v>
      </c>
      <c r="AY296" s="166" t="s">
        <v>185</v>
      </c>
    </row>
    <row r="297" spans="1:65" s="14" customFormat="1">
      <c r="B297" s="173"/>
      <c r="D297" s="165" t="s">
        <v>194</v>
      </c>
      <c r="E297" s="174" t="s">
        <v>1</v>
      </c>
      <c r="F297" s="175" t="s">
        <v>195</v>
      </c>
      <c r="H297" s="176">
        <v>684.72</v>
      </c>
      <c r="I297" s="177"/>
      <c r="L297" s="173"/>
      <c r="M297" s="178"/>
      <c r="N297" s="179"/>
      <c r="O297" s="179"/>
      <c r="P297" s="179"/>
      <c r="Q297" s="179"/>
      <c r="R297" s="179"/>
      <c r="S297" s="179"/>
      <c r="T297" s="180"/>
      <c r="AT297" s="174" t="s">
        <v>194</v>
      </c>
      <c r="AU297" s="174" t="s">
        <v>88</v>
      </c>
      <c r="AV297" s="14" t="s">
        <v>192</v>
      </c>
      <c r="AW297" s="14" t="s">
        <v>35</v>
      </c>
      <c r="AX297" s="14" t="s">
        <v>24</v>
      </c>
      <c r="AY297" s="174" t="s">
        <v>185</v>
      </c>
    </row>
    <row r="298" spans="1:65" s="2" customFormat="1" ht="16.5" customHeight="1">
      <c r="A298" s="33"/>
      <c r="B298" s="150"/>
      <c r="C298" s="151" t="s">
        <v>393</v>
      </c>
      <c r="D298" s="151" t="s">
        <v>187</v>
      </c>
      <c r="E298" s="152" t="s">
        <v>1965</v>
      </c>
      <c r="F298" s="153" t="s">
        <v>1966</v>
      </c>
      <c r="G298" s="154" t="s">
        <v>288</v>
      </c>
      <c r="H298" s="155">
        <v>54.878999999999998</v>
      </c>
      <c r="I298" s="156"/>
      <c r="J298" s="157">
        <f>ROUND(I298*H298,2)</f>
        <v>0</v>
      </c>
      <c r="K298" s="153" t="s">
        <v>191</v>
      </c>
      <c r="L298" s="34"/>
      <c r="M298" s="158" t="s">
        <v>1</v>
      </c>
      <c r="N298" s="159" t="s">
        <v>45</v>
      </c>
      <c r="O298" s="59"/>
      <c r="P298" s="160">
        <f>O298*H298</f>
        <v>0</v>
      </c>
      <c r="Q298" s="160">
        <v>0</v>
      </c>
      <c r="R298" s="160">
        <f>Q298*H298</f>
        <v>0</v>
      </c>
      <c r="S298" s="160">
        <v>0.70899999999999996</v>
      </c>
      <c r="T298" s="161">
        <f>S298*H298</f>
        <v>38.909210999999999</v>
      </c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R298" s="162" t="s">
        <v>192</v>
      </c>
      <c r="AT298" s="162" t="s">
        <v>187</v>
      </c>
      <c r="AU298" s="162" t="s">
        <v>88</v>
      </c>
      <c r="AY298" s="18" t="s">
        <v>185</v>
      </c>
      <c r="BE298" s="163">
        <f>IF(N298="základní",J298,0)</f>
        <v>0</v>
      </c>
      <c r="BF298" s="163">
        <f>IF(N298="snížená",J298,0)</f>
        <v>0</v>
      </c>
      <c r="BG298" s="163">
        <f>IF(N298="zákl. přenesená",J298,0)</f>
        <v>0</v>
      </c>
      <c r="BH298" s="163">
        <f>IF(N298="sníž. přenesená",J298,0)</f>
        <v>0</v>
      </c>
      <c r="BI298" s="163">
        <f>IF(N298="nulová",J298,0)</f>
        <v>0</v>
      </c>
      <c r="BJ298" s="18" t="s">
        <v>24</v>
      </c>
      <c r="BK298" s="163">
        <f>ROUND(I298*H298,2)</f>
        <v>0</v>
      </c>
      <c r="BL298" s="18" t="s">
        <v>192</v>
      </c>
      <c r="BM298" s="162" t="s">
        <v>4280</v>
      </c>
    </row>
    <row r="299" spans="1:65" s="13" customFormat="1">
      <c r="B299" s="164"/>
      <c r="D299" s="165" t="s">
        <v>194</v>
      </c>
      <c r="E299" s="166" t="s">
        <v>1</v>
      </c>
      <c r="F299" s="167" t="s">
        <v>783</v>
      </c>
      <c r="H299" s="168">
        <v>54.878999999999998</v>
      </c>
      <c r="I299" s="169"/>
      <c r="L299" s="164"/>
      <c r="M299" s="170"/>
      <c r="N299" s="171"/>
      <c r="O299" s="171"/>
      <c r="P299" s="171"/>
      <c r="Q299" s="171"/>
      <c r="R299" s="171"/>
      <c r="S299" s="171"/>
      <c r="T299" s="172"/>
      <c r="AT299" s="166" t="s">
        <v>194</v>
      </c>
      <c r="AU299" s="166" t="s">
        <v>88</v>
      </c>
      <c r="AV299" s="13" t="s">
        <v>88</v>
      </c>
      <c r="AW299" s="13" t="s">
        <v>35</v>
      </c>
      <c r="AX299" s="13" t="s">
        <v>24</v>
      </c>
      <c r="AY299" s="166" t="s">
        <v>185</v>
      </c>
    </row>
    <row r="300" spans="1:65" s="2" customFormat="1" ht="16.5" customHeight="1">
      <c r="A300" s="33"/>
      <c r="B300" s="150"/>
      <c r="C300" s="151" t="s">
        <v>396</v>
      </c>
      <c r="D300" s="151" t="s">
        <v>187</v>
      </c>
      <c r="E300" s="152" t="s">
        <v>4281</v>
      </c>
      <c r="F300" s="153" t="s">
        <v>4282</v>
      </c>
      <c r="G300" s="154" t="s">
        <v>280</v>
      </c>
      <c r="H300" s="155">
        <v>99.78</v>
      </c>
      <c r="I300" s="156"/>
      <c r="J300" s="157">
        <f>ROUND(I300*H300,2)</f>
        <v>0</v>
      </c>
      <c r="K300" s="153" t="s">
        <v>191</v>
      </c>
      <c r="L300" s="34"/>
      <c r="M300" s="158" t="s">
        <v>1</v>
      </c>
      <c r="N300" s="159" t="s">
        <v>45</v>
      </c>
      <c r="O300" s="59"/>
      <c r="P300" s="160">
        <f>O300*H300</f>
        <v>0</v>
      </c>
      <c r="Q300" s="160">
        <v>2.0000000000000002E-5</v>
      </c>
      <c r="R300" s="160">
        <f>Q300*H300</f>
        <v>1.9956000000000002E-3</v>
      </c>
      <c r="S300" s="160">
        <v>0</v>
      </c>
      <c r="T300" s="161">
        <f>S300*H300</f>
        <v>0</v>
      </c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R300" s="162" t="s">
        <v>192</v>
      </c>
      <c r="AT300" s="162" t="s">
        <v>187</v>
      </c>
      <c r="AU300" s="162" t="s">
        <v>88</v>
      </c>
      <c r="AY300" s="18" t="s">
        <v>185</v>
      </c>
      <c r="BE300" s="163">
        <f>IF(N300="základní",J300,0)</f>
        <v>0</v>
      </c>
      <c r="BF300" s="163">
        <f>IF(N300="snížená",J300,0)</f>
        <v>0</v>
      </c>
      <c r="BG300" s="163">
        <f>IF(N300="zákl. přenesená",J300,0)</f>
        <v>0</v>
      </c>
      <c r="BH300" s="163">
        <f>IF(N300="sníž. přenesená",J300,0)</f>
        <v>0</v>
      </c>
      <c r="BI300" s="163">
        <f>IF(N300="nulová",J300,0)</f>
        <v>0</v>
      </c>
      <c r="BJ300" s="18" t="s">
        <v>24</v>
      </c>
      <c r="BK300" s="163">
        <f>ROUND(I300*H300,2)</f>
        <v>0</v>
      </c>
      <c r="BL300" s="18" t="s">
        <v>192</v>
      </c>
      <c r="BM300" s="162" t="s">
        <v>4283</v>
      </c>
    </row>
    <row r="301" spans="1:65" s="13" customFormat="1">
      <c r="B301" s="164"/>
      <c r="D301" s="165" t="s">
        <v>194</v>
      </c>
      <c r="E301" s="166" t="s">
        <v>1</v>
      </c>
      <c r="F301" s="167" t="s">
        <v>4284</v>
      </c>
      <c r="H301" s="168">
        <v>99.78</v>
      </c>
      <c r="I301" s="169"/>
      <c r="L301" s="164"/>
      <c r="M301" s="170"/>
      <c r="N301" s="171"/>
      <c r="O301" s="171"/>
      <c r="P301" s="171"/>
      <c r="Q301" s="171"/>
      <c r="R301" s="171"/>
      <c r="S301" s="171"/>
      <c r="T301" s="172"/>
      <c r="AT301" s="166" t="s">
        <v>194</v>
      </c>
      <c r="AU301" s="166" t="s">
        <v>88</v>
      </c>
      <c r="AV301" s="13" t="s">
        <v>88</v>
      </c>
      <c r="AW301" s="13" t="s">
        <v>35</v>
      </c>
      <c r="AX301" s="13" t="s">
        <v>24</v>
      </c>
      <c r="AY301" s="166" t="s">
        <v>185</v>
      </c>
    </row>
    <row r="302" spans="1:65" s="2" customFormat="1" ht="16.5" customHeight="1">
      <c r="A302" s="33"/>
      <c r="B302" s="150"/>
      <c r="C302" s="151" t="s">
        <v>398</v>
      </c>
      <c r="D302" s="151" t="s">
        <v>187</v>
      </c>
      <c r="E302" s="152" t="s">
        <v>302</v>
      </c>
      <c r="F302" s="153" t="s">
        <v>303</v>
      </c>
      <c r="G302" s="154" t="s">
        <v>234</v>
      </c>
      <c r="H302" s="155">
        <v>514.61500000000001</v>
      </c>
      <c r="I302" s="156"/>
      <c r="J302" s="157">
        <f>ROUND(I302*H302,2)</f>
        <v>0</v>
      </c>
      <c r="K302" s="153" t="s">
        <v>191</v>
      </c>
      <c r="L302" s="34"/>
      <c r="M302" s="158" t="s">
        <v>1</v>
      </c>
      <c r="N302" s="159" t="s">
        <v>45</v>
      </c>
      <c r="O302" s="59"/>
      <c r="P302" s="160">
        <f>O302*H302</f>
        <v>0</v>
      </c>
      <c r="Q302" s="160">
        <v>0</v>
      </c>
      <c r="R302" s="160">
        <f>Q302*H302</f>
        <v>0</v>
      </c>
      <c r="S302" s="160">
        <v>0</v>
      </c>
      <c r="T302" s="161">
        <f>S302*H302</f>
        <v>0</v>
      </c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R302" s="162" t="s">
        <v>192</v>
      </c>
      <c r="AT302" s="162" t="s">
        <v>187</v>
      </c>
      <c r="AU302" s="162" t="s">
        <v>88</v>
      </c>
      <c r="AY302" s="18" t="s">
        <v>185</v>
      </c>
      <c r="BE302" s="163">
        <f>IF(N302="základní",J302,0)</f>
        <v>0</v>
      </c>
      <c r="BF302" s="163">
        <f>IF(N302="snížená",J302,0)</f>
        <v>0</v>
      </c>
      <c r="BG302" s="163">
        <f>IF(N302="zákl. přenesená",J302,0)</f>
        <v>0</v>
      </c>
      <c r="BH302" s="163">
        <f>IF(N302="sníž. přenesená",J302,0)</f>
        <v>0</v>
      </c>
      <c r="BI302" s="163">
        <f>IF(N302="nulová",J302,0)</f>
        <v>0</v>
      </c>
      <c r="BJ302" s="18" t="s">
        <v>24</v>
      </c>
      <c r="BK302" s="163">
        <f>ROUND(I302*H302,2)</f>
        <v>0</v>
      </c>
      <c r="BL302" s="18" t="s">
        <v>192</v>
      </c>
      <c r="BM302" s="162" t="s">
        <v>4285</v>
      </c>
    </row>
    <row r="303" spans="1:65" s="2" customFormat="1" ht="16.5" customHeight="1">
      <c r="A303" s="33"/>
      <c r="B303" s="150"/>
      <c r="C303" s="151" t="s">
        <v>127</v>
      </c>
      <c r="D303" s="151" t="s">
        <v>187</v>
      </c>
      <c r="E303" s="152" t="s">
        <v>305</v>
      </c>
      <c r="F303" s="153" t="s">
        <v>306</v>
      </c>
      <c r="G303" s="154" t="s">
        <v>234</v>
      </c>
      <c r="H303" s="155">
        <v>3087.69</v>
      </c>
      <c r="I303" s="156"/>
      <c r="J303" s="157">
        <f>ROUND(I303*H303,2)</f>
        <v>0</v>
      </c>
      <c r="K303" s="153" t="s">
        <v>191</v>
      </c>
      <c r="L303" s="34"/>
      <c r="M303" s="158" t="s">
        <v>1</v>
      </c>
      <c r="N303" s="159" t="s">
        <v>45</v>
      </c>
      <c r="O303" s="59"/>
      <c r="P303" s="160">
        <f>O303*H303</f>
        <v>0</v>
      </c>
      <c r="Q303" s="160">
        <v>0</v>
      </c>
      <c r="R303" s="160">
        <f>Q303*H303</f>
        <v>0</v>
      </c>
      <c r="S303" s="160">
        <v>0</v>
      </c>
      <c r="T303" s="161">
        <f>S303*H303</f>
        <v>0</v>
      </c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R303" s="162" t="s">
        <v>192</v>
      </c>
      <c r="AT303" s="162" t="s">
        <v>187</v>
      </c>
      <c r="AU303" s="162" t="s">
        <v>88</v>
      </c>
      <c r="AY303" s="18" t="s">
        <v>185</v>
      </c>
      <c r="BE303" s="163">
        <f>IF(N303="základní",J303,0)</f>
        <v>0</v>
      </c>
      <c r="BF303" s="163">
        <f>IF(N303="snížená",J303,0)</f>
        <v>0</v>
      </c>
      <c r="BG303" s="163">
        <f>IF(N303="zákl. přenesená",J303,0)</f>
        <v>0</v>
      </c>
      <c r="BH303" s="163">
        <f>IF(N303="sníž. přenesená",J303,0)</f>
        <v>0</v>
      </c>
      <c r="BI303" s="163">
        <f>IF(N303="nulová",J303,0)</f>
        <v>0</v>
      </c>
      <c r="BJ303" s="18" t="s">
        <v>24</v>
      </c>
      <c r="BK303" s="163">
        <f>ROUND(I303*H303,2)</f>
        <v>0</v>
      </c>
      <c r="BL303" s="18" t="s">
        <v>192</v>
      </c>
      <c r="BM303" s="162" t="s">
        <v>4286</v>
      </c>
    </row>
    <row r="304" spans="1:65" s="13" customFormat="1">
      <c r="B304" s="164"/>
      <c r="D304" s="165" t="s">
        <v>194</v>
      </c>
      <c r="F304" s="167" t="s">
        <v>4287</v>
      </c>
      <c r="H304" s="168">
        <v>3087.69</v>
      </c>
      <c r="I304" s="169"/>
      <c r="L304" s="164"/>
      <c r="M304" s="170"/>
      <c r="N304" s="171"/>
      <c r="O304" s="171"/>
      <c r="P304" s="171"/>
      <c r="Q304" s="171"/>
      <c r="R304" s="171"/>
      <c r="S304" s="171"/>
      <c r="T304" s="172"/>
      <c r="AT304" s="166" t="s">
        <v>194</v>
      </c>
      <c r="AU304" s="166" t="s">
        <v>88</v>
      </c>
      <c r="AV304" s="13" t="s">
        <v>88</v>
      </c>
      <c r="AW304" s="13" t="s">
        <v>3</v>
      </c>
      <c r="AX304" s="13" t="s">
        <v>24</v>
      </c>
      <c r="AY304" s="166" t="s">
        <v>185</v>
      </c>
    </row>
    <row r="305" spans="1:65" s="2" customFormat="1" ht="16.5" customHeight="1">
      <c r="A305" s="33"/>
      <c r="B305" s="150"/>
      <c r="C305" s="151" t="s">
        <v>130</v>
      </c>
      <c r="D305" s="151" t="s">
        <v>187</v>
      </c>
      <c r="E305" s="152" t="s">
        <v>485</v>
      </c>
      <c r="F305" s="153" t="s">
        <v>486</v>
      </c>
      <c r="G305" s="154" t="s">
        <v>234</v>
      </c>
      <c r="H305" s="155">
        <v>514.61500000000001</v>
      </c>
      <c r="I305" s="156"/>
      <c r="J305" s="157">
        <f>ROUND(I305*H305,2)</f>
        <v>0</v>
      </c>
      <c r="K305" s="153" t="s">
        <v>224</v>
      </c>
      <c r="L305" s="34"/>
      <c r="M305" s="158" t="s">
        <v>1</v>
      </c>
      <c r="N305" s="159" t="s">
        <v>45</v>
      </c>
      <c r="O305" s="59"/>
      <c r="P305" s="160">
        <f>O305*H305</f>
        <v>0</v>
      </c>
      <c r="Q305" s="160">
        <v>0</v>
      </c>
      <c r="R305" s="160">
        <f>Q305*H305</f>
        <v>0</v>
      </c>
      <c r="S305" s="160">
        <v>0</v>
      </c>
      <c r="T305" s="161">
        <f>S305*H305</f>
        <v>0</v>
      </c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R305" s="162" t="s">
        <v>192</v>
      </c>
      <c r="AT305" s="162" t="s">
        <v>187</v>
      </c>
      <c r="AU305" s="162" t="s">
        <v>88</v>
      </c>
      <c r="AY305" s="18" t="s">
        <v>185</v>
      </c>
      <c r="BE305" s="163">
        <f>IF(N305="základní",J305,0)</f>
        <v>0</v>
      </c>
      <c r="BF305" s="163">
        <f>IF(N305="snížená",J305,0)</f>
        <v>0</v>
      </c>
      <c r="BG305" s="163">
        <f>IF(N305="zákl. přenesená",J305,0)</f>
        <v>0</v>
      </c>
      <c r="BH305" s="163">
        <f>IF(N305="sníž. přenesená",J305,0)</f>
        <v>0</v>
      </c>
      <c r="BI305" s="163">
        <f>IF(N305="nulová",J305,0)</f>
        <v>0</v>
      </c>
      <c r="BJ305" s="18" t="s">
        <v>24</v>
      </c>
      <c r="BK305" s="163">
        <f>ROUND(I305*H305,2)</f>
        <v>0</v>
      </c>
      <c r="BL305" s="18" t="s">
        <v>192</v>
      </c>
      <c r="BM305" s="162" t="s">
        <v>4288</v>
      </c>
    </row>
    <row r="306" spans="1:65" s="2" customFormat="1" ht="16.5" customHeight="1">
      <c r="A306" s="33"/>
      <c r="B306" s="150"/>
      <c r="C306" s="151" t="s">
        <v>133</v>
      </c>
      <c r="D306" s="151" t="s">
        <v>187</v>
      </c>
      <c r="E306" s="152" t="s">
        <v>322</v>
      </c>
      <c r="F306" s="153" t="s">
        <v>323</v>
      </c>
      <c r="G306" s="154" t="s">
        <v>288</v>
      </c>
      <c r="H306" s="155">
        <v>12.46</v>
      </c>
      <c r="I306" s="156"/>
      <c r="J306" s="157">
        <f>ROUND(I306*H306,2)</f>
        <v>0</v>
      </c>
      <c r="K306" s="153" t="s">
        <v>191</v>
      </c>
      <c r="L306" s="34"/>
      <c r="M306" s="158" t="s">
        <v>1</v>
      </c>
      <c r="N306" s="159" t="s">
        <v>45</v>
      </c>
      <c r="O306" s="59"/>
      <c r="P306" s="160">
        <f>O306*H306</f>
        <v>0</v>
      </c>
      <c r="Q306" s="160">
        <v>0</v>
      </c>
      <c r="R306" s="160">
        <f>Q306*H306</f>
        <v>0</v>
      </c>
      <c r="S306" s="160">
        <v>0</v>
      </c>
      <c r="T306" s="161">
        <f>S306*H306</f>
        <v>0</v>
      </c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R306" s="162" t="s">
        <v>192</v>
      </c>
      <c r="AT306" s="162" t="s">
        <v>187</v>
      </c>
      <c r="AU306" s="162" t="s">
        <v>88</v>
      </c>
      <c r="AY306" s="18" t="s">
        <v>185</v>
      </c>
      <c r="BE306" s="163">
        <f>IF(N306="základní",J306,0)</f>
        <v>0</v>
      </c>
      <c r="BF306" s="163">
        <f>IF(N306="snížená",J306,0)</f>
        <v>0</v>
      </c>
      <c r="BG306" s="163">
        <f>IF(N306="zákl. přenesená",J306,0)</f>
        <v>0</v>
      </c>
      <c r="BH306" s="163">
        <f>IF(N306="sníž. přenesená",J306,0)</f>
        <v>0</v>
      </c>
      <c r="BI306" s="163">
        <f>IF(N306="nulová",J306,0)</f>
        <v>0</v>
      </c>
      <c r="BJ306" s="18" t="s">
        <v>24</v>
      </c>
      <c r="BK306" s="163">
        <f>ROUND(I306*H306,2)</f>
        <v>0</v>
      </c>
      <c r="BL306" s="18" t="s">
        <v>192</v>
      </c>
      <c r="BM306" s="162" t="s">
        <v>4289</v>
      </c>
    </row>
    <row r="307" spans="1:65" s="15" customFormat="1">
      <c r="B307" s="194"/>
      <c r="D307" s="165" t="s">
        <v>194</v>
      </c>
      <c r="E307" s="195" t="s">
        <v>1</v>
      </c>
      <c r="F307" s="196" t="s">
        <v>4290</v>
      </c>
      <c r="H307" s="195" t="s">
        <v>1</v>
      </c>
      <c r="I307" s="197"/>
      <c r="L307" s="194"/>
      <c r="M307" s="198"/>
      <c r="N307" s="199"/>
      <c r="O307" s="199"/>
      <c r="P307" s="199"/>
      <c r="Q307" s="199"/>
      <c r="R307" s="199"/>
      <c r="S307" s="199"/>
      <c r="T307" s="200"/>
      <c r="AT307" s="195" t="s">
        <v>194</v>
      </c>
      <c r="AU307" s="195" t="s">
        <v>88</v>
      </c>
      <c r="AV307" s="15" t="s">
        <v>24</v>
      </c>
      <c r="AW307" s="15" t="s">
        <v>35</v>
      </c>
      <c r="AX307" s="15" t="s">
        <v>80</v>
      </c>
      <c r="AY307" s="195" t="s">
        <v>185</v>
      </c>
    </row>
    <row r="308" spans="1:65" s="13" customFormat="1">
      <c r="B308" s="164"/>
      <c r="D308" s="165" t="s">
        <v>194</v>
      </c>
      <c r="E308" s="166" t="s">
        <v>4174</v>
      </c>
      <c r="F308" s="167" t="s">
        <v>4291</v>
      </c>
      <c r="H308" s="168">
        <v>1.98</v>
      </c>
      <c r="I308" s="169"/>
      <c r="L308" s="164"/>
      <c r="M308" s="170"/>
      <c r="N308" s="171"/>
      <c r="O308" s="171"/>
      <c r="P308" s="171"/>
      <c r="Q308" s="171"/>
      <c r="R308" s="171"/>
      <c r="S308" s="171"/>
      <c r="T308" s="172"/>
      <c r="AT308" s="166" t="s">
        <v>194</v>
      </c>
      <c r="AU308" s="166" t="s">
        <v>88</v>
      </c>
      <c r="AV308" s="13" t="s">
        <v>88</v>
      </c>
      <c r="AW308" s="13" t="s">
        <v>35</v>
      </c>
      <c r="AX308" s="13" t="s">
        <v>80</v>
      </c>
      <c r="AY308" s="166" t="s">
        <v>185</v>
      </c>
    </row>
    <row r="309" spans="1:65" s="15" customFormat="1">
      <c r="B309" s="194"/>
      <c r="D309" s="165" t="s">
        <v>194</v>
      </c>
      <c r="E309" s="195" t="s">
        <v>1</v>
      </c>
      <c r="F309" s="196" t="s">
        <v>4292</v>
      </c>
      <c r="H309" s="195" t="s">
        <v>1</v>
      </c>
      <c r="I309" s="197"/>
      <c r="L309" s="194"/>
      <c r="M309" s="198"/>
      <c r="N309" s="199"/>
      <c r="O309" s="199"/>
      <c r="P309" s="199"/>
      <c r="Q309" s="199"/>
      <c r="R309" s="199"/>
      <c r="S309" s="199"/>
      <c r="T309" s="200"/>
      <c r="AT309" s="195" t="s">
        <v>194</v>
      </c>
      <c r="AU309" s="195" t="s">
        <v>88</v>
      </c>
      <c r="AV309" s="15" t="s">
        <v>24</v>
      </c>
      <c r="AW309" s="15" t="s">
        <v>35</v>
      </c>
      <c r="AX309" s="15" t="s">
        <v>80</v>
      </c>
      <c r="AY309" s="195" t="s">
        <v>185</v>
      </c>
    </row>
    <row r="310" spans="1:65" s="13" customFormat="1">
      <c r="B310" s="164"/>
      <c r="D310" s="165" t="s">
        <v>194</v>
      </c>
      <c r="E310" s="166" t="s">
        <v>1818</v>
      </c>
      <c r="F310" s="167" t="s">
        <v>4293</v>
      </c>
      <c r="H310" s="168">
        <v>0.39200000000000002</v>
      </c>
      <c r="I310" s="169"/>
      <c r="L310" s="164"/>
      <c r="M310" s="170"/>
      <c r="N310" s="171"/>
      <c r="O310" s="171"/>
      <c r="P310" s="171"/>
      <c r="Q310" s="171"/>
      <c r="R310" s="171"/>
      <c r="S310" s="171"/>
      <c r="T310" s="172"/>
      <c r="AT310" s="166" t="s">
        <v>194</v>
      </c>
      <c r="AU310" s="166" t="s">
        <v>88</v>
      </c>
      <c r="AV310" s="13" t="s">
        <v>88</v>
      </c>
      <c r="AW310" s="13" t="s">
        <v>35</v>
      </c>
      <c r="AX310" s="13" t="s">
        <v>80</v>
      </c>
      <c r="AY310" s="166" t="s">
        <v>185</v>
      </c>
    </row>
    <row r="311" spans="1:65" s="15" customFormat="1">
      <c r="B311" s="194"/>
      <c r="D311" s="165" t="s">
        <v>194</v>
      </c>
      <c r="E311" s="195" t="s">
        <v>1</v>
      </c>
      <c r="F311" s="196" t="s">
        <v>4294</v>
      </c>
      <c r="H311" s="195" t="s">
        <v>1</v>
      </c>
      <c r="I311" s="197"/>
      <c r="L311" s="194"/>
      <c r="M311" s="198"/>
      <c r="N311" s="199"/>
      <c r="O311" s="199"/>
      <c r="P311" s="199"/>
      <c r="Q311" s="199"/>
      <c r="R311" s="199"/>
      <c r="S311" s="199"/>
      <c r="T311" s="200"/>
      <c r="AT311" s="195" t="s">
        <v>194</v>
      </c>
      <c r="AU311" s="195" t="s">
        <v>88</v>
      </c>
      <c r="AV311" s="15" t="s">
        <v>24</v>
      </c>
      <c r="AW311" s="15" t="s">
        <v>35</v>
      </c>
      <c r="AX311" s="15" t="s">
        <v>80</v>
      </c>
      <c r="AY311" s="195" t="s">
        <v>185</v>
      </c>
    </row>
    <row r="312" spans="1:65" s="13" customFormat="1">
      <c r="B312" s="164"/>
      <c r="D312" s="165" t="s">
        <v>194</v>
      </c>
      <c r="E312" s="166" t="s">
        <v>4176</v>
      </c>
      <c r="F312" s="167" t="s">
        <v>4295</v>
      </c>
      <c r="H312" s="168">
        <v>0.12</v>
      </c>
      <c r="I312" s="169"/>
      <c r="L312" s="164"/>
      <c r="M312" s="170"/>
      <c r="N312" s="171"/>
      <c r="O312" s="171"/>
      <c r="P312" s="171"/>
      <c r="Q312" s="171"/>
      <c r="R312" s="171"/>
      <c r="S312" s="171"/>
      <c r="T312" s="172"/>
      <c r="AT312" s="166" t="s">
        <v>194</v>
      </c>
      <c r="AU312" s="166" t="s">
        <v>88</v>
      </c>
      <c r="AV312" s="13" t="s">
        <v>88</v>
      </c>
      <c r="AW312" s="13" t="s">
        <v>35</v>
      </c>
      <c r="AX312" s="13" t="s">
        <v>80</v>
      </c>
      <c r="AY312" s="166" t="s">
        <v>185</v>
      </c>
    </row>
    <row r="313" spans="1:65" s="14" customFormat="1">
      <c r="B313" s="173"/>
      <c r="D313" s="165" t="s">
        <v>194</v>
      </c>
      <c r="E313" s="174" t="s">
        <v>267</v>
      </c>
      <c r="F313" s="175" t="s">
        <v>195</v>
      </c>
      <c r="H313" s="176">
        <v>2.492</v>
      </c>
      <c r="I313" s="177"/>
      <c r="L313" s="173"/>
      <c r="M313" s="178"/>
      <c r="N313" s="179"/>
      <c r="O313" s="179"/>
      <c r="P313" s="179"/>
      <c r="Q313" s="179"/>
      <c r="R313" s="179"/>
      <c r="S313" s="179"/>
      <c r="T313" s="180"/>
      <c r="AT313" s="174" t="s">
        <v>194</v>
      </c>
      <c r="AU313" s="174" t="s">
        <v>88</v>
      </c>
      <c r="AV313" s="14" t="s">
        <v>192</v>
      </c>
      <c r="AW313" s="14" t="s">
        <v>35</v>
      </c>
      <c r="AX313" s="14" t="s">
        <v>80</v>
      </c>
      <c r="AY313" s="174" t="s">
        <v>185</v>
      </c>
    </row>
    <row r="314" spans="1:65" s="13" customFormat="1">
      <c r="B314" s="164"/>
      <c r="D314" s="165" t="s">
        <v>194</v>
      </c>
      <c r="E314" s="166" t="s">
        <v>1</v>
      </c>
      <c r="F314" s="167" t="s">
        <v>361</v>
      </c>
      <c r="H314" s="168">
        <v>12.46</v>
      </c>
      <c r="I314" s="169"/>
      <c r="L314" s="164"/>
      <c r="M314" s="170"/>
      <c r="N314" s="171"/>
      <c r="O314" s="171"/>
      <c r="P314" s="171"/>
      <c r="Q314" s="171"/>
      <c r="R314" s="171"/>
      <c r="S314" s="171"/>
      <c r="T314" s="172"/>
      <c r="AT314" s="166" t="s">
        <v>194</v>
      </c>
      <c r="AU314" s="166" t="s">
        <v>88</v>
      </c>
      <c r="AV314" s="13" t="s">
        <v>88</v>
      </c>
      <c r="AW314" s="13" t="s">
        <v>35</v>
      </c>
      <c r="AX314" s="13" t="s">
        <v>80</v>
      </c>
      <c r="AY314" s="166" t="s">
        <v>185</v>
      </c>
    </row>
    <row r="315" spans="1:65" s="14" customFormat="1">
      <c r="B315" s="173"/>
      <c r="D315" s="165" t="s">
        <v>194</v>
      </c>
      <c r="E315" s="174" t="s">
        <v>1</v>
      </c>
      <c r="F315" s="175" t="s">
        <v>195</v>
      </c>
      <c r="H315" s="176">
        <v>12.46</v>
      </c>
      <c r="I315" s="177"/>
      <c r="L315" s="173"/>
      <c r="M315" s="178"/>
      <c r="N315" s="179"/>
      <c r="O315" s="179"/>
      <c r="P315" s="179"/>
      <c r="Q315" s="179"/>
      <c r="R315" s="179"/>
      <c r="S315" s="179"/>
      <c r="T315" s="180"/>
      <c r="AT315" s="174" t="s">
        <v>194</v>
      </c>
      <c r="AU315" s="174" t="s">
        <v>88</v>
      </c>
      <c r="AV315" s="14" t="s">
        <v>192</v>
      </c>
      <c r="AW315" s="14" t="s">
        <v>35</v>
      </c>
      <c r="AX315" s="14" t="s">
        <v>24</v>
      </c>
      <c r="AY315" s="174" t="s">
        <v>185</v>
      </c>
    </row>
    <row r="316" spans="1:65" s="2" customFormat="1" ht="16.5" customHeight="1">
      <c r="A316" s="33"/>
      <c r="B316" s="150"/>
      <c r="C316" s="151" t="s">
        <v>136</v>
      </c>
      <c r="D316" s="151" t="s">
        <v>187</v>
      </c>
      <c r="E316" s="152" t="s">
        <v>2030</v>
      </c>
      <c r="F316" s="153" t="s">
        <v>2031</v>
      </c>
      <c r="G316" s="154" t="s">
        <v>280</v>
      </c>
      <c r="H316" s="155">
        <v>5.5</v>
      </c>
      <c r="I316" s="156"/>
      <c r="J316" s="157">
        <f>ROUND(I316*H316,2)</f>
        <v>0</v>
      </c>
      <c r="K316" s="153" t="s">
        <v>191</v>
      </c>
      <c r="L316" s="34"/>
      <c r="M316" s="158" t="s">
        <v>1</v>
      </c>
      <c r="N316" s="159" t="s">
        <v>45</v>
      </c>
      <c r="O316" s="59"/>
      <c r="P316" s="160">
        <f>O316*H316</f>
        <v>0</v>
      </c>
      <c r="Q316" s="160">
        <v>8.6800000000000002E-3</v>
      </c>
      <c r="R316" s="160">
        <f>Q316*H316</f>
        <v>4.7740000000000005E-2</v>
      </c>
      <c r="S316" s="160">
        <v>0</v>
      </c>
      <c r="T316" s="161">
        <f>S316*H316</f>
        <v>0</v>
      </c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R316" s="162" t="s">
        <v>192</v>
      </c>
      <c r="AT316" s="162" t="s">
        <v>187</v>
      </c>
      <c r="AU316" s="162" t="s">
        <v>88</v>
      </c>
      <c r="AY316" s="18" t="s">
        <v>185</v>
      </c>
      <c r="BE316" s="163">
        <f>IF(N316="základní",J316,0)</f>
        <v>0</v>
      </c>
      <c r="BF316" s="163">
        <f>IF(N316="snížená",J316,0)</f>
        <v>0</v>
      </c>
      <c r="BG316" s="163">
        <f>IF(N316="zákl. přenesená",J316,0)</f>
        <v>0</v>
      </c>
      <c r="BH316" s="163">
        <f>IF(N316="sníž. přenesená",J316,0)</f>
        <v>0</v>
      </c>
      <c r="BI316" s="163">
        <f>IF(N316="nulová",J316,0)</f>
        <v>0</v>
      </c>
      <c r="BJ316" s="18" t="s">
        <v>24</v>
      </c>
      <c r="BK316" s="163">
        <f>ROUND(I316*H316,2)</f>
        <v>0</v>
      </c>
      <c r="BL316" s="18" t="s">
        <v>192</v>
      </c>
      <c r="BM316" s="162" t="s">
        <v>4296</v>
      </c>
    </row>
    <row r="317" spans="1:65" s="13" customFormat="1">
      <c r="B317" s="164"/>
      <c r="D317" s="165" t="s">
        <v>194</v>
      </c>
      <c r="E317" s="166" t="s">
        <v>1</v>
      </c>
      <c r="F317" s="167" t="s">
        <v>4297</v>
      </c>
      <c r="H317" s="168">
        <v>5.5</v>
      </c>
      <c r="I317" s="169"/>
      <c r="L317" s="164"/>
      <c r="M317" s="170"/>
      <c r="N317" s="171"/>
      <c r="O317" s="171"/>
      <c r="P317" s="171"/>
      <c r="Q317" s="171"/>
      <c r="R317" s="171"/>
      <c r="S317" s="171"/>
      <c r="T317" s="172"/>
      <c r="AT317" s="166" t="s">
        <v>194</v>
      </c>
      <c r="AU317" s="166" t="s">
        <v>88</v>
      </c>
      <c r="AV317" s="13" t="s">
        <v>88</v>
      </c>
      <c r="AW317" s="13" t="s">
        <v>35</v>
      </c>
      <c r="AX317" s="13" t="s">
        <v>80</v>
      </c>
      <c r="AY317" s="166" t="s">
        <v>185</v>
      </c>
    </row>
    <row r="318" spans="1:65" s="14" customFormat="1">
      <c r="B318" s="173"/>
      <c r="D318" s="165" t="s">
        <v>194</v>
      </c>
      <c r="E318" s="174" t="s">
        <v>1838</v>
      </c>
      <c r="F318" s="175" t="s">
        <v>195</v>
      </c>
      <c r="H318" s="176">
        <v>5.5</v>
      </c>
      <c r="I318" s="177"/>
      <c r="L318" s="173"/>
      <c r="M318" s="178"/>
      <c r="N318" s="179"/>
      <c r="O318" s="179"/>
      <c r="P318" s="179"/>
      <c r="Q318" s="179"/>
      <c r="R318" s="179"/>
      <c r="S318" s="179"/>
      <c r="T318" s="180"/>
      <c r="AT318" s="174" t="s">
        <v>194</v>
      </c>
      <c r="AU318" s="174" t="s">
        <v>88</v>
      </c>
      <c r="AV318" s="14" t="s">
        <v>192</v>
      </c>
      <c r="AW318" s="14" t="s">
        <v>35</v>
      </c>
      <c r="AX318" s="14" t="s">
        <v>24</v>
      </c>
      <c r="AY318" s="174" t="s">
        <v>185</v>
      </c>
    </row>
    <row r="319" spans="1:65" s="2" customFormat="1" ht="16.5" customHeight="1">
      <c r="A319" s="33"/>
      <c r="B319" s="150"/>
      <c r="C319" s="151" t="s">
        <v>140</v>
      </c>
      <c r="D319" s="151" t="s">
        <v>187</v>
      </c>
      <c r="E319" s="152" t="s">
        <v>2034</v>
      </c>
      <c r="F319" s="153" t="s">
        <v>2035</v>
      </c>
      <c r="G319" s="154" t="s">
        <v>280</v>
      </c>
      <c r="H319" s="155">
        <v>4.4000000000000004</v>
      </c>
      <c r="I319" s="156"/>
      <c r="J319" s="157">
        <f>ROUND(I319*H319,2)</f>
        <v>0</v>
      </c>
      <c r="K319" s="153" t="s">
        <v>191</v>
      </c>
      <c r="L319" s="34"/>
      <c r="M319" s="158" t="s">
        <v>1</v>
      </c>
      <c r="N319" s="159" t="s">
        <v>45</v>
      </c>
      <c r="O319" s="59"/>
      <c r="P319" s="160">
        <f>O319*H319</f>
        <v>0</v>
      </c>
      <c r="Q319" s="160">
        <v>1.269E-2</v>
      </c>
      <c r="R319" s="160">
        <f>Q319*H319</f>
        <v>5.5836000000000004E-2</v>
      </c>
      <c r="S319" s="160">
        <v>0</v>
      </c>
      <c r="T319" s="161">
        <f>S319*H319</f>
        <v>0</v>
      </c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R319" s="162" t="s">
        <v>192</v>
      </c>
      <c r="AT319" s="162" t="s">
        <v>187</v>
      </c>
      <c r="AU319" s="162" t="s">
        <v>88</v>
      </c>
      <c r="AY319" s="18" t="s">
        <v>185</v>
      </c>
      <c r="BE319" s="163">
        <f>IF(N319="základní",J319,0)</f>
        <v>0</v>
      </c>
      <c r="BF319" s="163">
        <f>IF(N319="snížená",J319,0)</f>
        <v>0</v>
      </c>
      <c r="BG319" s="163">
        <f>IF(N319="zákl. přenesená",J319,0)</f>
        <v>0</v>
      </c>
      <c r="BH319" s="163">
        <f>IF(N319="sníž. přenesená",J319,0)</f>
        <v>0</v>
      </c>
      <c r="BI319" s="163">
        <f>IF(N319="nulová",J319,0)</f>
        <v>0</v>
      </c>
      <c r="BJ319" s="18" t="s">
        <v>24</v>
      </c>
      <c r="BK319" s="163">
        <f>ROUND(I319*H319,2)</f>
        <v>0</v>
      </c>
      <c r="BL319" s="18" t="s">
        <v>192</v>
      </c>
      <c r="BM319" s="162" t="s">
        <v>4298</v>
      </c>
    </row>
    <row r="320" spans="1:65" s="13" customFormat="1">
      <c r="B320" s="164"/>
      <c r="D320" s="165" t="s">
        <v>194</v>
      </c>
      <c r="E320" s="166" t="s">
        <v>1</v>
      </c>
      <c r="F320" s="167" t="s">
        <v>4299</v>
      </c>
      <c r="H320" s="168">
        <v>4.4000000000000004</v>
      </c>
      <c r="I320" s="169"/>
      <c r="L320" s="164"/>
      <c r="M320" s="170"/>
      <c r="N320" s="171"/>
      <c r="O320" s="171"/>
      <c r="P320" s="171"/>
      <c r="Q320" s="171"/>
      <c r="R320" s="171"/>
      <c r="S320" s="171"/>
      <c r="T320" s="172"/>
      <c r="AT320" s="166" t="s">
        <v>194</v>
      </c>
      <c r="AU320" s="166" t="s">
        <v>88</v>
      </c>
      <c r="AV320" s="13" t="s">
        <v>88</v>
      </c>
      <c r="AW320" s="13" t="s">
        <v>35</v>
      </c>
      <c r="AX320" s="13" t="s">
        <v>80</v>
      </c>
      <c r="AY320" s="166" t="s">
        <v>185</v>
      </c>
    </row>
    <row r="321" spans="1:65" s="14" customFormat="1">
      <c r="B321" s="173"/>
      <c r="D321" s="165" t="s">
        <v>194</v>
      </c>
      <c r="E321" s="174" t="s">
        <v>1840</v>
      </c>
      <c r="F321" s="175" t="s">
        <v>195</v>
      </c>
      <c r="H321" s="176">
        <v>4.4000000000000004</v>
      </c>
      <c r="I321" s="177"/>
      <c r="L321" s="173"/>
      <c r="M321" s="178"/>
      <c r="N321" s="179"/>
      <c r="O321" s="179"/>
      <c r="P321" s="179"/>
      <c r="Q321" s="179"/>
      <c r="R321" s="179"/>
      <c r="S321" s="179"/>
      <c r="T321" s="180"/>
      <c r="AT321" s="174" t="s">
        <v>194</v>
      </c>
      <c r="AU321" s="174" t="s">
        <v>88</v>
      </c>
      <c r="AV321" s="14" t="s">
        <v>192</v>
      </c>
      <c r="AW321" s="14" t="s">
        <v>35</v>
      </c>
      <c r="AX321" s="14" t="s">
        <v>24</v>
      </c>
      <c r="AY321" s="174" t="s">
        <v>185</v>
      </c>
    </row>
    <row r="322" spans="1:65" s="2" customFormat="1" ht="16.5" customHeight="1">
      <c r="A322" s="33"/>
      <c r="B322" s="150"/>
      <c r="C322" s="151" t="s">
        <v>143</v>
      </c>
      <c r="D322" s="151" t="s">
        <v>187</v>
      </c>
      <c r="E322" s="152" t="s">
        <v>2038</v>
      </c>
      <c r="F322" s="153" t="s">
        <v>2039</v>
      </c>
      <c r="G322" s="154" t="s">
        <v>280</v>
      </c>
      <c r="H322" s="155">
        <v>26.4</v>
      </c>
      <c r="I322" s="156"/>
      <c r="J322" s="157">
        <f>ROUND(I322*H322,2)</f>
        <v>0</v>
      </c>
      <c r="K322" s="153" t="s">
        <v>191</v>
      </c>
      <c r="L322" s="34"/>
      <c r="M322" s="158" t="s">
        <v>1</v>
      </c>
      <c r="N322" s="159" t="s">
        <v>45</v>
      </c>
      <c r="O322" s="59"/>
      <c r="P322" s="160">
        <f>O322*H322</f>
        <v>0</v>
      </c>
      <c r="Q322" s="160">
        <v>3.6900000000000002E-2</v>
      </c>
      <c r="R322" s="160">
        <f>Q322*H322</f>
        <v>0.97416000000000003</v>
      </c>
      <c r="S322" s="160">
        <v>0</v>
      </c>
      <c r="T322" s="161">
        <f>S322*H322</f>
        <v>0</v>
      </c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R322" s="162" t="s">
        <v>192</v>
      </c>
      <c r="AT322" s="162" t="s">
        <v>187</v>
      </c>
      <c r="AU322" s="162" t="s">
        <v>88</v>
      </c>
      <c r="AY322" s="18" t="s">
        <v>185</v>
      </c>
      <c r="BE322" s="163">
        <f>IF(N322="základní",J322,0)</f>
        <v>0</v>
      </c>
      <c r="BF322" s="163">
        <f>IF(N322="snížená",J322,0)</f>
        <v>0</v>
      </c>
      <c r="BG322" s="163">
        <f>IF(N322="zákl. přenesená",J322,0)</f>
        <v>0</v>
      </c>
      <c r="BH322" s="163">
        <f>IF(N322="sníž. přenesená",J322,0)</f>
        <v>0</v>
      </c>
      <c r="BI322" s="163">
        <f>IF(N322="nulová",J322,0)</f>
        <v>0</v>
      </c>
      <c r="BJ322" s="18" t="s">
        <v>24</v>
      </c>
      <c r="BK322" s="163">
        <f>ROUND(I322*H322,2)</f>
        <v>0</v>
      </c>
      <c r="BL322" s="18" t="s">
        <v>192</v>
      </c>
      <c r="BM322" s="162" t="s">
        <v>4300</v>
      </c>
    </row>
    <row r="323" spans="1:65" s="13" customFormat="1">
      <c r="B323" s="164"/>
      <c r="D323" s="165" t="s">
        <v>194</v>
      </c>
      <c r="E323" s="166" t="s">
        <v>1</v>
      </c>
      <c r="F323" s="167" t="s">
        <v>4301</v>
      </c>
      <c r="H323" s="168">
        <v>26.4</v>
      </c>
      <c r="I323" s="169"/>
      <c r="L323" s="164"/>
      <c r="M323" s="170"/>
      <c r="N323" s="171"/>
      <c r="O323" s="171"/>
      <c r="P323" s="171"/>
      <c r="Q323" s="171"/>
      <c r="R323" s="171"/>
      <c r="S323" s="171"/>
      <c r="T323" s="172"/>
      <c r="AT323" s="166" t="s">
        <v>194</v>
      </c>
      <c r="AU323" s="166" t="s">
        <v>88</v>
      </c>
      <c r="AV323" s="13" t="s">
        <v>88</v>
      </c>
      <c r="AW323" s="13" t="s">
        <v>35</v>
      </c>
      <c r="AX323" s="13" t="s">
        <v>80</v>
      </c>
      <c r="AY323" s="166" t="s">
        <v>185</v>
      </c>
    </row>
    <row r="324" spans="1:65" s="14" customFormat="1">
      <c r="B324" s="173"/>
      <c r="D324" s="165" t="s">
        <v>194</v>
      </c>
      <c r="E324" s="174" t="s">
        <v>1812</v>
      </c>
      <c r="F324" s="175" t="s">
        <v>195</v>
      </c>
      <c r="H324" s="176">
        <v>26.4</v>
      </c>
      <c r="I324" s="177"/>
      <c r="L324" s="173"/>
      <c r="M324" s="178"/>
      <c r="N324" s="179"/>
      <c r="O324" s="179"/>
      <c r="P324" s="179"/>
      <c r="Q324" s="179"/>
      <c r="R324" s="179"/>
      <c r="S324" s="179"/>
      <c r="T324" s="180"/>
      <c r="AT324" s="174" t="s">
        <v>194</v>
      </c>
      <c r="AU324" s="174" t="s">
        <v>88</v>
      </c>
      <c r="AV324" s="14" t="s">
        <v>192</v>
      </c>
      <c r="AW324" s="14" t="s">
        <v>35</v>
      </c>
      <c r="AX324" s="14" t="s">
        <v>24</v>
      </c>
      <c r="AY324" s="174" t="s">
        <v>185</v>
      </c>
    </row>
    <row r="325" spans="1:65" s="2" customFormat="1" ht="16.5" customHeight="1">
      <c r="A325" s="33"/>
      <c r="B325" s="150"/>
      <c r="C325" s="151" t="s">
        <v>554</v>
      </c>
      <c r="D325" s="151" t="s">
        <v>187</v>
      </c>
      <c r="E325" s="152" t="s">
        <v>2043</v>
      </c>
      <c r="F325" s="153" t="s">
        <v>2044</v>
      </c>
      <c r="G325" s="154" t="s">
        <v>228</v>
      </c>
      <c r="H325" s="155">
        <v>62.524000000000001</v>
      </c>
      <c r="I325" s="156"/>
      <c r="J325" s="157">
        <f>ROUND(I325*H325,2)</f>
        <v>0</v>
      </c>
      <c r="K325" s="153" t="s">
        <v>191</v>
      </c>
      <c r="L325" s="34"/>
      <c r="M325" s="158" t="s">
        <v>1</v>
      </c>
      <c r="N325" s="159" t="s">
        <v>45</v>
      </c>
      <c r="O325" s="59"/>
      <c r="P325" s="160">
        <f>O325*H325</f>
        <v>0</v>
      </c>
      <c r="Q325" s="160">
        <v>0</v>
      </c>
      <c r="R325" s="160">
        <f>Q325*H325</f>
        <v>0</v>
      </c>
      <c r="S325" s="160">
        <v>0</v>
      </c>
      <c r="T325" s="161">
        <f>S325*H325</f>
        <v>0</v>
      </c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R325" s="162" t="s">
        <v>192</v>
      </c>
      <c r="AT325" s="162" t="s">
        <v>187</v>
      </c>
      <c r="AU325" s="162" t="s">
        <v>88</v>
      </c>
      <c r="AY325" s="18" t="s">
        <v>185</v>
      </c>
      <c r="BE325" s="163">
        <f>IF(N325="základní",J325,0)</f>
        <v>0</v>
      </c>
      <c r="BF325" s="163">
        <f>IF(N325="snížená",J325,0)</f>
        <v>0</v>
      </c>
      <c r="BG325" s="163">
        <f>IF(N325="zákl. přenesená",J325,0)</f>
        <v>0</v>
      </c>
      <c r="BH325" s="163">
        <f>IF(N325="sníž. přenesená",J325,0)</f>
        <v>0</v>
      </c>
      <c r="BI325" s="163">
        <f>IF(N325="nulová",J325,0)</f>
        <v>0</v>
      </c>
      <c r="BJ325" s="18" t="s">
        <v>24</v>
      </c>
      <c r="BK325" s="163">
        <f>ROUND(I325*H325,2)</f>
        <v>0</v>
      </c>
      <c r="BL325" s="18" t="s">
        <v>192</v>
      </c>
      <c r="BM325" s="162" t="s">
        <v>4302</v>
      </c>
    </row>
    <row r="326" spans="1:65" s="13" customFormat="1">
      <c r="B326" s="164"/>
      <c r="D326" s="165" t="s">
        <v>194</v>
      </c>
      <c r="E326" s="166" t="s">
        <v>1</v>
      </c>
      <c r="F326" s="167" t="s">
        <v>4303</v>
      </c>
      <c r="H326" s="168">
        <v>11.22</v>
      </c>
      <c r="I326" s="169"/>
      <c r="L326" s="164"/>
      <c r="M326" s="170"/>
      <c r="N326" s="171"/>
      <c r="O326" s="171"/>
      <c r="P326" s="171"/>
      <c r="Q326" s="171"/>
      <c r="R326" s="171"/>
      <c r="S326" s="171"/>
      <c r="T326" s="172"/>
      <c r="AT326" s="166" t="s">
        <v>194</v>
      </c>
      <c r="AU326" s="166" t="s">
        <v>88</v>
      </c>
      <c r="AV326" s="13" t="s">
        <v>88</v>
      </c>
      <c r="AW326" s="13" t="s">
        <v>35</v>
      </c>
      <c r="AX326" s="13" t="s">
        <v>80</v>
      </c>
      <c r="AY326" s="166" t="s">
        <v>185</v>
      </c>
    </row>
    <row r="327" spans="1:65" s="13" customFormat="1">
      <c r="B327" s="164"/>
      <c r="D327" s="165" t="s">
        <v>194</v>
      </c>
      <c r="E327" s="166" t="s">
        <v>1</v>
      </c>
      <c r="F327" s="167" t="s">
        <v>2049</v>
      </c>
      <c r="H327" s="168">
        <v>11.704000000000001</v>
      </c>
      <c r="I327" s="169"/>
      <c r="L327" s="164"/>
      <c r="M327" s="170"/>
      <c r="N327" s="171"/>
      <c r="O327" s="171"/>
      <c r="P327" s="171"/>
      <c r="Q327" s="171"/>
      <c r="R327" s="171"/>
      <c r="S327" s="171"/>
      <c r="T327" s="172"/>
      <c r="AT327" s="166" t="s">
        <v>194</v>
      </c>
      <c r="AU327" s="166" t="s">
        <v>88</v>
      </c>
      <c r="AV327" s="13" t="s">
        <v>88</v>
      </c>
      <c r="AW327" s="13" t="s">
        <v>35</v>
      </c>
      <c r="AX327" s="13" t="s">
        <v>80</v>
      </c>
      <c r="AY327" s="166" t="s">
        <v>185</v>
      </c>
    </row>
    <row r="328" spans="1:65" s="13" customFormat="1">
      <c r="B328" s="164"/>
      <c r="D328" s="165" t="s">
        <v>194</v>
      </c>
      <c r="E328" s="166" t="s">
        <v>1</v>
      </c>
      <c r="F328" s="167" t="s">
        <v>2050</v>
      </c>
      <c r="H328" s="168">
        <v>39.6</v>
      </c>
      <c r="I328" s="169"/>
      <c r="L328" s="164"/>
      <c r="M328" s="170"/>
      <c r="N328" s="171"/>
      <c r="O328" s="171"/>
      <c r="P328" s="171"/>
      <c r="Q328" s="171"/>
      <c r="R328" s="171"/>
      <c r="S328" s="171"/>
      <c r="T328" s="172"/>
      <c r="AT328" s="166" t="s">
        <v>194</v>
      </c>
      <c r="AU328" s="166" t="s">
        <v>88</v>
      </c>
      <c r="AV328" s="13" t="s">
        <v>88</v>
      </c>
      <c r="AW328" s="13" t="s">
        <v>35</v>
      </c>
      <c r="AX328" s="13" t="s">
        <v>80</v>
      </c>
      <c r="AY328" s="166" t="s">
        <v>185</v>
      </c>
    </row>
    <row r="329" spans="1:65" s="14" customFormat="1">
      <c r="B329" s="173"/>
      <c r="D329" s="165" t="s">
        <v>194</v>
      </c>
      <c r="E329" s="174" t="s">
        <v>1866</v>
      </c>
      <c r="F329" s="175" t="s">
        <v>195</v>
      </c>
      <c r="H329" s="176">
        <v>62.524000000000001</v>
      </c>
      <c r="I329" s="177"/>
      <c r="L329" s="173"/>
      <c r="M329" s="178"/>
      <c r="N329" s="179"/>
      <c r="O329" s="179"/>
      <c r="P329" s="179"/>
      <c r="Q329" s="179"/>
      <c r="R329" s="179"/>
      <c r="S329" s="179"/>
      <c r="T329" s="180"/>
      <c r="AT329" s="174" t="s">
        <v>194</v>
      </c>
      <c r="AU329" s="174" t="s">
        <v>88</v>
      </c>
      <c r="AV329" s="14" t="s">
        <v>192</v>
      </c>
      <c r="AW329" s="14" t="s">
        <v>35</v>
      </c>
      <c r="AX329" s="14" t="s">
        <v>24</v>
      </c>
      <c r="AY329" s="174" t="s">
        <v>185</v>
      </c>
    </row>
    <row r="330" spans="1:65" s="2" customFormat="1" ht="21.75" customHeight="1">
      <c r="A330" s="33"/>
      <c r="B330" s="150"/>
      <c r="C330" s="151" t="s">
        <v>556</v>
      </c>
      <c r="D330" s="151" t="s">
        <v>187</v>
      </c>
      <c r="E330" s="152" t="s">
        <v>2096</v>
      </c>
      <c r="F330" s="153" t="s">
        <v>2097</v>
      </c>
      <c r="G330" s="154" t="s">
        <v>228</v>
      </c>
      <c r="H330" s="155">
        <v>3.7509999999999999</v>
      </c>
      <c r="I330" s="156"/>
      <c r="J330" s="157">
        <f>ROUND(I330*H330,2)</f>
        <v>0</v>
      </c>
      <c r="K330" s="153" t="s">
        <v>191</v>
      </c>
      <c r="L330" s="34"/>
      <c r="M330" s="158" t="s">
        <v>1</v>
      </c>
      <c r="N330" s="159" t="s">
        <v>45</v>
      </c>
      <c r="O330" s="59"/>
      <c r="P330" s="160">
        <f>O330*H330</f>
        <v>0</v>
      </c>
      <c r="Q330" s="160">
        <v>0</v>
      </c>
      <c r="R330" s="160">
        <f>Q330*H330</f>
        <v>0</v>
      </c>
      <c r="S330" s="160">
        <v>0</v>
      </c>
      <c r="T330" s="161">
        <f>S330*H330</f>
        <v>0</v>
      </c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R330" s="162" t="s">
        <v>192</v>
      </c>
      <c r="AT330" s="162" t="s">
        <v>187</v>
      </c>
      <c r="AU330" s="162" t="s">
        <v>88</v>
      </c>
      <c r="AY330" s="18" t="s">
        <v>185</v>
      </c>
      <c r="BE330" s="163">
        <f>IF(N330="základní",J330,0)</f>
        <v>0</v>
      </c>
      <c r="BF330" s="163">
        <f>IF(N330="snížená",J330,0)</f>
        <v>0</v>
      </c>
      <c r="BG330" s="163">
        <f>IF(N330="zákl. přenesená",J330,0)</f>
        <v>0</v>
      </c>
      <c r="BH330" s="163">
        <f>IF(N330="sníž. přenesená",J330,0)</f>
        <v>0</v>
      </c>
      <c r="BI330" s="163">
        <f>IF(N330="nulová",J330,0)</f>
        <v>0</v>
      </c>
      <c r="BJ330" s="18" t="s">
        <v>24</v>
      </c>
      <c r="BK330" s="163">
        <f>ROUND(I330*H330,2)</f>
        <v>0</v>
      </c>
      <c r="BL330" s="18" t="s">
        <v>192</v>
      </c>
      <c r="BM330" s="162" t="s">
        <v>4304</v>
      </c>
    </row>
    <row r="331" spans="1:65" s="15" customFormat="1">
      <c r="B331" s="194"/>
      <c r="D331" s="165" t="s">
        <v>194</v>
      </c>
      <c r="E331" s="195" t="s">
        <v>1</v>
      </c>
      <c r="F331" s="196" t="s">
        <v>2099</v>
      </c>
      <c r="H331" s="195" t="s">
        <v>1</v>
      </c>
      <c r="I331" s="197"/>
      <c r="L331" s="194"/>
      <c r="M331" s="198"/>
      <c r="N331" s="199"/>
      <c r="O331" s="199"/>
      <c r="P331" s="199"/>
      <c r="Q331" s="199"/>
      <c r="R331" s="199"/>
      <c r="S331" s="199"/>
      <c r="T331" s="200"/>
      <c r="AT331" s="195" t="s">
        <v>194</v>
      </c>
      <c r="AU331" s="195" t="s">
        <v>88</v>
      </c>
      <c r="AV331" s="15" t="s">
        <v>24</v>
      </c>
      <c r="AW331" s="15" t="s">
        <v>35</v>
      </c>
      <c r="AX331" s="15" t="s">
        <v>80</v>
      </c>
      <c r="AY331" s="195" t="s">
        <v>185</v>
      </c>
    </row>
    <row r="332" spans="1:65" s="13" customFormat="1">
      <c r="B332" s="164"/>
      <c r="D332" s="165" t="s">
        <v>194</v>
      </c>
      <c r="E332" s="166" t="s">
        <v>1</v>
      </c>
      <c r="F332" s="167" t="s">
        <v>4305</v>
      </c>
      <c r="H332" s="168">
        <v>3.7509999999999999</v>
      </c>
      <c r="I332" s="169"/>
      <c r="L332" s="164"/>
      <c r="M332" s="170"/>
      <c r="N332" s="171"/>
      <c r="O332" s="171"/>
      <c r="P332" s="171"/>
      <c r="Q332" s="171"/>
      <c r="R332" s="171"/>
      <c r="S332" s="171"/>
      <c r="T332" s="172"/>
      <c r="AT332" s="166" t="s">
        <v>194</v>
      </c>
      <c r="AU332" s="166" t="s">
        <v>88</v>
      </c>
      <c r="AV332" s="13" t="s">
        <v>88</v>
      </c>
      <c r="AW332" s="13" t="s">
        <v>35</v>
      </c>
      <c r="AX332" s="13" t="s">
        <v>24</v>
      </c>
      <c r="AY332" s="166" t="s">
        <v>185</v>
      </c>
    </row>
    <row r="333" spans="1:65" s="2" customFormat="1" ht="21.75" customHeight="1">
      <c r="A333" s="33"/>
      <c r="B333" s="150"/>
      <c r="C333" s="151" t="s">
        <v>560</v>
      </c>
      <c r="D333" s="151" t="s">
        <v>187</v>
      </c>
      <c r="E333" s="152" t="s">
        <v>2101</v>
      </c>
      <c r="F333" s="153" t="s">
        <v>2102</v>
      </c>
      <c r="G333" s="154" t="s">
        <v>228</v>
      </c>
      <c r="H333" s="155">
        <v>50.018999999999998</v>
      </c>
      <c r="I333" s="156"/>
      <c r="J333" s="157">
        <f>ROUND(I333*H333,2)</f>
        <v>0</v>
      </c>
      <c r="K333" s="153" t="s">
        <v>191</v>
      </c>
      <c r="L333" s="34"/>
      <c r="M333" s="158" t="s">
        <v>1</v>
      </c>
      <c r="N333" s="159" t="s">
        <v>45</v>
      </c>
      <c r="O333" s="59"/>
      <c r="P333" s="160">
        <f>O333*H333</f>
        <v>0</v>
      </c>
      <c r="Q333" s="160">
        <v>0</v>
      </c>
      <c r="R333" s="160">
        <f>Q333*H333</f>
        <v>0</v>
      </c>
      <c r="S333" s="160">
        <v>0</v>
      </c>
      <c r="T333" s="161">
        <f>S333*H333</f>
        <v>0</v>
      </c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R333" s="162" t="s">
        <v>192</v>
      </c>
      <c r="AT333" s="162" t="s">
        <v>187</v>
      </c>
      <c r="AU333" s="162" t="s">
        <v>88</v>
      </c>
      <c r="AY333" s="18" t="s">
        <v>185</v>
      </c>
      <c r="BE333" s="163">
        <f>IF(N333="základní",J333,0)</f>
        <v>0</v>
      </c>
      <c r="BF333" s="163">
        <f>IF(N333="snížená",J333,0)</f>
        <v>0</v>
      </c>
      <c r="BG333" s="163">
        <f>IF(N333="zákl. přenesená",J333,0)</f>
        <v>0</v>
      </c>
      <c r="BH333" s="163">
        <f>IF(N333="sníž. přenesená",J333,0)</f>
        <v>0</v>
      </c>
      <c r="BI333" s="163">
        <f>IF(N333="nulová",J333,0)</f>
        <v>0</v>
      </c>
      <c r="BJ333" s="18" t="s">
        <v>24</v>
      </c>
      <c r="BK333" s="163">
        <f>ROUND(I333*H333,2)</f>
        <v>0</v>
      </c>
      <c r="BL333" s="18" t="s">
        <v>192</v>
      </c>
      <c r="BM333" s="162" t="s">
        <v>4306</v>
      </c>
    </row>
    <row r="334" spans="1:65" s="15" customFormat="1">
      <c r="B334" s="194"/>
      <c r="D334" s="165" t="s">
        <v>194</v>
      </c>
      <c r="E334" s="195" t="s">
        <v>1</v>
      </c>
      <c r="F334" s="196" t="s">
        <v>2099</v>
      </c>
      <c r="H334" s="195" t="s">
        <v>1</v>
      </c>
      <c r="I334" s="197"/>
      <c r="L334" s="194"/>
      <c r="M334" s="198"/>
      <c r="N334" s="199"/>
      <c r="O334" s="199"/>
      <c r="P334" s="199"/>
      <c r="Q334" s="199"/>
      <c r="R334" s="199"/>
      <c r="S334" s="199"/>
      <c r="T334" s="200"/>
      <c r="AT334" s="195" t="s">
        <v>194</v>
      </c>
      <c r="AU334" s="195" t="s">
        <v>88</v>
      </c>
      <c r="AV334" s="15" t="s">
        <v>24</v>
      </c>
      <c r="AW334" s="15" t="s">
        <v>35</v>
      </c>
      <c r="AX334" s="15" t="s">
        <v>80</v>
      </c>
      <c r="AY334" s="195" t="s">
        <v>185</v>
      </c>
    </row>
    <row r="335" spans="1:65" s="13" customFormat="1">
      <c r="B335" s="164"/>
      <c r="D335" s="165" t="s">
        <v>194</v>
      </c>
      <c r="E335" s="166" t="s">
        <v>1</v>
      </c>
      <c r="F335" s="167" t="s">
        <v>4307</v>
      </c>
      <c r="H335" s="168">
        <v>50.018999999999998</v>
      </c>
      <c r="I335" s="169"/>
      <c r="L335" s="164"/>
      <c r="M335" s="170"/>
      <c r="N335" s="171"/>
      <c r="O335" s="171"/>
      <c r="P335" s="171"/>
      <c r="Q335" s="171"/>
      <c r="R335" s="171"/>
      <c r="S335" s="171"/>
      <c r="T335" s="172"/>
      <c r="AT335" s="166" t="s">
        <v>194</v>
      </c>
      <c r="AU335" s="166" t="s">
        <v>88</v>
      </c>
      <c r="AV335" s="13" t="s">
        <v>88</v>
      </c>
      <c r="AW335" s="13" t="s">
        <v>35</v>
      </c>
      <c r="AX335" s="13" t="s">
        <v>24</v>
      </c>
      <c r="AY335" s="166" t="s">
        <v>185</v>
      </c>
    </row>
    <row r="336" spans="1:65" s="2" customFormat="1" ht="21.75" customHeight="1">
      <c r="A336" s="33"/>
      <c r="B336" s="150"/>
      <c r="C336" s="151" t="s">
        <v>563</v>
      </c>
      <c r="D336" s="151" t="s">
        <v>187</v>
      </c>
      <c r="E336" s="152" t="s">
        <v>2105</v>
      </c>
      <c r="F336" s="153" t="s">
        <v>2106</v>
      </c>
      <c r="G336" s="154" t="s">
        <v>228</v>
      </c>
      <c r="H336" s="155">
        <v>8.7530000000000001</v>
      </c>
      <c r="I336" s="156"/>
      <c r="J336" s="157">
        <f>ROUND(I336*H336,2)</f>
        <v>0</v>
      </c>
      <c r="K336" s="153" t="s">
        <v>191</v>
      </c>
      <c r="L336" s="34"/>
      <c r="M336" s="158" t="s">
        <v>1</v>
      </c>
      <c r="N336" s="159" t="s">
        <v>45</v>
      </c>
      <c r="O336" s="59"/>
      <c r="P336" s="160">
        <f>O336*H336</f>
        <v>0</v>
      </c>
      <c r="Q336" s="160">
        <v>0</v>
      </c>
      <c r="R336" s="160">
        <f>Q336*H336</f>
        <v>0</v>
      </c>
      <c r="S336" s="160">
        <v>0</v>
      </c>
      <c r="T336" s="161">
        <f>S336*H336</f>
        <v>0</v>
      </c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R336" s="162" t="s">
        <v>192</v>
      </c>
      <c r="AT336" s="162" t="s">
        <v>187</v>
      </c>
      <c r="AU336" s="162" t="s">
        <v>88</v>
      </c>
      <c r="AY336" s="18" t="s">
        <v>185</v>
      </c>
      <c r="BE336" s="163">
        <f>IF(N336="základní",J336,0)</f>
        <v>0</v>
      </c>
      <c r="BF336" s="163">
        <f>IF(N336="snížená",J336,0)</f>
        <v>0</v>
      </c>
      <c r="BG336" s="163">
        <f>IF(N336="zákl. přenesená",J336,0)</f>
        <v>0</v>
      </c>
      <c r="BH336" s="163">
        <f>IF(N336="sníž. přenesená",J336,0)</f>
        <v>0</v>
      </c>
      <c r="BI336" s="163">
        <f>IF(N336="nulová",J336,0)</f>
        <v>0</v>
      </c>
      <c r="BJ336" s="18" t="s">
        <v>24</v>
      </c>
      <c r="BK336" s="163">
        <f>ROUND(I336*H336,2)</f>
        <v>0</v>
      </c>
      <c r="BL336" s="18" t="s">
        <v>192</v>
      </c>
      <c r="BM336" s="162" t="s">
        <v>4308</v>
      </c>
    </row>
    <row r="337" spans="1:65" s="15" customFormat="1">
      <c r="B337" s="194"/>
      <c r="D337" s="165" t="s">
        <v>194</v>
      </c>
      <c r="E337" s="195" t="s">
        <v>1</v>
      </c>
      <c r="F337" s="196" t="s">
        <v>2099</v>
      </c>
      <c r="H337" s="195" t="s">
        <v>1</v>
      </c>
      <c r="I337" s="197"/>
      <c r="L337" s="194"/>
      <c r="M337" s="198"/>
      <c r="N337" s="199"/>
      <c r="O337" s="199"/>
      <c r="P337" s="199"/>
      <c r="Q337" s="199"/>
      <c r="R337" s="199"/>
      <c r="S337" s="199"/>
      <c r="T337" s="200"/>
      <c r="AT337" s="195" t="s">
        <v>194</v>
      </c>
      <c r="AU337" s="195" t="s">
        <v>88</v>
      </c>
      <c r="AV337" s="15" t="s">
        <v>24</v>
      </c>
      <c r="AW337" s="15" t="s">
        <v>35</v>
      </c>
      <c r="AX337" s="15" t="s">
        <v>80</v>
      </c>
      <c r="AY337" s="195" t="s">
        <v>185</v>
      </c>
    </row>
    <row r="338" spans="1:65" s="13" customFormat="1">
      <c r="B338" s="164"/>
      <c r="D338" s="165" t="s">
        <v>194</v>
      </c>
      <c r="E338" s="166" t="s">
        <v>1</v>
      </c>
      <c r="F338" s="167" t="s">
        <v>4309</v>
      </c>
      <c r="H338" s="168">
        <v>8.7530000000000001</v>
      </c>
      <c r="I338" s="169"/>
      <c r="L338" s="164"/>
      <c r="M338" s="170"/>
      <c r="N338" s="171"/>
      <c r="O338" s="171"/>
      <c r="P338" s="171"/>
      <c r="Q338" s="171"/>
      <c r="R338" s="171"/>
      <c r="S338" s="171"/>
      <c r="T338" s="172"/>
      <c r="AT338" s="166" t="s">
        <v>194</v>
      </c>
      <c r="AU338" s="166" t="s">
        <v>88</v>
      </c>
      <c r="AV338" s="13" t="s">
        <v>88</v>
      </c>
      <c r="AW338" s="13" t="s">
        <v>35</v>
      </c>
      <c r="AX338" s="13" t="s">
        <v>24</v>
      </c>
      <c r="AY338" s="166" t="s">
        <v>185</v>
      </c>
    </row>
    <row r="339" spans="1:65" s="2" customFormat="1" ht="21.75" customHeight="1">
      <c r="A339" s="33"/>
      <c r="B339" s="150"/>
      <c r="C339" s="151" t="s">
        <v>565</v>
      </c>
      <c r="D339" s="151" t="s">
        <v>187</v>
      </c>
      <c r="E339" s="152" t="s">
        <v>4310</v>
      </c>
      <c r="F339" s="153" t="s">
        <v>4311</v>
      </c>
      <c r="G339" s="154" t="s">
        <v>228</v>
      </c>
      <c r="H339" s="155">
        <v>28.997</v>
      </c>
      <c r="I339" s="156"/>
      <c r="J339" s="157">
        <f>ROUND(I339*H339,2)</f>
        <v>0</v>
      </c>
      <c r="K339" s="153" t="s">
        <v>191</v>
      </c>
      <c r="L339" s="34"/>
      <c r="M339" s="158" t="s">
        <v>1</v>
      </c>
      <c r="N339" s="159" t="s">
        <v>45</v>
      </c>
      <c r="O339" s="59"/>
      <c r="P339" s="160">
        <f>O339*H339</f>
        <v>0</v>
      </c>
      <c r="Q339" s="160">
        <v>0</v>
      </c>
      <c r="R339" s="160">
        <f>Q339*H339</f>
        <v>0</v>
      </c>
      <c r="S339" s="160">
        <v>0</v>
      </c>
      <c r="T339" s="161">
        <f>S339*H339</f>
        <v>0</v>
      </c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R339" s="162" t="s">
        <v>192</v>
      </c>
      <c r="AT339" s="162" t="s">
        <v>187</v>
      </c>
      <c r="AU339" s="162" t="s">
        <v>88</v>
      </c>
      <c r="AY339" s="18" t="s">
        <v>185</v>
      </c>
      <c r="BE339" s="163">
        <f>IF(N339="základní",J339,0)</f>
        <v>0</v>
      </c>
      <c r="BF339" s="163">
        <f>IF(N339="snížená",J339,0)</f>
        <v>0</v>
      </c>
      <c r="BG339" s="163">
        <f>IF(N339="zákl. přenesená",J339,0)</f>
        <v>0</v>
      </c>
      <c r="BH339" s="163">
        <f>IF(N339="sníž. přenesená",J339,0)</f>
        <v>0</v>
      </c>
      <c r="BI339" s="163">
        <f>IF(N339="nulová",J339,0)</f>
        <v>0</v>
      </c>
      <c r="BJ339" s="18" t="s">
        <v>24</v>
      </c>
      <c r="BK339" s="163">
        <f>ROUND(I339*H339,2)</f>
        <v>0</v>
      </c>
      <c r="BL339" s="18" t="s">
        <v>192</v>
      </c>
      <c r="BM339" s="162" t="s">
        <v>4312</v>
      </c>
    </row>
    <row r="340" spans="1:65" s="15" customFormat="1">
      <c r="B340" s="194"/>
      <c r="D340" s="165" t="s">
        <v>194</v>
      </c>
      <c r="E340" s="195" t="s">
        <v>1</v>
      </c>
      <c r="F340" s="196" t="s">
        <v>4313</v>
      </c>
      <c r="H340" s="195" t="s">
        <v>1</v>
      </c>
      <c r="I340" s="197"/>
      <c r="L340" s="194"/>
      <c r="M340" s="198"/>
      <c r="N340" s="199"/>
      <c r="O340" s="199"/>
      <c r="P340" s="199"/>
      <c r="Q340" s="199"/>
      <c r="R340" s="199"/>
      <c r="S340" s="199"/>
      <c r="T340" s="200"/>
      <c r="AT340" s="195" t="s">
        <v>194</v>
      </c>
      <c r="AU340" s="195" t="s">
        <v>88</v>
      </c>
      <c r="AV340" s="15" t="s">
        <v>24</v>
      </c>
      <c r="AW340" s="15" t="s">
        <v>35</v>
      </c>
      <c r="AX340" s="15" t="s">
        <v>80</v>
      </c>
      <c r="AY340" s="195" t="s">
        <v>185</v>
      </c>
    </row>
    <row r="341" spans="1:65" s="13" customFormat="1">
      <c r="B341" s="164"/>
      <c r="D341" s="165" t="s">
        <v>194</v>
      </c>
      <c r="E341" s="166" t="s">
        <v>1</v>
      </c>
      <c r="F341" s="167" t="s">
        <v>4314</v>
      </c>
      <c r="H341" s="168">
        <v>4.2770000000000001</v>
      </c>
      <c r="I341" s="169"/>
      <c r="L341" s="164"/>
      <c r="M341" s="170"/>
      <c r="N341" s="171"/>
      <c r="O341" s="171"/>
      <c r="P341" s="171"/>
      <c r="Q341" s="171"/>
      <c r="R341" s="171"/>
      <c r="S341" s="171"/>
      <c r="T341" s="172"/>
      <c r="AT341" s="166" t="s">
        <v>194</v>
      </c>
      <c r="AU341" s="166" t="s">
        <v>88</v>
      </c>
      <c r="AV341" s="13" t="s">
        <v>88</v>
      </c>
      <c r="AW341" s="13" t="s">
        <v>35</v>
      </c>
      <c r="AX341" s="13" t="s">
        <v>80</v>
      </c>
      <c r="AY341" s="166" t="s">
        <v>185</v>
      </c>
    </row>
    <row r="342" spans="1:65" s="13" customFormat="1">
      <c r="B342" s="164"/>
      <c r="D342" s="165" t="s">
        <v>194</v>
      </c>
      <c r="E342" s="166" t="s">
        <v>1</v>
      </c>
      <c r="F342" s="167" t="s">
        <v>4315</v>
      </c>
      <c r="H342" s="168">
        <v>2.9790000000000001</v>
      </c>
      <c r="I342" s="169"/>
      <c r="L342" s="164"/>
      <c r="M342" s="170"/>
      <c r="N342" s="171"/>
      <c r="O342" s="171"/>
      <c r="P342" s="171"/>
      <c r="Q342" s="171"/>
      <c r="R342" s="171"/>
      <c r="S342" s="171"/>
      <c r="T342" s="172"/>
      <c r="AT342" s="166" t="s">
        <v>194</v>
      </c>
      <c r="AU342" s="166" t="s">
        <v>88</v>
      </c>
      <c r="AV342" s="13" t="s">
        <v>88</v>
      </c>
      <c r="AW342" s="13" t="s">
        <v>35</v>
      </c>
      <c r="AX342" s="13" t="s">
        <v>80</v>
      </c>
      <c r="AY342" s="166" t="s">
        <v>185</v>
      </c>
    </row>
    <row r="343" spans="1:65" s="13" customFormat="1">
      <c r="B343" s="164"/>
      <c r="D343" s="165" t="s">
        <v>194</v>
      </c>
      <c r="E343" s="166" t="s">
        <v>1</v>
      </c>
      <c r="F343" s="167" t="s">
        <v>4316</v>
      </c>
      <c r="H343" s="168">
        <v>4.5739999999999998</v>
      </c>
      <c r="I343" s="169"/>
      <c r="L343" s="164"/>
      <c r="M343" s="170"/>
      <c r="N343" s="171"/>
      <c r="O343" s="171"/>
      <c r="P343" s="171"/>
      <c r="Q343" s="171"/>
      <c r="R343" s="171"/>
      <c r="S343" s="171"/>
      <c r="T343" s="172"/>
      <c r="AT343" s="166" t="s">
        <v>194</v>
      </c>
      <c r="AU343" s="166" t="s">
        <v>88</v>
      </c>
      <c r="AV343" s="13" t="s">
        <v>88</v>
      </c>
      <c r="AW343" s="13" t="s">
        <v>35</v>
      </c>
      <c r="AX343" s="13" t="s">
        <v>80</v>
      </c>
      <c r="AY343" s="166" t="s">
        <v>185</v>
      </c>
    </row>
    <row r="344" spans="1:65" s="13" customFormat="1">
      <c r="B344" s="164"/>
      <c r="D344" s="165" t="s">
        <v>194</v>
      </c>
      <c r="E344" s="166" t="s">
        <v>1</v>
      </c>
      <c r="F344" s="167" t="s">
        <v>4317</v>
      </c>
      <c r="H344" s="168">
        <v>1.0189999999999999</v>
      </c>
      <c r="I344" s="169"/>
      <c r="L344" s="164"/>
      <c r="M344" s="170"/>
      <c r="N344" s="171"/>
      <c r="O344" s="171"/>
      <c r="P344" s="171"/>
      <c r="Q344" s="171"/>
      <c r="R344" s="171"/>
      <c r="S344" s="171"/>
      <c r="T344" s="172"/>
      <c r="AT344" s="166" t="s">
        <v>194</v>
      </c>
      <c r="AU344" s="166" t="s">
        <v>88</v>
      </c>
      <c r="AV344" s="13" t="s">
        <v>88</v>
      </c>
      <c r="AW344" s="13" t="s">
        <v>35</v>
      </c>
      <c r="AX344" s="13" t="s">
        <v>80</v>
      </c>
      <c r="AY344" s="166" t="s">
        <v>185</v>
      </c>
    </row>
    <row r="345" spans="1:65" s="13" customFormat="1">
      <c r="B345" s="164"/>
      <c r="D345" s="165" t="s">
        <v>194</v>
      </c>
      <c r="E345" s="166" t="s">
        <v>1</v>
      </c>
      <c r="F345" s="167" t="s">
        <v>4318</v>
      </c>
      <c r="H345" s="168">
        <v>14.363</v>
      </c>
      <c r="I345" s="169"/>
      <c r="L345" s="164"/>
      <c r="M345" s="170"/>
      <c r="N345" s="171"/>
      <c r="O345" s="171"/>
      <c r="P345" s="171"/>
      <c r="Q345" s="171"/>
      <c r="R345" s="171"/>
      <c r="S345" s="171"/>
      <c r="T345" s="172"/>
      <c r="AT345" s="166" t="s">
        <v>194</v>
      </c>
      <c r="AU345" s="166" t="s">
        <v>88</v>
      </c>
      <c r="AV345" s="13" t="s">
        <v>88</v>
      </c>
      <c r="AW345" s="13" t="s">
        <v>35</v>
      </c>
      <c r="AX345" s="13" t="s">
        <v>80</v>
      </c>
      <c r="AY345" s="166" t="s">
        <v>185</v>
      </c>
    </row>
    <row r="346" spans="1:65" s="13" customFormat="1">
      <c r="B346" s="164"/>
      <c r="D346" s="165" t="s">
        <v>194</v>
      </c>
      <c r="E346" s="166" t="s">
        <v>1</v>
      </c>
      <c r="F346" s="167" t="s">
        <v>4319</v>
      </c>
      <c r="H346" s="168">
        <v>102.682</v>
      </c>
      <c r="I346" s="169"/>
      <c r="L346" s="164"/>
      <c r="M346" s="170"/>
      <c r="N346" s="171"/>
      <c r="O346" s="171"/>
      <c r="P346" s="171"/>
      <c r="Q346" s="171"/>
      <c r="R346" s="171"/>
      <c r="S346" s="171"/>
      <c r="T346" s="172"/>
      <c r="AT346" s="166" t="s">
        <v>194</v>
      </c>
      <c r="AU346" s="166" t="s">
        <v>88</v>
      </c>
      <c r="AV346" s="13" t="s">
        <v>88</v>
      </c>
      <c r="AW346" s="13" t="s">
        <v>35</v>
      </c>
      <c r="AX346" s="13" t="s">
        <v>80</v>
      </c>
      <c r="AY346" s="166" t="s">
        <v>185</v>
      </c>
    </row>
    <row r="347" spans="1:65" s="13" customFormat="1">
      <c r="B347" s="164"/>
      <c r="D347" s="165" t="s">
        <v>194</v>
      </c>
      <c r="E347" s="166" t="s">
        <v>1</v>
      </c>
      <c r="F347" s="167" t="s">
        <v>4320</v>
      </c>
      <c r="H347" s="168">
        <v>119.087</v>
      </c>
      <c r="I347" s="169"/>
      <c r="L347" s="164"/>
      <c r="M347" s="170"/>
      <c r="N347" s="171"/>
      <c r="O347" s="171"/>
      <c r="P347" s="171"/>
      <c r="Q347" s="171"/>
      <c r="R347" s="171"/>
      <c r="S347" s="171"/>
      <c r="T347" s="172"/>
      <c r="AT347" s="166" t="s">
        <v>194</v>
      </c>
      <c r="AU347" s="166" t="s">
        <v>88</v>
      </c>
      <c r="AV347" s="13" t="s">
        <v>88</v>
      </c>
      <c r="AW347" s="13" t="s">
        <v>35</v>
      </c>
      <c r="AX347" s="13" t="s">
        <v>80</v>
      </c>
      <c r="AY347" s="166" t="s">
        <v>185</v>
      </c>
    </row>
    <row r="348" spans="1:65" s="13" customFormat="1">
      <c r="B348" s="164"/>
      <c r="D348" s="165" t="s">
        <v>194</v>
      </c>
      <c r="E348" s="166" t="s">
        <v>1</v>
      </c>
      <c r="F348" s="167" t="s">
        <v>4321</v>
      </c>
      <c r="H348" s="168">
        <v>46.529000000000003</v>
      </c>
      <c r="I348" s="169"/>
      <c r="L348" s="164"/>
      <c r="M348" s="170"/>
      <c r="N348" s="171"/>
      <c r="O348" s="171"/>
      <c r="P348" s="171"/>
      <c r="Q348" s="171"/>
      <c r="R348" s="171"/>
      <c r="S348" s="171"/>
      <c r="T348" s="172"/>
      <c r="AT348" s="166" t="s">
        <v>194</v>
      </c>
      <c r="AU348" s="166" t="s">
        <v>88</v>
      </c>
      <c r="AV348" s="13" t="s">
        <v>88</v>
      </c>
      <c r="AW348" s="13" t="s">
        <v>35</v>
      </c>
      <c r="AX348" s="13" t="s">
        <v>80</v>
      </c>
      <c r="AY348" s="166" t="s">
        <v>185</v>
      </c>
    </row>
    <row r="349" spans="1:65" s="13" customFormat="1">
      <c r="B349" s="164"/>
      <c r="D349" s="165" t="s">
        <v>194</v>
      </c>
      <c r="E349" s="166" t="s">
        <v>1</v>
      </c>
      <c r="F349" s="167" t="s">
        <v>4322</v>
      </c>
      <c r="H349" s="168">
        <v>22.617000000000001</v>
      </c>
      <c r="I349" s="169"/>
      <c r="L349" s="164"/>
      <c r="M349" s="170"/>
      <c r="N349" s="171"/>
      <c r="O349" s="171"/>
      <c r="P349" s="171"/>
      <c r="Q349" s="171"/>
      <c r="R349" s="171"/>
      <c r="S349" s="171"/>
      <c r="T349" s="172"/>
      <c r="AT349" s="166" t="s">
        <v>194</v>
      </c>
      <c r="AU349" s="166" t="s">
        <v>88</v>
      </c>
      <c r="AV349" s="13" t="s">
        <v>88</v>
      </c>
      <c r="AW349" s="13" t="s">
        <v>35</v>
      </c>
      <c r="AX349" s="13" t="s">
        <v>80</v>
      </c>
      <c r="AY349" s="166" t="s">
        <v>185</v>
      </c>
    </row>
    <row r="350" spans="1:65" s="13" customFormat="1">
      <c r="B350" s="164"/>
      <c r="D350" s="165" t="s">
        <v>194</v>
      </c>
      <c r="E350" s="166" t="s">
        <v>1</v>
      </c>
      <c r="F350" s="167" t="s">
        <v>4323</v>
      </c>
      <c r="H350" s="168">
        <v>50.607999999999997</v>
      </c>
      <c r="I350" s="169"/>
      <c r="L350" s="164"/>
      <c r="M350" s="170"/>
      <c r="N350" s="171"/>
      <c r="O350" s="171"/>
      <c r="P350" s="171"/>
      <c r="Q350" s="171"/>
      <c r="R350" s="171"/>
      <c r="S350" s="171"/>
      <c r="T350" s="172"/>
      <c r="AT350" s="166" t="s">
        <v>194</v>
      </c>
      <c r="AU350" s="166" t="s">
        <v>88</v>
      </c>
      <c r="AV350" s="13" t="s">
        <v>88</v>
      </c>
      <c r="AW350" s="13" t="s">
        <v>35</v>
      </c>
      <c r="AX350" s="13" t="s">
        <v>80</v>
      </c>
      <c r="AY350" s="166" t="s">
        <v>185</v>
      </c>
    </row>
    <row r="351" spans="1:65" s="13" customFormat="1">
      <c r="B351" s="164"/>
      <c r="D351" s="165" t="s">
        <v>194</v>
      </c>
      <c r="E351" s="166" t="s">
        <v>1</v>
      </c>
      <c r="F351" s="167" t="s">
        <v>4324</v>
      </c>
      <c r="H351" s="168">
        <v>14.763</v>
      </c>
      <c r="I351" s="169"/>
      <c r="L351" s="164"/>
      <c r="M351" s="170"/>
      <c r="N351" s="171"/>
      <c r="O351" s="171"/>
      <c r="P351" s="171"/>
      <c r="Q351" s="171"/>
      <c r="R351" s="171"/>
      <c r="S351" s="171"/>
      <c r="T351" s="172"/>
      <c r="AT351" s="166" t="s">
        <v>194</v>
      </c>
      <c r="AU351" s="166" t="s">
        <v>88</v>
      </c>
      <c r="AV351" s="13" t="s">
        <v>88</v>
      </c>
      <c r="AW351" s="13" t="s">
        <v>35</v>
      </c>
      <c r="AX351" s="13" t="s">
        <v>80</v>
      </c>
      <c r="AY351" s="166" t="s">
        <v>185</v>
      </c>
    </row>
    <row r="352" spans="1:65" s="13" customFormat="1">
      <c r="B352" s="164"/>
      <c r="D352" s="165" t="s">
        <v>194</v>
      </c>
      <c r="E352" s="166" t="s">
        <v>1</v>
      </c>
      <c r="F352" s="167" t="s">
        <v>4325</v>
      </c>
      <c r="H352" s="168">
        <v>28.087</v>
      </c>
      <c r="I352" s="169"/>
      <c r="L352" s="164"/>
      <c r="M352" s="170"/>
      <c r="N352" s="171"/>
      <c r="O352" s="171"/>
      <c r="P352" s="171"/>
      <c r="Q352" s="171"/>
      <c r="R352" s="171"/>
      <c r="S352" s="171"/>
      <c r="T352" s="172"/>
      <c r="AT352" s="166" t="s">
        <v>194</v>
      </c>
      <c r="AU352" s="166" t="s">
        <v>88</v>
      </c>
      <c r="AV352" s="13" t="s">
        <v>88</v>
      </c>
      <c r="AW352" s="13" t="s">
        <v>35</v>
      </c>
      <c r="AX352" s="13" t="s">
        <v>80</v>
      </c>
      <c r="AY352" s="166" t="s">
        <v>185</v>
      </c>
    </row>
    <row r="353" spans="2:51" s="13" customFormat="1">
      <c r="B353" s="164"/>
      <c r="D353" s="165" t="s">
        <v>194</v>
      </c>
      <c r="E353" s="166" t="s">
        <v>1</v>
      </c>
      <c r="F353" s="167" t="s">
        <v>4326</v>
      </c>
      <c r="H353" s="168">
        <v>25.45</v>
      </c>
      <c r="I353" s="169"/>
      <c r="L353" s="164"/>
      <c r="M353" s="170"/>
      <c r="N353" s="171"/>
      <c r="O353" s="171"/>
      <c r="P353" s="171"/>
      <c r="Q353" s="171"/>
      <c r="R353" s="171"/>
      <c r="S353" s="171"/>
      <c r="T353" s="172"/>
      <c r="AT353" s="166" t="s">
        <v>194</v>
      </c>
      <c r="AU353" s="166" t="s">
        <v>88</v>
      </c>
      <c r="AV353" s="13" t="s">
        <v>88</v>
      </c>
      <c r="AW353" s="13" t="s">
        <v>35</v>
      </c>
      <c r="AX353" s="13" t="s">
        <v>80</v>
      </c>
      <c r="AY353" s="166" t="s">
        <v>185</v>
      </c>
    </row>
    <row r="354" spans="2:51" s="13" customFormat="1">
      <c r="B354" s="164"/>
      <c r="D354" s="165" t="s">
        <v>194</v>
      </c>
      <c r="E354" s="166" t="s">
        <v>1</v>
      </c>
      <c r="F354" s="167" t="s">
        <v>4327</v>
      </c>
      <c r="H354" s="168">
        <v>234.61699999999999</v>
      </c>
      <c r="I354" s="169"/>
      <c r="L354" s="164"/>
      <c r="M354" s="170"/>
      <c r="N354" s="171"/>
      <c r="O354" s="171"/>
      <c r="P354" s="171"/>
      <c r="Q354" s="171"/>
      <c r="R354" s="171"/>
      <c r="S354" s="171"/>
      <c r="T354" s="172"/>
      <c r="AT354" s="166" t="s">
        <v>194</v>
      </c>
      <c r="AU354" s="166" t="s">
        <v>88</v>
      </c>
      <c r="AV354" s="13" t="s">
        <v>88</v>
      </c>
      <c r="AW354" s="13" t="s">
        <v>35</v>
      </c>
      <c r="AX354" s="13" t="s">
        <v>80</v>
      </c>
      <c r="AY354" s="166" t="s">
        <v>185</v>
      </c>
    </row>
    <row r="355" spans="2:51" s="13" customFormat="1">
      <c r="B355" s="164"/>
      <c r="D355" s="165" t="s">
        <v>194</v>
      </c>
      <c r="E355" s="166" t="s">
        <v>1</v>
      </c>
      <c r="F355" s="167" t="s">
        <v>4328</v>
      </c>
      <c r="H355" s="168">
        <v>14.116</v>
      </c>
      <c r="I355" s="169"/>
      <c r="L355" s="164"/>
      <c r="M355" s="170"/>
      <c r="N355" s="171"/>
      <c r="O355" s="171"/>
      <c r="P355" s="171"/>
      <c r="Q355" s="171"/>
      <c r="R355" s="171"/>
      <c r="S355" s="171"/>
      <c r="T355" s="172"/>
      <c r="AT355" s="166" t="s">
        <v>194</v>
      </c>
      <c r="AU355" s="166" t="s">
        <v>88</v>
      </c>
      <c r="AV355" s="13" t="s">
        <v>88</v>
      </c>
      <c r="AW355" s="13" t="s">
        <v>35</v>
      </c>
      <c r="AX355" s="13" t="s">
        <v>80</v>
      </c>
      <c r="AY355" s="166" t="s">
        <v>185</v>
      </c>
    </row>
    <row r="356" spans="2:51" s="13" customFormat="1">
      <c r="B356" s="164"/>
      <c r="D356" s="165" t="s">
        <v>194</v>
      </c>
      <c r="E356" s="166" t="s">
        <v>1</v>
      </c>
      <c r="F356" s="167" t="s">
        <v>4329</v>
      </c>
      <c r="H356" s="168">
        <v>37.866</v>
      </c>
      <c r="I356" s="169"/>
      <c r="L356" s="164"/>
      <c r="M356" s="170"/>
      <c r="N356" s="171"/>
      <c r="O356" s="171"/>
      <c r="P356" s="171"/>
      <c r="Q356" s="171"/>
      <c r="R356" s="171"/>
      <c r="S356" s="171"/>
      <c r="T356" s="172"/>
      <c r="AT356" s="166" t="s">
        <v>194</v>
      </c>
      <c r="AU356" s="166" t="s">
        <v>88</v>
      </c>
      <c r="AV356" s="13" t="s">
        <v>88</v>
      </c>
      <c r="AW356" s="13" t="s">
        <v>35</v>
      </c>
      <c r="AX356" s="13" t="s">
        <v>80</v>
      </c>
      <c r="AY356" s="166" t="s">
        <v>185</v>
      </c>
    </row>
    <row r="357" spans="2:51" s="13" customFormat="1">
      <c r="B357" s="164"/>
      <c r="D357" s="165" t="s">
        <v>194</v>
      </c>
      <c r="E357" s="166" t="s">
        <v>1</v>
      </c>
      <c r="F357" s="167" t="s">
        <v>4330</v>
      </c>
      <c r="H357" s="168">
        <v>9.6329999999999991</v>
      </c>
      <c r="I357" s="169"/>
      <c r="L357" s="164"/>
      <c r="M357" s="170"/>
      <c r="N357" s="171"/>
      <c r="O357" s="171"/>
      <c r="P357" s="171"/>
      <c r="Q357" s="171"/>
      <c r="R357" s="171"/>
      <c r="S357" s="171"/>
      <c r="T357" s="172"/>
      <c r="AT357" s="166" t="s">
        <v>194</v>
      </c>
      <c r="AU357" s="166" t="s">
        <v>88</v>
      </c>
      <c r="AV357" s="13" t="s">
        <v>88</v>
      </c>
      <c r="AW357" s="13" t="s">
        <v>35</v>
      </c>
      <c r="AX357" s="13" t="s">
        <v>80</v>
      </c>
      <c r="AY357" s="166" t="s">
        <v>185</v>
      </c>
    </row>
    <row r="358" spans="2:51" s="13" customFormat="1">
      <c r="B358" s="164"/>
      <c r="D358" s="165" t="s">
        <v>194</v>
      </c>
      <c r="E358" s="166" t="s">
        <v>1</v>
      </c>
      <c r="F358" s="167" t="s">
        <v>4331</v>
      </c>
      <c r="H358" s="168">
        <v>66.076999999999998</v>
      </c>
      <c r="I358" s="169"/>
      <c r="L358" s="164"/>
      <c r="M358" s="170"/>
      <c r="N358" s="171"/>
      <c r="O358" s="171"/>
      <c r="P358" s="171"/>
      <c r="Q358" s="171"/>
      <c r="R358" s="171"/>
      <c r="S358" s="171"/>
      <c r="T358" s="172"/>
      <c r="AT358" s="166" t="s">
        <v>194</v>
      </c>
      <c r="AU358" s="166" t="s">
        <v>88</v>
      </c>
      <c r="AV358" s="13" t="s">
        <v>88</v>
      </c>
      <c r="AW358" s="13" t="s">
        <v>35</v>
      </c>
      <c r="AX358" s="13" t="s">
        <v>80</v>
      </c>
      <c r="AY358" s="166" t="s">
        <v>185</v>
      </c>
    </row>
    <row r="359" spans="2:51" s="13" customFormat="1">
      <c r="B359" s="164"/>
      <c r="D359" s="165" t="s">
        <v>194</v>
      </c>
      <c r="E359" s="166" t="s">
        <v>1</v>
      </c>
      <c r="F359" s="167" t="s">
        <v>4332</v>
      </c>
      <c r="H359" s="168">
        <v>34.222999999999999</v>
      </c>
      <c r="I359" s="169"/>
      <c r="L359" s="164"/>
      <c r="M359" s="170"/>
      <c r="N359" s="171"/>
      <c r="O359" s="171"/>
      <c r="P359" s="171"/>
      <c r="Q359" s="171"/>
      <c r="R359" s="171"/>
      <c r="S359" s="171"/>
      <c r="T359" s="172"/>
      <c r="AT359" s="166" t="s">
        <v>194</v>
      </c>
      <c r="AU359" s="166" t="s">
        <v>88</v>
      </c>
      <c r="AV359" s="13" t="s">
        <v>88</v>
      </c>
      <c r="AW359" s="13" t="s">
        <v>35</v>
      </c>
      <c r="AX359" s="13" t="s">
        <v>80</v>
      </c>
      <c r="AY359" s="166" t="s">
        <v>185</v>
      </c>
    </row>
    <row r="360" spans="2:51" s="13" customFormat="1">
      <c r="B360" s="164"/>
      <c r="D360" s="165" t="s">
        <v>194</v>
      </c>
      <c r="E360" s="166" t="s">
        <v>1</v>
      </c>
      <c r="F360" s="167" t="s">
        <v>4333</v>
      </c>
      <c r="H360" s="168">
        <v>82.085999999999999</v>
      </c>
      <c r="I360" s="169"/>
      <c r="L360" s="164"/>
      <c r="M360" s="170"/>
      <c r="N360" s="171"/>
      <c r="O360" s="171"/>
      <c r="P360" s="171"/>
      <c r="Q360" s="171"/>
      <c r="R360" s="171"/>
      <c r="S360" s="171"/>
      <c r="T360" s="172"/>
      <c r="AT360" s="166" t="s">
        <v>194</v>
      </c>
      <c r="AU360" s="166" t="s">
        <v>88</v>
      </c>
      <c r="AV360" s="13" t="s">
        <v>88</v>
      </c>
      <c r="AW360" s="13" t="s">
        <v>35</v>
      </c>
      <c r="AX360" s="13" t="s">
        <v>80</v>
      </c>
      <c r="AY360" s="166" t="s">
        <v>185</v>
      </c>
    </row>
    <row r="361" spans="2:51" s="15" customFormat="1">
      <c r="B361" s="194"/>
      <c r="D361" s="165" t="s">
        <v>194</v>
      </c>
      <c r="E361" s="195" t="s">
        <v>1</v>
      </c>
      <c r="F361" s="196" t="s">
        <v>4334</v>
      </c>
      <c r="H361" s="195" t="s">
        <v>1</v>
      </c>
      <c r="I361" s="197"/>
      <c r="L361" s="194"/>
      <c r="M361" s="198"/>
      <c r="N361" s="199"/>
      <c r="O361" s="199"/>
      <c r="P361" s="199"/>
      <c r="Q361" s="199"/>
      <c r="R361" s="199"/>
      <c r="S361" s="199"/>
      <c r="T361" s="200"/>
      <c r="AT361" s="195" t="s">
        <v>194</v>
      </c>
      <c r="AU361" s="195" t="s">
        <v>88</v>
      </c>
      <c r="AV361" s="15" t="s">
        <v>24</v>
      </c>
      <c r="AW361" s="15" t="s">
        <v>35</v>
      </c>
      <c r="AX361" s="15" t="s">
        <v>80</v>
      </c>
      <c r="AY361" s="195" t="s">
        <v>185</v>
      </c>
    </row>
    <row r="362" spans="2:51" s="13" customFormat="1">
      <c r="B362" s="164"/>
      <c r="D362" s="165" t="s">
        <v>194</v>
      </c>
      <c r="E362" s="166" t="s">
        <v>1</v>
      </c>
      <c r="F362" s="167" t="s">
        <v>4335</v>
      </c>
      <c r="H362" s="168">
        <v>1.778</v>
      </c>
      <c r="I362" s="169"/>
      <c r="L362" s="164"/>
      <c r="M362" s="170"/>
      <c r="N362" s="171"/>
      <c r="O362" s="171"/>
      <c r="P362" s="171"/>
      <c r="Q362" s="171"/>
      <c r="R362" s="171"/>
      <c r="S362" s="171"/>
      <c r="T362" s="172"/>
      <c r="AT362" s="166" t="s">
        <v>194</v>
      </c>
      <c r="AU362" s="166" t="s">
        <v>88</v>
      </c>
      <c r="AV362" s="13" t="s">
        <v>88</v>
      </c>
      <c r="AW362" s="13" t="s">
        <v>35</v>
      </c>
      <c r="AX362" s="13" t="s">
        <v>80</v>
      </c>
      <c r="AY362" s="166" t="s">
        <v>185</v>
      </c>
    </row>
    <row r="363" spans="2:51" s="13" customFormat="1">
      <c r="B363" s="164"/>
      <c r="D363" s="165" t="s">
        <v>194</v>
      </c>
      <c r="E363" s="166" t="s">
        <v>1</v>
      </c>
      <c r="F363" s="167" t="s">
        <v>4336</v>
      </c>
      <c r="H363" s="168">
        <v>4.2539999999999996</v>
      </c>
      <c r="I363" s="169"/>
      <c r="L363" s="164"/>
      <c r="M363" s="170"/>
      <c r="N363" s="171"/>
      <c r="O363" s="171"/>
      <c r="P363" s="171"/>
      <c r="Q363" s="171"/>
      <c r="R363" s="171"/>
      <c r="S363" s="171"/>
      <c r="T363" s="172"/>
      <c r="AT363" s="166" t="s">
        <v>194</v>
      </c>
      <c r="AU363" s="166" t="s">
        <v>88</v>
      </c>
      <c r="AV363" s="13" t="s">
        <v>88</v>
      </c>
      <c r="AW363" s="13" t="s">
        <v>35</v>
      </c>
      <c r="AX363" s="13" t="s">
        <v>80</v>
      </c>
      <c r="AY363" s="166" t="s">
        <v>185</v>
      </c>
    </row>
    <row r="364" spans="2:51" s="13" customFormat="1">
      <c r="B364" s="164"/>
      <c r="D364" s="165" t="s">
        <v>194</v>
      </c>
      <c r="E364" s="166" t="s">
        <v>1</v>
      </c>
      <c r="F364" s="167" t="s">
        <v>4337</v>
      </c>
      <c r="H364" s="168">
        <v>0.96699999999999997</v>
      </c>
      <c r="I364" s="169"/>
      <c r="L364" s="164"/>
      <c r="M364" s="170"/>
      <c r="N364" s="171"/>
      <c r="O364" s="171"/>
      <c r="P364" s="171"/>
      <c r="Q364" s="171"/>
      <c r="R364" s="171"/>
      <c r="S364" s="171"/>
      <c r="T364" s="172"/>
      <c r="AT364" s="166" t="s">
        <v>194</v>
      </c>
      <c r="AU364" s="166" t="s">
        <v>88</v>
      </c>
      <c r="AV364" s="13" t="s">
        <v>88</v>
      </c>
      <c r="AW364" s="13" t="s">
        <v>35</v>
      </c>
      <c r="AX364" s="13" t="s">
        <v>80</v>
      </c>
      <c r="AY364" s="166" t="s">
        <v>185</v>
      </c>
    </row>
    <row r="365" spans="2:51" s="15" customFormat="1">
      <c r="B365" s="194"/>
      <c r="D365" s="165" t="s">
        <v>194</v>
      </c>
      <c r="E365" s="195" t="s">
        <v>1</v>
      </c>
      <c r="F365" s="196" t="s">
        <v>4338</v>
      </c>
      <c r="H365" s="195" t="s">
        <v>1</v>
      </c>
      <c r="I365" s="197"/>
      <c r="L365" s="194"/>
      <c r="M365" s="198"/>
      <c r="N365" s="199"/>
      <c r="O365" s="199"/>
      <c r="P365" s="199"/>
      <c r="Q365" s="199"/>
      <c r="R365" s="199"/>
      <c r="S365" s="199"/>
      <c r="T365" s="200"/>
      <c r="AT365" s="195" t="s">
        <v>194</v>
      </c>
      <c r="AU365" s="195" t="s">
        <v>88</v>
      </c>
      <c r="AV365" s="15" t="s">
        <v>24</v>
      </c>
      <c r="AW365" s="15" t="s">
        <v>35</v>
      </c>
      <c r="AX365" s="15" t="s">
        <v>80</v>
      </c>
      <c r="AY365" s="195" t="s">
        <v>185</v>
      </c>
    </row>
    <row r="366" spans="2:51" s="13" customFormat="1">
      <c r="B366" s="164"/>
      <c r="D366" s="165" t="s">
        <v>194</v>
      </c>
      <c r="E366" s="166" t="s">
        <v>1</v>
      </c>
      <c r="F366" s="167" t="s">
        <v>4339</v>
      </c>
      <c r="H366" s="168">
        <v>7.6420000000000003</v>
      </c>
      <c r="I366" s="169"/>
      <c r="L366" s="164"/>
      <c r="M366" s="170"/>
      <c r="N366" s="171"/>
      <c r="O366" s="171"/>
      <c r="P366" s="171"/>
      <c r="Q366" s="171"/>
      <c r="R366" s="171"/>
      <c r="S366" s="171"/>
      <c r="T366" s="172"/>
      <c r="AT366" s="166" t="s">
        <v>194</v>
      </c>
      <c r="AU366" s="166" t="s">
        <v>88</v>
      </c>
      <c r="AV366" s="13" t="s">
        <v>88</v>
      </c>
      <c r="AW366" s="13" t="s">
        <v>35</v>
      </c>
      <c r="AX366" s="13" t="s">
        <v>80</v>
      </c>
      <c r="AY366" s="166" t="s">
        <v>185</v>
      </c>
    </row>
    <row r="367" spans="2:51" s="15" customFormat="1">
      <c r="B367" s="194"/>
      <c r="D367" s="165" t="s">
        <v>194</v>
      </c>
      <c r="E367" s="195" t="s">
        <v>1</v>
      </c>
      <c r="F367" s="196" t="s">
        <v>4340</v>
      </c>
      <c r="H367" s="195" t="s">
        <v>1</v>
      </c>
      <c r="I367" s="197"/>
      <c r="L367" s="194"/>
      <c r="M367" s="198"/>
      <c r="N367" s="199"/>
      <c r="O367" s="199"/>
      <c r="P367" s="199"/>
      <c r="Q367" s="199"/>
      <c r="R367" s="199"/>
      <c r="S367" s="199"/>
      <c r="T367" s="200"/>
      <c r="AT367" s="195" t="s">
        <v>194</v>
      </c>
      <c r="AU367" s="195" t="s">
        <v>88</v>
      </c>
      <c r="AV367" s="15" t="s">
        <v>24</v>
      </c>
      <c r="AW367" s="15" t="s">
        <v>35</v>
      </c>
      <c r="AX367" s="15" t="s">
        <v>80</v>
      </c>
      <c r="AY367" s="195" t="s">
        <v>185</v>
      </c>
    </row>
    <row r="368" spans="2:51" s="13" customFormat="1">
      <c r="B368" s="164"/>
      <c r="D368" s="165" t="s">
        <v>194</v>
      </c>
      <c r="E368" s="166" t="s">
        <v>1</v>
      </c>
      <c r="F368" s="167" t="s">
        <v>4341</v>
      </c>
      <c r="H368" s="168">
        <v>1.78</v>
      </c>
      <c r="I368" s="169"/>
      <c r="L368" s="164"/>
      <c r="M368" s="170"/>
      <c r="N368" s="171"/>
      <c r="O368" s="171"/>
      <c r="P368" s="171"/>
      <c r="Q368" s="171"/>
      <c r="R368" s="171"/>
      <c r="S368" s="171"/>
      <c r="T368" s="172"/>
      <c r="AT368" s="166" t="s">
        <v>194</v>
      </c>
      <c r="AU368" s="166" t="s">
        <v>88</v>
      </c>
      <c r="AV368" s="13" t="s">
        <v>88</v>
      </c>
      <c r="AW368" s="13" t="s">
        <v>35</v>
      </c>
      <c r="AX368" s="13" t="s">
        <v>80</v>
      </c>
      <c r="AY368" s="166" t="s">
        <v>185</v>
      </c>
    </row>
    <row r="369" spans="2:51" s="13" customFormat="1">
      <c r="B369" s="164"/>
      <c r="D369" s="165" t="s">
        <v>194</v>
      </c>
      <c r="E369" s="166" t="s">
        <v>1</v>
      </c>
      <c r="F369" s="167" t="s">
        <v>4342</v>
      </c>
      <c r="H369" s="168">
        <v>1.708</v>
      </c>
      <c r="I369" s="169"/>
      <c r="L369" s="164"/>
      <c r="M369" s="170"/>
      <c r="N369" s="171"/>
      <c r="O369" s="171"/>
      <c r="P369" s="171"/>
      <c r="Q369" s="171"/>
      <c r="R369" s="171"/>
      <c r="S369" s="171"/>
      <c r="T369" s="172"/>
      <c r="AT369" s="166" t="s">
        <v>194</v>
      </c>
      <c r="AU369" s="166" t="s">
        <v>88</v>
      </c>
      <c r="AV369" s="13" t="s">
        <v>88</v>
      </c>
      <c r="AW369" s="13" t="s">
        <v>35</v>
      </c>
      <c r="AX369" s="13" t="s">
        <v>80</v>
      </c>
      <c r="AY369" s="166" t="s">
        <v>185</v>
      </c>
    </row>
    <row r="370" spans="2:51" s="13" customFormat="1">
      <c r="B370" s="164"/>
      <c r="D370" s="165" t="s">
        <v>194</v>
      </c>
      <c r="E370" s="166" t="s">
        <v>1</v>
      </c>
      <c r="F370" s="167" t="s">
        <v>4343</v>
      </c>
      <c r="H370" s="168">
        <v>0.32</v>
      </c>
      <c r="I370" s="169"/>
      <c r="L370" s="164"/>
      <c r="M370" s="170"/>
      <c r="N370" s="171"/>
      <c r="O370" s="171"/>
      <c r="P370" s="171"/>
      <c r="Q370" s="171"/>
      <c r="R370" s="171"/>
      <c r="S370" s="171"/>
      <c r="T370" s="172"/>
      <c r="AT370" s="166" t="s">
        <v>194</v>
      </c>
      <c r="AU370" s="166" t="s">
        <v>88</v>
      </c>
      <c r="AV370" s="13" t="s">
        <v>88</v>
      </c>
      <c r="AW370" s="13" t="s">
        <v>35</v>
      </c>
      <c r="AX370" s="13" t="s">
        <v>80</v>
      </c>
      <c r="AY370" s="166" t="s">
        <v>185</v>
      </c>
    </row>
    <row r="371" spans="2:51" s="15" customFormat="1">
      <c r="B371" s="194"/>
      <c r="D371" s="165" t="s">
        <v>194</v>
      </c>
      <c r="E371" s="195" t="s">
        <v>1</v>
      </c>
      <c r="F371" s="196" t="s">
        <v>4344</v>
      </c>
      <c r="H371" s="195" t="s">
        <v>1</v>
      </c>
      <c r="I371" s="197"/>
      <c r="L371" s="194"/>
      <c r="M371" s="198"/>
      <c r="N371" s="199"/>
      <c r="O371" s="199"/>
      <c r="P371" s="199"/>
      <c r="Q371" s="199"/>
      <c r="R371" s="199"/>
      <c r="S371" s="199"/>
      <c r="T371" s="200"/>
      <c r="AT371" s="195" t="s">
        <v>194</v>
      </c>
      <c r="AU371" s="195" t="s">
        <v>88</v>
      </c>
      <c r="AV371" s="15" t="s">
        <v>24</v>
      </c>
      <c r="AW371" s="15" t="s">
        <v>35</v>
      </c>
      <c r="AX371" s="15" t="s">
        <v>80</v>
      </c>
      <c r="AY371" s="195" t="s">
        <v>185</v>
      </c>
    </row>
    <row r="372" spans="2:51" s="13" customFormat="1">
      <c r="B372" s="164"/>
      <c r="D372" s="165" t="s">
        <v>194</v>
      </c>
      <c r="E372" s="166" t="s">
        <v>1</v>
      </c>
      <c r="F372" s="167" t="s">
        <v>4345</v>
      </c>
      <c r="H372" s="168">
        <v>3.3</v>
      </c>
      <c r="I372" s="169"/>
      <c r="L372" s="164"/>
      <c r="M372" s="170"/>
      <c r="N372" s="171"/>
      <c r="O372" s="171"/>
      <c r="P372" s="171"/>
      <c r="Q372" s="171"/>
      <c r="R372" s="171"/>
      <c r="S372" s="171"/>
      <c r="T372" s="172"/>
      <c r="AT372" s="166" t="s">
        <v>194</v>
      </c>
      <c r="AU372" s="166" t="s">
        <v>88</v>
      </c>
      <c r="AV372" s="13" t="s">
        <v>88</v>
      </c>
      <c r="AW372" s="13" t="s">
        <v>35</v>
      </c>
      <c r="AX372" s="13" t="s">
        <v>80</v>
      </c>
      <c r="AY372" s="166" t="s">
        <v>185</v>
      </c>
    </row>
    <row r="373" spans="2:51" s="13" customFormat="1">
      <c r="B373" s="164"/>
      <c r="D373" s="165" t="s">
        <v>194</v>
      </c>
      <c r="E373" s="166" t="s">
        <v>1</v>
      </c>
      <c r="F373" s="167" t="s">
        <v>4346</v>
      </c>
      <c r="H373" s="168">
        <v>11.55</v>
      </c>
      <c r="I373" s="169"/>
      <c r="L373" s="164"/>
      <c r="M373" s="170"/>
      <c r="N373" s="171"/>
      <c r="O373" s="171"/>
      <c r="P373" s="171"/>
      <c r="Q373" s="171"/>
      <c r="R373" s="171"/>
      <c r="S373" s="171"/>
      <c r="T373" s="172"/>
      <c r="AT373" s="166" t="s">
        <v>194</v>
      </c>
      <c r="AU373" s="166" t="s">
        <v>88</v>
      </c>
      <c r="AV373" s="13" t="s">
        <v>88</v>
      </c>
      <c r="AW373" s="13" t="s">
        <v>35</v>
      </c>
      <c r="AX373" s="13" t="s">
        <v>80</v>
      </c>
      <c r="AY373" s="166" t="s">
        <v>185</v>
      </c>
    </row>
    <row r="374" spans="2:51" s="16" customFormat="1">
      <c r="B374" s="206"/>
      <c r="D374" s="165" t="s">
        <v>194</v>
      </c>
      <c r="E374" s="207" t="s">
        <v>1856</v>
      </c>
      <c r="F374" s="208" t="s">
        <v>510</v>
      </c>
      <c r="H374" s="209">
        <v>948.952</v>
      </c>
      <c r="I374" s="210"/>
      <c r="L374" s="206"/>
      <c r="M374" s="211"/>
      <c r="N374" s="212"/>
      <c r="O374" s="212"/>
      <c r="P374" s="212"/>
      <c r="Q374" s="212"/>
      <c r="R374" s="212"/>
      <c r="S374" s="212"/>
      <c r="T374" s="213"/>
      <c r="AT374" s="207" t="s">
        <v>194</v>
      </c>
      <c r="AU374" s="207" t="s">
        <v>88</v>
      </c>
      <c r="AV374" s="16" t="s">
        <v>117</v>
      </c>
      <c r="AW374" s="16" t="s">
        <v>35</v>
      </c>
      <c r="AX374" s="16" t="s">
        <v>80</v>
      </c>
      <c r="AY374" s="207" t="s">
        <v>185</v>
      </c>
    </row>
    <row r="375" spans="2:51" s="13" customFormat="1">
      <c r="B375" s="164"/>
      <c r="D375" s="165" t="s">
        <v>194</v>
      </c>
      <c r="E375" s="166" t="s">
        <v>1</v>
      </c>
      <c r="F375" s="167" t="s">
        <v>3745</v>
      </c>
      <c r="H375" s="168">
        <v>-62.524000000000001</v>
      </c>
      <c r="I375" s="169"/>
      <c r="L375" s="164"/>
      <c r="M375" s="170"/>
      <c r="N375" s="171"/>
      <c r="O375" s="171"/>
      <c r="P375" s="171"/>
      <c r="Q375" s="171"/>
      <c r="R375" s="171"/>
      <c r="S375" s="171"/>
      <c r="T375" s="172"/>
      <c r="AT375" s="166" t="s">
        <v>194</v>
      </c>
      <c r="AU375" s="166" t="s">
        <v>88</v>
      </c>
      <c r="AV375" s="13" t="s">
        <v>88</v>
      </c>
      <c r="AW375" s="13" t="s">
        <v>35</v>
      </c>
      <c r="AX375" s="13" t="s">
        <v>80</v>
      </c>
      <c r="AY375" s="166" t="s">
        <v>185</v>
      </c>
    </row>
    <row r="376" spans="2:51" s="15" customFormat="1">
      <c r="B376" s="194"/>
      <c r="D376" s="165" t="s">
        <v>194</v>
      </c>
      <c r="E376" s="195" t="s">
        <v>1</v>
      </c>
      <c r="F376" s="196" t="s">
        <v>4347</v>
      </c>
      <c r="H376" s="195" t="s">
        <v>1</v>
      </c>
      <c r="I376" s="197"/>
      <c r="L376" s="194"/>
      <c r="M376" s="198"/>
      <c r="N376" s="199"/>
      <c r="O376" s="199"/>
      <c r="P376" s="199"/>
      <c r="Q376" s="199"/>
      <c r="R376" s="199"/>
      <c r="S376" s="199"/>
      <c r="T376" s="200"/>
      <c r="AT376" s="195" t="s">
        <v>194</v>
      </c>
      <c r="AU376" s="195" t="s">
        <v>88</v>
      </c>
      <c r="AV376" s="15" t="s">
        <v>24</v>
      </c>
      <c r="AW376" s="15" t="s">
        <v>35</v>
      </c>
      <c r="AX376" s="15" t="s">
        <v>80</v>
      </c>
      <c r="AY376" s="195" t="s">
        <v>185</v>
      </c>
    </row>
    <row r="377" spans="2:51" s="13" customFormat="1">
      <c r="B377" s="164"/>
      <c r="D377" s="165" t="s">
        <v>194</v>
      </c>
      <c r="E377" s="166" t="s">
        <v>1</v>
      </c>
      <c r="F377" s="167" t="s">
        <v>4348</v>
      </c>
      <c r="H377" s="168">
        <v>-38.808</v>
      </c>
      <c r="I377" s="169"/>
      <c r="L377" s="164"/>
      <c r="M377" s="170"/>
      <c r="N377" s="171"/>
      <c r="O377" s="171"/>
      <c r="P377" s="171"/>
      <c r="Q377" s="171"/>
      <c r="R377" s="171"/>
      <c r="S377" s="171"/>
      <c r="T377" s="172"/>
      <c r="AT377" s="166" t="s">
        <v>194</v>
      </c>
      <c r="AU377" s="166" t="s">
        <v>88</v>
      </c>
      <c r="AV377" s="13" t="s">
        <v>88</v>
      </c>
      <c r="AW377" s="13" t="s">
        <v>35</v>
      </c>
      <c r="AX377" s="13" t="s">
        <v>80</v>
      </c>
      <c r="AY377" s="166" t="s">
        <v>185</v>
      </c>
    </row>
    <row r="378" spans="2:51" s="13" customFormat="1">
      <c r="B378" s="164"/>
      <c r="D378" s="165" t="s">
        <v>194</v>
      </c>
      <c r="E378" s="166" t="s">
        <v>1</v>
      </c>
      <c r="F378" s="167" t="s">
        <v>2139</v>
      </c>
      <c r="H378" s="168">
        <v>-37.191000000000003</v>
      </c>
      <c r="I378" s="169"/>
      <c r="L378" s="164"/>
      <c r="M378" s="170"/>
      <c r="N378" s="171"/>
      <c r="O378" s="171"/>
      <c r="P378" s="171"/>
      <c r="Q378" s="171"/>
      <c r="R378" s="171"/>
      <c r="S378" s="171"/>
      <c r="T378" s="172"/>
      <c r="AT378" s="166" t="s">
        <v>194</v>
      </c>
      <c r="AU378" s="166" t="s">
        <v>88</v>
      </c>
      <c r="AV378" s="13" t="s">
        <v>88</v>
      </c>
      <c r="AW378" s="13" t="s">
        <v>35</v>
      </c>
      <c r="AX378" s="13" t="s">
        <v>80</v>
      </c>
      <c r="AY378" s="166" t="s">
        <v>185</v>
      </c>
    </row>
    <row r="379" spans="2:51" s="13" customFormat="1">
      <c r="B379" s="164"/>
      <c r="D379" s="165" t="s">
        <v>194</v>
      </c>
      <c r="E379" s="166" t="s">
        <v>1</v>
      </c>
      <c r="F379" s="167" t="s">
        <v>2140</v>
      </c>
      <c r="H379" s="168">
        <v>-28.292000000000002</v>
      </c>
      <c r="I379" s="169"/>
      <c r="L379" s="164"/>
      <c r="M379" s="170"/>
      <c r="N379" s="171"/>
      <c r="O379" s="171"/>
      <c r="P379" s="171"/>
      <c r="Q379" s="171"/>
      <c r="R379" s="171"/>
      <c r="S379" s="171"/>
      <c r="T379" s="172"/>
      <c r="AT379" s="166" t="s">
        <v>194</v>
      </c>
      <c r="AU379" s="166" t="s">
        <v>88</v>
      </c>
      <c r="AV379" s="13" t="s">
        <v>88</v>
      </c>
      <c r="AW379" s="13" t="s">
        <v>35</v>
      </c>
      <c r="AX379" s="13" t="s">
        <v>80</v>
      </c>
      <c r="AY379" s="166" t="s">
        <v>185</v>
      </c>
    </row>
    <row r="380" spans="2:51" s="13" customFormat="1">
      <c r="B380" s="164"/>
      <c r="D380" s="165" t="s">
        <v>194</v>
      </c>
      <c r="E380" s="166" t="s">
        <v>1</v>
      </c>
      <c r="F380" s="167" t="s">
        <v>3751</v>
      </c>
      <c r="H380" s="168">
        <v>-43.902999999999999</v>
      </c>
      <c r="I380" s="169"/>
      <c r="L380" s="164"/>
      <c r="M380" s="170"/>
      <c r="N380" s="171"/>
      <c r="O380" s="171"/>
      <c r="P380" s="171"/>
      <c r="Q380" s="171"/>
      <c r="R380" s="171"/>
      <c r="S380" s="171"/>
      <c r="T380" s="172"/>
      <c r="AT380" s="166" t="s">
        <v>194</v>
      </c>
      <c r="AU380" s="166" t="s">
        <v>88</v>
      </c>
      <c r="AV380" s="13" t="s">
        <v>88</v>
      </c>
      <c r="AW380" s="13" t="s">
        <v>35</v>
      </c>
      <c r="AX380" s="13" t="s">
        <v>80</v>
      </c>
      <c r="AY380" s="166" t="s">
        <v>185</v>
      </c>
    </row>
    <row r="381" spans="2:51" s="13" customFormat="1">
      <c r="B381" s="164"/>
      <c r="D381" s="165" t="s">
        <v>194</v>
      </c>
      <c r="E381" s="166" t="s">
        <v>1</v>
      </c>
      <c r="F381" s="167" t="s">
        <v>2142</v>
      </c>
      <c r="H381" s="168">
        <v>-40.475000000000001</v>
      </c>
      <c r="I381" s="169"/>
      <c r="L381" s="164"/>
      <c r="M381" s="170"/>
      <c r="N381" s="171"/>
      <c r="O381" s="171"/>
      <c r="P381" s="171"/>
      <c r="Q381" s="171"/>
      <c r="R381" s="171"/>
      <c r="S381" s="171"/>
      <c r="T381" s="172"/>
      <c r="AT381" s="166" t="s">
        <v>194</v>
      </c>
      <c r="AU381" s="166" t="s">
        <v>88</v>
      </c>
      <c r="AV381" s="13" t="s">
        <v>88</v>
      </c>
      <c r="AW381" s="13" t="s">
        <v>35</v>
      </c>
      <c r="AX381" s="13" t="s">
        <v>80</v>
      </c>
      <c r="AY381" s="166" t="s">
        <v>185</v>
      </c>
    </row>
    <row r="382" spans="2:51" s="13" customFormat="1">
      <c r="B382" s="164"/>
      <c r="D382" s="165" t="s">
        <v>194</v>
      </c>
      <c r="E382" s="166" t="s">
        <v>1</v>
      </c>
      <c r="F382" s="167" t="s">
        <v>4349</v>
      </c>
      <c r="H382" s="168">
        <v>-46.57</v>
      </c>
      <c r="I382" s="169"/>
      <c r="L382" s="164"/>
      <c r="M382" s="170"/>
      <c r="N382" s="171"/>
      <c r="O382" s="171"/>
      <c r="P382" s="171"/>
      <c r="Q382" s="171"/>
      <c r="R382" s="171"/>
      <c r="S382" s="171"/>
      <c r="T382" s="172"/>
      <c r="AT382" s="166" t="s">
        <v>194</v>
      </c>
      <c r="AU382" s="166" t="s">
        <v>88</v>
      </c>
      <c r="AV382" s="13" t="s">
        <v>88</v>
      </c>
      <c r="AW382" s="13" t="s">
        <v>35</v>
      </c>
      <c r="AX382" s="13" t="s">
        <v>80</v>
      </c>
      <c r="AY382" s="166" t="s">
        <v>185</v>
      </c>
    </row>
    <row r="383" spans="2:51" s="13" customFormat="1">
      <c r="B383" s="164"/>
      <c r="D383" s="165" t="s">
        <v>194</v>
      </c>
      <c r="E383" s="166" t="s">
        <v>1</v>
      </c>
      <c r="F383" s="167" t="s">
        <v>4350</v>
      </c>
      <c r="H383" s="168">
        <v>-55.192999999999998</v>
      </c>
      <c r="I383" s="169"/>
      <c r="L383" s="164"/>
      <c r="M383" s="170"/>
      <c r="N383" s="171"/>
      <c r="O383" s="171"/>
      <c r="P383" s="171"/>
      <c r="Q383" s="171"/>
      <c r="R383" s="171"/>
      <c r="S383" s="171"/>
      <c r="T383" s="172"/>
      <c r="AT383" s="166" t="s">
        <v>194</v>
      </c>
      <c r="AU383" s="166" t="s">
        <v>88</v>
      </c>
      <c r="AV383" s="13" t="s">
        <v>88</v>
      </c>
      <c r="AW383" s="13" t="s">
        <v>35</v>
      </c>
      <c r="AX383" s="13" t="s">
        <v>80</v>
      </c>
      <c r="AY383" s="166" t="s">
        <v>185</v>
      </c>
    </row>
    <row r="384" spans="2:51" s="13" customFormat="1">
      <c r="B384" s="164"/>
      <c r="D384" s="165" t="s">
        <v>194</v>
      </c>
      <c r="E384" s="166" t="s">
        <v>1</v>
      </c>
      <c r="F384" s="167" t="s">
        <v>2145</v>
      </c>
      <c r="H384" s="168">
        <v>-47.341999999999999</v>
      </c>
      <c r="I384" s="169"/>
      <c r="L384" s="164"/>
      <c r="M384" s="170"/>
      <c r="N384" s="171"/>
      <c r="O384" s="171"/>
      <c r="P384" s="171"/>
      <c r="Q384" s="171"/>
      <c r="R384" s="171"/>
      <c r="S384" s="171"/>
      <c r="T384" s="172"/>
      <c r="AT384" s="166" t="s">
        <v>194</v>
      </c>
      <c r="AU384" s="166" t="s">
        <v>88</v>
      </c>
      <c r="AV384" s="13" t="s">
        <v>88</v>
      </c>
      <c r="AW384" s="13" t="s">
        <v>35</v>
      </c>
      <c r="AX384" s="13" t="s">
        <v>80</v>
      </c>
      <c r="AY384" s="166" t="s">
        <v>185</v>
      </c>
    </row>
    <row r="385" spans="1:65" s="13" customFormat="1">
      <c r="B385" s="164"/>
      <c r="D385" s="165" t="s">
        <v>194</v>
      </c>
      <c r="E385" s="166" t="s">
        <v>1</v>
      </c>
      <c r="F385" s="167" t="s">
        <v>3754</v>
      </c>
      <c r="H385" s="168">
        <v>-51.954999999999998</v>
      </c>
      <c r="I385" s="169"/>
      <c r="L385" s="164"/>
      <c r="M385" s="170"/>
      <c r="N385" s="171"/>
      <c r="O385" s="171"/>
      <c r="P385" s="171"/>
      <c r="Q385" s="171"/>
      <c r="R385" s="171"/>
      <c r="S385" s="171"/>
      <c r="T385" s="172"/>
      <c r="AT385" s="166" t="s">
        <v>194</v>
      </c>
      <c r="AU385" s="166" t="s">
        <v>88</v>
      </c>
      <c r="AV385" s="13" t="s">
        <v>88</v>
      </c>
      <c r="AW385" s="13" t="s">
        <v>35</v>
      </c>
      <c r="AX385" s="13" t="s">
        <v>80</v>
      </c>
      <c r="AY385" s="166" t="s">
        <v>185</v>
      </c>
    </row>
    <row r="386" spans="1:65" s="13" customFormat="1">
      <c r="B386" s="164"/>
      <c r="D386" s="165" t="s">
        <v>194</v>
      </c>
      <c r="E386" s="166" t="s">
        <v>1</v>
      </c>
      <c r="F386" s="167" t="s">
        <v>4351</v>
      </c>
      <c r="H386" s="168">
        <v>-11.334</v>
      </c>
      <c r="I386" s="169"/>
      <c r="L386" s="164"/>
      <c r="M386" s="170"/>
      <c r="N386" s="171"/>
      <c r="O386" s="171"/>
      <c r="P386" s="171"/>
      <c r="Q386" s="171"/>
      <c r="R386" s="171"/>
      <c r="S386" s="171"/>
      <c r="T386" s="172"/>
      <c r="AT386" s="166" t="s">
        <v>194</v>
      </c>
      <c r="AU386" s="166" t="s">
        <v>88</v>
      </c>
      <c r="AV386" s="13" t="s">
        <v>88</v>
      </c>
      <c r="AW386" s="13" t="s">
        <v>35</v>
      </c>
      <c r="AX386" s="13" t="s">
        <v>80</v>
      </c>
      <c r="AY386" s="166" t="s">
        <v>185</v>
      </c>
    </row>
    <row r="387" spans="1:65" s="13" customFormat="1">
      <c r="B387" s="164"/>
      <c r="D387" s="165" t="s">
        <v>194</v>
      </c>
      <c r="E387" s="166" t="s">
        <v>1</v>
      </c>
      <c r="F387" s="167" t="s">
        <v>4352</v>
      </c>
      <c r="H387" s="168">
        <v>-9.4E-2</v>
      </c>
      <c r="I387" s="169"/>
      <c r="L387" s="164"/>
      <c r="M387" s="170"/>
      <c r="N387" s="171"/>
      <c r="O387" s="171"/>
      <c r="P387" s="171"/>
      <c r="Q387" s="171"/>
      <c r="R387" s="171"/>
      <c r="S387" s="171"/>
      <c r="T387" s="172"/>
      <c r="AT387" s="166" t="s">
        <v>194</v>
      </c>
      <c r="AU387" s="166" t="s">
        <v>88</v>
      </c>
      <c r="AV387" s="13" t="s">
        <v>88</v>
      </c>
      <c r="AW387" s="13" t="s">
        <v>35</v>
      </c>
      <c r="AX387" s="13" t="s">
        <v>80</v>
      </c>
      <c r="AY387" s="166" t="s">
        <v>185</v>
      </c>
    </row>
    <row r="388" spans="1:65" s="13" customFormat="1">
      <c r="B388" s="164"/>
      <c r="D388" s="165" t="s">
        <v>194</v>
      </c>
      <c r="E388" s="166" t="s">
        <v>1</v>
      </c>
      <c r="F388" s="167" t="s">
        <v>4353</v>
      </c>
      <c r="H388" s="168">
        <v>-1.98</v>
      </c>
      <c r="I388" s="169"/>
      <c r="L388" s="164"/>
      <c r="M388" s="170"/>
      <c r="N388" s="171"/>
      <c r="O388" s="171"/>
      <c r="P388" s="171"/>
      <c r="Q388" s="171"/>
      <c r="R388" s="171"/>
      <c r="S388" s="171"/>
      <c r="T388" s="172"/>
      <c r="AT388" s="166" t="s">
        <v>194</v>
      </c>
      <c r="AU388" s="166" t="s">
        <v>88</v>
      </c>
      <c r="AV388" s="13" t="s">
        <v>88</v>
      </c>
      <c r="AW388" s="13" t="s">
        <v>35</v>
      </c>
      <c r="AX388" s="13" t="s">
        <v>80</v>
      </c>
      <c r="AY388" s="166" t="s">
        <v>185</v>
      </c>
    </row>
    <row r="389" spans="1:65" s="14" customFormat="1">
      <c r="B389" s="173"/>
      <c r="D389" s="165" t="s">
        <v>194</v>
      </c>
      <c r="E389" s="174" t="s">
        <v>458</v>
      </c>
      <c r="F389" s="175" t="s">
        <v>195</v>
      </c>
      <c r="H389" s="176">
        <v>483.291</v>
      </c>
      <c r="I389" s="177"/>
      <c r="L389" s="173"/>
      <c r="M389" s="178"/>
      <c r="N389" s="179"/>
      <c r="O389" s="179"/>
      <c r="P389" s="179"/>
      <c r="Q389" s="179"/>
      <c r="R389" s="179"/>
      <c r="S389" s="179"/>
      <c r="T389" s="180"/>
      <c r="AT389" s="174" t="s">
        <v>194</v>
      </c>
      <c r="AU389" s="174" t="s">
        <v>88</v>
      </c>
      <c r="AV389" s="14" t="s">
        <v>192</v>
      </c>
      <c r="AW389" s="14" t="s">
        <v>35</v>
      </c>
      <c r="AX389" s="14" t="s">
        <v>80</v>
      </c>
      <c r="AY389" s="174" t="s">
        <v>185</v>
      </c>
    </row>
    <row r="390" spans="1:65" s="15" customFormat="1">
      <c r="B390" s="194"/>
      <c r="D390" s="165" t="s">
        <v>194</v>
      </c>
      <c r="E390" s="195" t="s">
        <v>1</v>
      </c>
      <c r="F390" s="196" t="s">
        <v>431</v>
      </c>
      <c r="H390" s="195" t="s">
        <v>1</v>
      </c>
      <c r="I390" s="197"/>
      <c r="L390" s="194"/>
      <c r="M390" s="198"/>
      <c r="N390" s="199"/>
      <c r="O390" s="199"/>
      <c r="P390" s="199"/>
      <c r="Q390" s="199"/>
      <c r="R390" s="199"/>
      <c r="S390" s="199"/>
      <c r="T390" s="200"/>
      <c r="AT390" s="195" t="s">
        <v>194</v>
      </c>
      <c r="AU390" s="195" t="s">
        <v>88</v>
      </c>
      <c r="AV390" s="15" t="s">
        <v>24</v>
      </c>
      <c r="AW390" s="15" t="s">
        <v>35</v>
      </c>
      <c r="AX390" s="15" t="s">
        <v>80</v>
      </c>
      <c r="AY390" s="195" t="s">
        <v>185</v>
      </c>
    </row>
    <row r="391" spans="1:65" s="13" customFormat="1">
      <c r="B391" s="164"/>
      <c r="D391" s="165" t="s">
        <v>194</v>
      </c>
      <c r="E391" s="166" t="s">
        <v>1</v>
      </c>
      <c r="F391" s="167" t="s">
        <v>499</v>
      </c>
      <c r="H391" s="168">
        <v>28.997</v>
      </c>
      <c r="I391" s="169"/>
      <c r="L391" s="164"/>
      <c r="M391" s="170"/>
      <c r="N391" s="171"/>
      <c r="O391" s="171"/>
      <c r="P391" s="171"/>
      <c r="Q391" s="171"/>
      <c r="R391" s="171"/>
      <c r="S391" s="171"/>
      <c r="T391" s="172"/>
      <c r="AT391" s="166" t="s">
        <v>194</v>
      </c>
      <c r="AU391" s="166" t="s">
        <v>88</v>
      </c>
      <c r="AV391" s="13" t="s">
        <v>88</v>
      </c>
      <c r="AW391" s="13" t="s">
        <v>35</v>
      </c>
      <c r="AX391" s="13" t="s">
        <v>80</v>
      </c>
      <c r="AY391" s="166" t="s">
        <v>185</v>
      </c>
    </row>
    <row r="392" spans="1:65" s="14" customFormat="1">
      <c r="B392" s="173"/>
      <c r="D392" s="165" t="s">
        <v>194</v>
      </c>
      <c r="E392" s="174" t="s">
        <v>1</v>
      </c>
      <c r="F392" s="175" t="s">
        <v>195</v>
      </c>
      <c r="H392" s="176">
        <v>28.997</v>
      </c>
      <c r="I392" s="177"/>
      <c r="L392" s="173"/>
      <c r="M392" s="178"/>
      <c r="N392" s="179"/>
      <c r="O392" s="179"/>
      <c r="P392" s="179"/>
      <c r="Q392" s="179"/>
      <c r="R392" s="179"/>
      <c r="S392" s="179"/>
      <c r="T392" s="180"/>
      <c r="AT392" s="174" t="s">
        <v>194</v>
      </c>
      <c r="AU392" s="174" t="s">
        <v>88</v>
      </c>
      <c r="AV392" s="14" t="s">
        <v>192</v>
      </c>
      <c r="AW392" s="14" t="s">
        <v>35</v>
      </c>
      <c r="AX392" s="14" t="s">
        <v>24</v>
      </c>
      <c r="AY392" s="174" t="s">
        <v>185</v>
      </c>
    </row>
    <row r="393" spans="1:65" s="2" customFormat="1" ht="21.75" customHeight="1">
      <c r="A393" s="33"/>
      <c r="B393" s="150"/>
      <c r="C393" s="151" t="s">
        <v>572</v>
      </c>
      <c r="D393" s="151" t="s">
        <v>187</v>
      </c>
      <c r="E393" s="152" t="s">
        <v>4354</v>
      </c>
      <c r="F393" s="153" t="s">
        <v>4355</v>
      </c>
      <c r="G393" s="154" t="s">
        <v>228</v>
      </c>
      <c r="H393" s="155">
        <v>386.63299999999998</v>
      </c>
      <c r="I393" s="156"/>
      <c r="J393" s="157">
        <f>ROUND(I393*H393,2)</f>
        <v>0</v>
      </c>
      <c r="K393" s="153" t="s">
        <v>191</v>
      </c>
      <c r="L393" s="34"/>
      <c r="M393" s="158" t="s">
        <v>1</v>
      </c>
      <c r="N393" s="159" t="s">
        <v>45</v>
      </c>
      <c r="O393" s="59"/>
      <c r="P393" s="160">
        <f>O393*H393</f>
        <v>0</v>
      </c>
      <c r="Q393" s="160">
        <v>0</v>
      </c>
      <c r="R393" s="160">
        <f>Q393*H393</f>
        <v>0</v>
      </c>
      <c r="S393" s="160">
        <v>0</v>
      </c>
      <c r="T393" s="161">
        <f>S393*H393</f>
        <v>0</v>
      </c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R393" s="162" t="s">
        <v>192</v>
      </c>
      <c r="AT393" s="162" t="s">
        <v>187</v>
      </c>
      <c r="AU393" s="162" t="s">
        <v>88</v>
      </c>
      <c r="AY393" s="18" t="s">
        <v>185</v>
      </c>
      <c r="BE393" s="163">
        <f>IF(N393="základní",J393,0)</f>
        <v>0</v>
      </c>
      <c r="BF393" s="163">
        <f>IF(N393="snížená",J393,0)</f>
        <v>0</v>
      </c>
      <c r="BG393" s="163">
        <f>IF(N393="zákl. přenesená",J393,0)</f>
        <v>0</v>
      </c>
      <c r="BH393" s="163">
        <f>IF(N393="sníž. přenesená",J393,0)</f>
        <v>0</v>
      </c>
      <c r="BI393" s="163">
        <f>IF(N393="nulová",J393,0)</f>
        <v>0</v>
      </c>
      <c r="BJ393" s="18" t="s">
        <v>24</v>
      </c>
      <c r="BK393" s="163">
        <f>ROUND(I393*H393,2)</f>
        <v>0</v>
      </c>
      <c r="BL393" s="18" t="s">
        <v>192</v>
      </c>
      <c r="BM393" s="162" t="s">
        <v>4356</v>
      </c>
    </row>
    <row r="394" spans="1:65" s="13" customFormat="1">
      <c r="B394" s="164"/>
      <c r="D394" s="165" t="s">
        <v>194</v>
      </c>
      <c r="E394" s="166" t="s">
        <v>1</v>
      </c>
      <c r="F394" s="167" t="s">
        <v>503</v>
      </c>
      <c r="H394" s="168">
        <v>386.63299999999998</v>
      </c>
      <c r="I394" s="169"/>
      <c r="L394" s="164"/>
      <c r="M394" s="170"/>
      <c r="N394" s="171"/>
      <c r="O394" s="171"/>
      <c r="P394" s="171"/>
      <c r="Q394" s="171"/>
      <c r="R394" s="171"/>
      <c r="S394" s="171"/>
      <c r="T394" s="172"/>
      <c r="AT394" s="166" t="s">
        <v>194</v>
      </c>
      <c r="AU394" s="166" t="s">
        <v>88</v>
      </c>
      <c r="AV394" s="13" t="s">
        <v>88</v>
      </c>
      <c r="AW394" s="13" t="s">
        <v>35</v>
      </c>
      <c r="AX394" s="13" t="s">
        <v>24</v>
      </c>
      <c r="AY394" s="166" t="s">
        <v>185</v>
      </c>
    </row>
    <row r="395" spans="1:65" s="2" customFormat="1" ht="21.75" customHeight="1">
      <c r="A395" s="33"/>
      <c r="B395" s="150"/>
      <c r="C395" s="151" t="s">
        <v>576</v>
      </c>
      <c r="D395" s="151" t="s">
        <v>187</v>
      </c>
      <c r="E395" s="152" t="s">
        <v>4357</v>
      </c>
      <c r="F395" s="153" t="s">
        <v>4358</v>
      </c>
      <c r="G395" s="154" t="s">
        <v>228</v>
      </c>
      <c r="H395" s="155">
        <v>67.661000000000001</v>
      </c>
      <c r="I395" s="156"/>
      <c r="J395" s="157">
        <f>ROUND(I395*H395,2)</f>
        <v>0</v>
      </c>
      <c r="K395" s="153" t="s">
        <v>191</v>
      </c>
      <c r="L395" s="34"/>
      <c r="M395" s="158" t="s">
        <v>1</v>
      </c>
      <c r="N395" s="159" t="s">
        <v>45</v>
      </c>
      <c r="O395" s="59"/>
      <c r="P395" s="160">
        <f>O395*H395</f>
        <v>0</v>
      </c>
      <c r="Q395" s="160">
        <v>0</v>
      </c>
      <c r="R395" s="160">
        <f>Q395*H395</f>
        <v>0</v>
      </c>
      <c r="S395" s="160">
        <v>0</v>
      </c>
      <c r="T395" s="161">
        <f>S395*H395</f>
        <v>0</v>
      </c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R395" s="162" t="s">
        <v>192</v>
      </c>
      <c r="AT395" s="162" t="s">
        <v>187</v>
      </c>
      <c r="AU395" s="162" t="s">
        <v>88</v>
      </c>
      <c r="AY395" s="18" t="s">
        <v>185</v>
      </c>
      <c r="BE395" s="163">
        <f>IF(N395="základní",J395,0)</f>
        <v>0</v>
      </c>
      <c r="BF395" s="163">
        <f>IF(N395="snížená",J395,0)</f>
        <v>0</v>
      </c>
      <c r="BG395" s="163">
        <f>IF(N395="zákl. přenesená",J395,0)</f>
        <v>0</v>
      </c>
      <c r="BH395" s="163">
        <f>IF(N395="sníž. přenesená",J395,0)</f>
        <v>0</v>
      </c>
      <c r="BI395" s="163">
        <f>IF(N395="nulová",J395,0)</f>
        <v>0</v>
      </c>
      <c r="BJ395" s="18" t="s">
        <v>24</v>
      </c>
      <c r="BK395" s="163">
        <f>ROUND(I395*H395,2)</f>
        <v>0</v>
      </c>
      <c r="BL395" s="18" t="s">
        <v>192</v>
      </c>
      <c r="BM395" s="162" t="s">
        <v>4359</v>
      </c>
    </row>
    <row r="396" spans="1:65" s="13" customFormat="1">
      <c r="B396" s="164"/>
      <c r="D396" s="165" t="s">
        <v>194</v>
      </c>
      <c r="E396" s="166" t="s">
        <v>1</v>
      </c>
      <c r="F396" s="167" t="s">
        <v>507</v>
      </c>
      <c r="H396" s="168">
        <v>67.661000000000001</v>
      </c>
      <c r="I396" s="169"/>
      <c r="L396" s="164"/>
      <c r="M396" s="170"/>
      <c r="N396" s="171"/>
      <c r="O396" s="171"/>
      <c r="P396" s="171"/>
      <c r="Q396" s="171"/>
      <c r="R396" s="171"/>
      <c r="S396" s="171"/>
      <c r="T396" s="172"/>
      <c r="AT396" s="166" t="s">
        <v>194</v>
      </c>
      <c r="AU396" s="166" t="s">
        <v>88</v>
      </c>
      <c r="AV396" s="13" t="s">
        <v>88</v>
      </c>
      <c r="AW396" s="13" t="s">
        <v>35</v>
      </c>
      <c r="AX396" s="13" t="s">
        <v>24</v>
      </c>
      <c r="AY396" s="166" t="s">
        <v>185</v>
      </c>
    </row>
    <row r="397" spans="1:65" s="2" customFormat="1" ht="16.5" customHeight="1">
      <c r="A397" s="33"/>
      <c r="B397" s="150"/>
      <c r="C397" s="151" t="s">
        <v>578</v>
      </c>
      <c r="D397" s="151" t="s">
        <v>187</v>
      </c>
      <c r="E397" s="152" t="s">
        <v>4360</v>
      </c>
      <c r="F397" s="153" t="s">
        <v>4361</v>
      </c>
      <c r="G397" s="154" t="s">
        <v>280</v>
      </c>
      <c r="H397" s="155">
        <v>8</v>
      </c>
      <c r="I397" s="156"/>
      <c r="J397" s="157">
        <f>ROUND(I397*H397,2)</f>
        <v>0</v>
      </c>
      <c r="K397" s="153" t="s">
        <v>224</v>
      </c>
      <c r="L397" s="34"/>
      <c r="M397" s="158" t="s">
        <v>1</v>
      </c>
      <c r="N397" s="159" t="s">
        <v>45</v>
      </c>
      <c r="O397" s="59"/>
      <c r="P397" s="160">
        <f>O397*H397</f>
        <v>0</v>
      </c>
      <c r="Q397" s="160">
        <v>0</v>
      </c>
      <c r="R397" s="160">
        <f>Q397*H397</f>
        <v>0</v>
      </c>
      <c r="S397" s="160">
        <v>1.5520000000000001E-2</v>
      </c>
      <c r="T397" s="161">
        <f>S397*H397</f>
        <v>0.12416000000000001</v>
      </c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R397" s="162" t="s">
        <v>192</v>
      </c>
      <c r="AT397" s="162" t="s">
        <v>187</v>
      </c>
      <c r="AU397" s="162" t="s">
        <v>88</v>
      </c>
      <c r="AY397" s="18" t="s">
        <v>185</v>
      </c>
      <c r="BE397" s="163">
        <f>IF(N397="základní",J397,0)</f>
        <v>0</v>
      </c>
      <c r="BF397" s="163">
        <f>IF(N397="snížená",J397,0)</f>
        <v>0</v>
      </c>
      <c r="BG397" s="163">
        <f>IF(N397="zákl. přenesená",J397,0)</f>
        <v>0</v>
      </c>
      <c r="BH397" s="163">
        <f>IF(N397="sníž. přenesená",J397,0)</f>
        <v>0</v>
      </c>
      <c r="BI397" s="163">
        <f>IF(N397="nulová",J397,0)</f>
        <v>0</v>
      </c>
      <c r="BJ397" s="18" t="s">
        <v>24</v>
      </c>
      <c r="BK397" s="163">
        <f>ROUND(I397*H397,2)</f>
        <v>0</v>
      </c>
      <c r="BL397" s="18" t="s">
        <v>192</v>
      </c>
      <c r="BM397" s="162" t="s">
        <v>4362</v>
      </c>
    </row>
    <row r="398" spans="1:65" s="13" customFormat="1">
      <c r="B398" s="164"/>
      <c r="D398" s="165" t="s">
        <v>194</v>
      </c>
      <c r="E398" s="166" t="s">
        <v>1</v>
      </c>
      <c r="F398" s="167" t="s">
        <v>4363</v>
      </c>
      <c r="H398" s="168">
        <v>1</v>
      </c>
      <c r="I398" s="169"/>
      <c r="L398" s="164"/>
      <c r="M398" s="170"/>
      <c r="N398" s="171"/>
      <c r="O398" s="171"/>
      <c r="P398" s="171"/>
      <c r="Q398" s="171"/>
      <c r="R398" s="171"/>
      <c r="S398" s="171"/>
      <c r="T398" s="172"/>
      <c r="AT398" s="166" t="s">
        <v>194</v>
      </c>
      <c r="AU398" s="166" t="s">
        <v>88</v>
      </c>
      <c r="AV398" s="13" t="s">
        <v>88</v>
      </c>
      <c r="AW398" s="13" t="s">
        <v>35</v>
      </c>
      <c r="AX398" s="13" t="s">
        <v>80</v>
      </c>
      <c r="AY398" s="166" t="s">
        <v>185</v>
      </c>
    </row>
    <row r="399" spans="1:65" s="13" customFormat="1">
      <c r="B399" s="164"/>
      <c r="D399" s="165" t="s">
        <v>194</v>
      </c>
      <c r="E399" s="166" t="s">
        <v>1</v>
      </c>
      <c r="F399" s="167" t="s">
        <v>4364</v>
      </c>
      <c r="H399" s="168">
        <v>7</v>
      </c>
      <c r="I399" s="169"/>
      <c r="L399" s="164"/>
      <c r="M399" s="170"/>
      <c r="N399" s="171"/>
      <c r="O399" s="171"/>
      <c r="P399" s="171"/>
      <c r="Q399" s="171"/>
      <c r="R399" s="171"/>
      <c r="S399" s="171"/>
      <c r="T399" s="172"/>
      <c r="AT399" s="166" t="s">
        <v>194</v>
      </c>
      <c r="AU399" s="166" t="s">
        <v>88</v>
      </c>
      <c r="AV399" s="13" t="s">
        <v>88</v>
      </c>
      <c r="AW399" s="13" t="s">
        <v>35</v>
      </c>
      <c r="AX399" s="13" t="s">
        <v>80</v>
      </c>
      <c r="AY399" s="166" t="s">
        <v>185</v>
      </c>
    </row>
    <row r="400" spans="1:65" s="14" customFormat="1">
      <c r="B400" s="173"/>
      <c r="D400" s="165" t="s">
        <v>194</v>
      </c>
      <c r="E400" s="174" t="s">
        <v>1</v>
      </c>
      <c r="F400" s="175" t="s">
        <v>195</v>
      </c>
      <c r="H400" s="176">
        <v>8</v>
      </c>
      <c r="I400" s="177"/>
      <c r="L400" s="173"/>
      <c r="M400" s="178"/>
      <c r="N400" s="179"/>
      <c r="O400" s="179"/>
      <c r="P400" s="179"/>
      <c r="Q400" s="179"/>
      <c r="R400" s="179"/>
      <c r="S400" s="179"/>
      <c r="T400" s="180"/>
      <c r="AT400" s="174" t="s">
        <v>194</v>
      </c>
      <c r="AU400" s="174" t="s">
        <v>88</v>
      </c>
      <c r="AV400" s="14" t="s">
        <v>192</v>
      </c>
      <c r="AW400" s="14" t="s">
        <v>35</v>
      </c>
      <c r="AX400" s="14" t="s">
        <v>24</v>
      </c>
      <c r="AY400" s="174" t="s">
        <v>185</v>
      </c>
    </row>
    <row r="401" spans="1:65" s="2" customFormat="1" ht="21.75" customHeight="1">
      <c r="A401" s="33"/>
      <c r="B401" s="150"/>
      <c r="C401" s="151" t="s">
        <v>583</v>
      </c>
      <c r="D401" s="151" t="s">
        <v>187</v>
      </c>
      <c r="E401" s="152" t="s">
        <v>4365</v>
      </c>
      <c r="F401" s="153" t="s">
        <v>4366</v>
      </c>
      <c r="G401" s="154" t="s">
        <v>280</v>
      </c>
      <c r="H401" s="155">
        <v>3</v>
      </c>
      <c r="I401" s="156"/>
      <c r="J401" s="157">
        <f>ROUND(I401*H401,2)</f>
        <v>0</v>
      </c>
      <c r="K401" s="153" t="s">
        <v>224</v>
      </c>
      <c r="L401" s="34"/>
      <c r="M401" s="158" t="s">
        <v>1</v>
      </c>
      <c r="N401" s="159" t="s">
        <v>45</v>
      </c>
      <c r="O401" s="59"/>
      <c r="P401" s="160">
        <f>O401*H401</f>
        <v>0</v>
      </c>
      <c r="Q401" s="160">
        <v>0</v>
      </c>
      <c r="R401" s="160">
        <f>Q401*H401</f>
        <v>0</v>
      </c>
      <c r="S401" s="160">
        <v>3.5999999999999997E-2</v>
      </c>
      <c r="T401" s="161">
        <f>S401*H401</f>
        <v>0.10799999999999998</v>
      </c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R401" s="162" t="s">
        <v>192</v>
      </c>
      <c r="AT401" s="162" t="s">
        <v>187</v>
      </c>
      <c r="AU401" s="162" t="s">
        <v>88</v>
      </c>
      <c r="AY401" s="18" t="s">
        <v>185</v>
      </c>
      <c r="BE401" s="163">
        <f>IF(N401="základní",J401,0)</f>
        <v>0</v>
      </c>
      <c r="BF401" s="163">
        <f>IF(N401="snížená",J401,0)</f>
        <v>0</v>
      </c>
      <c r="BG401" s="163">
        <f>IF(N401="zákl. přenesená",J401,0)</f>
        <v>0</v>
      </c>
      <c r="BH401" s="163">
        <f>IF(N401="sníž. přenesená",J401,0)</f>
        <v>0</v>
      </c>
      <c r="BI401" s="163">
        <f>IF(N401="nulová",J401,0)</f>
        <v>0</v>
      </c>
      <c r="BJ401" s="18" t="s">
        <v>24</v>
      </c>
      <c r="BK401" s="163">
        <f>ROUND(I401*H401,2)</f>
        <v>0</v>
      </c>
      <c r="BL401" s="18" t="s">
        <v>192</v>
      </c>
      <c r="BM401" s="162" t="s">
        <v>4367</v>
      </c>
    </row>
    <row r="402" spans="1:65" s="13" customFormat="1">
      <c r="B402" s="164"/>
      <c r="D402" s="165" t="s">
        <v>194</v>
      </c>
      <c r="E402" s="166" t="s">
        <v>1</v>
      </c>
      <c r="F402" s="167" t="s">
        <v>4368</v>
      </c>
      <c r="H402" s="168">
        <v>2</v>
      </c>
      <c r="I402" s="169"/>
      <c r="L402" s="164"/>
      <c r="M402" s="170"/>
      <c r="N402" s="171"/>
      <c r="O402" s="171"/>
      <c r="P402" s="171"/>
      <c r="Q402" s="171"/>
      <c r="R402" s="171"/>
      <c r="S402" s="171"/>
      <c r="T402" s="172"/>
      <c r="AT402" s="166" t="s">
        <v>194</v>
      </c>
      <c r="AU402" s="166" t="s">
        <v>88</v>
      </c>
      <c r="AV402" s="13" t="s">
        <v>88</v>
      </c>
      <c r="AW402" s="13" t="s">
        <v>35</v>
      </c>
      <c r="AX402" s="13" t="s">
        <v>80</v>
      </c>
      <c r="AY402" s="166" t="s">
        <v>185</v>
      </c>
    </row>
    <row r="403" spans="1:65" s="13" customFormat="1">
      <c r="B403" s="164"/>
      <c r="D403" s="165" t="s">
        <v>194</v>
      </c>
      <c r="E403" s="166" t="s">
        <v>1</v>
      </c>
      <c r="F403" s="167" t="s">
        <v>4369</v>
      </c>
      <c r="H403" s="168">
        <v>1</v>
      </c>
      <c r="I403" s="169"/>
      <c r="L403" s="164"/>
      <c r="M403" s="170"/>
      <c r="N403" s="171"/>
      <c r="O403" s="171"/>
      <c r="P403" s="171"/>
      <c r="Q403" s="171"/>
      <c r="R403" s="171"/>
      <c r="S403" s="171"/>
      <c r="T403" s="172"/>
      <c r="AT403" s="166" t="s">
        <v>194</v>
      </c>
      <c r="AU403" s="166" t="s">
        <v>88</v>
      </c>
      <c r="AV403" s="13" t="s">
        <v>88</v>
      </c>
      <c r="AW403" s="13" t="s">
        <v>35</v>
      </c>
      <c r="AX403" s="13" t="s">
        <v>80</v>
      </c>
      <c r="AY403" s="166" t="s">
        <v>185</v>
      </c>
    </row>
    <row r="404" spans="1:65" s="14" customFormat="1">
      <c r="B404" s="173"/>
      <c r="D404" s="165" t="s">
        <v>194</v>
      </c>
      <c r="E404" s="174" t="s">
        <v>1</v>
      </c>
      <c r="F404" s="175" t="s">
        <v>195</v>
      </c>
      <c r="H404" s="176">
        <v>3</v>
      </c>
      <c r="I404" s="177"/>
      <c r="L404" s="173"/>
      <c r="M404" s="178"/>
      <c r="N404" s="179"/>
      <c r="O404" s="179"/>
      <c r="P404" s="179"/>
      <c r="Q404" s="179"/>
      <c r="R404" s="179"/>
      <c r="S404" s="179"/>
      <c r="T404" s="180"/>
      <c r="AT404" s="174" t="s">
        <v>194</v>
      </c>
      <c r="AU404" s="174" t="s">
        <v>88</v>
      </c>
      <c r="AV404" s="14" t="s">
        <v>192</v>
      </c>
      <c r="AW404" s="14" t="s">
        <v>35</v>
      </c>
      <c r="AX404" s="14" t="s">
        <v>24</v>
      </c>
      <c r="AY404" s="174" t="s">
        <v>185</v>
      </c>
    </row>
    <row r="405" spans="1:65" s="2" customFormat="1" ht="16.5" customHeight="1">
      <c r="A405" s="33"/>
      <c r="B405" s="150"/>
      <c r="C405" s="151" t="s">
        <v>585</v>
      </c>
      <c r="D405" s="151" t="s">
        <v>187</v>
      </c>
      <c r="E405" s="152" t="s">
        <v>4370</v>
      </c>
      <c r="F405" s="153" t="s">
        <v>4371</v>
      </c>
      <c r="G405" s="154" t="s">
        <v>234</v>
      </c>
      <c r="H405" s="155">
        <v>0.23200000000000001</v>
      </c>
      <c r="I405" s="156"/>
      <c r="J405" s="157">
        <f>ROUND(I405*H405,2)</f>
        <v>0</v>
      </c>
      <c r="K405" s="153" t="s">
        <v>191</v>
      </c>
      <c r="L405" s="34"/>
      <c r="M405" s="158" t="s">
        <v>1</v>
      </c>
      <c r="N405" s="159" t="s">
        <v>45</v>
      </c>
      <c r="O405" s="59"/>
      <c r="P405" s="160">
        <f>O405*H405</f>
        <v>0</v>
      </c>
      <c r="Q405" s="160">
        <v>0</v>
      </c>
      <c r="R405" s="160">
        <f>Q405*H405</f>
        <v>0</v>
      </c>
      <c r="S405" s="160">
        <v>0</v>
      </c>
      <c r="T405" s="161">
        <f>S405*H405</f>
        <v>0</v>
      </c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R405" s="162" t="s">
        <v>192</v>
      </c>
      <c r="AT405" s="162" t="s">
        <v>187</v>
      </c>
      <c r="AU405" s="162" t="s">
        <v>88</v>
      </c>
      <c r="AY405" s="18" t="s">
        <v>185</v>
      </c>
      <c r="BE405" s="163">
        <f>IF(N405="základní",J405,0)</f>
        <v>0</v>
      </c>
      <c r="BF405" s="163">
        <f>IF(N405="snížená",J405,0)</f>
        <v>0</v>
      </c>
      <c r="BG405" s="163">
        <f>IF(N405="zákl. přenesená",J405,0)</f>
        <v>0</v>
      </c>
      <c r="BH405" s="163">
        <f>IF(N405="sníž. přenesená",J405,0)</f>
        <v>0</v>
      </c>
      <c r="BI405" s="163">
        <f>IF(N405="nulová",J405,0)</f>
        <v>0</v>
      </c>
      <c r="BJ405" s="18" t="s">
        <v>24</v>
      </c>
      <c r="BK405" s="163">
        <f>ROUND(I405*H405,2)</f>
        <v>0</v>
      </c>
      <c r="BL405" s="18" t="s">
        <v>192</v>
      </c>
      <c r="BM405" s="162" t="s">
        <v>4372</v>
      </c>
    </row>
    <row r="406" spans="1:65" s="2" customFormat="1" ht="16.5" customHeight="1">
      <c r="A406" s="33"/>
      <c r="B406" s="150"/>
      <c r="C406" s="151" t="s">
        <v>588</v>
      </c>
      <c r="D406" s="151" t="s">
        <v>187</v>
      </c>
      <c r="E406" s="152" t="s">
        <v>1600</v>
      </c>
      <c r="F406" s="153" t="s">
        <v>1601</v>
      </c>
      <c r="G406" s="154" t="s">
        <v>234</v>
      </c>
      <c r="H406" s="155">
        <v>0.23200000000000001</v>
      </c>
      <c r="I406" s="156"/>
      <c r="J406" s="157">
        <f>ROUND(I406*H406,2)</f>
        <v>0</v>
      </c>
      <c r="K406" s="153" t="s">
        <v>191</v>
      </c>
      <c r="L406" s="34"/>
      <c r="M406" s="158" t="s">
        <v>1</v>
      </c>
      <c r="N406" s="159" t="s">
        <v>45</v>
      </c>
      <c r="O406" s="59"/>
      <c r="P406" s="160">
        <f>O406*H406</f>
        <v>0</v>
      </c>
      <c r="Q406" s="160">
        <v>0</v>
      </c>
      <c r="R406" s="160">
        <f>Q406*H406</f>
        <v>0</v>
      </c>
      <c r="S406" s="160">
        <v>0</v>
      </c>
      <c r="T406" s="161">
        <f>S406*H406</f>
        <v>0</v>
      </c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R406" s="162" t="s">
        <v>192</v>
      </c>
      <c r="AT406" s="162" t="s">
        <v>187</v>
      </c>
      <c r="AU406" s="162" t="s">
        <v>88</v>
      </c>
      <c r="AY406" s="18" t="s">
        <v>185</v>
      </c>
      <c r="BE406" s="163">
        <f>IF(N406="základní",J406,0)</f>
        <v>0</v>
      </c>
      <c r="BF406" s="163">
        <f>IF(N406="snížená",J406,0)</f>
        <v>0</v>
      </c>
      <c r="BG406" s="163">
        <f>IF(N406="zákl. přenesená",J406,0)</f>
        <v>0</v>
      </c>
      <c r="BH406" s="163">
        <f>IF(N406="sníž. přenesená",J406,0)</f>
        <v>0</v>
      </c>
      <c r="BI406" s="163">
        <f>IF(N406="nulová",J406,0)</f>
        <v>0</v>
      </c>
      <c r="BJ406" s="18" t="s">
        <v>24</v>
      </c>
      <c r="BK406" s="163">
        <f>ROUND(I406*H406,2)</f>
        <v>0</v>
      </c>
      <c r="BL406" s="18" t="s">
        <v>192</v>
      </c>
      <c r="BM406" s="162" t="s">
        <v>4373</v>
      </c>
    </row>
    <row r="407" spans="1:65" s="2" customFormat="1" ht="16.5" customHeight="1">
      <c r="A407" s="33"/>
      <c r="B407" s="150"/>
      <c r="C407" s="151" t="s">
        <v>889</v>
      </c>
      <c r="D407" s="151" t="s">
        <v>187</v>
      </c>
      <c r="E407" s="152" t="s">
        <v>1603</v>
      </c>
      <c r="F407" s="153" t="s">
        <v>1604</v>
      </c>
      <c r="G407" s="154" t="s">
        <v>234</v>
      </c>
      <c r="H407" s="155">
        <v>1.3919999999999999</v>
      </c>
      <c r="I407" s="156"/>
      <c r="J407" s="157">
        <f>ROUND(I407*H407,2)</f>
        <v>0</v>
      </c>
      <c r="K407" s="153" t="s">
        <v>191</v>
      </c>
      <c r="L407" s="34"/>
      <c r="M407" s="158" t="s">
        <v>1</v>
      </c>
      <c r="N407" s="159" t="s">
        <v>45</v>
      </c>
      <c r="O407" s="59"/>
      <c r="P407" s="160">
        <f>O407*H407</f>
        <v>0</v>
      </c>
      <c r="Q407" s="160">
        <v>0</v>
      </c>
      <c r="R407" s="160">
        <f>Q407*H407</f>
        <v>0</v>
      </c>
      <c r="S407" s="160">
        <v>0</v>
      </c>
      <c r="T407" s="161">
        <f>S407*H407</f>
        <v>0</v>
      </c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R407" s="162" t="s">
        <v>192</v>
      </c>
      <c r="AT407" s="162" t="s">
        <v>187</v>
      </c>
      <c r="AU407" s="162" t="s">
        <v>88</v>
      </c>
      <c r="AY407" s="18" t="s">
        <v>185</v>
      </c>
      <c r="BE407" s="163">
        <f>IF(N407="základní",J407,0)</f>
        <v>0</v>
      </c>
      <c r="BF407" s="163">
        <f>IF(N407="snížená",J407,0)</f>
        <v>0</v>
      </c>
      <c r="BG407" s="163">
        <f>IF(N407="zákl. přenesená",J407,0)</f>
        <v>0</v>
      </c>
      <c r="BH407" s="163">
        <f>IF(N407="sníž. přenesená",J407,0)</f>
        <v>0</v>
      </c>
      <c r="BI407" s="163">
        <f>IF(N407="nulová",J407,0)</f>
        <v>0</v>
      </c>
      <c r="BJ407" s="18" t="s">
        <v>24</v>
      </c>
      <c r="BK407" s="163">
        <f>ROUND(I407*H407,2)</f>
        <v>0</v>
      </c>
      <c r="BL407" s="18" t="s">
        <v>192</v>
      </c>
      <c r="BM407" s="162" t="s">
        <v>4374</v>
      </c>
    </row>
    <row r="408" spans="1:65" s="13" customFormat="1">
      <c r="B408" s="164"/>
      <c r="D408" s="165" t="s">
        <v>194</v>
      </c>
      <c r="E408" s="166" t="s">
        <v>1</v>
      </c>
      <c r="F408" s="167" t="s">
        <v>4375</v>
      </c>
      <c r="H408" s="168">
        <v>1.3919999999999999</v>
      </c>
      <c r="I408" s="169"/>
      <c r="L408" s="164"/>
      <c r="M408" s="170"/>
      <c r="N408" s="171"/>
      <c r="O408" s="171"/>
      <c r="P408" s="171"/>
      <c r="Q408" s="171"/>
      <c r="R408" s="171"/>
      <c r="S408" s="171"/>
      <c r="T408" s="172"/>
      <c r="AT408" s="166" t="s">
        <v>194</v>
      </c>
      <c r="AU408" s="166" t="s">
        <v>88</v>
      </c>
      <c r="AV408" s="13" t="s">
        <v>88</v>
      </c>
      <c r="AW408" s="13" t="s">
        <v>35</v>
      </c>
      <c r="AX408" s="13" t="s">
        <v>24</v>
      </c>
      <c r="AY408" s="166" t="s">
        <v>185</v>
      </c>
    </row>
    <row r="409" spans="1:65" s="2" customFormat="1" ht="16.5" customHeight="1">
      <c r="A409" s="33"/>
      <c r="B409" s="150"/>
      <c r="C409" s="151" t="s">
        <v>892</v>
      </c>
      <c r="D409" s="151" t="s">
        <v>187</v>
      </c>
      <c r="E409" s="152" t="s">
        <v>4376</v>
      </c>
      <c r="F409" s="153" t="s">
        <v>4377</v>
      </c>
      <c r="G409" s="154" t="s">
        <v>234</v>
      </c>
      <c r="H409" s="155">
        <v>0.23200000000000001</v>
      </c>
      <c r="I409" s="156"/>
      <c r="J409" s="157">
        <f>ROUND(I409*H409,2)</f>
        <v>0</v>
      </c>
      <c r="K409" s="153" t="s">
        <v>224</v>
      </c>
      <c r="L409" s="34"/>
      <c r="M409" s="158" t="s">
        <v>1</v>
      </c>
      <c r="N409" s="159" t="s">
        <v>45</v>
      </c>
      <c r="O409" s="59"/>
      <c r="P409" s="160">
        <f>O409*H409</f>
        <v>0</v>
      </c>
      <c r="Q409" s="160">
        <v>0</v>
      </c>
      <c r="R409" s="160">
        <f>Q409*H409</f>
        <v>0</v>
      </c>
      <c r="S409" s="160">
        <v>0</v>
      </c>
      <c r="T409" s="161">
        <f>S409*H409</f>
        <v>0</v>
      </c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R409" s="162" t="s">
        <v>192</v>
      </c>
      <c r="AT409" s="162" t="s">
        <v>187</v>
      </c>
      <c r="AU409" s="162" t="s">
        <v>88</v>
      </c>
      <c r="AY409" s="18" t="s">
        <v>185</v>
      </c>
      <c r="BE409" s="163">
        <f>IF(N409="základní",J409,0)</f>
        <v>0</v>
      </c>
      <c r="BF409" s="163">
        <f>IF(N409="snížená",J409,0)</f>
        <v>0</v>
      </c>
      <c r="BG409" s="163">
        <f>IF(N409="zákl. přenesená",J409,0)</f>
        <v>0</v>
      </c>
      <c r="BH409" s="163">
        <f>IF(N409="sníž. přenesená",J409,0)</f>
        <v>0</v>
      </c>
      <c r="BI409" s="163">
        <f>IF(N409="nulová",J409,0)</f>
        <v>0</v>
      </c>
      <c r="BJ409" s="18" t="s">
        <v>24</v>
      </c>
      <c r="BK409" s="163">
        <f>ROUND(I409*H409,2)</f>
        <v>0</v>
      </c>
      <c r="BL409" s="18" t="s">
        <v>192</v>
      </c>
      <c r="BM409" s="162" t="s">
        <v>4378</v>
      </c>
    </row>
    <row r="410" spans="1:65" s="2" customFormat="1" ht="16.5" customHeight="1">
      <c r="A410" s="33"/>
      <c r="B410" s="150"/>
      <c r="C410" s="151" t="s">
        <v>894</v>
      </c>
      <c r="D410" s="151" t="s">
        <v>187</v>
      </c>
      <c r="E410" s="152" t="s">
        <v>4379</v>
      </c>
      <c r="F410" s="153" t="s">
        <v>4380</v>
      </c>
      <c r="G410" s="154" t="s">
        <v>288</v>
      </c>
      <c r="H410" s="155">
        <v>790.09699999999998</v>
      </c>
      <c r="I410" s="156"/>
      <c r="J410" s="157">
        <f>ROUND(I410*H410,2)</f>
        <v>0</v>
      </c>
      <c r="K410" s="153" t="s">
        <v>191</v>
      </c>
      <c r="L410" s="34"/>
      <c r="M410" s="158" t="s">
        <v>1</v>
      </c>
      <c r="N410" s="159" t="s">
        <v>45</v>
      </c>
      <c r="O410" s="59"/>
      <c r="P410" s="160">
        <f>O410*H410</f>
        <v>0</v>
      </c>
      <c r="Q410" s="160">
        <v>8.4000000000000003E-4</v>
      </c>
      <c r="R410" s="160">
        <f>Q410*H410</f>
        <v>0.66368148000000005</v>
      </c>
      <c r="S410" s="160">
        <v>0</v>
      </c>
      <c r="T410" s="161">
        <f>S410*H410</f>
        <v>0</v>
      </c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R410" s="162" t="s">
        <v>192</v>
      </c>
      <c r="AT410" s="162" t="s">
        <v>187</v>
      </c>
      <c r="AU410" s="162" t="s">
        <v>88</v>
      </c>
      <c r="AY410" s="18" t="s">
        <v>185</v>
      </c>
      <c r="BE410" s="163">
        <f>IF(N410="základní",J410,0)</f>
        <v>0</v>
      </c>
      <c r="BF410" s="163">
        <f>IF(N410="snížená",J410,0)</f>
        <v>0</v>
      </c>
      <c r="BG410" s="163">
        <f>IF(N410="zákl. přenesená",J410,0)</f>
        <v>0</v>
      </c>
      <c r="BH410" s="163">
        <f>IF(N410="sníž. přenesená",J410,0)</f>
        <v>0</v>
      </c>
      <c r="BI410" s="163">
        <f>IF(N410="nulová",J410,0)</f>
        <v>0</v>
      </c>
      <c r="BJ410" s="18" t="s">
        <v>24</v>
      </c>
      <c r="BK410" s="163">
        <f>ROUND(I410*H410,2)</f>
        <v>0</v>
      </c>
      <c r="BL410" s="18" t="s">
        <v>192</v>
      </c>
      <c r="BM410" s="162" t="s">
        <v>4381</v>
      </c>
    </row>
    <row r="411" spans="1:65" s="15" customFormat="1">
      <c r="B411" s="194"/>
      <c r="D411" s="165" t="s">
        <v>194</v>
      </c>
      <c r="E411" s="195" t="s">
        <v>1</v>
      </c>
      <c r="F411" s="196" t="s">
        <v>4313</v>
      </c>
      <c r="H411" s="195" t="s">
        <v>1</v>
      </c>
      <c r="I411" s="197"/>
      <c r="L411" s="194"/>
      <c r="M411" s="198"/>
      <c r="N411" s="199"/>
      <c r="O411" s="199"/>
      <c r="P411" s="199"/>
      <c r="Q411" s="199"/>
      <c r="R411" s="199"/>
      <c r="S411" s="199"/>
      <c r="T411" s="200"/>
      <c r="AT411" s="195" t="s">
        <v>194</v>
      </c>
      <c r="AU411" s="195" t="s">
        <v>88</v>
      </c>
      <c r="AV411" s="15" t="s">
        <v>24</v>
      </c>
      <c r="AW411" s="15" t="s">
        <v>35</v>
      </c>
      <c r="AX411" s="15" t="s">
        <v>80</v>
      </c>
      <c r="AY411" s="195" t="s">
        <v>185</v>
      </c>
    </row>
    <row r="412" spans="1:65" s="13" customFormat="1">
      <c r="B412" s="164"/>
      <c r="D412" s="165" t="s">
        <v>194</v>
      </c>
      <c r="E412" s="166" t="s">
        <v>1</v>
      </c>
      <c r="F412" s="167" t="s">
        <v>4382</v>
      </c>
      <c r="H412" s="168">
        <v>8.3160000000000007</v>
      </c>
      <c r="I412" s="169"/>
      <c r="L412" s="164"/>
      <c r="M412" s="170"/>
      <c r="N412" s="171"/>
      <c r="O412" s="171"/>
      <c r="P412" s="171"/>
      <c r="Q412" s="171"/>
      <c r="R412" s="171"/>
      <c r="S412" s="171"/>
      <c r="T412" s="172"/>
      <c r="AT412" s="166" t="s">
        <v>194</v>
      </c>
      <c r="AU412" s="166" t="s">
        <v>88</v>
      </c>
      <c r="AV412" s="13" t="s">
        <v>88</v>
      </c>
      <c r="AW412" s="13" t="s">
        <v>35</v>
      </c>
      <c r="AX412" s="13" t="s">
        <v>80</v>
      </c>
      <c r="AY412" s="166" t="s">
        <v>185</v>
      </c>
    </row>
    <row r="413" spans="1:65" s="13" customFormat="1">
      <c r="B413" s="164"/>
      <c r="D413" s="165" t="s">
        <v>194</v>
      </c>
      <c r="E413" s="166" t="s">
        <v>1</v>
      </c>
      <c r="F413" s="167" t="s">
        <v>4383</v>
      </c>
      <c r="H413" s="168">
        <v>1.8520000000000001</v>
      </c>
      <c r="I413" s="169"/>
      <c r="L413" s="164"/>
      <c r="M413" s="170"/>
      <c r="N413" s="171"/>
      <c r="O413" s="171"/>
      <c r="P413" s="171"/>
      <c r="Q413" s="171"/>
      <c r="R413" s="171"/>
      <c r="S413" s="171"/>
      <c r="T413" s="172"/>
      <c r="AT413" s="166" t="s">
        <v>194</v>
      </c>
      <c r="AU413" s="166" t="s">
        <v>88</v>
      </c>
      <c r="AV413" s="13" t="s">
        <v>88</v>
      </c>
      <c r="AW413" s="13" t="s">
        <v>35</v>
      </c>
      <c r="AX413" s="13" t="s">
        <v>80</v>
      </c>
      <c r="AY413" s="166" t="s">
        <v>185</v>
      </c>
    </row>
    <row r="414" spans="1:65" s="13" customFormat="1">
      <c r="B414" s="164"/>
      <c r="D414" s="165" t="s">
        <v>194</v>
      </c>
      <c r="E414" s="166" t="s">
        <v>1</v>
      </c>
      <c r="F414" s="167" t="s">
        <v>4384</v>
      </c>
      <c r="H414" s="168">
        <v>26.114000000000001</v>
      </c>
      <c r="I414" s="169"/>
      <c r="L414" s="164"/>
      <c r="M414" s="170"/>
      <c r="N414" s="171"/>
      <c r="O414" s="171"/>
      <c r="P414" s="171"/>
      <c r="Q414" s="171"/>
      <c r="R414" s="171"/>
      <c r="S414" s="171"/>
      <c r="T414" s="172"/>
      <c r="AT414" s="166" t="s">
        <v>194</v>
      </c>
      <c r="AU414" s="166" t="s">
        <v>88</v>
      </c>
      <c r="AV414" s="13" t="s">
        <v>88</v>
      </c>
      <c r="AW414" s="13" t="s">
        <v>35</v>
      </c>
      <c r="AX414" s="13" t="s">
        <v>80</v>
      </c>
      <c r="AY414" s="166" t="s">
        <v>185</v>
      </c>
    </row>
    <row r="415" spans="1:65" s="13" customFormat="1">
      <c r="B415" s="164"/>
      <c r="D415" s="165" t="s">
        <v>194</v>
      </c>
      <c r="E415" s="166" t="s">
        <v>1</v>
      </c>
      <c r="F415" s="167" t="s">
        <v>4385</v>
      </c>
      <c r="H415" s="168">
        <v>186.69399999999999</v>
      </c>
      <c r="I415" s="169"/>
      <c r="L415" s="164"/>
      <c r="M415" s="170"/>
      <c r="N415" s="171"/>
      <c r="O415" s="171"/>
      <c r="P415" s="171"/>
      <c r="Q415" s="171"/>
      <c r="R415" s="171"/>
      <c r="S415" s="171"/>
      <c r="T415" s="172"/>
      <c r="AT415" s="166" t="s">
        <v>194</v>
      </c>
      <c r="AU415" s="166" t="s">
        <v>88</v>
      </c>
      <c r="AV415" s="13" t="s">
        <v>88</v>
      </c>
      <c r="AW415" s="13" t="s">
        <v>35</v>
      </c>
      <c r="AX415" s="13" t="s">
        <v>80</v>
      </c>
      <c r="AY415" s="166" t="s">
        <v>185</v>
      </c>
    </row>
    <row r="416" spans="1:65" s="13" customFormat="1">
      <c r="B416" s="164"/>
      <c r="D416" s="165" t="s">
        <v>194</v>
      </c>
      <c r="E416" s="166" t="s">
        <v>1</v>
      </c>
      <c r="F416" s="167" t="s">
        <v>4386</v>
      </c>
      <c r="H416" s="168">
        <v>216.523</v>
      </c>
      <c r="I416" s="169"/>
      <c r="L416" s="164"/>
      <c r="M416" s="170"/>
      <c r="N416" s="171"/>
      <c r="O416" s="171"/>
      <c r="P416" s="171"/>
      <c r="Q416" s="171"/>
      <c r="R416" s="171"/>
      <c r="S416" s="171"/>
      <c r="T416" s="172"/>
      <c r="AT416" s="166" t="s">
        <v>194</v>
      </c>
      <c r="AU416" s="166" t="s">
        <v>88</v>
      </c>
      <c r="AV416" s="13" t="s">
        <v>88</v>
      </c>
      <c r="AW416" s="13" t="s">
        <v>35</v>
      </c>
      <c r="AX416" s="13" t="s">
        <v>80</v>
      </c>
      <c r="AY416" s="166" t="s">
        <v>185</v>
      </c>
    </row>
    <row r="417" spans="1:65" s="13" customFormat="1">
      <c r="B417" s="164"/>
      <c r="D417" s="165" t="s">
        <v>194</v>
      </c>
      <c r="E417" s="166" t="s">
        <v>1</v>
      </c>
      <c r="F417" s="167" t="s">
        <v>4387</v>
      </c>
      <c r="H417" s="168">
        <v>84.599000000000004</v>
      </c>
      <c r="I417" s="169"/>
      <c r="L417" s="164"/>
      <c r="M417" s="170"/>
      <c r="N417" s="171"/>
      <c r="O417" s="171"/>
      <c r="P417" s="171"/>
      <c r="Q417" s="171"/>
      <c r="R417" s="171"/>
      <c r="S417" s="171"/>
      <c r="T417" s="172"/>
      <c r="AT417" s="166" t="s">
        <v>194</v>
      </c>
      <c r="AU417" s="166" t="s">
        <v>88</v>
      </c>
      <c r="AV417" s="13" t="s">
        <v>88</v>
      </c>
      <c r="AW417" s="13" t="s">
        <v>35</v>
      </c>
      <c r="AX417" s="13" t="s">
        <v>80</v>
      </c>
      <c r="AY417" s="166" t="s">
        <v>185</v>
      </c>
    </row>
    <row r="418" spans="1:65" s="13" customFormat="1">
      <c r="B418" s="164"/>
      <c r="D418" s="165" t="s">
        <v>194</v>
      </c>
      <c r="E418" s="166" t="s">
        <v>1</v>
      </c>
      <c r="F418" s="167" t="s">
        <v>4388</v>
      </c>
      <c r="H418" s="168">
        <v>41.122</v>
      </c>
      <c r="I418" s="169"/>
      <c r="L418" s="164"/>
      <c r="M418" s="170"/>
      <c r="N418" s="171"/>
      <c r="O418" s="171"/>
      <c r="P418" s="171"/>
      <c r="Q418" s="171"/>
      <c r="R418" s="171"/>
      <c r="S418" s="171"/>
      <c r="T418" s="172"/>
      <c r="AT418" s="166" t="s">
        <v>194</v>
      </c>
      <c r="AU418" s="166" t="s">
        <v>88</v>
      </c>
      <c r="AV418" s="13" t="s">
        <v>88</v>
      </c>
      <c r="AW418" s="13" t="s">
        <v>35</v>
      </c>
      <c r="AX418" s="13" t="s">
        <v>80</v>
      </c>
      <c r="AY418" s="166" t="s">
        <v>185</v>
      </c>
    </row>
    <row r="419" spans="1:65" s="13" customFormat="1">
      <c r="B419" s="164"/>
      <c r="D419" s="165" t="s">
        <v>194</v>
      </c>
      <c r="E419" s="166" t="s">
        <v>1</v>
      </c>
      <c r="F419" s="167" t="s">
        <v>4389</v>
      </c>
      <c r="H419" s="168">
        <v>92.015000000000001</v>
      </c>
      <c r="I419" s="169"/>
      <c r="L419" s="164"/>
      <c r="M419" s="170"/>
      <c r="N419" s="171"/>
      <c r="O419" s="171"/>
      <c r="P419" s="171"/>
      <c r="Q419" s="171"/>
      <c r="R419" s="171"/>
      <c r="S419" s="171"/>
      <c r="T419" s="172"/>
      <c r="AT419" s="166" t="s">
        <v>194</v>
      </c>
      <c r="AU419" s="166" t="s">
        <v>88</v>
      </c>
      <c r="AV419" s="13" t="s">
        <v>88</v>
      </c>
      <c r="AW419" s="13" t="s">
        <v>35</v>
      </c>
      <c r="AX419" s="13" t="s">
        <v>80</v>
      </c>
      <c r="AY419" s="166" t="s">
        <v>185</v>
      </c>
    </row>
    <row r="420" spans="1:65" s="13" customFormat="1">
      <c r="B420" s="164"/>
      <c r="D420" s="165" t="s">
        <v>194</v>
      </c>
      <c r="E420" s="166" t="s">
        <v>1</v>
      </c>
      <c r="F420" s="167" t="s">
        <v>4390</v>
      </c>
      <c r="H420" s="168">
        <v>26.841999999999999</v>
      </c>
      <c r="I420" s="169"/>
      <c r="L420" s="164"/>
      <c r="M420" s="170"/>
      <c r="N420" s="171"/>
      <c r="O420" s="171"/>
      <c r="P420" s="171"/>
      <c r="Q420" s="171"/>
      <c r="R420" s="171"/>
      <c r="S420" s="171"/>
      <c r="T420" s="172"/>
      <c r="AT420" s="166" t="s">
        <v>194</v>
      </c>
      <c r="AU420" s="166" t="s">
        <v>88</v>
      </c>
      <c r="AV420" s="13" t="s">
        <v>88</v>
      </c>
      <c r="AW420" s="13" t="s">
        <v>35</v>
      </c>
      <c r="AX420" s="13" t="s">
        <v>80</v>
      </c>
      <c r="AY420" s="166" t="s">
        <v>185</v>
      </c>
    </row>
    <row r="421" spans="1:65" s="13" customFormat="1">
      <c r="B421" s="164"/>
      <c r="D421" s="165" t="s">
        <v>194</v>
      </c>
      <c r="E421" s="166" t="s">
        <v>1</v>
      </c>
      <c r="F421" s="167" t="s">
        <v>4391</v>
      </c>
      <c r="H421" s="168">
        <v>51.067999999999998</v>
      </c>
      <c r="I421" s="169"/>
      <c r="L421" s="164"/>
      <c r="M421" s="170"/>
      <c r="N421" s="171"/>
      <c r="O421" s="171"/>
      <c r="P421" s="171"/>
      <c r="Q421" s="171"/>
      <c r="R421" s="171"/>
      <c r="S421" s="171"/>
      <c r="T421" s="172"/>
      <c r="AT421" s="166" t="s">
        <v>194</v>
      </c>
      <c r="AU421" s="166" t="s">
        <v>88</v>
      </c>
      <c r="AV421" s="13" t="s">
        <v>88</v>
      </c>
      <c r="AW421" s="13" t="s">
        <v>35</v>
      </c>
      <c r="AX421" s="13" t="s">
        <v>80</v>
      </c>
      <c r="AY421" s="166" t="s">
        <v>185</v>
      </c>
    </row>
    <row r="422" spans="1:65" s="13" customFormat="1">
      <c r="B422" s="164"/>
      <c r="D422" s="165" t="s">
        <v>194</v>
      </c>
      <c r="E422" s="166" t="s">
        <v>1</v>
      </c>
      <c r="F422" s="167" t="s">
        <v>4392</v>
      </c>
      <c r="H422" s="168">
        <v>46.271999999999998</v>
      </c>
      <c r="I422" s="169"/>
      <c r="L422" s="164"/>
      <c r="M422" s="170"/>
      <c r="N422" s="171"/>
      <c r="O422" s="171"/>
      <c r="P422" s="171"/>
      <c r="Q422" s="171"/>
      <c r="R422" s="171"/>
      <c r="S422" s="171"/>
      <c r="T422" s="172"/>
      <c r="AT422" s="166" t="s">
        <v>194</v>
      </c>
      <c r="AU422" s="166" t="s">
        <v>88</v>
      </c>
      <c r="AV422" s="13" t="s">
        <v>88</v>
      </c>
      <c r="AW422" s="13" t="s">
        <v>35</v>
      </c>
      <c r="AX422" s="13" t="s">
        <v>80</v>
      </c>
      <c r="AY422" s="166" t="s">
        <v>185</v>
      </c>
    </row>
    <row r="423" spans="1:65" s="15" customFormat="1">
      <c r="B423" s="194"/>
      <c r="D423" s="165" t="s">
        <v>194</v>
      </c>
      <c r="E423" s="195" t="s">
        <v>1</v>
      </c>
      <c r="F423" s="196" t="s">
        <v>4334</v>
      </c>
      <c r="H423" s="195" t="s">
        <v>1</v>
      </c>
      <c r="I423" s="197"/>
      <c r="L423" s="194"/>
      <c r="M423" s="198"/>
      <c r="N423" s="199"/>
      <c r="O423" s="199"/>
      <c r="P423" s="199"/>
      <c r="Q423" s="199"/>
      <c r="R423" s="199"/>
      <c r="S423" s="199"/>
      <c r="T423" s="200"/>
      <c r="AT423" s="195" t="s">
        <v>194</v>
      </c>
      <c r="AU423" s="195" t="s">
        <v>88</v>
      </c>
      <c r="AV423" s="15" t="s">
        <v>24</v>
      </c>
      <c r="AW423" s="15" t="s">
        <v>35</v>
      </c>
      <c r="AX423" s="15" t="s">
        <v>80</v>
      </c>
      <c r="AY423" s="195" t="s">
        <v>185</v>
      </c>
    </row>
    <row r="424" spans="1:65" s="13" customFormat="1">
      <c r="B424" s="164"/>
      <c r="D424" s="165" t="s">
        <v>194</v>
      </c>
      <c r="E424" s="166" t="s">
        <v>1</v>
      </c>
      <c r="F424" s="167" t="s">
        <v>4393</v>
      </c>
      <c r="H424" s="168">
        <v>1.758</v>
      </c>
      <c r="I424" s="169"/>
      <c r="L424" s="164"/>
      <c r="M424" s="170"/>
      <c r="N424" s="171"/>
      <c r="O424" s="171"/>
      <c r="P424" s="171"/>
      <c r="Q424" s="171"/>
      <c r="R424" s="171"/>
      <c r="S424" s="171"/>
      <c r="T424" s="172"/>
      <c r="AT424" s="166" t="s">
        <v>194</v>
      </c>
      <c r="AU424" s="166" t="s">
        <v>88</v>
      </c>
      <c r="AV424" s="13" t="s">
        <v>88</v>
      </c>
      <c r="AW424" s="13" t="s">
        <v>35</v>
      </c>
      <c r="AX424" s="13" t="s">
        <v>80</v>
      </c>
      <c r="AY424" s="166" t="s">
        <v>185</v>
      </c>
    </row>
    <row r="425" spans="1:65" s="15" customFormat="1">
      <c r="B425" s="194"/>
      <c r="D425" s="165" t="s">
        <v>194</v>
      </c>
      <c r="E425" s="195" t="s">
        <v>1</v>
      </c>
      <c r="F425" s="196" t="s">
        <v>4340</v>
      </c>
      <c r="H425" s="195" t="s">
        <v>1</v>
      </c>
      <c r="I425" s="197"/>
      <c r="L425" s="194"/>
      <c r="M425" s="198"/>
      <c r="N425" s="199"/>
      <c r="O425" s="199"/>
      <c r="P425" s="199"/>
      <c r="Q425" s="199"/>
      <c r="R425" s="199"/>
      <c r="S425" s="199"/>
      <c r="T425" s="200"/>
      <c r="AT425" s="195" t="s">
        <v>194</v>
      </c>
      <c r="AU425" s="195" t="s">
        <v>88</v>
      </c>
      <c r="AV425" s="15" t="s">
        <v>24</v>
      </c>
      <c r="AW425" s="15" t="s">
        <v>35</v>
      </c>
      <c r="AX425" s="15" t="s">
        <v>80</v>
      </c>
      <c r="AY425" s="195" t="s">
        <v>185</v>
      </c>
    </row>
    <row r="426" spans="1:65" s="13" customFormat="1">
      <c r="B426" s="164"/>
      <c r="D426" s="165" t="s">
        <v>194</v>
      </c>
      <c r="E426" s="166" t="s">
        <v>1</v>
      </c>
      <c r="F426" s="167" t="s">
        <v>4394</v>
      </c>
      <c r="H426" s="168">
        <v>3.2360000000000002</v>
      </c>
      <c r="I426" s="169"/>
      <c r="L426" s="164"/>
      <c r="M426" s="170"/>
      <c r="N426" s="171"/>
      <c r="O426" s="171"/>
      <c r="P426" s="171"/>
      <c r="Q426" s="171"/>
      <c r="R426" s="171"/>
      <c r="S426" s="171"/>
      <c r="T426" s="172"/>
      <c r="AT426" s="166" t="s">
        <v>194</v>
      </c>
      <c r="AU426" s="166" t="s">
        <v>88</v>
      </c>
      <c r="AV426" s="13" t="s">
        <v>88</v>
      </c>
      <c r="AW426" s="13" t="s">
        <v>35</v>
      </c>
      <c r="AX426" s="13" t="s">
        <v>80</v>
      </c>
      <c r="AY426" s="166" t="s">
        <v>185</v>
      </c>
    </row>
    <row r="427" spans="1:65" s="13" customFormat="1">
      <c r="B427" s="164"/>
      <c r="D427" s="165" t="s">
        <v>194</v>
      </c>
      <c r="E427" s="166" t="s">
        <v>1</v>
      </c>
      <c r="F427" s="167" t="s">
        <v>4395</v>
      </c>
      <c r="H427" s="168">
        <v>3.105</v>
      </c>
      <c r="I427" s="169"/>
      <c r="L427" s="164"/>
      <c r="M427" s="170"/>
      <c r="N427" s="171"/>
      <c r="O427" s="171"/>
      <c r="P427" s="171"/>
      <c r="Q427" s="171"/>
      <c r="R427" s="171"/>
      <c r="S427" s="171"/>
      <c r="T427" s="172"/>
      <c r="AT427" s="166" t="s">
        <v>194</v>
      </c>
      <c r="AU427" s="166" t="s">
        <v>88</v>
      </c>
      <c r="AV427" s="13" t="s">
        <v>88</v>
      </c>
      <c r="AW427" s="13" t="s">
        <v>35</v>
      </c>
      <c r="AX427" s="13" t="s">
        <v>80</v>
      </c>
      <c r="AY427" s="166" t="s">
        <v>185</v>
      </c>
    </row>
    <row r="428" spans="1:65" s="13" customFormat="1">
      <c r="B428" s="164"/>
      <c r="D428" s="165" t="s">
        <v>194</v>
      </c>
      <c r="E428" s="166" t="s">
        <v>1</v>
      </c>
      <c r="F428" s="167" t="s">
        <v>4396</v>
      </c>
      <c r="H428" s="168">
        <v>0.58099999999999996</v>
      </c>
      <c r="I428" s="169"/>
      <c r="L428" s="164"/>
      <c r="M428" s="170"/>
      <c r="N428" s="171"/>
      <c r="O428" s="171"/>
      <c r="P428" s="171"/>
      <c r="Q428" s="171"/>
      <c r="R428" s="171"/>
      <c r="S428" s="171"/>
      <c r="T428" s="172"/>
      <c r="AT428" s="166" t="s">
        <v>194</v>
      </c>
      <c r="AU428" s="166" t="s">
        <v>88</v>
      </c>
      <c r="AV428" s="13" t="s">
        <v>88</v>
      </c>
      <c r="AW428" s="13" t="s">
        <v>35</v>
      </c>
      <c r="AX428" s="13" t="s">
        <v>80</v>
      </c>
      <c r="AY428" s="166" t="s">
        <v>185</v>
      </c>
    </row>
    <row r="429" spans="1:65" s="14" customFormat="1">
      <c r="B429" s="173"/>
      <c r="D429" s="165" t="s">
        <v>194</v>
      </c>
      <c r="E429" s="174" t="s">
        <v>4178</v>
      </c>
      <c r="F429" s="175" t="s">
        <v>195</v>
      </c>
      <c r="H429" s="176">
        <v>790.09699999999998</v>
      </c>
      <c r="I429" s="177"/>
      <c r="L429" s="173"/>
      <c r="M429" s="178"/>
      <c r="N429" s="179"/>
      <c r="O429" s="179"/>
      <c r="P429" s="179"/>
      <c r="Q429" s="179"/>
      <c r="R429" s="179"/>
      <c r="S429" s="179"/>
      <c r="T429" s="180"/>
      <c r="AT429" s="174" t="s">
        <v>194</v>
      </c>
      <c r="AU429" s="174" t="s">
        <v>88</v>
      </c>
      <c r="AV429" s="14" t="s">
        <v>192</v>
      </c>
      <c r="AW429" s="14" t="s">
        <v>35</v>
      </c>
      <c r="AX429" s="14" t="s">
        <v>24</v>
      </c>
      <c r="AY429" s="174" t="s">
        <v>185</v>
      </c>
    </row>
    <row r="430" spans="1:65" s="2" customFormat="1" ht="16.5" customHeight="1">
      <c r="A430" s="33"/>
      <c r="B430" s="150"/>
      <c r="C430" s="151" t="s">
        <v>897</v>
      </c>
      <c r="D430" s="151" t="s">
        <v>187</v>
      </c>
      <c r="E430" s="152" t="s">
        <v>4397</v>
      </c>
      <c r="F430" s="153" t="s">
        <v>4398</v>
      </c>
      <c r="G430" s="154" t="s">
        <v>288</v>
      </c>
      <c r="H430" s="155">
        <v>790.09699999999998</v>
      </c>
      <c r="I430" s="156"/>
      <c r="J430" s="157">
        <f>ROUND(I430*H430,2)</f>
        <v>0</v>
      </c>
      <c r="K430" s="153" t="s">
        <v>191</v>
      </c>
      <c r="L430" s="34"/>
      <c r="M430" s="158" t="s">
        <v>1</v>
      </c>
      <c r="N430" s="159" t="s">
        <v>45</v>
      </c>
      <c r="O430" s="59"/>
      <c r="P430" s="160">
        <f>O430*H430</f>
        <v>0</v>
      </c>
      <c r="Q430" s="160">
        <v>0</v>
      </c>
      <c r="R430" s="160">
        <f>Q430*H430</f>
        <v>0</v>
      </c>
      <c r="S430" s="160">
        <v>0</v>
      </c>
      <c r="T430" s="161">
        <f>S430*H430</f>
        <v>0</v>
      </c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R430" s="162" t="s">
        <v>192</v>
      </c>
      <c r="AT430" s="162" t="s">
        <v>187</v>
      </c>
      <c r="AU430" s="162" t="s">
        <v>88</v>
      </c>
      <c r="AY430" s="18" t="s">
        <v>185</v>
      </c>
      <c r="BE430" s="163">
        <f>IF(N430="základní",J430,0)</f>
        <v>0</v>
      </c>
      <c r="BF430" s="163">
        <f>IF(N430="snížená",J430,0)</f>
        <v>0</v>
      </c>
      <c r="BG430" s="163">
        <f>IF(N430="zákl. přenesená",J430,0)</f>
        <v>0</v>
      </c>
      <c r="BH430" s="163">
        <f>IF(N430="sníž. přenesená",J430,0)</f>
        <v>0</v>
      </c>
      <c r="BI430" s="163">
        <f>IF(N430="nulová",J430,0)</f>
        <v>0</v>
      </c>
      <c r="BJ430" s="18" t="s">
        <v>24</v>
      </c>
      <c r="BK430" s="163">
        <f>ROUND(I430*H430,2)</f>
        <v>0</v>
      </c>
      <c r="BL430" s="18" t="s">
        <v>192</v>
      </c>
      <c r="BM430" s="162" t="s">
        <v>4399</v>
      </c>
    </row>
    <row r="431" spans="1:65" s="2" customFormat="1" ht="16.5" customHeight="1">
      <c r="A431" s="33"/>
      <c r="B431" s="150"/>
      <c r="C431" s="151" t="s">
        <v>900</v>
      </c>
      <c r="D431" s="151" t="s">
        <v>187</v>
      </c>
      <c r="E431" s="152" t="s">
        <v>1560</v>
      </c>
      <c r="F431" s="153" t="s">
        <v>1561</v>
      </c>
      <c r="G431" s="154" t="s">
        <v>288</v>
      </c>
      <c r="H431" s="155">
        <v>908.26700000000005</v>
      </c>
      <c r="I431" s="156"/>
      <c r="J431" s="157">
        <f>ROUND(I431*H431,2)</f>
        <v>0</v>
      </c>
      <c r="K431" s="153" t="s">
        <v>191</v>
      </c>
      <c r="L431" s="34"/>
      <c r="M431" s="158" t="s">
        <v>1</v>
      </c>
      <c r="N431" s="159" t="s">
        <v>45</v>
      </c>
      <c r="O431" s="59"/>
      <c r="P431" s="160">
        <f>O431*H431</f>
        <v>0</v>
      </c>
      <c r="Q431" s="160">
        <v>8.4999999999999995E-4</v>
      </c>
      <c r="R431" s="160">
        <f>Q431*H431</f>
        <v>0.77202694999999999</v>
      </c>
      <c r="S431" s="160">
        <v>0</v>
      </c>
      <c r="T431" s="161">
        <f>S431*H431</f>
        <v>0</v>
      </c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R431" s="162" t="s">
        <v>192</v>
      </c>
      <c r="AT431" s="162" t="s">
        <v>187</v>
      </c>
      <c r="AU431" s="162" t="s">
        <v>88</v>
      </c>
      <c r="AY431" s="18" t="s">
        <v>185</v>
      </c>
      <c r="BE431" s="163">
        <f>IF(N431="základní",J431,0)</f>
        <v>0</v>
      </c>
      <c r="BF431" s="163">
        <f>IF(N431="snížená",J431,0)</f>
        <v>0</v>
      </c>
      <c r="BG431" s="163">
        <f>IF(N431="zákl. přenesená",J431,0)</f>
        <v>0</v>
      </c>
      <c r="BH431" s="163">
        <f>IF(N431="sníž. přenesená",J431,0)</f>
        <v>0</v>
      </c>
      <c r="BI431" s="163">
        <f>IF(N431="nulová",J431,0)</f>
        <v>0</v>
      </c>
      <c r="BJ431" s="18" t="s">
        <v>24</v>
      </c>
      <c r="BK431" s="163">
        <f>ROUND(I431*H431,2)</f>
        <v>0</v>
      </c>
      <c r="BL431" s="18" t="s">
        <v>192</v>
      </c>
      <c r="BM431" s="162" t="s">
        <v>4400</v>
      </c>
    </row>
    <row r="432" spans="1:65" s="15" customFormat="1">
      <c r="B432" s="194"/>
      <c r="D432" s="165" t="s">
        <v>194</v>
      </c>
      <c r="E432" s="195" t="s">
        <v>1</v>
      </c>
      <c r="F432" s="196" t="s">
        <v>4313</v>
      </c>
      <c r="H432" s="195" t="s">
        <v>1</v>
      </c>
      <c r="I432" s="197"/>
      <c r="L432" s="194"/>
      <c r="M432" s="198"/>
      <c r="N432" s="199"/>
      <c r="O432" s="199"/>
      <c r="P432" s="199"/>
      <c r="Q432" s="199"/>
      <c r="R432" s="199"/>
      <c r="S432" s="199"/>
      <c r="T432" s="200"/>
      <c r="AT432" s="195" t="s">
        <v>194</v>
      </c>
      <c r="AU432" s="195" t="s">
        <v>88</v>
      </c>
      <c r="AV432" s="15" t="s">
        <v>24</v>
      </c>
      <c r="AW432" s="15" t="s">
        <v>35</v>
      </c>
      <c r="AX432" s="15" t="s">
        <v>80</v>
      </c>
      <c r="AY432" s="195" t="s">
        <v>185</v>
      </c>
    </row>
    <row r="433" spans="2:51" s="13" customFormat="1">
      <c r="B433" s="164"/>
      <c r="D433" s="165" t="s">
        <v>194</v>
      </c>
      <c r="E433" s="166" t="s">
        <v>1</v>
      </c>
      <c r="F433" s="167" t="s">
        <v>4401</v>
      </c>
      <c r="H433" s="168">
        <v>7.7759999999999998</v>
      </c>
      <c r="I433" s="169"/>
      <c r="L433" s="164"/>
      <c r="M433" s="170"/>
      <c r="N433" s="171"/>
      <c r="O433" s="171"/>
      <c r="P433" s="171"/>
      <c r="Q433" s="171"/>
      <c r="R433" s="171"/>
      <c r="S433" s="171"/>
      <c r="T433" s="172"/>
      <c r="AT433" s="166" t="s">
        <v>194</v>
      </c>
      <c r="AU433" s="166" t="s">
        <v>88</v>
      </c>
      <c r="AV433" s="13" t="s">
        <v>88</v>
      </c>
      <c r="AW433" s="13" t="s">
        <v>35</v>
      </c>
      <c r="AX433" s="13" t="s">
        <v>80</v>
      </c>
      <c r="AY433" s="166" t="s">
        <v>185</v>
      </c>
    </row>
    <row r="434" spans="2:51" s="13" customFormat="1">
      <c r="B434" s="164"/>
      <c r="D434" s="165" t="s">
        <v>194</v>
      </c>
      <c r="E434" s="166" t="s">
        <v>1</v>
      </c>
      <c r="F434" s="167" t="s">
        <v>4402</v>
      </c>
      <c r="H434" s="168">
        <v>5.4169999999999998</v>
      </c>
      <c r="I434" s="169"/>
      <c r="L434" s="164"/>
      <c r="M434" s="170"/>
      <c r="N434" s="171"/>
      <c r="O434" s="171"/>
      <c r="P434" s="171"/>
      <c r="Q434" s="171"/>
      <c r="R434" s="171"/>
      <c r="S434" s="171"/>
      <c r="T434" s="172"/>
      <c r="AT434" s="166" t="s">
        <v>194</v>
      </c>
      <c r="AU434" s="166" t="s">
        <v>88</v>
      </c>
      <c r="AV434" s="13" t="s">
        <v>88</v>
      </c>
      <c r="AW434" s="13" t="s">
        <v>35</v>
      </c>
      <c r="AX434" s="13" t="s">
        <v>80</v>
      </c>
      <c r="AY434" s="166" t="s">
        <v>185</v>
      </c>
    </row>
    <row r="435" spans="2:51" s="13" customFormat="1">
      <c r="B435" s="164"/>
      <c r="D435" s="165" t="s">
        <v>194</v>
      </c>
      <c r="E435" s="166" t="s">
        <v>1</v>
      </c>
      <c r="F435" s="167" t="s">
        <v>4382</v>
      </c>
      <c r="H435" s="168">
        <v>8.3160000000000007</v>
      </c>
      <c r="I435" s="169"/>
      <c r="L435" s="164"/>
      <c r="M435" s="170"/>
      <c r="N435" s="171"/>
      <c r="O435" s="171"/>
      <c r="P435" s="171"/>
      <c r="Q435" s="171"/>
      <c r="R435" s="171"/>
      <c r="S435" s="171"/>
      <c r="T435" s="172"/>
      <c r="AT435" s="166" t="s">
        <v>194</v>
      </c>
      <c r="AU435" s="166" t="s">
        <v>88</v>
      </c>
      <c r="AV435" s="13" t="s">
        <v>88</v>
      </c>
      <c r="AW435" s="13" t="s">
        <v>35</v>
      </c>
      <c r="AX435" s="13" t="s">
        <v>80</v>
      </c>
      <c r="AY435" s="166" t="s">
        <v>185</v>
      </c>
    </row>
    <row r="436" spans="2:51" s="13" customFormat="1">
      <c r="B436" s="164"/>
      <c r="D436" s="165" t="s">
        <v>194</v>
      </c>
      <c r="E436" s="166" t="s">
        <v>1</v>
      </c>
      <c r="F436" s="167" t="s">
        <v>4383</v>
      </c>
      <c r="H436" s="168">
        <v>1.8520000000000001</v>
      </c>
      <c r="I436" s="169"/>
      <c r="L436" s="164"/>
      <c r="M436" s="170"/>
      <c r="N436" s="171"/>
      <c r="O436" s="171"/>
      <c r="P436" s="171"/>
      <c r="Q436" s="171"/>
      <c r="R436" s="171"/>
      <c r="S436" s="171"/>
      <c r="T436" s="172"/>
      <c r="AT436" s="166" t="s">
        <v>194</v>
      </c>
      <c r="AU436" s="166" t="s">
        <v>88</v>
      </c>
      <c r="AV436" s="13" t="s">
        <v>88</v>
      </c>
      <c r="AW436" s="13" t="s">
        <v>35</v>
      </c>
      <c r="AX436" s="13" t="s">
        <v>80</v>
      </c>
      <c r="AY436" s="166" t="s">
        <v>185</v>
      </c>
    </row>
    <row r="437" spans="2:51" s="13" customFormat="1">
      <c r="B437" s="164"/>
      <c r="D437" s="165" t="s">
        <v>194</v>
      </c>
      <c r="E437" s="166" t="s">
        <v>1</v>
      </c>
      <c r="F437" s="167" t="s">
        <v>4384</v>
      </c>
      <c r="H437" s="168">
        <v>26.114000000000001</v>
      </c>
      <c r="I437" s="169"/>
      <c r="L437" s="164"/>
      <c r="M437" s="170"/>
      <c r="N437" s="171"/>
      <c r="O437" s="171"/>
      <c r="P437" s="171"/>
      <c r="Q437" s="171"/>
      <c r="R437" s="171"/>
      <c r="S437" s="171"/>
      <c r="T437" s="172"/>
      <c r="AT437" s="166" t="s">
        <v>194</v>
      </c>
      <c r="AU437" s="166" t="s">
        <v>88</v>
      </c>
      <c r="AV437" s="13" t="s">
        <v>88</v>
      </c>
      <c r="AW437" s="13" t="s">
        <v>35</v>
      </c>
      <c r="AX437" s="13" t="s">
        <v>80</v>
      </c>
      <c r="AY437" s="166" t="s">
        <v>185</v>
      </c>
    </row>
    <row r="438" spans="2:51" s="13" customFormat="1">
      <c r="B438" s="164"/>
      <c r="D438" s="165" t="s">
        <v>194</v>
      </c>
      <c r="E438" s="166" t="s">
        <v>1</v>
      </c>
      <c r="F438" s="167" t="s">
        <v>4385</v>
      </c>
      <c r="H438" s="168">
        <v>186.69399999999999</v>
      </c>
      <c r="I438" s="169"/>
      <c r="L438" s="164"/>
      <c r="M438" s="170"/>
      <c r="N438" s="171"/>
      <c r="O438" s="171"/>
      <c r="P438" s="171"/>
      <c r="Q438" s="171"/>
      <c r="R438" s="171"/>
      <c r="S438" s="171"/>
      <c r="T438" s="172"/>
      <c r="AT438" s="166" t="s">
        <v>194</v>
      </c>
      <c r="AU438" s="166" t="s">
        <v>88</v>
      </c>
      <c r="AV438" s="13" t="s">
        <v>88</v>
      </c>
      <c r="AW438" s="13" t="s">
        <v>35</v>
      </c>
      <c r="AX438" s="13" t="s">
        <v>80</v>
      </c>
      <c r="AY438" s="166" t="s">
        <v>185</v>
      </c>
    </row>
    <row r="439" spans="2:51" s="13" customFormat="1">
      <c r="B439" s="164"/>
      <c r="D439" s="165" t="s">
        <v>194</v>
      </c>
      <c r="E439" s="166" t="s">
        <v>1</v>
      </c>
      <c r="F439" s="167" t="s">
        <v>4386</v>
      </c>
      <c r="H439" s="168">
        <v>216.523</v>
      </c>
      <c r="I439" s="169"/>
      <c r="L439" s="164"/>
      <c r="M439" s="170"/>
      <c r="N439" s="171"/>
      <c r="O439" s="171"/>
      <c r="P439" s="171"/>
      <c r="Q439" s="171"/>
      <c r="R439" s="171"/>
      <c r="S439" s="171"/>
      <c r="T439" s="172"/>
      <c r="AT439" s="166" t="s">
        <v>194</v>
      </c>
      <c r="AU439" s="166" t="s">
        <v>88</v>
      </c>
      <c r="AV439" s="13" t="s">
        <v>88</v>
      </c>
      <c r="AW439" s="13" t="s">
        <v>35</v>
      </c>
      <c r="AX439" s="13" t="s">
        <v>80</v>
      </c>
      <c r="AY439" s="166" t="s">
        <v>185</v>
      </c>
    </row>
    <row r="440" spans="2:51" s="13" customFormat="1">
      <c r="B440" s="164"/>
      <c r="D440" s="165" t="s">
        <v>194</v>
      </c>
      <c r="E440" s="166" t="s">
        <v>1</v>
      </c>
      <c r="F440" s="167" t="s">
        <v>4387</v>
      </c>
      <c r="H440" s="168">
        <v>84.599000000000004</v>
      </c>
      <c r="I440" s="169"/>
      <c r="L440" s="164"/>
      <c r="M440" s="170"/>
      <c r="N440" s="171"/>
      <c r="O440" s="171"/>
      <c r="P440" s="171"/>
      <c r="Q440" s="171"/>
      <c r="R440" s="171"/>
      <c r="S440" s="171"/>
      <c r="T440" s="172"/>
      <c r="AT440" s="166" t="s">
        <v>194</v>
      </c>
      <c r="AU440" s="166" t="s">
        <v>88</v>
      </c>
      <c r="AV440" s="13" t="s">
        <v>88</v>
      </c>
      <c r="AW440" s="13" t="s">
        <v>35</v>
      </c>
      <c r="AX440" s="13" t="s">
        <v>80</v>
      </c>
      <c r="AY440" s="166" t="s">
        <v>185</v>
      </c>
    </row>
    <row r="441" spans="2:51" s="13" customFormat="1">
      <c r="B441" s="164"/>
      <c r="D441" s="165" t="s">
        <v>194</v>
      </c>
      <c r="E441" s="166" t="s">
        <v>1</v>
      </c>
      <c r="F441" s="167" t="s">
        <v>4388</v>
      </c>
      <c r="H441" s="168">
        <v>41.122</v>
      </c>
      <c r="I441" s="169"/>
      <c r="L441" s="164"/>
      <c r="M441" s="170"/>
      <c r="N441" s="171"/>
      <c r="O441" s="171"/>
      <c r="P441" s="171"/>
      <c r="Q441" s="171"/>
      <c r="R441" s="171"/>
      <c r="S441" s="171"/>
      <c r="T441" s="172"/>
      <c r="AT441" s="166" t="s">
        <v>194</v>
      </c>
      <c r="AU441" s="166" t="s">
        <v>88</v>
      </c>
      <c r="AV441" s="13" t="s">
        <v>88</v>
      </c>
      <c r="AW441" s="13" t="s">
        <v>35</v>
      </c>
      <c r="AX441" s="13" t="s">
        <v>80</v>
      </c>
      <c r="AY441" s="166" t="s">
        <v>185</v>
      </c>
    </row>
    <row r="442" spans="2:51" s="13" customFormat="1">
      <c r="B442" s="164"/>
      <c r="D442" s="165" t="s">
        <v>194</v>
      </c>
      <c r="E442" s="166" t="s">
        <v>1</v>
      </c>
      <c r="F442" s="167" t="s">
        <v>4389</v>
      </c>
      <c r="H442" s="168">
        <v>92.015000000000001</v>
      </c>
      <c r="I442" s="169"/>
      <c r="L442" s="164"/>
      <c r="M442" s="170"/>
      <c r="N442" s="171"/>
      <c r="O442" s="171"/>
      <c r="P442" s="171"/>
      <c r="Q442" s="171"/>
      <c r="R442" s="171"/>
      <c r="S442" s="171"/>
      <c r="T442" s="172"/>
      <c r="AT442" s="166" t="s">
        <v>194</v>
      </c>
      <c r="AU442" s="166" t="s">
        <v>88</v>
      </c>
      <c r="AV442" s="13" t="s">
        <v>88</v>
      </c>
      <c r="AW442" s="13" t="s">
        <v>35</v>
      </c>
      <c r="AX442" s="13" t="s">
        <v>80</v>
      </c>
      <c r="AY442" s="166" t="s">
        <v>185</v>
      </c>
    </row>
    <row r="443" spans="2:51" s="13" customFormat="1">
      <c r="B443" s="164"/>
      <c r="D443" s="165" t="s">
        <v>194</v>
      </c>
      <c r="E443" s="166" t="s">
        <v>1</v>
      </c>
      <c r="F443" s="167" t="s">
        <v>4390</v>
      </c>
      <c r="H443" s="168">
        <v>26.841999999999999</v>
      </c>
      <c r="I443" s="169"/>
      <c r="L443" s="164"/>
      <c r="M443" s="170"/>
      <c r="N443" s="171"/>
      <c r="O443" s="171"/>
      <c r="P443" s="171"/>
      <c r="Q443" s="171"/>
      <c r="R443" s="171"/>
      <c r="S443" s="171"/>
      <c r="T443" s="172"/>
      <c r="AT443" s="166" t="s">
        <v>194</v>
      </c>
      <c r="AU443" s="166" t="s">
        <v>88</v>
      </c>
      <c r="AV443" s="13" t="s">
        <v>88</v>
      </c>
      <c r="AW443" s="13" t="s">
        <v>35</v>
      </c>
      <c r="AX443" s="13" t="s">
        <v>80</v>
      </c>
      <c r="AY443" s="166" t="s">
        <v>185</v>
      </c>
    </row>
    <row r="444" spans="2:51" s="13" customFormat="1">
      <c r="B444" s="164"/>
      <c r="D444" s="165" t="s">
        <v>194</v>
      </c>
      <c r="E444" s="166" t="s">
        <v>1</v>
      </c>
      <c r="F444" s="167" t="s">
        <v>4391</v>
      </c>
      <c r="H444" s="168">
        <v>51.067999999999998</v>
      </c>
      <c r="I444" s="169"/>
      <c r="L444" s="164"/>
      <c r="M444" s="170"/>
      <c r="N444" s="171"/>
      <c r="O444" s="171"/>
      <c r="P444" s="171"/>
      <c r="Q444" s="171"/>
      <c r="R444" s="171"/>
      <c r="S444" s="171"/>
      <c r="T444" s="172"/>
      <c r="AT444" s="166" t="s">
        <v>194</v>
      </c>
      <c r="AU444" s="166" t="s">
        <v>88</v>
      </c>
      <c r="AV444" s="13" t="s">
        <v>88</v>
      </c>
      <c r="AW444" s="13" t="s">
        <v>35</v>
      </c>
      <c r="AX444" s="13" t="s">
        <v>80</v>
      </c>
      <c r="AY444" s="166" t="s">
        <v>185</v>
      </c>
    </row>
    <row r="445" spans="2:51" s="13" customFormat="1">
      <c r="B445" s="164"/>
      <c r="D445" s="165" t="s">
        <v>194</v>
      </c>
      <c r="E445" s="166" t="s">
        <v>1</v>
      </c>
      <c r="F445" s="167" t="s">
        <v>4392</v>
      </c>
      <c r="H445" s="168">
        <v>46.271999999999998</v>
      </c>
      <c r="I445" s="169"/>
      <c r="L445" s="164"/>
      <c r="M445" s="170"/>
      <c r="N445" s="171"/>
      <c r="O445" s="171"/>
      <c r="P445" s="171"/>
      <c r="Q445" s="171"/>
      <c r="R445" s="171"/>
      <c r="S445" s="171"/>
      <c r="T445" s="172"/>
      <c r="AT445" s="166" t="s">
        <v>194</v>
      </c>
      <c r="AU445" s="166" t="s">
        <v>88</v>
      </c>
      <c r="AV445" s="13" t="s">
        <v>88</v>
      </c>
      <c r="AW445" s="13" t="s">
        <v>35</v>
      </c>
      <c r="AX445" s="13" t="s">
        <v>80</v>
      </c>
      <c r="AY445" s="166" t="s">
        <v>185</v>
      </c>
    </row>
    <row r="446" spans="2:51" s="13" customFormat="1">
      <c r="B446" s="164"/>
      <c r="D446" s="165" t="s">
        <v>194</v>
      </c>
      <c r="E446" s="166" t="s">
        <v>1</v>
      </c>
      <c r="F446" s="167" t="s">
        <v>4403</v>
      </c>
      <c r="H446" s="168">
        <v>426.57600000000002</v>
      </c>
      <c r="I446" s="169"/>
      <c r="L446" s="164"/>
      <c r="M446" s="170"/>
      <c r="N446" s="171"/>
      <c r="O446" s="171"/>
      <c r="P446" s="171"/>
      <c r="Q446" s="171"/>
      <c r="R446" s="171"/>
      <c r="S446" s="171"/>
      <c r="T446" s="172"/>
      <c r="AT446" s="166" t="s">
        <v>194</v>
      </c>
      <c r="AU446" s="166" t="s">
        <v>88</v>
      </c>
      <c r="AV446" s="13" t="s">
        <v>88</v>
      </c>
      <c r="AW446" s="13" t="s">
        <v>35</v>
      </c>
      <c r="AX446" s="13" t="s">
        <v>80</v>
      </c>
      <c r="AY446" s="166" t="s">
        <v>185</v>
      </c>
    </row>
    <row r="447" spans="2:51" s="13" customFormat="1">
      <c r="B447" s="164"/>
      <c r="D447" s="165" t="s">
        <v>194</v>
      </c>
      <c r="E447" s="166" t="s">
        <v>1</v>
      </c>
      <c r="F447" s="167" t="s">
        <v>4404</v>
      </c>
      <c r="H447" s="168">
        <v>25.664999999999999</v>
      </c>
      <c r="I447" s="169"/>
      <c r="L447" s="164"/>
      <c r="M447" s="170"/>
      <c r="N447" s="171"/>
      <c r="O447" s="171"/>
      <c r="P447" s="171"/>
      <c r="Q447" s="171"/>
      <c r="R447" s="171"/>
      <c r="S447" s="171"/>
      <c r="T447" s="172"/>
      <c r="AT447" s="166" t="s">
        <v>194</v>
      </c>
      <c r="AU447" s="166" t="s">
        <v>88</v>
      </c>
      <c r="AV447" s="13" t="s">
        <v>88</v>
      </c>
      <c r="AW447" s="13" t="s">
        <v>35</v>
      </c>
      <c r="AX447" s="13" t="s">
        <v>80</v>
      </c>
      <c r="AY447" s="166" t="s">
        <v>185</v>
      </c>
    </row>
    <row r="448" spans="2:51" s="13" customFormat="1">
      <c r="B448" s="164"/>
      <c r="D448" s="165" t="s">
        <v>194</v>
      </c>
      <c r="E448" s="166" t="s">
        <v>1</v>
      </c>
      <c r="F448" s="167" t="s">
        <v>4405</v>
      </c>
      <c r="H448" s="168">
        <v>68.847999999999999</v>
      </c>
      <c r="I448" s="169"/>
      <c r="L448" s="164"/>
      <c r="M448" s="170"/>
      <c r="N448" s="171"/>
      <c r="O448" s="171"/>
      <c r="P448" s="171"/>
      <c r="Q448" s="171"/>
      <c r="R448" s="171"/>
      <c r="S448" s="171"/>
      <c r="T448" s="172"/>
      <c r="AT448" s="166" t="s">
        <v>194</v>
      </c>
      <c r="AU448" s="166" t="s">
        <v>88</v>
      </c>
      <c r="AV448" s="13" t="s">
        <v>88</v>
      </c>
      <c r="AW448" s="13" t="s">
        <v>35</v>
      </c>
      <c r="AX448" s="13" t="s">
        <v>80</v>
      </c>
      <c r="AY448" s="166" t="s">
        <v>185</v>
      </c>
    </row>
    <row r="449" spans="2:51" s="13" customFormat="1">
      <c r="B449" s="164"/>
      <c r="D449" s="165" t="s">
        <v>194</v>
      </c>
      <c r="E449" s="166" t="s">
        <v>1</v>
      </c>
      <c r="F449" s="167" t="s">
        <v>4406</v>
      </c>
      <c r="H449" s="168">
        <v>17.513999999999999</v>
      </c>
      <c r="I449" s="169"/>
      <c r="L449" s="164"/>
      <c r="M449" s="170"/>
      <c r="N449" s="171"/>
      <c r="O449" s="171"/>
      <c r="P449" s="171"/>
      <c r="Q449" s="171"/>
      <c r="R449" s="171"/>
      <c r="S449" s="171"/>
      <c r="T449" s="172"/>
      <c r="AT449" s="166" t="s">
        <v>194</v>
      </c>
      <c r="AU449" s="166" t="s">
        <v>88</v>
      </c>
      <c r="AV449" s="13" t="s">
        <v>88</v>
      </c>
      <c r="AW449" s="13" t="s">
        <v>35</v>
      </c>
      <c r="AX449" s="13" t="s">
        <v>80</v>
      </c>
      <c r="AY449" s="166" t="s">
        <v>185</v>
      </c>
    </row>
    <row r="450" spans="2:51" s="13" customFormat="1">
      <c r="B450" s="164"/>
      <c r="D450" s="165" t="s">
        <v>194</v>
      </c>
      <c r="E450" s="166" t="s">
        <v>1</v>
      </c>
      <c r="F450" s="167" t="s">
        <v>4407</v>
      </c>
      <c r="H450" s="168">
        <v>120.139</v>
      </c>
      <c r="I450" s="169"/>
      <c r="L450" s="164"/>
      <c r="M450" s="170"/>
      <c r="N450" s="171"/>
      <c r="O450" s="171"/>
      <c r="P450" s="171"/>
      <c r="Q450" s="171"/>
      <c r="R450" s="171"/>
      <c r="S450" s="171"/>
      <c r="T450" s="172"/>
      <c r="AT450" s="166" t="s">
        <v>194</v>
      </c>
      <c r="AU450" s="166" t="s">
        <v>88</v>
      </c>
      <c r="AV450" s="13" t="s">
        <v>88</v>
      </c>
      <c r="AW450" s="13" t="s">
        <v>35</v>
      </c>
      <c r="AX450" s="13" t="s">
        <v>80</v>
      </c>
      <c r="AY450" s="166" t="s">
        <v>185</v>
      </c>
    </row>
    <row r="451" spans="2:51" s="13" customFormat="1">
      <c r="B451" s="164"/>
      <c r="D451" s="165" t="s">
        <v>194</v>
      </c>
      <c r="E451" s="166" t="s">
        <v>1</v>
      </c>
      <c r="F451" s="167" t="s">
        <v>4408</v>
      </c>
      <c r="H451" s="168">
        <v>62.222999999999999</v>
      </c>
      <c r="I451" s="169"/>
      <c r="L451" s="164"/>
      <c r="M451" s="170"/>
      <c r="N451" s="171"/>
      <c r="O451" s="171"/>
      <c r="P451" s="171"/>
      <c r="Q451" s="171"/>
      <c r="R451" s="171"/>
      <c r="S451" s="171"/>
      <c r="T451" s="172"/>
      <c r="AT451" s="166" t="s">
        <v>194</v>
      </c>
      <c r="AU451" s="166" t="s">
        <v>88</v>
      </c>
      <c r="AV451" s="13" t="s">
        <v>88</v>
      </c>
      <c r="AW451" s="13" t="s">
        <v>35</v>
      </c>
      <c r="AX451" s="13" t="s">
        <v>80</v>
      </c>
      <c r="AY451" s="166" t="s">
        <v>185</v>
      </c>
    </row>
    <row r="452" spans="2:51" s="13" customFormat="1">
      <c r="B452" s="164"/>
      <c r="D452" s="165" t="s">
        <v>194</v>
      </c>
      <c r="E452" s="166" t="s">
        <v>1</v>
      </c>
      <c r="F452" s="167" t="s">
        <v>4409</v>
      </c>
      <c r="H452" s="168">
        <v>149.24700000000001</v>
      </c>
      <c r="I452" s="169"/>
      <c r="L452" s="164"/>
      <c r="M452" s="170"/>
      <c r="N452" s="171"/>
      <c r="O452" s="171"/>
      <c r="P452" s="171"/>
      <c r="Q452" s="171"/>
      <c r="R452" s="171"/>
      <c r="S452" s="171"/>
      <c r="T452" s="172"/>
      <c r="AT452" s="166" t="s">
        <v>194</v>
      </c>
      <c r="AU452" s="166" t="s">
        <v>88</v>
      </c>
      <c r="AV452" s="13" t="s">
        <v>88</v>
      </c>
      <c r="AW452" s="13" t="s">
        <v>35</v>
      </c>
      <c r="AX452" s="13" t="s">
        <v>80</v>
      </c>
      <c r="AY452" s="166" t="s">
        <v>185</v>
      </c>
    </row>
    <row r="453" spans="2:51" s="15" customFormat="1">
      <c r="B453" s="194"/>
      <c r="D453" s="165" t="s">
        <v>194</v>
      </c>
      <c r="E453" s="195" t="s">
        <v>1</v>
      </c>
      <c r="F453" s="196" t="s">
        <v>4334</v>
      </c>
      <c r="H453" s="195" t="s">
        <v>1</v>
      </c>
      <c r="I453" s="197"/>
      <c r="L453" s="194"/>
      <c r="M453" s="198"/>
      <c r="N453" s="199"/>
      <c r="O453" s="199"/>
      <c r="P453" s="199"/>
      <c r="Q453" s="199"/>
      <c r="R453" s="199"/>
      <c r="S453" s="199"/>
      <c r="T453" s="200"/>
      <c r="AT453" s="195" t="s">
        <v>194</v>
      </c>
      <c r="AU453" s="195" t="s">
        <v>88</v>
      </c>
      <c r="AV453" s="15" t="s">
        <v>24</v>
      </c>
      <c r="AW453" s="15" t="s">
        <v>35</v>
      </c>
      <c r="AX453" s="15" t="s">
        <v>80</v>
      </c>
      <c r="AY453" s="195" t="s">
        <v>185</v>
      </c>
    </row>
    <row r="454" spans="2:51" s="13" customFormat="1">
      <c r="B454" s="164"/>
      <c r="D454" s="165" t="s">
        <v>194</v>
      </c>
      <c r="E454" s="166" t="s">
        <v>1</v>
      </c>
      <c r="F454" s="167" t="s">
        <v>4410</v>
      </c>
      <c r="H454" s="168">
        <v>3.2320000000000002</v>
      </c>
      <c r="I454" s="169"/>
      <c r="L454" s="164"/>
      <c r="M454" s="170"/>
      <c r="N454" s="171"/>
      <c r="O454" s="171"/>
      <c r="P454" s="171"/>
      <c r="Q454" s="171"/>
      <c r="R454" s="171"/>
      <c r="S454" s="171"/>
      <c r="T454" s="172"/>
      <c r="AT454" s="166" t="s">
        <v>194</v>
      </c>
      <c r="AU454" s="166" t="s">
        <v>88</v>
      </c>
      <c r="AV454" s="13" t="s">
        <v>88</v>
      </c>
      <c r="AW454" s="13" t="s">
        <v>35</v>
      </c>
      <c r="AX454" s="13" t="s">
        <v>80</v>
      </c>
      <c r="AY454" s="166" t="s">
        <v>185</v>
      </c>
    </row>
    <row r="455" spans="2:51" s="13" customFormat="1">
      <c r="B455" s="164"/>
      <c r="D455" s="165" t="s">
        <v>194</v>
      </c>
      <c r="E455" s="166" t="s">
        <v>1</v>
      </c>
      <c r="F455" s="167" t="s">
        <v>4411</v>
      </c>
      <c r="H455" s="168">
        <v>7.7350000000000003</v>
      </c>
      <c r="I455" s="169"/>
      <c r="L455" s="164"/>
      <c r="M455" s="170"/>
      <c r="N455" s="171"/>
      <c r="O455" s="171"/>
      <c r="P455" s="171"/>
      <c r="Q455" s="171"/>
      <c r="R455" s="171"/>
      <c r="S455" s="171"/>
      <c r="T455" s="172"/>
      <c r="AT455" s="166" t="s">
        <v>194</v>
      </c>
      <c r="AU455" s="166" t="s">
        <v>88</v>
      </c>
      <c r="AV455" s="13" t="s">
        <v>88</v>
      </c>
      <c r="AW455" s="13" t="s">
        <v>35</v>
      </c>
      <c r="AX455" s="13" t="s">
        <v>80</v>
      </c>
      <c r="AY455" s="166" t="s">
        <v>185</v>
      </c>
    </row>
    <row r="456" spans="2:51" s="13" customFormat="1">
      <c r="B456" s="164"/>
      <c r="D456" s="165" t="s">
        <v>194</v>
      </c>
      <c r="E456" s="166" t="s">
        <v>1</v>
      </c>
      <c r="F456" s="167" t="s">
        <v>4393</v>
      </c>
      <c r="H456" s="168">
        <v>1.758</v>
      </c>
      <c r="I456" s="169"/>
      <c r="L456" s="164"/>
      <c r="M456" s="170"/>
      <c r="N456" s="171"/>
      <c r="O456" s="171"/>
      <c r="P456" s="171"/>
      <c r="Q456" s="171"/>
      <c r="R456" s="171"/>
      <c r="S456" s="171"/>
      <c r="T456" s="172"/>
      <c r="AT456" s="166" t="s">
        <v>194</v>
      </c>
      <c r="AU456" s="166" t="s">
        <v>88</v>
      </c>
      <c r="AV456" s="13" t="s">
        <v>88</v>
      </c>
      <c r="AW456" s="13" t="s">
        <v>35</v>
      </c>
      <c r="AX456" s="13" t="s">
        <v>80</v>
      </c>
      <c r="AY456" s="166" t="s">
        <v>185</v>
      </c>
    </row>
    <row r="457" spans="2:51" s="15" customFormat="1">
      <c r="B457" s="194"/>
      <c r="D457" s="165" t="s">
        <v>194</v>
      </c>
      <c r="E457" s="195" t="s">
        <v>1</v>
      </c>
      <c r="F457" s="196" t="s">
        <v>4338</v>
      </c>
      <c r="H457" s="195" t="s">
        <v>1</v>
      </c>
      <c r="I457" s="197"/>
      <c r="L457" s="194"/>
      <c r="M457" s="198"/>
      <c r="N457" s="199"/>
      <c r="O457" s="199"/>
      <c r="P457" s="199"/>
      <c r="Q457" s="199"/>
      <c r="R457" s="199"/>
      <c r="S457" s="199"/>
      <c r="T457" s="200"/>
      <c r="AT457" s="195" t="s">
        <v>194</v>
      </c>
      <c r="AU457" s="195" t="s">
        <v>88</v>
      </c>
      <c r="AV457" s="15" t="s">
        <v>24</v>
      </c>
      <c r="AW457" s="15" t="s">
        <v>35</v>
      </c>
      <c r="AX457" s="15" t="s">
        <v>80</v>
      </c>
      <c r="AY457" s="195" t="s">
        <v>185</v>
      </c>
    </row>
    <row r="458" spans="2:51" s="13" customFormat="1">
      <c r="B458" s="164"/>
      <c r="D458" s="165" t="s">
        <v>194</v>
      </c>
      <c r="E458" s="166" t="s">
        <v>1</v>
      </c>
      <c r="F458" s="167" t="s">
        <v>4412</v>
      </c>
      <c r="H458" s="168">
        <v>13.895</v>
      </c>
      <c r="I458" s="169"/>
      <c r="L458" s="164"/>
      <c r="M458" s="170"/>
      <c r="N458" s="171"/>
      <c r="O458" s="171"/>
      <c r="P458" s="171"/>
      <c r="Q458" s="171"/>
      <c r="R458" s="171"/>
      <c r="S458" s="171"/>
      <c r="T458" s="172"/>
      <c r="AT458" s="166" t="s">
        <v>194</v>
      </c>
      <c r="AU458" s="166" t="s">
        <v>88</v>
      </c>
      <c r="AV458" s="13" t="s">
        <v>88</v>
      </c>
      <c r="AW458" s="13" t="s">
        <v>35</v>
      </c>
      <c r="AX458" s="13" t="s">
        <v>80</v>
      </c>
      <c r="AY458" s="166" t="s">
        <v>185</v>
      </c>
    </row>
    <row r="459" spans="2:51" s="15" customFormat="1">
      <c r="B459" s="194"/>
      <c r="D459" s="165" t="s">
        <v>194</v>
      </c>
      <c r="E459" s="195" t="s">
        <v>1</v>
      </c>
      <c r="F459" s="196" t="s">
        <v>4340</v>
      </c>
      <c r="H459" s="195" t="s">
        <v>1</v>
      </c>
      <c r="I459" s="197"/>
      <c r="L459" s="194"/>
      <c r="M459" s="198"/>
      <c r="N459" s="199"/>
      <c r="O459" s="199"/>
      <c r="P459" s="199"/>
      <c r="Q459" s="199"/>
      <c r="R459" s="199"/>
      <c r="S459" s="199"/>
      <c r="T459" s="200"/>
      <c r="AT459" s="195" t="s">
        <v>194</v>
      </c>
      <c r="AU459" s="195" t="s">
        <v>88</v>
      </c>
      <c r="AV459" s="15" t="s">
        <v>24</v>
      </c>
      <c r="AW459" s="15" t="s">
        <v>35</v>
      </c>
      <c r="AX459" s="15" t="s">
        <v>80</v>
      </c>
      <c r="AY459" s="195" t="s">
        <v>185</v>
      </c>
    </row>
    <row r="460" spans="2:51" s="13" customFormat="1">
      <c r="B460" s="164"/>
      <c r="D460" s="165" t="s">
        <v>194</v>
      </c>
      <c r="E460" s="166" t="s">
        <v>1</v>
      </c>
      <c r="F460" s="167" t="s">
        <v>4394</v>
      </c>
      <c r="H460" s="168">
        <v>3.2360000000000002</v>
      </c>
      <c r="I460" s="169"/>
      <c r="L460" s="164"/>
      <c r="M460" s="170"/>
      <c r="N460" s="171"/>
      <c r="O460" s="171"/>
      <c r="P460" s="171"/>
      <c r="Q460" s="171"/>
      <c r="R460" s="171"/>
      <c r="S460" s="171"/>
      <c r="T460" s="172"/>
      <c r="AT460" s="166" t="s">
        <v>194</v>
      </c>
      <c r="AU460" s="166" t="s">
        <v>88</v>
      </c>
      <c r="AV460" s="13" t="s">
        <v>88</v>
      </c>
      <c r="AW460" s="13" t="s">
        <v>35</v>
      </c>
      <c r="AX460" s="13" t="s">
        <v>80</v>
      </c>
      <c r="AY460" s="166" t="s">
        <v>185</v>
      </c>
    </row>
    <row r="461" spans="2:51" s="13" customFormat="1">
      <c r="B461" s="164"/>
      <c r="D461" s="165" t="s">
        <v>194</v>
      </c>
      <c r="E461" s="166" t="s">
        <v>1</v>
      </c>
      <c r="F461" s="167" t="s">
        <v>4395</v>
      </c>
      <c r="H461" s="168">
        <v>3.105</v>
      </c>
      <c r="I461" s="169"/>
      <c r="L461" s="164"/>
      <c r="M461" s="170"/>
      <c r="N461" s="171"/>
      <c r="O461" s="171"/>
      <c r="P461" s="171"/>
      <c r="Q461" s="171"/>
      <c r="R461" s="171"/>
      <c r="S461" s="171"/>
      <c r="T461" s="172"/>
      <c r="AT461" s="166" t="s">
        <v>194</v>
      </c>
      <c r="AU461" s="166" t="s">
        <v>88</v>
      </c>
      <c r="AV461" s="13" t="s">
        <v>88</v>
      </c>
      <c r="AW461" s="13" t="s">
        <v>35</v>
      </c>
      <c r="AX461" s="13" t="s">
        <v>80</v>
      </c>
      <c r="AY461" s="166" t="s">
        <v>185</v>
      </c>
    </row>
    <row r="462" spans="2:51" s="13" customFormat="1">
      <c r="B462" s="164"/>
      <c r="D462" s="165" t="s">
        <v>194</v>
      </c>
      <c r="E462" s="166" t="s">
        <v>1</v>
      </c>
      <c r="F462" s="167" t="s">
        <v>4396</v>
      </c>
      <c r="H462" s="168">
        <v>0.58099999999999996</v>
      </c>
      <c r="I462" s="169"/>
      <c r="L462" s="164"/>
      <c r="M462" s="170"/>
      <c r="N462" s="171"/>
      <c r="O462" s="171"/>
      <c r="P462" s="171"/>
      <c r="Q462" s="171"/>
      <c r="R462" s="171"/>
      <c r="S462" s="171"/>
      <c r="T462" s="172"/>
      <c r="AT462" s="166" t="s">
        <v>194</v>
      </c>
      <c r="AU462" s="166" t="s">
        <v>88</v>
      </c>
      <c r="AV462" s="13" t="s">
        <v>88</v>
      </c>
      <c r="AW462" s="13" t="s">
        <v>35</v>
      </c>
      <c r="AX462" s="13" t="s">
        <v>80</v>
      </c>
      <c r="AY462" s="166" t="s">
        <v>185</v>
      </c>
    </row>
    <row r="463" spans="2:51" s="13" customFormat="1">
      <c r="B463" s="164"/>
      <c r="D463" s="165" t="s">
        <v>194</v>
      </c>
      <c r="E463" s="166" t="s">
        <v>1</v>
      </c>
      <c r="F463" s="167" t="s">
        <v>4413</v>
      </c>
      <c r="H463" s="168">
        <v>-790.09699999999998</v>
      </c>
      <c r="I463" s="169"/>
      <c r="L463" s="164"/>
      <c r="M463" s="170"/>
      <c r="N463" s="171"/>
      <c r="O463" s="171"/>
      <c r="P463" s="171"/>
      <c r="Q463" s="171"/>
      <c r="R463" s="171"/>
      <c r="S463" s="171"/>
      <c r="T463" s="172"/>
      <c r="AT463" s="166" t="s">
        <v>194</v>
      </c>
      <c r="AU463" s="166" t="s">
        <v>88</v>
      </c>
      <c r="AV463" s="13" t="s">
        <v>88</v>
      </c>
      <c r="AW463" s="13" t="s">
        <v>35</v>
      </c>
      <c r="AX463" s="13" t="s">
        <v>80</v>
      </c>
      <c r="AY463" s="166" t="s">
        <v>185</v>
      </c>
    </row>
    <row r="464" spans="2:51" s="14" customFormat="1">
      <c r="B464" s="173"/>
      <c r="D464" s="165" t="s">
        <v>194</v>
      </c>
      <c r="E464" s="174" t="s">
        <v>1</v>
      </c>
      <c r="F464" s="175" t="s">
        <v>195</v>
      </c>
      <c r="H464" s="176">
        <v>908.26700000000005</v>
      </c>
      <c r="I464" s="177"/>
      <c r="L464" s="173"/>
      <c r="M464" s="178"/>
      <c r="N464" s="179"/>
      <c r="O464" s="179"/>
      <c r="P464" s="179"/>
      <c r="Q464" s="179"/>
      <c r="R464" s="179"/>
      <c r="S464" s="179"/>
      <c r="T464" s="180"/>
      <c r="AT464" s="174" t="s">
        <v>194</v>
      </c>
      <c r="AU464" s="174" t="s">
        <v>88</v>
      </c>
      <c r="AV464" s="14" t="s">
        <v>192</v>
      </c>
      <c r="AW464" s="14" t="s">
        <v>35</v>
      </c>
      <c r="AX464" s="14" t="s">
        <v>24</v>
      </c>
      <c r="AY464" s="174" t="s">
        <v>185</v>
      </c>
    </row>
    <row r="465" spans="1:65" s="2" customFormat="1" ht="16.5" customHeight="1">
      <c r="A465" s="33"/>
      <c r="B465" s="150"/>
      <c r="C465" s="151" t="s">
        <v>906</v>
      </c>
      <c r="D465" s="151" t="s">
        <v>187</v>
      </c>
      <c r="E465" s="152" t="s">
        <v>1565</v>
      </c>
      <c r="F465" s="153" t="s">
        <v>1566</v>
      </c>
      <c r="G465" s="154" t="s">
        <v>288</v>
      </c>
      <c r="H465" s="155">
        <v>908.26700000000005</v>
      </c>
      <c r="I465" s="156"/>
      <c r="J465" s="157">
        <f>ROUND(I465*H465,2)</f>
        <v>0</v>
      </c>
      <c r="K465" s="153" t="s">
        <v>191</v>
      </c>
      <c r="L465" s="34"/>
      <c r="M465" s="158" t="s">
        <v>1</v>
      </c>
      <c r="N465" s="159" t="s">
        <v>45</v>
      </c>
      <c r="O465" s="59"/>
      <c r="P465" s="160">
        <f>O465*H465</f>
        <v>0</v>
      </c>
      <c r="Q465" s="160">
        <v>0</v>
      </c>
      <c r="R465" s="160">
        <f>Q465*H465</f>
        <v>0</v>
      </c>
      <c r="S465" s="160">
        <v>0</v>
      </c>
      <c r="T465" s="161">
        <f>S465*H465</f>
        <v>0</v>
      </c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R465" s="162" t="s">
        <v>192</v>
      </c>
      <c r="AT465" s="162" t="s">
        <v>187</v>
      </c>
      <c r="AU465" s="162" t="s">
        <v>88</v>
      </c>
      <c r="AY465" s="18" t="s">
        <v>185</v>
      </c>
      <c r="BE465" s="163">
        <f>IF(N465="základní",J465,0)</f>
        <v>0</v>
      </c>
      <c r="BF465" s="163">
        <f>IF(N465="snížená",J465,0)</f>
        <v>0</v>
      </c>
      <c r="BG465" s="163">
        <f>IF(N465="zákl. přenesená",J465,0)</f>
        <v>0</v>
      </c>
      <c r="BH465" s="163">
        <f>IF(N465="sníž. přenesená",J465,0)</f>
        <v>0</v>
      </c>
      <c r="BI465" s="163">
        <f>IF(N465="nulová",J465,0)</f>
        <v>0</v>
      </c>
      <c r="BJ465" s="18" t="s">
        <v>24</v>
      </c>
      <c r="BK465" s="163">
        <f>ROUND(I465*H465,2)</f>
        <v>0</v>
      </c>
      <c r="BL465" s="18" t="s">
        <v>192</v>
      </c>
      <c r="BM465" s="162" t="s">
        <v>4414</v>
      </c>
    </row>
    <row r="466" spans="1:65" s="2" customFormat="1" ht="21.75" customHeight="1">
      <c r="A466" s="33"/>
      <c r="B466" s="150"/>
      <c r="C466" s="151" t="s">
        <v>911</v>
      </c>
      <c r="D466" s="151" t="s">
        <v>187</v>
      </c>
      <c r="E466" s="152" t="s">
        <v>4415</v>
      </c>
      <c r="F466" s="153" t="s">
        <v>4416</v>
      </c>
      <c r="G466" s="154" t="s">
        <v>228</v>
      </c>
      <c r="H466" s="155">
        <v>1.228</v>
      </c>
      <c r="I466" s="156"/>
      <c r="J466" s="157">
        <f>ROUND(I466*H466,2)</f>
        <v>0</v>
      </c>
      <c r="K466" s="153" t="s">
        <v>191</v>
      </c>
      <c r="L466" s="34"/>
      <c r="M466" s="158" t="s">
        <v>1</v>
      </c>
      <c r="N466" s="159" t="s">
        <v>45</v>
      </c>
      <c r="O466" s="59"/>
      <c r="P466" s="160">
        <f>O466*H466</f>
        <v>0</v>
      </c>
      <c r="Q466" s="160">
        <v>0</v>
      </c>
      <c r="R466" s="160">
        <f>Q466*H466</f>
        <v>0</v>
      </c>
      <c r="S466" s="160">
        <v>0</v>
      </c>
      <c r="T466" s="161">
        <f>S466*H466</f>
        <v>0</v>
      </c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R466" s="162" t="s">
        <v>192</v>
      </c>
      <c r="AT466" s="162" t="s">
        <v>187</v>
      </c>
      <c r="AU466" s="162" t="s">
        <v>88</v>
      </c>
      <c r="AY466" s="18" t="s">
        <v>185</v>
      </c>
      <c r="BE466" s="163">
        <f>IF(N466="základní",J466,0)</f>
        <v>0</v>
      </c>
      <c r="BF466" s="163">
        <f>IF(N466="snížená",J466,0)</f>
        <v>0</v>
      </c>
      <c r="BG466" s="163">
        <f>IF(N466="zákl. přenesená",J466,0)</f>
        <v>0</v>
      </c>
      <c r="BH466" s="163">
        <f>IF(N466="sníž. přenesená",J466,0)</f>
        <v>0</v>
      </c>
      <c r="BI466" s="163">
        <f>IF(N466="nulová",J466,0)</f>
        <v>0</v>
      </c>
      <c r="BJ466" s="18" t="s">
        <v>24</v>
      </c>
      <c r="BK466" s="163">
        <f>ROUND(I466*H466,2)</f>
        <v>0</v>
      </c>
      <c r="BL466" s="18" t="s">
        <v>192</v>
      </c>
      <c r="BM466" s="162" t="s">
        <v>4417</v>
      </c>
    </row>
    <row r="467" spans="1:65" s="15" customFormat="1">
      <c r="B467" s="194"/>
      <c r="D467" s="165" t="s">
        <v>194</v>
      </c>
      <c r="E467" s="195" t="s">
        <v>1</v>
      </c>
      <c r="F467" s="196" t="s">
        <v>4418</v>
      </c>
      <c r="H467" s="195" t="s">
        <v>1</v>
      </c>
      <c r="I467" s="197"/>
      <c r="L467" s="194"/>
      <c r="M467" s="198"/>
      <c r="N467" s="199"/>
      <c r="O467" s="199"/>
      <c r="P467" s="199"/>
      <c r="Q467" s="199"/>
      <c r="R467" s="199"/>
      <c r="S467" s="199"/>
      <c r="T467" s="200"/>
      <c r="AT467" s="195" t="s">
        <v>194</v>
      </c>
      <c r="AU467" s="195" t="s">
        <v>88</v>
      </c>
      <c r="AV467" s="15" t="s">
        <v>24</v>
      </c>
      <c r="AW467" s="15" t="s">
        <v>35</v>
      </c>
      <c r="AX467" s="15" t="s">
        <v>80</v>
      </c>
      <c r="AY467" s="195" t="s">
        <v>185</v>
      </c>
    </row>
    <row r="468" spans="1:65" s="15" customFormat="1">
      <c r="B468" s="194"/>
      <c r="D468" s="165" t="s">
        <v>194</v>
      </c>
      <c r="E468" s="195" t="s">
        <v>1</v>
      </c>
      <c r="F468" s="196" t="s">
        <v>4419</v>
      </c>
      <c r="H468" s="195" t="s">
        <v>1</v>
      </c>
      <c r="I468" s="197"/>
      <c r="L468" s="194"/>
      <c r="M468" s="198"/>
      <c r="N468" s="199"/>
      <c r="O468" s="199"/>
      <c r="P468" s="199"/>
      <c r="Q468" s="199"/>
      <c r="R468" s="199"/>
      <c r="S468" s="199"/>
      <c r="T468" s="200"/>
      <c r="AT468" s="195" t="s">
        <v>194</v>
      </c>
      <c r="AU468" s="195" t="s">
        <v>88</v>
      </c>
      <c r="AV468" s="15" t="s">
        <v>24</v>
      </c>
      <c r="AW468" s="15" t="s">
        <v>35</v>
      </c>
      <c r="AX468" s="15" t="s">
        <v>80</v>
      </c>
      <c r="AY468" s="195" t="s">
        <v>185</v>
      </c>
    </row>
    <row r="469" spans="1:65" s="13" customFormat="1">
      <c r="B469" s="164"/>
      <c r="D469" s="165" t="s">
        <v>194</v>
      </c>
      <c r="E469" s="166" t="s">
        <v>1</v>
      </c>
      <c r="F469" s="167" t="s">
        <v>4420</v>
      </c>
      <c r="H469" s="168">
        <v>23.28</v>
      </c>
      <c r="I469" s="169"/>
      <c r="L469" s="164"/>
      <c r="M469" s="170"/>
      <c r="N469" s="171"/>
      <c r="O469" s="171"/>
      <c r="P469" s="171"/>
      <c r="Q469" s="171"/>
      <c r="R469" s="171"/>
      <c r="S469" s="171"/>
      <c r="T469" s="172"/>
      <c r="AT469" s="166" t="s">
        <v>194</v>
      </c>
      <c r="AU469" s="166" t="s">
        <v>88</v>
      </c>
      <c r="AV469" s="13" t="s">
        <v>88</v>
      </c>
      <c r="AW469" s="13" t="s">
        <v>35</v>
      </c>
      <c r="AX469" s="13" t="s">
        <v>80</v>
      </c>
      <c r="AY469" s="166" t="s">
        <v>185</v>
      </c>
    </row>
    <row r="470" spans="1:65" s="15" customFormat="1">
      <c r="B470" s="194"/>
      <c r="D470" s="165" t="s">
        <v>194</v>
      </c>
      <c r="E470" s="195" t="s">
        <v>1</v>
      </c>
      <c r="F470" s="196" t="s">
        <v>4421</v>
      </c>
      <c r="H470" s="195" t="s">
        <v>1</v>
      </c>
      <c r="I470" s="197"/>
      <c r="L470" s="194"/>
      <c r="M470" s="198"/>
      <c r="N470" s="199"/>
      <c r="O470" s="199"/>
      <c r="P470" s="199"/>
      <c r="Q470" s="199"/>
      <c r="R470" s="199"/>
      <c r="S470" s="199"/>
      <c r="T470" s="200"/>
      <c r="AT470" s="195" t="s">
        <v>194</v>
      </c>
      <c r="AU470" s="195" t="s">
        <v>88</v>
      </c>
      <c r="AV470" s="15" t="s">
        <v>24</v>
      </c>
      <c r="AW470" s="15" t="s">
        <v>35</v>
      </c>
      <c r="AX470" s="15" t="s">
        <v>80</v>
      </c>
      <c r="AY470" s="195" t="s">
        <v>185</v>
      </c>
    </row>
    <row r="471" spans="1:65" s="13" customFormat="1">
      <c r="B471" s="164"/>
      <c r="D471" s="165" t="s">
        <v>194</v>
      </c>
      <c r="E471" s="166" t="s">
        <v>1</v>
      </c>
      <c r="F471" s="167" t="s">
        <v>4422</v>
      </c>
      <c r="H471" s="168">
        <v>7.92</v>
      </c>
      <c r="I471" s="169"/>
      <c r="L471" s="164"/>
      <c r="M471" s="170"/>
      <c r="N471" s="171"/>
      <c r="O471" s="171"/>
      <c r="P471" s="171"/>
      <c r="Q471" s="171"/>
      <c r="R471" s="171"/>
      <c r="S471" s="171"/>
      <c r="T471" s="172"/>
      <c r="AT471" s="166" t="s">
        <v>194</v>
      </c>
      <c r="AU471" s="166" t="s">
        <v>88</v>
      </c>
      <c r="AV471" s="13" t="s">
        <v>88</v>
      </c>
      <c r="AW471" s="13" t="s">
        <v>35</v>
      </c>
      <c r="AX471" s="13" t="s">
        <v>80</v>
      </c>
      <c r="AY471" s="166" t="s">
        <v>185</v>
      </c>
    </row>
    <row r="472" spans="1:65" s="16" customFormat="1">
      <c r="B472" s="206"/>
      <c r="D472" s="165" t="s">
        <v>194</v>
      </c>
      <c r="E472" s="207" t="s">
        <v>1864</v>
      </c>
      <c r="F472" s="208" t="s">
        <v>510</v>
      </c>
      <c r="H472" s="209">
        <v>31.2</v>
      </c>
      <c r="I472" s="210"/>
      <c r="L472" s="206"/>
      <c r="M472" s="211"/>
      <c r="N472" s="212"/>
      <c r="O472" s="212"/>
      <c r="P472" s="212"/>
      <c r="Q472" s="212"/>
      <c r="R472" s="212"/>
      <c r="S472" s="212"/>
      <c r="T472" s="213"/>
      <c r="AT472" s="207" t="s">
        <v>194</v>
      </c>
      <c r="AU472" s="207" t="s">
        <v>88</v>
      </c>
      <c r="AV472" s="16" t="s">
        <v>117</v>
      </c>
      <c r="AW472" s="16" t="s">
        <v>35</v>
      </c>
      <c r="AX472" s="16" t="s">
        <v>80</v>
      </c>
      <c r="AY472" s="207" t="s">
        <v>185</v>
      </c>
    </row>
    <row r="473" spans="1:65" s="15" customFormat="1">
      <c r="B473" s="194"/>
      <c r="D473" s="165" t="s">
        <v>194</v>
      </c>
      <c r="E473" s="195" t="s">
        <v>1</v>
      </c>
      <c r="F473" s="196" t="s">
        <v>4347</v>
      </c>
      <c r="H473" s="195" t="s">
        <v>1</v>
      </c>
      <c r="I473" s="197"/>
      <c r="L473" s="194"/>
      <c r="M473" s="198"/>
      <c r="N473" s="199"/>
      <c r="O473" s="199"/>
      <c r="P473" s="199"/>
      <c r="Q473" s="199"/>
      <c r="R473" s="199"/>
      <c r="S473" s="199"/>
      <c r="T473" s="200"/>
      <c r="AT473" s="195" t="s">
        <v>194</v>
      </c>
      <c r="AU473" s="195" t="s">
        <v>88</v>
      </c>
      <c r="AV473" s="15" t="s">
        <v>24</v>
      </c>
      <c r="AW473" s="15" t="s">
        <v>35</v>
      </c>
      <c r="AX473" s="15" t="s">
        <v>80</v>
      </c>
      <c r="AY473" s="195" t="s">
        <v>185</v>
      </c>
    </row>
    <row r="474" spans="1:65" s="13" customFormat="1">
      <c r="B474" s="164"/>
      <c r="D474" s="165" t="s">
        <v>194</v>
      </c>
      <c r="E474" s="166" t="s">
        <v>1</v>
      </c>
      <c r="F474" s="167" t="s">
        <v>4423</v>
      </c>
      <c r="H474" s="168">
        <v>-0.12</v>
      </c>
      <c r="I474" s="169"/>
      <c r="L474" s="164"/>
      <c r="M474" s="170"/>
      <c r="N474" s="171"/>
      <c r="O474" s="171"/>
      <c r="P474" s="171"/>
      <c r="Q474" s="171"/>
      <c r="R474" s="171"/>
      <c r="S474" s="171"/>
      <c r="T474" s="172"/>
      <c r="AT474" s="166" t="s">
        <v>194</v>
      </c>
      <c r="AU474" s="166" t="s">
        <v>88</v>
      </c>
      <c r="AV474" s="13" t="s">
        <v>88</v>
      </c>
      <c r="AW474" s="13" t="s">
        <v>35</v>
      </c>
      <c r="AX474" s="13" t="s">
        <v>80</v>
      </c>
      <c r="AY474" s="166" t="s">
        <v>185</v>
      </c>
    </row>
    <row r="475" spans="1:65" s="13" customFormat="1">
      <c r="B475" s="164"/>
      <c r="D475" s="165" t="s">
        <v>194</v>
      </c>
      <c r="E475" s="166" t="s">
        <v>1</v>
      </c>
      <c r="F475" s="167" t="s">
        <v>4424</v>
      </c>
      <c r="H475" s="168">
        <v>-10.614000000000001</v>
      </c>
      <c r="I475" s="169"/>
      <c r="L475" s="164"/>
      <c r="M475" s="170"/>
      <c r="N475" s="171"/>
      <c r="O475" s="171"/>
      <c r="P475" s="171"/>
      <c r="Q475" s="171"/>
      <c r="R475" s="171"/>
      <c r="S475" s="171"/>
      <c r="T475" s="172"/>
      <c r="AT475" s="166" t="s">
        <v>194</v>
      </c>
      <c r="AU475" s="166" t="s">
        <v>88</v>
      </c>
      <c r="AV475" s="13" t="s">
        <v>88</v>
      </c>
      <c r="AW475" s="13" t="s">
        <v>35</v>
      </c>
      <c r="AX475" s="13" t="s">
        <v>80</v>
      </c>
      <c r="AY475" s="166" t="s">
        <v>185</v>
      </c>
    </row>
    <row r="476" spans="1:65" s="14" customFormat="1">
      <c r="B476" s="173"/>
      <c r="D476" s="165" t="s">
        <v>194</v>
      </c>
      <c r="E476" s="174" t="s">
        <v>1862</v>
      </c>
      <c r="F476" s="175" t="s">
        <v>195</v>
      </c>
      <c r="H476" s="176">
        <v>20.466000000000001</v>
      </c>
      <c r="I476" s="177"/>
      <c r="L476" s="173"/>
      <c r="M476" s="178"/>
      <c r="N476" s="179"/>
      <c r="O476" s="179"/>
      <c r="P476" s="179"/>
      <c r="Q476" s="179"/>
      <c r="R476" s="179"/>
      <c r="S476" s="179"/>
      <c r="T476" s="180"/>
      <c r="AT476" s="174" t="s">
        <v>194</v>
      </c>
      <c r="AU476" s="174" t="s">
        <v>88</v>
      </c>
      <c r="AV476" s="14" t="s">
        <v>192</v>
      </c>
      <c r="AW476" s="14" t="s">
        <v>35</v>
      </c>
      <c r="AX476" s="14" t="s">
        <v>80</v>
      </c>
      <c r="AY476" s="174" t="s">
        <v>185</v>
      </c>
    </row>
    <row r="477" spans="1:65" s="15" customFormat="1">
      <c r="B477" s="194"/>
      <c r="D477" s="165" t="s">
        <v>194</v>
      </c>
      <c r="E477" s="195" t="s">
        <v>1</v>
      </c>
      <c r="F477" s="196" t="s">
        <v>431</v>
      </c>
      <c r="H477" s="195" t="s">
        <v>1</v>
      </c>
      <c r="I477" s="197"/>
      <c r="L477" s="194"/>
      <c r="M477" s="198"/>
      <c r="N477" s="199"/>
      <c r="O477" s="199"/>
      <c r="P477" s="199"/>
      <c r="Q477" s="199"/>
      <c r="R477" s="199"/>
      <c r="S477" s="199"/>
      <c r="T477" s="200"/>
      <c r="AT477" s="195" t="s">
        <v>194</v>
      </c>
      <c r="AU477" s="195" t="s">
        <v>88</v>
      </c>
      <c r="AV477" s="15" t="s">
        <v>24</v>
      </c>
      <c r="AW477" s="15" t="s">
        <v>35</v>
      </c>
      <c r="AX477" s="15" t="s">
        <v>80</v>
      </c>
      <c r="AY477" s="195" t="s">
        <v>185</v>
      </c>
    </row>
    <row r="478" spans="1:65" s="13" customFormat="1">
      <c r="B478" s="164"/>
      <c r="D478" s="165" t="s">
        <v>194</v>
      </c>
      <c r="E478" s="166" t="s">
        <v>1</v>
      </c>
      <c r="F478" s="167" t="s">
        <v>4425</v>
      </c>
      <c r="H478" s="168">
        <v>1.228</v>
      </c>
      <c r="I478" s="169"/>
      <c r="L478" s="164"/>
      <c r="M478" s="170"/>
      <c r="N478" s="171"/>
      <c r="O478" s="171"/>
      <c r="P478" s="171"/>
      <c r="Q478" s="171"/>
      <c r="R478" s="171"/>
      <c r="S478" s="171"/>
      <c r="T478" s="172"/>
      <c r="AT478" s="166" t="s">
        <v>194</v>
      </c>
      <c r="AU478" s="166" t="s">
        <v>88</v>
      </c>
      <c r="AV478" s="13" t="s">
        <v>88</v>
      </c>
      <c r="AW478" s="13" t="s">
        <v>35</v>
      </c>
      <c r="AX478" s="13" t="s">
        <v>24</v>
      </c>
      <c r="AY478" s="166" t="s">
        <v>185</v>
      </c>
    </row>
    <row r="479" spans="1:65" s="2" customFormat="1" ht="21.75" customHeight="1">
      <c r="A479" s="33"/>
      <c r="B479" s="150"/>
      <c r="C479" s="151" t="s">
        <v>920</v>
      </c>
      <c r="D479" s="151" t="s">
        <v>187</v>
      </c>
      <c r="E479" s="152" t="s">
        <v>4426</v>
      </c>
      <c r="F479" s="153" t="s">
        <v>4427</v>
      </c>
      <c r="G479" s="154" t="s">
        <v>228</v>
      </c>
      <c r="H479" s="155">
        <v>16.373000000000001</v>
      </c>
      <c r="I479" s="156"/>
      <c r="J479" s="157">
        <f>ROUND(I479*H479,2)</f>
        <v>0</v>
      </c>
      <c r="K479" s="153" t="s">
        <v>191</v>
      </c>
      <c r="L479" s="34"/>
      <c r="M479" s="158" t="s">
        <v>1</v>
      </c>
      <c r="N479" s="159" t="s">
        <v>45</v>
      </c>
      <c r="O479" s="59"/>
      <c r="P479" s="160">
        <f>O479*H479</f>
        <v>0</v>
      </c>
      <c r="Q479" s="160">
        <v>0</v>
      </c>
      <c r="R479" s="160">
        <f>Q479*H479</f>
        <v>0</v>
      </c>
      <c r="S479" s="160">
        <v>0</v>
      </c>
      <c r="T479" s="161">
        <f>S479*H479</f>
        <v>0</v>
      </c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R479" s="162" t="s">
        <v>192</v>
      </c>
      <c r="AT479" s="162" t="s">
        <v>187</v>
      </c>
      <c r="AU479" s="162" t="s">
        <v>88</v>
      </c>
      <c r="AY479" s="18" t="s">
        <v>185</v>
      </c>
      <c r="BE479" s="163">
        <f>IF(N479="základní",J479,0)</f>
        <v>0</v>
      </c>
      <c r="BF479" s="163">
        <f>IF(N479="snížená",J479,0)</f>
        <v>0</v>
      </c>
      <c r="BG479" s="163">
        <f>IF(N479="zákl. přenesená",J479,0)</f>
        <v>0</v>
      </c>
      <c r="BH479" s="163">
        <f>IF(N479="sníž. přenesená",J479,0)</f>
        <v>0</v>
      </c>
      <c r="BI479" s="163">
        <f>IF(N479="nulová",J479,0)</f>
        <v>0</v>
      </c>
      <c r="BJ479" s="18" t="s">
        <v>24</v>
      </c>
      <c r="BK479" s="163">
        <f>ROUND(I479*H479,2)</f>
        <v>0</v>
      </c>
      <c r="BL479" s="18" t="s">
        <v>192</v>
      </c>
      <c r="BM479" s="162" t="s">
        <v>4428</v>
      </c>
    </row>
    <row r="480" spans="1:65" s="13" customFormat="1">
      <c r="B480" s="164"/>
      <c r="D480" s="165" t="s">
        <v>194</v>
      </c>
      <c r="E480" s="166" t="s">
        <v>1</v>
      </c>
      <c r="F480" s="167" t="s">
        <v>4429</v>
      </c>
      <c r="H480" s="168">
        <v>16.373000000000001</v>
      </c>
      <c r="I480" s="169"/>
      <c r="L480" s="164"/>
      <c r="M480" s="170"/>
      <c r="N480" s="171"/>
      <c r="O480" s="171"/>
      <c r="P480" s="171"/>
      <c r="Q480" s="171"/>
      <c r="R480" s="171"/>
      <c r="S480" s="171"/>
      <c r="T480" s="172"/>
      <c r="AT480" s="166" t="s">
        <v>194</v>
      </c>
      <c r="AU480" s="166" t="s">
        <v>88</v>
      </c>
      <c r="AV480" s="13" t="s">
        <v>88</v>
      </c>
      <c r="AW480" s="13" t="s">
        <v>35</v>
      </c>
      <c r="AX480" s="13" t="s">
        <v>24</v>
      </c>
      <c r="AY480" s="166" t="s">
        <v>185</v>
      </c>
    </row>
    <row r="481" spans="1:65" s="2" customFormat="1" ht="21.75" customHeight="1">
      <c r="A481" s="33"/>
      <c r="B481" s="150"/>
      <c r="C481" s="151" t="s">
        <v>925</v>
      </c>
      <c r="D481" s="151" t="s">
        <v>187</v>
      </c>
      <c r="E481" s="152" t="s">
        <v>4430</v>
      </c>
      <c r="F481" s="153" t="s">
        <v>4431</v>
      </c>
      <c r="G481" s="154" t="s">
        <v>228</v>
      </c>
      <c r="H481" s="155">
        <v>2.8650000000000002</v>
      </c>
      <c r="I481" s="156"/>
      <c r="J481" s="157">
        <f>ROUND(I481*H481,2)</f>
        <v>0</v>
      </c>
      <c r="K481" s="153" t="s">
        <v>191</v>
      </c>
      <c r="L481" s="34"/>
      <c r="M481" s="158" t="s">
        <v>1</v>
      </c>
      <c r="N481" s="159" t="s">
        <v>45</v>
      </c>
      <c r="O481" s="59"/>
      <c r="P481" s="160">
        <f>O481*H481</f>
        <v>0</v>
      </c>
      <c r="Q481" s="160">
        <v>0</v>
      </c>
      <c r="R481" s="160">
        <f>Q481*H481</f>
        <v>0</v>
      </c>
      <c r="S481" s="160">
        <v>0</v>
      </c>
      <c r="T481" s="161">
        <f>S481*H481</f>
        <v>0</v>
      </c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R481" s="162" t="s">
        <v>192</v>
      </c>
      <c r="AT481" s="162" t="s">
        <v>187</v>
      </c>
      <c r="AU481" s="162" t="s">
        <v>88</v>
      </c>
      <c r="AY481" s="18" t="s">
        <v>185</v>
      </c>
      <c r="BE481" s="163">
        <f>IF(N481="základní",J481,0)</f>
        <v>0</v>
      </c>
      <c r="BF481" s="163">
        <f>IF(N481="snížená",J481,0)</f>
        <v>0</v>
      </c>
      <c r="BG481" s="163">
        <f>IF(N481="zákl. přenesená",J481,0)</f>
        <v>0</v>
      </c>
      <c r="BH481" s="163">
        <f>IF(N481="sníž. přenesená",J481,0)</f>
        <v>0</v>
      </c>
      <c r="BI481" s="163">
        <f>IF(N481="nulová",J481,0)</f>
        <v>0</v>
      </c>
      <c r="BJ481" s="18" t="s">
        <v>24</v>
      </c>
      <c r="BK481" s="163">
        <f>ROUND(I481*H481,2)</f>
        <v>0</v>
      </c>
      <c r="BL481" s="18" t="s">
        <v>192</v>
      </c>
      <c r="BM481" s="162" t="s">
        <v>4432</v>
      </c>
    </row>
    <row r="482" spans="1:65" s="13" customFormat="1">
      <c r="B482" s="164"/>
      <c r="D482" s="165" t="s">
        <v>194</v>
      </c>
      <c r="E482" s="166" t="s">
        <v>1</v>
      </c>
      <c r="F482" s="167" t="s">
        <v>4433</v>
      </c>
      <c r="H482" s="168">
        <v>2.8650000000000002</v>
      </c>
      <c r="I482" s="169"/>
      <c r="L482" s="164"/>
      <c r="M482" s="170"/>
      <c r="N482" s="171"/>
      <c r="O482" s="171"/>
      <c r="P482" s="171"/>
      <c r="Q482" s="171"/>
      <c r="R482" s="171"/>
      <c r="S482" s="171"/>
      <c r="T482" s="172"/>
      <c r="AT482" s="166" t="s">
        <v>194</v>
      </c>
      <c r="AU482" s="166" t="s">
        <v>88</v>
      </c>
      <c r="AV482" s="13" t="s">
        <v>88</v>
      </c>
      <c r="AW482" s="13" t="s">
        <v>35</v>
      </c>
      <c r="AX482" s="13" t="s">
        <v>24</v>
      </c>
      <c r="AY482" s="166" t="s">
        <v>185</v>
      </c>
    </row>
    <row r="483" spans="1:65" s="2" customFormat="1" ht="16.5" customHeight="1">
      <c r="A483" s="33"/>
      <c r="B483" s="150"/>
      <c r="C483" s="151" t="s">
        <v>930</v>
      </c>
      <c r="D483" s="151" t="s">
        <v>187</v>
      </c>
      <c r="E483" s="152" t="s">
        <v>4434</v>
      </c>
      <c r="F483" s="153" t="s">
        <v>4435</v>
      </c>
      <c r="G483" s="154" t="s">
        <v>228</v>
      </c>
      <c r="H483" s="155">
        <v>1.1160000000000001</v>
      </c>
      <c r="I483" s="156"/>
      <c r="J483" s="157">
        <f>ROUND(I483*H483,2)</f>
        <v>0</v>
      </c>
      <c r="K483" s="153" t="s">
        <v>191</v>
      </c>
      <c r="L483" s="34"/>
      <c r="M483" s="158" t="s">
        <v>1</v>
      </c>
      <c r="N483" s="159" t="s">
        <v>45</v>
      </c>
      <c r="O483" s="59"/>
      <c r="P483" s="160">
        <f>O483*H483</f>
        <v>0</v>
      </c>
      <c r="Q483" s="160">
        <v>0</v>
      </c>
      <c r="R483" s="160">
        <f>Q483*H483</f>
        <v>0</v>
      </c>
      <c r="S483" s="160">
        <v>0</v>
      </c>
      <c r="T483" s="161">
        <f>S483*H483</f>
        <v>0</v>
      </c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R483" s="162" t="s">
        <v>192</v>
      </c>
      <c r="AT483" s="162" t="s">
        <v>187</v>
      </c>
      <c r="AU483" s="162" t="s">
        <v>88</v>
      </c>
      <c r="AY483" s="18" t="s">
        <v>185</v>
      </c>
      <c r="BE483" s="163">
        <f>IF(N483="základní",J483,0)</f>
        <v>0</v>
      </c>
      <c r="BF483" s="163">
        <f>IF(N483="snížená",J483,0)</f>
        <v>0</v>
      </c>
      <c r="BG483" s="163">
        <f>IF(N483="zákl. přenesená",J483,0)</f>
        <v>0</v>
      </c>
      <c r="BH483" s="163">
        <f>IF(N483="sníž. přenesená",J483,0)</f>
        <v>0</v>
      </c>
      <c r="BI483" s="163">
        <f>IF(N483="nulová",J483,0)</f>
        <v>0</v>
      </c>
      <c r="BJ483" s="18" t="s">
        <v>24</v>
      </c>
      <c r="BK483" s="163">
        <f>ROUND(I483*H483,2)</f>
        <v>0</v>
      </c>
      <c r="BL483" s="18" t="s">
        <v>192</v>
      </c>
      <c r="BM483" s="162" t="s">
        <v>4436</v>
      </c>
    </row>
    <row r="484" spans="1:65" s="15" customFormat="1">
      <c r="B484" s="194"/>
      <c r="D484" s="165" t="s">
        <v>194</v>
      </c>
      <c r="E484" s="195" t="s">
        <v>1</v>
      </c>
      <c r="F484" s="196" t="s">
        <v>2209</v>
      </c>
      <c r="H484" s="195" t="s">
        <v>1</v>
      </c>
      <c r="I484" s="197"/>
      <c r="L484" s="194"/>
      <c r="M484" s="198"/>
      <c r="N484" s="199"/>
      <c r="O484" s="199"/>
      <c r="P484" s="199"/>
      <c r="Q484" s="199"/>
      <c r="R484" s="199"/>
      <c r="S484" s="199"/>
      <c r="T484" s="200"/>
      <c r="AT484" s="195" t="s">
        <v>194</v>
      </c>
      <c r="AU484" s="195" t="s">
        <v>88</v>
      </c>
      <c r="AV484" s="15" t="s">
        <v>24</v>
      </c>
      <c r="AW484" s="15" t="s">
        <v>35</v>
      </c>
      <c r="AX484" s="15" t="s">
        <v>80</v>
      </c>
      <c r="AY484" s="195" t="s">
        <v>185</v>
      </c>
    </row>
    <row r="485" spans="1:65" s="13" customFormat="1">
      <c r="B485" s="164"/>
      <c r="D485" s="165" t="s">
        <v>194</v>
      </c>
      <c r="E485" s="166" t="s">
        <v>1</v>
      </c>
      <c r="F485" s="167" t="s">
        <v>4437</v>
      </c>
      <c r="H485" s="168">
        <v>20.25</v>
      </c>
      <c r="I485" s="169"/>
      <c r="L485" s="164"/>
      <c r="M485" s="170"/>
      <c r="N485" s="171"/>
      <c r="O485" s="171"/>
      <c r="P485" s="171"/>
      <c r="Q485" s="171"/>
      <c r="R485" s="171"/>
      <c r="S485" s="171"/>
      <c r="T485" s="172"/>
      <c r="AT485" s="166" t="s">
        <v>194</v>
      </c>
      <c r="AU485" s="166" t="s">
        <v>88</v>
      </c>
      <c r="AV485" s="13" t="s">
        <v>88</v>
      </c>
      <c r="AW485" s="13" t="s">
        <v>35</v>
      </c>
      <c r="AX485" s="13" t="s">
        <v>80</v>
      </c>
      <c r="AY485" s="166" t="s">
        <v>185</v>
      </c>
    </row>
    <row r="486" spans="1:65" s="15" customFormat="1">
      <c r="B486" s="194"/>
      <c r="D486" s="165" t="s">
        <v>194</v>
      </c>
      <c r="E486" s="195" t="s">
        <v>1</v>
      </c>
      <c r="F486" s="196" t="s">
        <v>4438</v>
      </c>
      <c r="H486" s="195" t="s">
        <v>1</v>
      </c>
      <c r="I486" s="197"/>
      <c r="L486" s="194"/>
      <c r="M486" s="198"/>
      <c r="N486" s="199"/>
      <c r="O486" s="199"/>
      <c r="P486" s="199"/>
      <c r="Q486" s="199"/>
      <c r="R486" s="199"/>
      <c r="S486" s="199"/>
      <c r="T486" s="200"/>
      <c r="AT486" s="195" t="s">
        <v>194</v>
      </c>
      <c r="AU486" s="195" t="s">
        <v>88</v>
      </c>
      <c r="AV486" s="15" t="s">
        <v>24</v>
      </c>
      <c r="AW486" s="15" t="s">
        <v>35</v>
      </c>
      <c r="AX486" s="15" t="s">
        <v>80</v>
      </c>
      <c r="AY486" s="195" t="s">
        <v>185</v>
      </c>
    </row>
    <row r="487" spans="1:65" s="13" customFormat="1">
      <c r="B487" s="164"/>
      <c r="D487" s="165" t="s">
        <v>194</v>
      </c>
      <c r="E487" s="166" t="s">
        <v>1</v>
      </c>
      <c r="F487" s="167" t="s">
        <v>4439</v>
      </c>
      <c r="H487" s="168">
        <v>7.056</v>
      </c>
      <c r="I487" s="169"/>
      <c r="L487" s="164"/>
      <c r="M487" s="170"/>
      <c r="N487" s="171"/>
      <c r="O487" s="171"/>
      <c r="P487" s="171"/>
      <c r="Q487" s="171"/>
      <c r="R487" s="171"/>
      <c r="S487" s="171"/>
      <c r="T487" s="172"/>
      <c r="AT487" s="166" t="s">
        <v>194</v>
      </c>
      <c r="AU487" s="166" t="s">
        <v>88</v>
      </c>
      <c r="AV487" s="13" t="s">
        <v>88</v>
      </c>
      <c r="AW487" s="13" t="s">
        <v>35</v>
      </c>
      <c r="AX487" s="13" t="s">
        <v>80</v>
      </c>
      <c r="AY487" s="166" t="s">
        <v>185</v>
      </c>
    </row>
    <row r="488" spans="1:65" s="16" customFormat="1">
      <c r="B488" s="206"/>
      <c r="D488" s="165" t="s">
        <v>194</v>
      </c>
      <c r="E488" s="207" t="s">
        <v>1860</v>
      </c>
      <c r="F488" s="208" t="s">
        <v>510</v>
      </c>
      <c r="H488" s="209">
        <v>27.306000000000001</v>
      </c>
      <c r="I488" s="210"/>
      <c r="L488" s="206"/>
      <c r="M488" s="211"/>
      <c r="N488" s="212"/>
      <c r="O488" s="212"/>
      <c r="P488" s="212"/>
      <c r="Q488" s="212"/>
      <c r="R488" s="212"/>
      <c r="S488" s="212"/>
      <c r="T488" s="213"/>
      <c r="AT488" s="207" t="s">
        <v>194</v>
      </c>
      <c r="AU488" s="207" t="s">
        <v>88</v>
      </c>
      <c r="AV488" s="16" t="s">
        <v>117</v>
      </c>
      <c r="AW488" s="16" t="s">
        <v>35</v>
      </c>
      <c r="AX488" s="16" t="s">
        <v>80</v>
      </c>
      <c r="AY488" s="207" t="s">
        <v>185</v>
      </c>
    </row>
    <row r="489" spans="1:65" s="15" customFormat="1">
      <c r="B489" s="194"/>
      <c r="D489" s="165" t="s">
        <v>194</v>
      </c>
      <c r="E489" s="195" t="s">
        <v>1</v>
      </c>
      <c r="F489" s="196" t="s">
        <v>4347</v>
      </c>
      <c r="H489" s="195" t="s">
        <v>1</v>
      </c>
      <c r="I489" s="197"/>
      <c r="L489" s="194"/>
      <c r="M489" s="198"/>
      <c r="N489" s="199"/>
      <c r="O489" s="199"/>
      <c r="P489" s="199"/>
      <c r="Q489" s="199"/>
      <c r="R489" s="199"/>
      <c r="S489" s="199"/>
      <c r="T489" s="200"/>
      <c r="AT489" s="195" t="s">
        <v>194</v>
      </c>
      <c r="AU489" s="195" t="s">
        <v>88</v>
      </c>
      <c r="AV489" s="15" t="s">
        <v>24</v>
      </c>
      <c r="AW489" s="15" t="s">
        <v>35</v>
      </c>
      <c r="AX489" s="15" t="s">
        <v>80</v>
      </c>
      <c r="AY489" s="195" t="s">
        <v>185</v>
      </c>
    </row>
    <row r="490" spans="1:65" s="15" customFormat="1">
      <c r="B490" s="194"/>
      <c r="D490" s="165" t="s">
        <v>194</v>
      </c>
      <c r="E490" s="195" t="s">
        <v>1</v>
      </c>
      <c r="F490" s="196" t="s">
        <v>4440</v>
      </c>
      <c r="H490" s="195" t="s">
        <v>1</v>
      </c>
      <c r="I490" s="197"/>
      <c r="L490" s="194"/>
      <c r="M490" s="198"/>
      <c r="N490" s="199"/>
      <c r="O490" s="199"/>
      <c r="P490" s="199"/>
      <c r="Q490" s="199"/>
      <c r="R490" s="199"/>
      <c r="S490" s="199"/>
      <c r="T490" s="200"/>
      <c r="AT490" s="195" t="s">
        <v>194</v>
      </c>
      <c r="AU490" s="195" t="s">
        <v>88</v>
      </c>
      <c r="AV490" s="15" t="s">
        <v>24</v>
      </c>
      <c r="AW490" s="15" t="s">
        <v>35</v>
      </c>
      <c r="AX490" s="15" t="s">
        <v>80</v>
      </c>
      <c r="AY490" s="195" t="s">
        <v>185</v>
      </c>
    </row>
    <row r="491" spans="1:65" s="13" customFormat="1">
      <c r="B491" s="164"/>
      <c r="D491" s="165" t="s">
        <v>194</v>
      </c>
      <c r="E491" s="166" t="s">
        <v>1</v>
      </c>
      <c r="F491" s="167" t="s">
        <v>4441</v>
      </c>
      <c r="H491" s="168">
        <v>-2.25</v>
      </c>
      <c r="I491" s="169"/>
      <c r="L491" s="164"/>
      <c r="M491" s="170"/>
      <c r="N491" s="171"/>
      <c r="O491" s="171"/>
      <c r="P491" s="171"/>
      <c r="Q491" s="171"/>
      <c r="R491" s="171"/>
      <c r="S491" s="171"/>
      <c r="T491" s="172"/>
      <c r="AT491" s="166" t="s">
        <v>194</v>
      </c>
      <c r="AU491" s="166" t="s">
        <v>88</v>
      </c>
      <c r="AV491" s="13" t="s">
        <v>88</v>
      </c>
      <c r="AW491" s="13" t="s">
        <v>35</v>
      </c>
      <c r="AX491" s="13" t="s">
        <v>80</v>
      </c>
      <c r="AY491" s="166" t="s">
        <v>185</v>
      </c>
    </row>
    <row r="492" spans="1:65" s="13" customFormat="1">
      <c r="B492" s="164"/>
      <c r="D492" s="165" t="s">
        <v>194</v>
      </c>
      <c r="E492" s="166" t="s">
        <v>1</v>
      </c>
      <c r="F492" s="167" t="s">
        <v>4442</v>
      </c>
      <c r="H492" s="168">
        <v>-1.125</v>
      </c>
      <c r="I492" s="169"/>
      <c r="L492" s="164"/>
      <c r="M492" s="170"/>
      <c r="N492" s="171"/>
      <c r="O492" s="171"/>
      <c r="P492" s="171"/>
      <c r="Q492" s="171"/>
      <c r="R492" s="171"/>
      <c r="S492" s="171"/>
      <c r="T492" s="172"/>
      <c r="AT492" s="166" t="s">
        <v>194</v>
      </c>
      <c r="AU492" s="166" t="s">
        <v>88</v>
      </c>
      <c r="AV492" s="13" t="s">
        <v>88</v>
      </c>
      <c r="AW492" s="13" t="s">
        <v>35</v>
      </c>
      <c r="AX492" s="13" t="s">
        <v>80</v>
      </c>
      <c r="AY492" s="166" t="s">
        <v>185</v>
      </c>
    </row>
    <row r="493" spans="1:65" s="13" customFormat="1">
      <c r="B493" s="164"/>
      <c r="D493" s="165" t="s">
        <v>194</v>
      </c>
      <c r="E493" s="166" t="s">
        <v>1</v>
      </c>
      <c r="F493" s="167" t="s">
        <v>4443</v>
      </c>
      <c r="H493" s="168">
        <v>-1.8</v>
      </c>
      <c r="I493" s="169"/>
      <c r="L493" s="164"/>
      <c r="M493" s="170"/>
      <c r="N493" s="171"/>
      <c r="O493" s="171"/>
      <c r="P493" s="171"/>
      <c r="Q493" s="171"/>
      <c r="R493" s="171"/>
      <c r="S493" s="171"/>
      <c r="T493" s="172"/>
      <c r="AT493" s="166" t="s">
        <v>194</v>
      </c>
      <c r="AU493" s="166" t="s">
        <v>88</v>
      </c>
      <c r="AV493" s="13" t="s">
        <v>88</v>
      </c>
      <c r="AW493" s="13" t="s">
        <v>35</v>
      </c>
      <c r="AX493" s="13" t="s">
        <v>80</v>
      </c>
      <c r="AY493" s="166" t="s">
        <v>185</v>
      </c>
    </row>
    <row r="494" spans="1:65" s="13" customFormat="1">
      <c r="B494" s="164"/>
      <c r="D494" s="165" t="s">
        <v>194</v>
      </c>
      <c r="E494" s="166" t="s">
        <v>1</v>
      </c>
      <c r="F494" s="167" t="s">
        <v>4444</v>
      </c>
      <c r="H494" s="168">
        <v>-1.913</v>
      </c>
      <c r="I494" s="169"/>
      <c r="L494" s="164"/>
      <c r="M494" s="170"/>
      <c r="N494" s="171"/>
      <c r="O494" s="171"/>
      <c r="P494" s="171"/>
      <c r="Q494" s="171"/>
      <c r="R494" s="171"/>
      <c r="S494" s="171"/>
      <c r="T494" s="172"/>
      <c r="AT494" s="166" t="s">
        <v>194</v>
      </c>
      <c r="AU494" s="166" t="s">
        <v>88</v>
      </c>
      <c r="AV494" s="13" t="s">
        <v>88</v>
      </c>
      <c r="AW494" s="13" t="s">
        <v>35</v>
      </c>
      <c r="AX494" s="13" t="s">
        <v>80</v>
      </c>
      <c r="AY494" s="166" t="s">
        <v>185</v>
      </c>
    </row>
    <row r="495" spans="1:65" s="13" customFormat="1">
      <c r="B495" s="164"/>
      <c r="D495" s="165" t="s">
        <v>194</v>
      </c>
      <c r="E495" s="166" t="s">
        <v>1</v>
      </c>
      <c r="F495" s="167" t="s">
        <v>4445</v>
      </c>
      <c r="H495" s="168">
        <v>-0.65300000000000002</v>
      </c>
      <c r="I495" s="169"/>
      <c r="L495" s="164"/>
      <c r="M495" s="170"/>
      <c r="N495" s="171"/>
      <c r="O495" s="171"/>
      <c r="P495" s="171"/>
      <c r="Q495" s="171"/>
      <c r="R495" s="171"/>
      <c r="S495" s="171"/>
      <c r="T495" s="172"/>
      <c r="AT495" s="166" t="s">
        <v>194</v>
      </c>
      <c r="AU495" s="166" t="s">
        <v>88</v>
      </c>
      <c r="AV495" s="13" t="s">
        <v>88</v>
      </c>
      <c r="AW495" s="13" t="s">
        <v>35</v>
      </c>
      <c r="AX495" s="13" t="s">
        <v>80</v>
      </c>
      <c r="AY495" s="166" t="s">
        <v>185</v>
      </c>
    </row>
    <row r="496" spans="1:65" s="15" customFormat="1">
      <c r="B496" s="194"/>
      <c r="D496" s="165" t="s">
        <v>194</v>
      </c>
      <c r="E496" s="195" t="s">
        <v>1</v>
      </c>
      <c r="F496" s="196" t="s">
        <v>4446</v>
      </c>
      <c r="H496" s="195" t="s">
        <v>1</v>
      </c>
      <c r="I496" s="197"/>
      <c r="L496" s="194"/>
      <c r="M496" s="198"/>
      <c r="N496" s="199"/>
      <c r="O496" s="199"/>
      <c r="P496" s="199"/>
      <c r="Q496" s="199"/>
      <c r="R496" s="199"/>
      <c r="S496" s="199"/>
      <c r="T496" s="200"/>
      <c r="AT496" s="195" t="s">
        <v>194</v>
      </c>
      <c r="AU496" s="195" t="s">
        <v>88</v>
      </c>
      <c r="AV496" s="15" t="s">
        <v>24</v>
      </c>
      <c r="AW496" s="15" t="s">
        <v>35</v>
      </c>
      <c r="AX496" s="15" t="s">
        <v>80</v>
      </c>
      <c r="AY496" s="195" t="s">
        <v>185</v>
      </c>
    </row>
    <row r="497" spans="1:65" s="13" customFormat="1">
      <c r="B497" s="164"/>
      <c r="D497" s="165" t="s">
        <v>194</v>
      </c>
      <c r="E497" s="166" t="s">
        <v>1</v>
      </c>
      <c r="F497" s="167" t="s">
        <v>4447</v>
      </c>
      <c r="H497" s="168">
        <v>-0.56799999999999995</v>
      </c>
      <c r="I497" s="169"/>
      <c r="L497" s="164"/>
      <c r="M497" s="170"/>
      <c r="N497" s="171"/>
      <c r="O497" s="171"/>
      <c r="P497" s="171"/>
      <c r="Q497" s="171"/>
      <c r="R497" s="171"/>
      <c r="S497" s="171"/>
      <c r="T497" s="172"/>
      <c r="AT497" s="166" t="s">
        <v>194</v>
      </c>
      <c r="AU497" s="166" t="s">
        <v>88</v>
      </c>
      <c r="AV497" s="13" t="s">
        <v>88</v>
      </c>
      <c r="AW497" s="13" t="s">
        <v>35</v>
      </c>
      <c r="AX497" s="13" t="s">
        <v>80</v>
      </c>
      <c r="AY497" s="166" t="s">
        <v>185</v>
      </c>
    </row>
    <row r="498" spans="1:65" s="13" customFormat="1">
      <c r="B498" s="164"/>
      <c r="D498" s="165" t="s">
        <v>194</v>
      </c>
      <c r="E498" s="166" t="s">
        <v>1</v>
      </c>
      <c r="F498" s="167" t="s">
        <v>3832</v>
      </c>
      <c r="H498" s="168">
        <v>-0.39200000000000002</v>
      </c>
      <c r="I498" s="169"/>
      <c r="L498" s="164"/>
      <c r="M498" s="170"/>
      <c r="N498" s="171"/>
      <c r="O498" s="171"/>
      <c r="P498" s="171"/>
      <c r="Q498" s="171"/>
      <c r="R498" s="171"/>
      <c r="S498" s="171"/>
      <c r="T498" s="172"/>
      <c r="AT498" s="166" t="s">
        <v>194</v>
      </c>
      <c r="AU498" s="166" t="s">
        <v>88</v>
      </c>
      <c r="AV498" s="13" t="s">
        <v>88</v>
      </c>
      <c r="AW498" s="13" t="s">
        <v>35</v>
      </c>
      <c r="AX498" s="13" t="s">
        <v>80</v>
      </c>
      <c r="AY498" s="166" t="s">
        <v>185</v>
      </c>
    </row>
    <row r="499" spans="1:65" s="14" customFormat="1">
      <c r="B499" s="173"/>
      <c r="D499" s="165" t="s">
        <v>194</v>
      </c>
      <c r="E499" s="174" t="s">
        <v>1858</v>
      </c>
      <c r="F499" s="175" t="s">
        <v>195</v>
      </c>
      <c r="H499" s="176">
        <v>18.605</v>
      </c>
      <c r="I499" s="177"/>
      <c r="L499" s="173"/>
      <c r="M499" s="178"/>
      <c r="N499" s="179"/>
      <c r="O499" s="179"/>
      <c r="P499" s="179"/>
      <c r="Q499" s="179"/>
      <c r="R499" s="179"/>
      <c r="S499" s="179"/>
      <c r="T499" s="180"/>
      <c r="AT499" s="174" t="s">
        <v>194</v>
      </c>
      <c r="AU499" s="174" t="s">
        <v>88</v>
      </c>
      <c r="AV499" s="14" t="s">
        <v>192</v>
      </c>
      <c r="AW499" s="14" t="s">
        <v>35</v>
      </c>
      <c r="AX499" s="14" t="s">
        <v>80</v>
      </c>
      <c r="AY499" s="174" t="s">
        <v>185</v>
      </c>
    </row>
    <row r="500" spans="1:65" s="15" customFormat="1">
      <c r="B500" s="194"/>
      <c r="D500" s="165" t="s">
        <v>194</v>
      </c>
      <c r="E500" s="195" t="s">
        <v>1</v>
      </c>
      <c r="F500" s="196" t="s">
        <v>431</v>
      </c>
      <c r="H500" s="195" t="s">
        <v>1</v>
      </c>
      <c r="I500" s="197"/>
      <c r="L500" s="194"/>
      <c r="M500" s="198"/>
      <c r="N500" s="199"/>
      <c r="O500" s="199"/>
      <c r="P500" s="199"/>
      <c r="Q500" s="199"/>
      <c r="R500" s="199"/>
      <c r="S500" s="199"/>
      <c r="T500" s="200"/>
      <c r="AT500" s="195" t="s">
        <v>194</v>
      </c>
      <c r="AU500" s="195" t="s">
        <v>88</v>
      </c>
      <c r="AV500" s="15" t="s">
        <v>24</v>
      </c>
      <c r="AW500" s="15" t="s">
        <v>35</v>
      </c>
      <c r="AX500" s="15" t="s">
        <v>80</v>
      </c>
      <c r="AY500" s="195" t="s">
        <v>185</v>
      </c>
    </row>
    <row r="501" spans="1:65" s="13" customFormat="1">
      <c r="B501" s="164"/>
      <c r="D501" s="165" t="s">
        <v>194</v>
      </c>
      <c r="E501" s="166" t="s">
        <v>1</v>
      </c>
      <c r="F501" s="167" t="s">
        <v>4448</v>
      </c>
      <c r="H501" s="168">
        <v>1.1160000000000001</v>
      </c>
      <c r="I501" s="169"/>
      <c r="L501" s="164"/>
      <c r="M501" s="170"/>
      <c r="N501" s="171"/>
      <c r="O501" s="171"/>
      <c r="P501" s="171"/>
      <c r="Q501" s="171"/>
      <c r="R501" s="171"/>
      <c r="S501" s="171"/>
      <c r="T501" s="172"/>
      <c r="AT501" s="166" t="s">
        <v>194</v>
      </c>
      <c r="AU501" s="166" t="s">
        <v>88</v>
      </c>
      <c r="AV501" s="13" t="s">
        <v>88</v>
      </c>
      <c r="AW501" s="13" t="s">
        <v>35</v>
      </c>
      <c r="AX501" s="13" t="s">
        <v>24</v>
      </c>
      <c r="AY501" s="166" t="s">
        <v>185</v>
      </c>
    </row>
    <row r="502" spans="1:65" s="2" customFormat="1" ht="16.5" customHeight="1">
      <c r="A502" s="33"/>
      <c r="B502" s="150"/>
      <c r="C502" s="151" t="s">
        <v>933</v>
      </c>
      <c r="D502" s="151" t="s">
        <v>187</v>
      </c>
      <c r="E502" s="152" t="s">
        <v>4449</v>
      </c>
      <c r="F502" s="153" t="s">
        <v>4450</v>
      </c>
      <c r="G502" s="154" t="s">
        <v>228</v>
      </c>
      <c r="H502" s="155">
        <v>14.884</v>
      </c>
      <c r="I502" s="156"/>
      <c r="J502" s="157">
        <f>ROUND(I502*H502,2)</f>
        <v>0</v>
      </c>
      <c r="K502" s="153" t="s">
        <v>191</v>
      </c>
      <c r="L502" s="34"/>
      <c r="M502" s="158" t="s">
        <v>1</v>
      </c>
      <c r="N502" s="159" t="s">
        <v>45</v>
      </c>
      <c r="O502" s="59"/>
      <c r="P502" s="160">
        <f>O502*H502</f>
        <v>0</v>
      </c>
      <c r="Q502" s="160">
        <v>0</v>
      </c>
      <c r="R502" s="160">
        <f>Q502*H502</f>
        <v>0</v>
      </c>
      <c r="S502" s="160">
        <v>0</v>
      </c>
      <c r="T502" s="161">
        <f>S502*H502</f>
        <v>0</v>
      </c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R502" s="162" t="s">
        <v>192</v>
      </c>
      <c r="AT502" s="162" t="s">
        <v>187</v>
      </c>
      <c r="AU502" s="162" t="s">
        <v>88</v>
      </c>
      <c r="AY502" s="18" t="s">
        <v>185</v>
      </c>
      <c r="BE502" s="163">
        <f>IF(N502="základní",J502,0)</f>
        <v>0</v>
      </c>
      <c r="BF502" s="163">
        <f>IF(N502="snížená",J502,0)</f>
        <v>0</v>
      </c>
      <c r="BG502" s="163">
        <f>IF(N502="zákl. přenesená",J502,0)</f>
        <v>0</v>
      </c>
      <c r="BH502" s="163">
        <f>IF(N502="sníž. přenesená",J502,0)</f>
        <v>0</v>
      </c>
      <c r="BI502" s="163">
        <f>IF(N502="nulová",J502,0)</f>
        <v>0</v>
      </c>
      <c r="BJ502" s="18" t="s">
        <v>24</v>
      </c>
      <c r="BK502" s="163">
        <f>ROUND(I502*H502,2)</f>
        <v>0</v>
      </c>
      <c r="BL502" s="18" t="s">
        <v>192</v>
      </c>
      <c r="BM502" s="162" t="s">
        <v>4451</v>
      </c>
    </row>
    <row r="503" spans="1:65" s="13" customFormat="1">
      <c r="B503" s="164"/>
      <c r="D503" s="165" t="s">
        <v>194</v>
      </c>
      <c r="E503" s="166" t="s">
        <v>1</v>
      </c>
      <c r="F503" s="167" t="s">
        <v>4452</v>
      </c>
      <c r="H503" s="168">
        <v>14.884</v>
      </c>
      <c r="I503" s="169"/>
      <c r="L503" s="164"/>
      <c r="M503" s="170"/>
      <c r="N503" s="171"/>
      <c r="O503" s="171"/>
      <c r="P503" s="171"/>
      <c r="Q503" s="171"/>
      <c r="R503" s="171"/>
      <c r="S503" s="171"/>
      <c r="T503" s="172"/>
      <c r="AT503" s="166" t="s">
        <v>194</v>
      </c>
      <c r="AU503" s="166" t="s">
        <v>88</v>
      </c>
      <c r="AV503" s="13" t="s">
        <v>88</v>
      </c>
      <c r="AW503" s="13" t="s">
        <v>35</v>
      </c>
      <c r="AX503" s="13" t="s">
        <v>24</v>
      </c>
      <c r="AY503" s="166" t="s">
        <v>185</v>
      </c>
    </row>
    <row r="504" spans="1:65" s="2" customFormat="1" ht="16.5" customHeight="1">
      <c r="A504" s="33"/>
      <c r="B504" s="150"/>
      <c r="C504" s="151" t="s">
        <v>937</v>
      </c>
      <c r="D504" s="151" t="s">
        <v>187</v>
      </c>
      <c r="E504" s="152" t="s">
        <v>4453</v>
      </c>
      <c r="F504" s="153" t="s">
        <v>4454</v>
      </c>
      <c r="G504" s="154" t="s">
        <v>228</v>
      </c>
      <c r="H504" s="155">
        <v>2.605</v>
      </c>
      <c r="I504" s="156"/>
      <c r="J504" s="157">
        <f>ROUND(I504*H504,2)</f>
        <v>0</v>
      </c>
      <c r="K504" s="153" t="s">
        <v>191</v>
      </c>
      <c r="L504" s="34"/>
      <c r="M504" s="158" t="s">
        <v>1</v>
      </c>
      <c r="N504" s="159" t="s">
        <v>45</v>
      </c>
      <c r="O504" s="59"/>
      <c r="P504" s="160">
        <f>O504*H504</f>
        <v>0</v>
      </c>
      <c r="Q504" s="160">
        <v>0</v>
      </c>
      <c r="R504" s="160">
        <f>Q504*H504</f>
        <v>0</v>
      </c>
      <c r="S504" s="160">
        <v>0</v>
      </c>
      <c r="T504" s="161">
        <f>S504*H504</f>
        <v>0</v>
      </c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R504" s="162" t="s">
        <v>192</v>
      </c>
      <c r="AT504" s="162" t="s">
        <v>187</v>
      </c>
      <c r="AU504" s="162" t="s">
        <v>88</v>
      </c>
      <c r="AY504" s="18" t="s">
        <v>185</v>
      </c>
      <c r="BE504" s="163">
        <f>IF(N504="základní",J504,0)</f>
        <v>0</v>
      </c>
      <c r="BF504" s="163">
        <f>IF(N504="snížená",J504,0)</f>
        <v>0</v>
      </c>
      <c r="BG504" s="163">
        <f>IF(N504="zákl. přenesená",J504,0)</f>
        <v>0</v>
      </c>
      <c r="BH504" s="163">
        <f>IF(N504="sníž. přenesená",J504,0)</f>
        <v>0</v>
      </c>
      <c r="BI504" s="163">
        <f>IF(N504="nulová",J504,0)</f>
        <v>0</v>
      </c>
      <c r="BJ504" s="18" t="s">
        <v>24</v>
      </c>
      <c r="BK504" s="163">
        <f>ROUND(I504*H504,2)</f>
        <v>0</v>
      </c>
      <c r="BL504" s="18" t="s">
        <v>192</v>
      </c>
      <c r="BM504" s="162" t="s">
        <v>4455</v>
      </c>
    </row>
    <row r="505" spans="1:65" s="13" customFormat="1">
      <c r="B505" s="164"/>
      <c r="D505" s="165" t="s">
        <v>194</v>
      </c>
      <c r="E505" s="166" t="s">
        <v>1</v>
      </c>
      <c r="F505" s="167" t="s">
        <v>4456</v>
      </c>
      <c r="H505" s="168">
        <v>2.605</v>
      </c>
      <c r="I505" s="169"/>
      <c r="L505" s="164"/>
      <c r="M505" s="170"/>
      <c r="N505" s="171"/>
      <c r="O505" s="171"/>
      <c r="P505" s="171"/>
      <c r="Q505" s="171"/>
      <c r="R505" s="171"/>
      <c r="S505" s="171"/>
      <c r="T505" s="172"/>
      <c r="AT505" s="166" t="s">
        <v>194</v>
      </c>
      <c r="AU505" s="166" t="s">
        <v>88</v>
      </c>
      <c r="AV505" s="13" t="s">
        <v>88</v>
      </c>
      <c r="AW505" s="13" t="s">
        <v>35</v>
      </c>
      <c r="AX505" s="13" t="s">
        <v>24</v>
      </c>
      <c r="AY505" s="166" t="s">
        <v>185</v>
      </c>
    </row>
    <row r="506" spans="1:65" s="2" customFormat="1" ht="16.5" customHeight="1">
      <c r="A506" s="33"/>
      <c r="B506" s="150"/>
      <c r="C506" s="151" t="s">
        <v>943</v>
      </c>
      <c r="D506" s="151" t="s">
        <v>187</v>
      </c>
      <c r="E506" s="152" t="s">
        <v>3839</v>
      </c>
      <c r="F506" s="153" t="s">
        <v>3840</v>
      </c>
      <c r="G506" s="154" t="s">
        <v>288</v>
      </c>
      <c r="H506" s="155">
        <v>74.16</v>
      </c>
      <c r="I506" s="156"/>
      <c r="J506" s="157">
        <f>ROUND(I506*H506,2)</f>
        <v>0</v>
      </c>
      <c r="K506" s="153" t="s">
        <v>191</v>
      </c>
      <c r="L506" s="34"/>
      <c r="M506" s="158" t="s">
        <v>1</v>
      </c>
      <c r="N506" s="159" t="s">
        <v>45</v>
      </c>
      <c r="O506" s="59"/>
      <c r="P506" s="160">
        <f>O506*H506</f>
        <v>0</v>
      </c>
      <c r="Q506" s="160">
        <v>6.9999999999999999E-4</v>
      </c>
      <c r="R506" s="160">
        <f>Q506*H506</f>
        <v>5.1912E-2</v>
      </c>
      <c r="S506" s="160">
        <v>0</v>
      </c>
      <c r="T506" s="161">
        <f>S506*H506</f>
        <v>0</v>
      </c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R506" s="162" t="s">
        <v>192</v>
      </c>
      <c r="AT506" s="162" t="s">
        <v>187</v>
      </c>
      <c r="AU506" s="162" t="s">
        <v>88</v>
      </c>
      <c r="AY506" s="18" t="s">
        <v>185</v>
      </c>
      <c r="BE506" s="163">
        <f>IF(N506="základní",J506,0)</f>
        <v>0</v>
      </c>
      <c r="BF506" s="163">
        <f>IF(N506="snížená",J506,0)</f>
        <v>0</v>
      </c>
      <c r="BG506" s="163">
        <f>IF(N506="zákl. přenesená",J506,0)</f>
        <v>0</v>
      </c>
      <c r="BH506" s="163">
        <f>IF(N506="sníž. přenesená",J506,0)</f>
        <v>0</v>
      </c>
      <c r="BI506" s="163">
        <f>IF(N506="nulová",J506,0)</f>
        <v>0</v>
      </c>
      <c r="BJ506" s="18" t="s">
        <v>24</v>
      </c>
      <c r="BK506" s="163">
        <f>ROUND(I506*H506,2)</f>
        <v>0</v>
      </c>
      <c r="BL506" s="18" t="s">
        <v>192</v>
      </c>
      <c r="BM506" s="162" t="s">
        <v>4457</v>
      </c>
    </row>
    <row r="507" spans="1:65" s="15" customFormat="1">
      <c r="B507" s="194"/>
      <c r="D507" s="165" t="s">
        <v>194</v>
      </c>
      <c r="E507" s="195" t="s">
        <v>1</v>
      </c>
      <c r="F507" s="196" t="s">
        <v>2209</v>
      </c>
      <c r="H507" s="195" t="s">
        <v>1</v>
      </c>
      <c r="I507" s="197"/>
      <c r="L507" s="194"/>
      <c r="M507" s="198"/>
      <c r="N507" s="199"/>
      <c r="O507" s="199"/>
      <c r="P507" s="199"/>
      <c r="Q507" s="199"/>
      <c r="R507" s="199"/>
      <c r="S507" s="199"/>
      <c r="T507" s="200"/>
      <c r="AT507" s="195" t="s">
        <v>194</v>
      </c>
      <c r="AU507" s="195" t="s">
        <v>88</v>
      </c>
      <c r="AV507" s="15" t="s">
        <v>24</v>
      </c>
      <c r="AW507" s="15" t="s">
        <v>35</v>
      </c>
      <c r="AX507" s="15" t="s">
        <v>80</v>
      </c>
      <c r="AY507" s="195" t="s">
        <v>185</v>
      </c>
    </row>
    <row r="508" spans="1:65" s="13" customFormat="1">
      <c r="B508" s="164"/>
      <c r="D508" s="165" t="s">
        <v>194</v>
      </c>
      <c r="E508" s="166" t="s">
        <v>1</v>
      </c>
      <c r="F508" s="167" t="s">
        <v>4458</v>
      </c>
      <c r="H508" s="168">
        <v>54</v>
      </c>
      <c r="I508" s="169"/>
      <c r="L508" s="164"/>
      <c r="M508" s="170"/>
      <c r="N508" s="171"/>
      <c r="O508" s="171"/>
      <c r="P508" s="171"/>
      <c r="Q508" s="171"/>
      <c r="R508" s="171"/>
      <c r="S508" s="171"/>
      <c r="T508" s="172"/>
      <c r="AT508" s="166" t="s">
        <v>194</v>
      </c>
      <c r="AU508" s="166" t="s">
        <v>88</v>
      </c>
      <c r="AV508" s="13" t="s">
        <v>88</v>
      </c>
      <c r="AW508" s="13" t="s">
        <v>35</v>
      </c>
      <c r="AX508" s="13" t="s">
        <v>80</v>
      </c>
      <c r="AY508" s="166" t="s">
        <v>185</v>
      </c>
    </row>
    <row r="509" spans="1:65" s="15" customFormat="1">
      <c r="B509" s="194"/>
      <c r="D509" s="165" t="s">
        <v>194</v>
      </c>
      <c r="E509" s="195" t="s">
        <v>1</v>
      </c>
      <c r="F509" s="196" t="s">
        <v>4438</v>
      </c>
      <c r="H509" s="195" t="s">
        <v>1</v>
      </c>
      <c r="I509" s="197"/>
      <c r="L509" s="194"/>
      <c r="M509" s="198"/>
      <c r="N509" s="199"/>
      <c r="O509" s="199"/>
      <c r="P509" s="199"/>
      <c r="Q509" s="199"/>
      <c r="R509" s="199"/>
      <c r="S509" s="199"/>
      <c r="T509" s="200"/>
      <c r="AT509" s="195" t="s">
        <v>194</v>
      </c>
      <c r="AU509" s="195" t="s">
        <v>88</v>
      </c>
      <c r="AV509" s="15" t="s">
        <v>24</v>
      </c>
      <c r="AW509" s="15" t="s">
        <v>35</v>
      </c>
      <c r="AX509" s="15" t="s">
        <v>80</v>
      </c>
      <c r="AY509" s="195" t="s">
        <v>185</v>
      </c>
    </row>
    <row r="510" spans="1:65" s="13" customFormat="1">
      <c r="B510" s="164"/>
      <c r="D510" s="165" t="s">
        <v>194</v>
      </c>
      <c r="E510" s="166" t="s">
        <v>1</v>
      </c>
      <c r="F510" s="167" t="s">
        <v>4459</v>
      </c>
      <c r="H510" s="168">
        <v>20.16</v>
      </c>
      <c r="I510" s="169"/>
      <c r="L510" s="164"/>
      <c r="M510" s="170"/>
      <c r="N510" s="171"/>
      <c r="O510" s="171"/>
      <c r="P510" s="171"/>
      <c r="Q510" s="171"/>
      <c r="R510" s="171"/>
      <c r="S510" s="171"/>
      <c r="T510" s="172"/>
      <c r="AT510" s="166" t="s">
        <v>194</v>
      </c>
      <c r="AU510" s="166" t="s">
        <v>88</v>
      </c>
      <c r="AV510" s="13" t="s">
        <v>88</v>
      </c>
      <c r="AW510" s="13" t="s">
        <v>35</v>
      </c>
      <c r="AX510" s="13" t="s">
        <v>80</v>
      </c>
      <c r="AY510" s="166" t="s">
        <v>185</v>
      </c>
    </row>
    <row r="511" spans="1:65" s="14" customFormat="1">
      <c r="B511" s="173"/>
      <c r="D511" s="165" t="s">
        <v>194</v>
      </c>
      <c r="E511" s="174" t="s">
        <v>1</v>
      </c>
      <c r="F511" s="175" t="s">
        <v>195</v>
      </c>
      <c r="H511" s="176">
        <v>74.16</v>
      </c>
      <c r="I511" s="177"/>
      <c r="L511" s="173"/>
      <c r="M511" s="178"/>
      <c r="N511" s="179"/>
      <c r="O511" s="179"/>
      <c r="P511" s="179"/>
      <c r="Q511" s="179"/>
      <c r="R511" s="179"/>
      <c r="S511" s="179"/>
      <c r="T511" s="180"/>
      <c r="AT511" s="174" t="s">
        <v>194</v>
      </c>
      <c r="AU511" s="174" t="s">
        <v>88</v>
      </c>
      <c r="AV511" s="14" t="s">
        <v>192</v>
      </c>
      <c r="AW511" s="14" t="s">
        <v>35</v>
      </c>
      <c r="AX511" s="14" t="s">
        <v>24</v>
      </c>
      <c r="AY511" s="174" t="s">
        <v>185</v>
      </c>
    </row>
    <row r="512" spans="1:65" s="2" customFormat="1" ht="16.5" customHeight="1">
      <c r="A512" s="33"/>
      <c r="B512" s="150"/>
      <c r="C512" s="151" t="s">
        <v>947</v>
      </c>
      <c r="D512" s="151" t="s">
        <v>187</v>
      </c>
      <c r="E512" s="152" t="s">
        <v>3844</v>
      </c>
      <c r="F512" s="153" t="s">
        <v>3845</v>
      </c>
      <c r="G512" s="154" t="s">
        <v>288</v>
      </c>
      <c r="H512" s="155">
        <v>74.16</v>
      </c>
      <c r="I512" s="156"/>
      <c r="J512" s="157">
        <f>ROUND(I512*H512,2)</f>
        <v>0</v>
      </c>
      <c r="K512" s="153" t="s">
        <v>191</v>
      </c>
      <c r="L512" s="34"/>
      <c r="M512" s="158" t="s">
        <v>1</v>
      </c>
      <c r="N512" s="159" t="s">
        <v>45</v>
      </c>
      <c r="O512" s="59"/>
      <c r="P512" s="160">
        <f>O512*H512</f>
        <v>0</v>
      </c>
      <c r="Q512" s="160">
        <v>0</v>
      </c>
      <c r="R512" s="160">
        <f>Q512*H512</f>
        <v>0</v>
      </c>
      <c r="S512" s="160">
        <v>0</v>
      </c>
      <c r="T512" s="161">
        <f>S512*H512</f>
        <v>0</v>
      </c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R512" s="162" t="s">
        <v>192</v>
      </c>
      <c r="AT512" s="162" t="s">
        <v>187</v>
      </c>
      <c r="AU512" s="162" t="s">
        <v>88</v>
      </c>
      <c r="AY512" s="18" t="s">
        <v>185</v>
      </c>
      <c r="BE512" s="163">
        <f>IF(N512="základní",J512,0)</f>
        <v>0</v>
      </c>
      <c r="BF512" s="163">
        <f>IF(N512="snížená",J512,0)</f>
        <v>0</v>
      </c>
      <c r="BG512" s="163">
        <f>IF(N512="zákl. přenesená",J512,0)</f>
        <v>0</v>
      </c>
      <c r="BH512" s="163">
        <f>IF(N512="sníž. přenesená",J512,0)</f>
        <v>0</v>
      </c>
      <c r="BI512" s="163">
        <f>IF(N512="nulová",J512,0)</f>
        <v>0</v>
      </c>
      <c r="BJ512" s="18" t="s">
        <v>24</v>
      </c>
      <c r="BK512" s="163">
        <f>ROUND(I512*H512,2)</f>
        <v>0</v>
      </c>
      <c r="BL512" s="18" t="s">
        <v>192</v>
      </c>
      <c r="BM512" s="162" t="s">
        <v>4460</v>
      </c>
    </row>
    <row r="513" spans="1:65" s="2" customFormat="1" ht="16.5" customHeight="1">
      <c r="A513" s="33"/>
      <c r="B513" s="150"/>
      <c r="C513" s="151" t="s">
        <v>953</v>
      </c>
      <c r="D513" s="151" t="s">
        <v>187</v>
      </c>
      <c r="E513" s="152" t="s">
        <v>3847</v>
      </c>
      <c r="F513" s="153" t="s">
        <v>3848</v>
      </c>
      <c r="G513" s="154" t="s">
        <v>228</v>
      </c>
      <c r="H513" s="155">
        <v>18.605</v>
      </c>
      <c r="I513" s="156"/>
      <c r="J513" s="157">
        <f>ROUND(I513*H513,2)</f>
        <v>0</v>
      </c>
      <c r="K513" s="153" t="s">
        <v>191</v>
      </c>
      <c r="L513" s="34"/>
      <c r="M513" s="158" t="s">
        <v>1</v>
      </c>
      <c r="N513" s="159" t="s">
        <v>45</v>
      </c>
      <c r="O513" s="59"/>
      <c r="P513" s="160">
        <f>O513*H513</f>
        <v>0</v>
      </c>
      <c r="Q513" s="160">
        <v>4.6000000000000001E-4</v>
      </c>
      <c r="R513" s="160">
        <f>Q513*H513</f>
        <v>8.5582999999999996E-3</v>
      </c>
      <c r="S513" s="160">
        <v>0</v>
      </c>
      <c r="T513" s="161">
        <f>S513*H513</f>
        <v>0</v>
      </c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R513" s="162" t="s">
        <v>192</v>
      </c>
      <c r="AT513" s="162" t="s">
        <v>187</v>
      </c>
      <c r="AU513" s="162" t="s">
        <v>88</v>
      </c>
      <c r="AY513" s="18" t="s">
        <v>185</v>
      </c>
      <c r="BE513" s="163">
        <f>IF(N513="základní",J513,0)</f>
        <v>0</v>
      </c>
      <c r="BF513" s="163">
        <f>IF(N513="snížená",J513,0)</f>
        <v>0</v>
      </c>
      <c r="BG513" s="163">
        <f>IF(N513="zákl. přenesená",J513,0)</f>
        <v>0</v>
      </c>
      <c r="BH513" s="163">
        <f>IF(N513="sníž. přenesená",J513,0)</f>
        <v>0</v>
      </c>
      <c r="BI513" s="163">
        <f>IF(N513="nulová",J513,0)</f>
        <v>0</v>
      </c>
      <c r="BJ513" s="18" t="s">
        <v>24</v>
      </c>
      <c r="BK513" s="163">
        <f>ROUND(I513*H513,2)</f>
        <v>0</v>
      </c>
      <c r="BL513" s="18" t="s">
        <v>192</v>
      </c>
      <c r="BM513" s="162" t="s">
        <v>4461</v>
      </c>
    </row>
    <row r="514" spans="1:65" s="13" customFormat="1">
      <c r="B514" s="164"/>
      <c r="D514" s="165" t="s">
        <v>194</v>
      </c>
      <c r="E514" s="166" t="s">
        <v>1</v>
      </c>
      <c r="F514" s="167" t="s">
        <v>4462</v>
      </c>
      <c r="H514" s="168">
        <v>18.605</v>
      </c>
      <c r="I514" s="169"/>
      <c r="L514" s="164"/>
      <c r="M514" s="170"/>
      <c r="N514" s="171"/>
      <c r="O514" s="171"/>
      <c r="P514" s="171"/>
      <c r="Q514" s="171"/>
      <c r="R514" s="171"/>
      <c r="S514" s="171"/>
      <c r="T514" s="172"/>
      <c r="AT514" s="166" t="s">
        <v>194</v>
      </c>
      <c r="AU514" s="166" t="s">
        <v>88</v>
      </c>
      <c r="AV514" s="13" t="s">
        <v>88</v>
      </c>
      <c r="AW514" s="13" t="s">
        <v>35</v>
      </c>
      <c r="AX514" s="13" t="s">
        <v>24</v>
      </c>
      <c r="AY514" s="166" t="s">
        <v>185</v>
      </c>
    </row>
    <row r="515" spans="1:65" s="2" customFormat="1" ht="16.5" customHeight="1">
      <c r="A515" s="33"/>
      <c r="B515" s="150"/>
      <c r="C515" s="151" t="s">
        <v>955</v>
      </c>
      <c r="D515" s="151" t="s">
        <v>187</v>
      </c>
      <c r="E515" s="152" t="s">
        <v>3851</v>
      </c>
      <c r="F515" s="153" t="s">
        <v>3852</v>
      </c>
      <c r="G515" s="154" t="s">
        <v>228</v>
      </c>
      <c r="H515" s="155">
        <v>18.605</v>
      </c>
      <c r="I515" s="156"/>
      <c r="J515" s="157">
        <f>ROUND(I515*H515,2)</f>
        <v>0</v>
      </c>
      <c r="K515" s="153" t="s">
        <v>191</v>
      </c>
      <c r="L515" s="34"/>
      <c r="M515" s="158" t="s">
        <v>1</v>
      </c>
      <c r="N515" s="159" t="s">
        <v>45</v>
      </c>
      <c r="O515" s="59"/>
      <c r="P515" s="160">
        <f>O515*H515</f>
        <v>0</v>
      </c>
      <c r="Q515" s="160">
        <v>0</v>
      </c>
      <c r="R515" s="160">
        <f>Q515*H515</f>
        <v>0</v>
      </c>
      <c r="S515" s="160">
        <v>0</v>
      </c>
      <c r="T515" s="161">
        <f>S515*H515</f>
        <v>0</v>
      </c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R515" s="162" t="s">
        <v>192</v>
      </c>
      <c r="AT515" s="162" t="s">
        <v>187</v>
      </c>
      <c r="AU515" s="162" t="s">
        <v>88</v>
      </c>
      <c r="AY515" s="18" t="s">
        <v>185</v>
      </c>
      <c r="BE515" s="163">
        <f>IF(N515="základní",J515,0)</f>
        <v>0</v>
      </c>
      <c r="BF515" s="163">
        <f>IF(N515="snížená",J515,0)</f>
        <v>0</v>
      </c>
      <c r="BG515" s="163">
        <f>IF(N515="zákl. přenesená",J515,0)</f>
        <v>0</v>
      </c>
      <c r="BH515" s="163">
        <f>IF(N515="sníž. přenesená",J515,0)</f>
        <v>0</v>
      </c>
      <c r="BI515" s="163">
        <f>IF(N515="nulová",J515,0)</f>
        <v>0</v>
      </c>
      <c r="BJ515" s="18" t="s">
        <v>24</v>
      </c>
      <c r="BK515" s="163">
        <f>ROUND(I515*H515,2)</f>
        <v>0</v>
      </c>
      <c r="BL515" s="18" t="s">
        <v>192</v>
      </c>
      <c r="BM515" s="162" t="s">
        <v>4463</v>
      </c>
    </row>
    <row r="516" spans="1:65" s="2" customFormat="1" ht="21.75" customHeight="1">
      <c r="A516" s="33"/>
      <c r="B516" s="150"/>
      <c r="C516" s="151" t="s">
        <v>960</v>
      </c>
      <c r="D516" s="151" t="s">
        <v>187</v>
      </c>
      <c r="E516" s="152" t="s">
        <v>326</v>
      </c>
      <c r="F516" s="153" t="s">
        <v>327</v>
      </c>
      <c r="G516" s="154" t="s">
        <v>228</v>
      </c>
      <c r="H516" s="155">
        <v>505.14499999999998</v>
      </c>
      <c r="I516" s="156"/>
      <c r="J516" s="157">
        <f>ROUND(I516*H516,2)</f>
        <v>0</v>
      </c>
      <c r="K516" s="153" t="s">
        <v>191</v>
      </c>
      <c r="L516" s="34"/>
      <c r="M516" s="158" t="s">
        <v>1</v>
      </c>
      <c r="N516" s="159" t="s">
        <v>45</v>
      </c>
      <c r="O516" s="59"/>
      <c r="P516" s="160">
        <f>O516*H516</f>
        <v>0</v>
      </c>
      <c r="Q516" s="160">
        <v>0</v>
      </c>
      <c r="R516" s="160">
        <f>Q516*H516</f>
        <v>0</v>
      </c>
      <c r="S516" s="160">
        <v>0</v>
      </c>
      <c r="T516" s="161">
        <f>S516*H516</f>
        <v>0</v>
      </c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R516" s="162" t="s">
        <v>192</v>
      </c>
      <c r="AT516" s="162" t="s">
        <v>187</v>
      </c>
      <c r="AU516" s="162" t="s">
        <v>88</v>
      </c>
      <c r="AY516" s="18" t="s">
        <v>185</v>
      </c>
      <c r="BE516" s="163">
        <f>IF(N516="základní",J516,0)</f>
        <v>0</v>
      </c>
      <c r="BF516" s="163">
        <f>IF(N516="snížená",J516,0)</f>
        <v>0</v>
      </c>
      <c r="BG516" s="163">
        <f>IF(N516="zákl. přenesená",J516,0)</f>
        <v>0</v>
      </c>
      <c r="BH516" s="163">
        <f>IF(N516="sníž. přenesená",J516,0)</f>
        <v>0</v>
      </c>
      <c r="BI516" s="163">
        <f>IF(N516="nulová",J516,0)</f>
        <v>0</v>
      </c>
      <c r="BJ516" s="18" t="s">
        <v>24</v>
      </c>
      <c r="BK516" s="163">
        <f>ROUND(I516*H516,2)</f>
        <v>0</v>
      </c>
      <c r="BL516" s="18" t="s">
        <v>192</v>
      </c>
      <c r="BM516" s="162" t="s">
        <v>4464</v>
      </c>
    </row>
    <row r="517" spans="1:65" s="13" customFormat="1">
      <c r="B517" s="164"/>
      <c r="D517" s="165" t="s">
        <v>194</v>
      </c>
      <c r="E517" s="166" t="s">
        <v>1</v>
      </c>
      <c r="F517" s="167" t="s">
        <v>2249</v>
      </c>
      <c r="H517" s="168">
        <v>587.37800000000004</v>
      </c>
      <c r="I517" s="169"/>
      <c r="L517" s="164"/>
      <c r="M517" s="170"/>
      <c r="N517" s="171"/>
      <c r="O517" s="171"/>
      <c r="P517" s="171"/>
      <c r="Q517" s="171"/>
      <c r="R517" s="171"/>
      <c r="S517" s="171"/>
      <c r="T517" s="172"/>
      <c r="AT517" s="166" t="s">
        <v>194</v>
      </c>
      <c r="AU517" s="166" t="s">
        <v>88</v>
      </c>
      <c r="AV517" s="13" t="s">
        <v>88</v>
      </c>
      <c r="AW517" s="13" t="s">
        <v>35</v>
      </c>
      <c r="AX517" s="13" t="s">
        <v>80</v>
      </c>
      <c r="AY517" s="166" t="s">
        <v>185</v>
      </c>
    </row>
    <row r="518" spans="1:65" s="14" customFormat="1">
      <c r="B518" s="173"/>
      <c r="D518" s="165" t="s">
        <v>194</v>
      </c>
      <c r="E518" s="174" t="s">
        <v>1502</v>
      </c>
      <c r="F518" s="175" t="s">
        <v>195</v>
      </c>
      <c r="H518" s="176">
        <v>587.37800000000004</v>
      </c>
      <c r="I518" s="177"/>
      <c r="L518" s="173"/>
      <c r="M518" s="178"/>
      <c r="N518" s="179"/>
      <c r="O518" s="179"/>
      <c r="P518" s="179"/>
      <c r="Q518" s="179"/>
      <c r="R518" s="179"/>
      <c r="S518" s="179"/>
      <c r="T518" s="180"/>
      <c r="AT518" s="174" t="s">
        <v>194</v>
      </c>
      <c r="AU518" s="174" t="s">
        <v>88</v>
      </c>
      <c r="AV518" s="14" t="s">
        <v>192</v>
      </c>
      <c r="AW518" s="14" t="s">
        <v>35</v>
      </c>
      <c r="AX518" s="14" t="s">
        <v>80</v>
      </c>
      <c r="AY518" s="174" t="s">
        <v>185</v>
      </c>
    </row>
    <row r="519" spans="1:65" s="13" customFormat="1">
      <c r="B519" s="164"/>
      <c r="D519" s="165" t="s">
        <v>194</v>
      </c>
      <c r="E519" s="166" t="s">
        <v>1</v>
      </c>
      <c r="F519" s="167" t="s">
        <v>2256</v>
      </c>
      <c r="H519" s="168">
        <v>505.14499999999998</v>
      </c>
      <c r="I519" s="169"/>
      <c r="L519" s="164"/>
      <c r="M519" s="170"/>
      <c r="N519" s="171"/>
      <c r="O519" s="171"/>
      <c r="P519" s="171"/>
      <c r="Q519" s="171"/>
      <c r="R519" s="171"/>
      <c r="S519" s="171"/>
      <c r="T519" s="172"/>
      <c r="AT519" s="166" t="s">
        <v>194</v>
      </c>
      <c r="AU519" s="166" t="s">
        <v>88</v>
      </c>
      <c r="AV519" s="13" t="s">
        <v>88</v>
      </c>
      <c r="AW519" s="13" t="s">
        <v>35</v>
      </c>
      <c r="AX519" s="13" t="s">
        <v>80</v>
      </c>
      <c r="AY519" s="166" t="s">
        <v>185</v>
      </c>
    </row>
    <row r="520" spans="1:65" s="14" customFormat="1">
      <c r="B520" s="173"/>
      <c r="D520" s="165" t="s">
        <v>194</v>
      </c>
      <c r="E520" s="174" t="s">
        <v>1</v>
      </c>
      <c r="F520" s="175" t="s">
        <v>195</v>
      </c>
      <c r="H520" s="176">
        <v>505.14499999999998</v>
      </c>
      <c r="I520" s="177"/>
      <c r="L520" s="173"/>
      <c r="M520" s="178"/>
      <c r="N520" s="179"/>
      <c r="O520" s="179"/>
      <c r="P520" s="179"/>
      <c r="Q520" s="179"/>
      <c r="R520" s="179"/>
      <c r="S520" s="179"/>
      <c r="T520" s="180"/>
      <c r="AT520" s="174" t="s">
        <v>194</v>
      </c>
      <c r="AU520" s="174" t="s">
        <v>88</v>
      </c>
      <c r="AV520" s="14" t="s">
        <v>192</v>
      </c>
      <c r="AW520" s="14" t="s">
        <v>35</v>
      </c>
      <c r="AX520" s="14" t="s">
        <v>24</v>
      </c>
      <c r="AY520" s="174" t="s">
        <v>185</v>
      </c>
    </row>
    <row r="521" spans="1:65" s="2" customFormat="1" ht="21.75" customHeight="1">
      <c r="A521" s="33"/>
      <c r="B521" s="150"/>
      <c r="C521" s="151" t="s">
        <v>258</v>
      </c>
      <c r="D521" s="151" t="s">
        <v>187</v>
      </c>
      <c r="E521" s="152" t="s">
        <v>512</v>
      </c>
      <c r="F521" s="153" t="s">
        <v>513</v>
      </c>
      <c r="G521" s="154" t="s">
        <v>228</v>
      </c>
      <c r="H521" s="155">
        <v>82.233000000000004</v>
      </c>
      <c r="I521" s="156"/>
      <c r="J521" s="157">
        <f>ROUND(I521*H521,2)</f>
        <v>0</v>
      </c>
      <c r="K521" s="153" t="s">
        <v>191</v>
      </c>
      <c r="L521" s="34"/>
      <c r="M521" s="158" t="s">
        <v>1</v>
      </c>
      <c r="N521" s="159" t="s">
        <v>45</v>
      </c>
      <c r="O521" s="59"/>
      <c r="P521" s="160">
        <f>O521*H521</f>
        <v>0</v>
      </c>
      <c r="Q521" s="160">
        <v>0</v>
      </c>
      <c r="R521" s="160">
        <f>Q521*H521</f>
        <v>0</v>
      </c>
      <c r="S521" s="160">
        <v>0</v>
      </c>
      <c r="T521" s="161">
        <f>S521*H521</f>
        <v>0</v>
      </c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R521" s="162" t="s">
        <v>192</v>
      </c>
      <c r="AT521" s="162" t="s">
        <v>187</v>
      </c>
      <c r="AU521" s="162" t="s">
        <v>88</v>
      </c>
      <c r="AY521" s="18" t="s">
        <v>185</v>
      </c>
      <c r="BE521" s="163">
        <f>IF(N521="základní",J521,0)</f>
        <v>0</v>
      </c>
      <c r="BF521" s="163">
        <f>IF(N521="snížená",J521,0)</f>
        <v>0</v>
      </c>
      <c r="BG521" s="163">
        <f>IF(N521="zákl. přenesená",J521,0)</f>
        <v>0</v>
      </c>
      <c r="BH521" s="163">
        <f>IF(N521="sníž. přenesená",J521,0)</f>
        <v>0</v>
      </c>
      <c r="BI521" s="163">
        <f>IF(N521="nulová",J521,0)</f>
        <v>0</v>
      </c>
      <c r="BJ521" s="18" t="s">
        <v>24</v>
      </c>
      <c r="BK521" s="163">
        <f>ROUND(I521*H521,2)</f>
        <v>0</v>
      </c>
      <c r="BL521" s="18" t="s">
        <v>192</v>
      </c>
      <c r="BM521" s="162" t="s">
        <v>4465</v>
      </c>
    </row>
    <row r="522" spans="1:65" s="13" customFormat="1">
      <c r="B522" s="164"/>
      <c r="D522" s="165" t="s">
        <v>194</v>
      </c>
      <c r="E522" s="166" t="s">
        <v>1</v>
      </c>
      <c r="F522" s="167" t="s">
        <v>2258</v>
      </c>
      <c r="H522" s="168">
        <v>82.233000000000004</v>
      </c>
      <c r="I522" s="169"/>
      <c r="L522" s="164"/>
      <c r="M522" s="170"/>
      <c r="N522" s="171"/>
      <c r="O522" s="171"/>
      <c r="P522" s="171"/>
      <c r="Q522" s="171"/>
      <c r="R522" s="171"/>
      <c r="S522" s="171"/>
      <c r="T522" s="172"/>
      <c r="AT522" s="166" t="s">
        <v>194</v>
      </c>
      <c r="AU522" s="166" t="s">
        <v>88</v>
      </c>
      <c r="AV522" s="13" t="s">
        <v>88</v>
      </c>
      <c r="AW522" s="13" t="s">
        <v>35</v>
      </c>
      <c r="AX522" s="13" t="s">
        <v>24</v>
      </c>
      <c r="AY522" s="166" t="s">
        <v>185</v>
      </c>
    </row>
    <row r="523" spans="1:65" s="2" customFormat="1" ht="16.5" customHeight="1">
      <c r="A523" s="33"/>
      <c r="B523" s="150"/>
      <c r="C523" s="151" t="s">
        <v>970</v>
      </c>
      <c r="D523" s="151" t="s">
        <v>187</v>
      </c>
      <c r="E523" s="152" t="s">
        <v>330</v>
      </c>
      <c r="F523" s="153" t="s">
        <v>331</v>
      </c>
      <c r="G523" s="154" t="s">
        <v>228</v>
      </c>
      <c r="H523" s="155">
        <v>587.37800000000004</v>
      </c>
      <c r="I523" s="156"/>
      <c r="J523" s="157">
        <f>ROUND(I523*H523,2)</f>
        <v>0</v>
      </c>
      <c r="K523" s="153" t="s">
        <v>191</v>
      </c>
      <c r="L523" s="34"/>
      <c r="M523" s="158" t="s">
        <v>1</v>
      </c>
      <c r="N523" s="159" t="s">
        <v>45</v>
      </c>
      <c r="O523" s="59"/>
      <c r="P523" s="160">
        <f>O523*H523</f>
        <v>0</v>
      </c>
      <c r="Q523" s="160">
        <v>0</v>
      </c>
      <c r="R523" s="160">
        <f>Q523*H523</f>
        <v>0</v>
      </c>
      <c r="S523" s="160">
        <v>0</v>
      </c>
      <c r="T523" s="161">
        <f>S523*H523</f>
        <v>0</v>
      </c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R523" s="162" t="s">
        <v>192</v>
      </c>
      <c r="AT523" s="162" t="s">
        <v>187</v>
      </c>
      <c r="AU523" s="162" t="s">
        <v>88</v>
      </c>
      <c r="AY523" s="18" t="s">
        <v>185</v>
      </c>
      <c r="BE523" s="163">
        <f>IF(N523="základní",J523,0)</f>
        <v>0</v>
      </c>
      <c r="BF523" s="163">
        <f>IF(N523="snížená",J523,0)</f>
        <v>0</v>
      </c>
      <c r="BG523" s="163">
        <f>IF(N523="zákl. přenesená",J523,0)</f>
        <v>0</v>
      </c>
      <c r="BH523" s="163">
        <f>IF(N523="sníž. přenesená",J523,0)</f>
        <v>0</v>
      </c>
      <c r="BI523" s="163">
        <f>IF(N523="nulová",J523,0)</f>
        <v>0</v>
      </c>
      <c r="BJ523" s="18" t="s">
        <v>24</v>
      </c>
      <c r="BK523" s="163">
        <f>ROUND(I523*H523,2)</f>
        <v>0</v>
      </c>
      <c r="BL523" s="18" t="s">
        <v>192</v>
      </c>
      <c r="BM523" s="162" t="s">
        <v>4466</v>
      </c>
    </row>
    <row r="524" spans="1:65" s="13" customFormat="1">
      <c r="B524" s="164"/>
      <c r="D524" s="165" t="s">
        <v>194</v>
      </c>
      <c r="E524" s="166" t="s">
        <v>1</v>
      </c>
      <c r="F524" s="167" t="s">
        <v>4467</v>
      </c>
      <c r="H524" s="168">
        <v>587.37800000000004</v>
      </c>
      <c r="I524" s="169"/>
      <c r="L524" s="164"/>
      <c r="M524" s="170"/>
      <c r="N524" s="171"/>
      <c r="O524" s="171"/>
      <c r="P524" s="171"/>
      <c r="Q524" s="171"/>
      <c r="R524" s="171"/>
      <c r="S524" s="171"/>
      <c r="T524" s="172"/>
      <c r="AT524" s="166" t="s">
        <v>194</v>
      </c>
      <c r="AU524" s="166" t="s">
        <v>88</v>
      </c>
      <c r="AV524" s="13" t="s">
        <v>88</v>
      </c>
      <c r="AW524" s="13" t="s">
        <v>35</v>
      </c>
      <c r="AX524" s="13" t="s">
        <v>80</v>
      </c>
      <c r="AY524" s="166" t="s">
        <v>185</v>
      </c>
    </row>
    <row r="525" spans="1:65" s="14" customFormat="1">
      <c r="B525" s="173"/>
      <c r="D525" s="165" t="s">
        <v>194</v>
      </c>
      <c r="E525" s="174" t="s">
        <v>1</v>
      </c>
      <c r="F525" s="175" t="s">
        <v>195</v>
      </c>
      <c r="H525" s="176">
        <v>587.37800000000004</v>
      </c>
      <c r="I525" s="177"/>
      <c r="L525" s="173"/>
      <c r="M525" s="178"/>
      <c r="N525" s="179"/>
      <c r="O525" s="179"/>
      <c r="P525" s="179"/>
      <c r="Q525" s="179"/>
      <c r="R525" s="179"/>
      <c r="S525" s="179"/>
      <c r="T525" s="180"/>
      <c r="AT525" s="174" t="s">
        <v>194</v>
      </c>
      <c r="AU525" s="174" t="s">
        <v>88</v>
      </c>
      <c r="AV525" s="14" t="s">
        <v>192</v>
      </c>
      <c r="AW525" s="14" t="s">
        <v>35</v>
      </c>
      <c r="AX525" s="14" t="s">
        <v>24</v>
      </c>
      <c r="AY525" s="174" t="s">
        <v>185</v>
      </c>
    </row>
    <row r="526" spans="1:65" s="2" customFormat="1" ht="16.5" customHeight="1">
      <c r="A526" s="33"/>
      <c r="B526" s="150"/>
      <c r="C526" s="151" t="s">
        <v>975</v>
      </c>
      <c r="D526" s="151" t="s">
        <v>187</v>
      </c>
      <c r="E526" s="152" t="s">
        <v>334</v>
      </c>
      <c r="F526" s="153" t="s">
        <v>858</v>
      </c>
      <c r="G526" s="154" t="s">
        <v>228</v>
      </c>
      <c r="H526" s="155">
        <v>411.16500000000002</v>
      </c>
      <c r="I526" s="156"/>
      <c r="J526" s="157">
        <f>ROUND(I526*H526,2)</f>
        <v>0</v>
      </c>
      <c r="K526" s="153" t="s">
        <v>224</v>
      </c>
      <c r="L526" s="34"/>
      <c r="M526" s="158" t="s">
        <v>1</v>
      </c>
      <c r="N526" s="159" t="s">
        <v>45</v>
      </c>
      <c r="O526" s="59"/>
      <c r="P526" s="160">
        <f>O526*H526</f>
        <v>0</v>
      </c>
      <c r="Q526" s="160">
        <v>0</v>
      </c>
      <c r="R526" s="160">
        <f>Q526*H526</f>
        <v>0</v>
      </c>
      <c r="S526" s="160">
        <v>0</v>
      </c>
      <c r="T526" s="161">
        <f>S526*H526</f>
        <v>0</v>
      </c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R526" s="162" t="s">
        <v>192</v>
      </c>
      <c r="AT526" s="162" t="s">
        <v>187</v>
      </c>
      <c r="AU526" s="162" t="s">
        <v>88</v>
      </c>
      <c r="AY526" s="18" t="s">
        <v>185</v>
      </c>
      <c r="BE526" s="163">
        <f>IF(N526="základní",J526,0)</f>
        <v>0</v>
      </c>
      <c r="BF526" s="163">
        <f>IF(N526="snížená",J526,0)</f>
        <v>0</v>
      </c>
      <c r="BG526" s="163">
        <f>IF(N526="zákl. přenesená",J526,0)</f>
        <v>0</v>
      </c>
      <c r="BH526" s="163">
        <f>IF(N526="sníž. přenesená",J526,0)</f>
        <v>0</v>
      </c>
      <c r="BI526" s="163">
        <f>IF(N526="nulová",J526,0)</f>
        <v>0</v>
      </c>
      <c r="BJ526" s="18" t="s">
        <v>24</v>
      </c>
      <c r="BK526" s="163">
        <f>ROUND(I526*H526,2)</f>
        <v>0</v>
      </c>
      <c r="BL526" s="18" t="s">
        <v>192</v>
      </c>
      <c r="BM526" s="162" t="s">
        <v>4468</v>
      </c>
    </row>
    <row r="527" spans="1:65" s="15" customFormat="1">
      <c r="B527" s="194"/>
      <c r="D527" s="165" t="s">
        <v>194</v>
      </c>
      <c r="E527" s="195" t="s">
        <v>1</v>
      </c>
      <c r="F527" s="196" t="s">
        <v>519</v>
      </c>
      <c r="H527" s="195" t="s">
        <v>1</v>
      </c>
      <c r="I527" s="197"/>
      <c r="L527" s="194"/>
      <c r="M527" s="198"/>
      <c r="N527" s="199"/>
      <c r="O527" s="199"/>
      <c r="P527" s="199"/>
      <c r="Q527" s="199"/>
      <c r="R527" s="199"/>
      <c r="S527" s="199"/>
      <c r="T527" s="200"/>
      <c r="AT527" s="195" t="s">
        <v>194</v>
      </c>
      <c r="AU527" s="195" t="s">
        <v>88</v>
      </c>
      <c r="AV527" s="15" t="s">
        <v>24</v>
      </c>
      <c r="AW527" s="15" t="s">
        <v>35</v>
      </c>
      <c r="AX527" s="15" t="s">
        <v>80</v>
      </c>
      <c r="AY527" s="195" t="s">
        <v>185</v>
      </c>
    </row>
    <row r="528" spans="1:65" s="13" customFormat="1">
      <c r="B528" s="164"/>
      <c r="D528" s="165" t="s">
        <v>194</v>
      </c>
      <c r="E528" s="166" t="s">
        <v>1</v>
      </c>
      <c r="F528" s="167" t="s">
        <v>4469</v>
      </c>
      <c r="H528" s="168">
        <v>411.16500000000002</v>
      </c>
      <c r="I528" s="169"/>
      <c r="L528" s="164"/>
      <c r="M528" s="170"/>
      <c r="N528" s="171"/>
      <c r="O528" s="171"/>
      <c r="P528" s="171"/>
      <c r="Q528" s="171"/>
      <c r="R528" s="171"/>
      <c r="S528" s="171"/>
      <c r="T528" s="172"/>
      <c r="AT528" s="166" t="s">
        <v>194</v>
      </c>
      <c r="AU528" s="166" t="s">
        <v>88</v>
      </c>
      <c r="AV528" s="13" t="s">
        <v>88</v>
      </c>
      <c r="AW528" s="13" t="s">
        <v>35</v>
      </c>
      <c r="AX528" s="13" t="s">
        <v>24</v>
      </c>
      <c r="AY528" s="166" t="s">
        <v>185</v>
      </c>
    </row>
    <row r="529" spans="1:65" s="2" customFormat="1" ht="16.5" customHeight="1">
      <c r="A529" s="33"/>
      <c r="B529" s="150"/>
      <c r="C529" s="151" t="s">
        <v>272</v>
      </c>
      <c r="D529" s="151" t="s">
        <v>187</v>
      </c>
      <c r="E529" s="152" t="s">
        <v>521</v>
      </c>
      <c r="F529" s="153" t="s">
        <v>862</v>
      </c>
      <c r="G529" s="154" t="s">
        <v>228</v>
      </c>
      <c r="H529" s="155">
        <v>176.21299999999999</v>
      </c>
      <c r="I529" s="156"/>
      <c r="J529" s="157">
        <f>ROUND(I529*H529,2)</f>
        <v>0</v>
      </c>
      <c r="K529" s="153" t="s">
        <v>224</v>
      </c>
      <c r="L529" s="34"/>
      <c r="M529" s="158" t="s">
        <v>1</v>
      </c>
      <c r="N529" s="159" t="s">
        <v>45</v>
      </c>
      <c r="O529" s="59"/>
      <c r="P529" s="160">
        <f>O529*H529</f>
        <v>0</v>
      </c>
      <c r="Q529" s="160">
        <v>0</v>
      </c>
      <c r="R529" s="160">
        <f>Q529*H529</f>
        <v>0</v>
      </c>
      <c r="S529" s="160">
        <v>0</v>
      </c>
      <c r="T529" s="161">
        <f>S529*H529</f>
        <v>0</v>
      </c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R529" s="162" t="s">
        <v>192</v>
      </c>
      <c r="AT529" s="162" t="s">
        <v>187</v>
      </c>
      <c r="AU529" s="162" t="s">
        <v>88</v>
      </c>
      <c r="AY529" s="18" t="s">
        <v>185</v>
      </c>
      <c r="BE529" s="163">
        <f>IF(N529="základní",J529,0)</f>
        <v>0</v>
      </c>
      <c r="BF529" s="163">
        <f>IF(N529="snížená",J529,0)</f>
        <v>0</v>
      </c>
      <c r="BG529" s="163">
        <f>IF(N529="zákl. přenesená",J529,0)</f>
        <v>0</v>
      </c>
      <c r="BH529" s="163">
        <f>IF(N529="sníž. přenesená",J529,0)</f>
        <v>0</v>
      </c>
      <c r="BI529" s="163">
        <f>IF(N529="nulová",J529,0)</f>
        <v>0</v>
      </c>
      <c r="BJ529" s="18" t="s">
        <v>24</v>
      </c>
      <c r="BK529" s="163">
        <f>ROUND(I529*H529,2)</f>
        <v>0</v>
      </c>
      <c r="BL529" s="18" t="s">
        <v>192</v>
      </c>
      <c r="BM529" s="162" t="s">
        <v>4470</v>
      </c>
    </row>
    <row r="530" spans="1:65" s="13" customFormat="1">
      <c r="B530" s="164"/>
      <c r="D530" s="165" t="s">
        <v>194</v>
      </c>
      <c r="E530" s="166" t="s">
        <v>1</v>
      </c>
      <c r="F530" s="167" t="s">
        <v>4471</v>
      </c>
      <c r="H530" s="168">
        <v>176.21299999999999</v>
      </c>
      <c r="I530" s="169"/>
      <c r="L530" s="164"/>
      <c r="M530" s="170"/>
      <c r="N530" s="171"/>
      <c r="O530" s="171"/>
      <c r="P530" s="171"/>
      <c r="Q530" s="171"/>
      <c r="R530" s="171"/>
      <c r="S530" s="171"/>
      <c r="T530" s="172"/>
      <c r="AT530" s="166" t="s">
        <v>194</v>
      </c>
      <c r="AU530" s="166" t="s">
        <v>88</v>
      </c>
      <c r="AV530" s="13" t="s">
        <v>88</v>
      </c>
      <c r="AW530" s="13" t="s">
        <v>35</v>
      </c>
      <c r="AX530" s="13" t="s">
        <v>24</v>
      </c>
      <c r="AY530" s="166" t="s">
        <v>185</v>
      </c>
    </row>
    <row r="531" spans="1:65" s="2" customFormat="1" ht="16.5" customHeight="1">
      <c r="A531" s="33"/>
      <c r="B531" s="150"/>
      <c r="C531" s="151" t="s">
        <v>989</v>
      </c>
      <c r="D531" s="151" t="s">
        <v>187</v>
      </c>
      <c r="E531" s="152" t="s">
        <v>525</v>
      </c>
      <c r="F531" s="153" t="s">
        <v>526</v>
      </c>
      <c r="G531" s="154" t="s">
        <v>228</v>
      </c>
      <c r="H531" s="155">
        <v>569.48699999999997</v>
      </c>
      <c r="I531" s="156"/>
      <c r="J531" s="157">
        <f>ROUND(I531*H531,2)</f>
        <v>0</v>
      </c>
      <c r="K531" s="153" t="s">
        <v>191</v>
      </c>
      <c r="L531" s="34"/>
      <c r="M531" s="158" t="s">
        <v>1</v>
      </c>
      <c r="N531" s="159" t="s">
        <v>45</v>
      </c>
      <c r="O531" s="59"/>
      <c r="P531" s="160">
        <f>O531*H531</f>
        <v>0</v>
      </c>
      <c r="Q531" s="160">
        <v>0</v>
      </c>
      <c r="R531" s="160">
        <f>Q531*H531</f>
        <v>0</v>
      </c>
      <c r="S531" s="160">
        <v>0</v>
      </c>
      <c r="T531" s="161">
        <f>S531*H531</f>
        <v>0</v>
      </c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R531" s="162" t="s">
        <v>192</v>
      </c>
      <c r="AT531" s="162" t="s">
        <v>187</v>
      </c>
      <c r="AU531" s="162" t="s">
        <v>88</v>
      </c>
      <c r="AY531" s="18" t="s">
        <v>185</v>
      </c>
      <c r="BE531" s="163">
        <f>IF(N531="základní",J531,0)</f>
        <v>0</v>
      </c>
      <c r="BF531" s="163">
        <f>IF(N531="snížená",J531,0)</f>
        <v>0</v>
      </c>
      <c r="BG531" s="163">
        <f>IF(N531="zákl. přenesená",J531,0)</f>
        <v>0</v>
      </c>
      <c r="BH531" s="163">
        <f>IF(N531="sníž. přenesená",J531,0)</f>
        <v>0</v>
      </c>
      <c r="BI531" s="163">
        <f>IF(N531="nulová",J531,0)</f>
        <v>0</v>
      </c>
      <c r="BJ531" s="18" t="s">
        <v>24</v>
      </c>
      <c r="BK531" s="163">
        <f>ROUND(I531*H531,2)</f>
        <v>0</v>
      </c>
      <c r="BL531" s="18" t="s">
        <v>192</v>
      </c>
      <c r="BM531" s="162" t="s">
        <v>4472</v>
      </c>
    </row>
    <row r="532" spans="1:65" s="15" customFormat="1">
      <c r="B532" s="194"/>
      <c r="D532" s="165" t="s">
        <v>194</v>
      </c>
      <c r="E532" s="195" t="s">
        <v>1</v>
      </c>
      <c r="F532" s="196" t="s">
        <v>2266</v>
      </c>
      <c r="H532" s="195" t="s">
        <v>1</v>
      </c>
      <c r="I532" s="197"/>
      <c r="L532" s="194"/>
      <c r="M532" s="198"/>
      <c r="N532" s="199"/>
      <c r="O532" s="199"/>
      <c r="P532" s="199"/>
      <c r="Q532" s="199"/>
      <c r="R532" s="199"/>
      <c r="S532" s="199"/>
      <c r="T532" s="200"/>
      <c r="AT532" s="195" t="s">
        <v>194</v>
      </c>
      <c r="AU532" s="195" t="s">
        <v>88</v>
      </c>
      <c r="AV532" s="15" t="s">
        <v>24</v>
      </c>
      <c r="AW532" s="15" t="s">
        <v>35</v>
      </c>
      <c r="AX532" s="15" t="s">
        <v>80</v>
      </c>
      <c r="AY532" s="195" t="s">
        <v>185</v>
      </c>
    </row>
    <row r="533" spans="1:65" s="13" customFormat="1">
      <c r="B533" s="164"/>
      <c r="D533" s="165" t="s">
        <v>194</v>
      </c>
      <c r="E533" s="166" t="s">
        <v>1</v>
      </c>
      <c r="F533" s="167" t="s">
        <v>4473</v>
      </c>
      <c r="H533" s="168">
        <v>980.15200000000004</v>
      </c>
      <c r="I533" s="169"/>
      <c r="L533" s="164"/>
      <c r="M533" s="170"/>
      <c r="N533" s="171"/>
      <c r="O533" s="171"/>
      <c r="P533" s="171"/>
      <c r="Q533" s="171"/>
      <c r="R533" s="171"/>
      <c r="S533" s="171"/>
      <c r="T533" s="172"/>
      <c r="AT533" s="166" t="s">
        <v>194</v>
      </c>
      <c r="AU533" s="166" t="s">
        <v>88</v>
      </c>
      <c r="AV533" s="13" t="s">
        <v>88</v>
      </c>
      <c r="AW533" s="13" t="s">
        <v>35</v>
      </c>
      <c r="AX533" s="13" t="s">
        <v>80</v>
      </c>
      <c r="AY533" s="166" t="s">
        <v>185</v>
      </c>
    </row>
    <row r="534" spans="1:65" s="13" customFormat="1">
      <c r="B534" s="164"/>
      <c r="D534" s="165" t="s">
        <v>194</v>
      </c>
      <c r="E534" s="166" t="s">
        <v>1</v>
      </c>
      <c r="F534" s="167" t="s">
        <v>3863</v>
      </c>
      <c r="H534" s="168">
        <v>27.306000000000001</v>
      </c>
      <c r="I534" s="169"/>
      <c r="L534" s="164"/>
      <c r="M534" s="170"/>
      <c r="N534" s="171"/>
      <c r="O534" s="171"/>
      <c r="P534" s="171"/>
      <c r="Q534" s="171"/>
      <c r="R534" s="171"/>
      <c r="S534" s="171"/>
      <c r="T534" s="172"/>
      <c r="AT534" s="166" t="s">
        <v>194</v>
      </c>
      <c r="AU534" s="166" t="s">
        <v>88</v>
      </c>
      <c r="AV534" s="13" t="s">
        <v>88</v>
      </c>
      <c r="AW534" s="13" t="s">
        <v>35</v>
      </c>
      <c r="AX534" s="13" t="s">
        <v>80</v>
      </c>
      <c r="AY534" s="166" t="s">
        <v>185</v>
      </c>
    </row>
    <row r="535" spans="1:65" s="15" customFormat="1">
      <c r="B535" s="194"/>
      <c r="D535" s="165" t="s">
        <v>194</v>
      </c>
      <c r="E535" s="195" t="s">
        <v>1</v>
      </c>
      <c r="F535" s="196" t="s">
        <v>2270</v>
      </c>
      <c r="H535" s="195" t="s">
        <v>1</v>
      </c>
      <c r="I535" s="197"/>
      <c r="L535" s="194"/>
      <c r="M535" s="198"/>
      <c r="N535" s="199"/>
      <c r="O535" s="199"/>
      <c r="P535" s="199"/>
      <c r="Q535" s="199"/>
      <c r="R535" s="199"/>
      <c r="S535" s="199"/>
      <c r="T535" s="200"/>
      <c r="AT535" s="195" t="s">
        <v>194</v>
      </c>
      <c r="AU535" s="195" t="s">
        <v>88</v>
      </c>
      <c r="AV535" s="15" t="s">
        <v>24</v>
      </c>
      <c r="AW535" s="15" t="s">
        <v>35</v>
      </c>
      <c r="AX535" s="15" t="s">
        <v>80</v>
      </c>
      <c r="AY535" s="195" t="s">
        <v>185</v>
      </c>
    </row>
    <row r="536" spans="1:65" s="13" customFormat="1">
      <c r="B536" s="164"/>
      <c r="D536" s="165" t="s">
        <v>194</v>
      </c>
      <c r="E536" s="166" t="s">
        <v>1</v>
      </c>
      <c r="F536" s="167" t="s">
        <v>2271</v>
      </c>
      <c r="H536" s="168">
        <v>-145.73500000000001</v>
      </c>
      <c r="I536" s="169"/>
      <c r="L536" s="164"/>
      <c r="M536" s="170"/>
      <c r="N536" s="171"/>
      <c r="O536" s="171"/>
      <c r="P536" s="171"/>
      <c r="Q536" s="171"/>
      <c r="R536" s="171"/>
      <c r="S536" s="171"/>
      <c r="T536" s="172"/>
      <c r="AT536" s="166" t="s">
        <v>194</v>
      </c>
      <c r="AU536" s="166" t="s">
        <v>88</v>
      </c>
      <c r="AV536" s="13" t="s">
        <v>88</v>
      </c>
      <c r="AW536" s="13" t="s">
        <v>35</v>
      </c>
      <c r="AX536" s="13" t="s">
        <v>80</v>
      </c>
      <c r="AY536" s="166" t="s">
        <v>185</v>
      </c>
    </row>
    <row r="537" spans="1:65" s="15" customFormat="1">
      <c r="B537" s="194"/>
      <c r="D537" s="165" t="s">
        <v>194</v>
      </c>
      <c r="E537" s="195" t="s">
        <v>1</v>
      </c>
      <c r="F537" s="196" t="s">
        <v>3864</v>
      </c>
      <c r="H537" s="195" t="s">
        <v>1</v>
      </c>
      <c r="I537" s="197"/>
      <c r="L537" s="194"/>
      <c r="M537" s="198"/>
      <c r="N537" s="199"/>
      <c r="O537" s="199"/>
      <c r="P537" s="199"/>
      <c r="Q537" s="199"/>
      <c r="R537" s="199"/>
      <c r="S537" s="199"/>
      <c r="T537" s="200"/>
      <c r="AT537" s="195" t="s">
        <v>194</v>
      </c>
      <c r="AU537" s="195" t="s">
        <v>88</v>
      </c>
      <c r="AV537" s="15" t="s">
        <v>24</v>
      </c>
      <c r="AW537" s="15" t="s">
        <v>35</v>
      </c>
      <c r="AX537" s="15" t="s">
        <v>80</v>
      </c>
      <c r="AY537" s="195" t="s">
        <v>185</v>
      </c>
    </row>
    <row r="538" spans="1:65" s="13" customFormat="1">
      <c r="B538" s="164"/>
      <c r="D538" s="165" t="s">
        <v>194</v>
      </c>
      <c r="E538" s="166" t="s">
        <v>1</v>
      </c>
      <c r="F538" s="167" t="s">
        <v>3865</v>
      </c>
      <c r="H538" s="168">
        <v>-6.391</v>
      </c>
      <c r="I538" s="169"/>
      <c r="L538" s="164"/>
      <c r="M538" s="170"/>
      <c r="N538" s="171"/>
      <c r="O538" s="171"/>
      <c r="P538" s="171"/>
      <c r="Q538" s="171"/>
      <c r="R538" s="171"/>
      <c r="S538" s="171"/>
      <c r="T538" s="172"/>
      <c r="AT538" s="166" t="s">
        <v>194</v>
      </c>
      <c r="AU538" s="166" t="s">
        <v>88</v>
      </c>
      <c r="AV538" s="13" t="s">
        <v>88</v>
      </c>
      <c r="AW538" s="13" t="s">
        <v>35</v>
      </c>
      <c r="AX538" s="13" t="s">
        <v>80</v>
      </c>
      <c r="AY538" s="166" t="s">
        <v>185</v>
      </c>
    </row>
    <row r="539" spans="1:65" s="15" customFormat="1">
      <c r="B539" s="194"/>
      <c r="D539" s="165" t="s">
        <v>194</v>
      </c>
      <c r="E539" s="195" t="s">
        <v>1</v>
      </c>
      <c r="F539" s="196" t="s">
        <v>4474</v>
      </c>
      <c r="H539" s="195" t="s">
        <v>1</v>
      </c>
      <c r="I539" s="197"/>
      <c r="L539" s="194"/>
      <c r="M539" s="198"/>
      <c r="N539" s="199"/>
      <c r="O539" s="199"/>
      <c r="P539" s="199"/>
      <c r="Q539" s="199"/>
      <c r="R539" s="199"/>
      <c r="S539" s="199"/>
      <c r="T539" s="200"/>
      <c r="AT539" s="195" t="s">
        <v>194</v>
      </c>
      <c r="AU539" s="195" t="s">
        <v>88</v>
      </c>
      <c r="AV539" s="15" t="s">
        <v>24</v>
      </c>
      <c r="AW539" s="15" t="s">
        <v>35</v>
      </c>
      <c r="AX539" s="15" t="s">
        <v>80</v>
      </c>
      <c r="AY539" s="195" t="s">
        <v>185</v>
      </c>
    </row>
    <row r="540" spans="1:65" s="13" customFormat="1">
      <c r="B540" s="164"/>
      <c r="D540" s="165" t="s">
        <v>194</v>
      </c>
      <c r="E540" s="166" t="s">
        <v>1</v>
      </c>
      <c r="F540" s="167" t="s">
        <v>4475</v>
      </c>
      <c r="H540" s="168">
        <v>-1.0740000000000001</v>
      </c>
      <c r="I540" s="169"/>
      <c r="L540" s="164"/>
      <c r="M540" s="170"/>
      <c r="N540" s="171"/>
      <c r="O540" s="171"/>
      <c r="P540" s="171"/>
      <c r="Q540" s="171"/>
      <c r="R540" s="171"/>
      <c r="S540" s="171"/>
      <c r="T540" s="172"/>
      <c r="AT540" s="166" t="s">
        <v>194</v>
      </c>
      <c r="AU540" s="166" t="s">
        <v>88</v>
      </c>
      <c r="AV540" s="13" t="s">
        <v>88</v>
      </c>
      <c r="AW540" s="13" t="s">
        <v>35</v>
      </c>
      <c r="AX540" s="13" t="s">
        <v>80</v>
      </c>
      <c r="AY540" s="166" t="s">
        <v>185</v>
      </c>
    </row>
    <row r="541" spans="1:65" s="13" customFormat="1">
      <c r="B541" s="164"/>
      <c r="D541" s="165" t="s">
        <v>194</v>
      </c>
      <c r="E541" s="166" t="s">
        <v>1</v>
      </c>
      <c r="F541" s="167" t="s">
        <v>4476</v>
      </c>
      <c r="H541" s="168">
        <v>-3.4089999999999998</v>
      </c>
      <c r="I541" s="169"/>
      <c r="L541" s="164"/>
      <c r="M541" s="170"/>
      <c r="N541" s="171"/>
      <c r="O541" s="171"/>
      <c r="P541" s="171"/>
      <c r="Q541" s="171"/>
      <c r="R541" s="171"/>
      <c r="S541" s="171"/>
      <c r="T541" s="172"/>
      <c r="AT541" s="166" t="s">
        <v>194</v>
      </c>
      <c r="AU541" s="166" t="s">
        <v>88</v>
      </c>
      <c r="AV541" s="13" t="s">
        <v>88</v>
      </c>
      <c r="AW541" s="13" t="s">
        <v>35</v>
      </c>
      <c r="AX541" s="13" t="s">
        <v>80</v>
      </c>
      <c r="AY541" s="166" t="s">
        <v>185</v>
      </c>
    </row>
    <row r="542" spans="1:65" s="13" customFormat="1">
      <c r="B542" s="164"/>
      <c r="D542" s="165" t="s">
        <v>194</v>
      </c>
      <c r="E542" s="166" t="s">
        <v>1</v>
      </c>
      <c r="F542" s="167" t="s">
        <v>4477</v>
      </c>
      <c r="H542" s="168">
        <v>-263.03199999999998</v>
      </c>
      <c r="I542" s="169"/>
      <c r="L542" s="164"/>
      <c r="M542" s="170"/>
      <c r="N542" s="171"/>
      <c r="O542" s="171"/>
      <c r="P542" s="171"/>
      <c r="Q542" s="171"/>
      <c r="R542" s="171"/>
      <c r="S542" s="171"/>
      <c r="T542" s="172"/>
      <c r="AT542" s="166" t="s">
        <v>194</v>
      </c>
      <c r="AU542" s="166" t="s">
        <v>88</v>
      </c>
      <c r="AV542" s="13" t="s">
        <v>88</v>
      </c>
      <c r="AW542" s="13" t="s">
        <v>35</v>
      </c>
      <c r="AX542" s="13" t="s">
        <v>80</v>
      </c>
      <c r="AY542" s="166" t="s">
        <v>185</v>
      </c>
    </row>
    <row r="543" spans="1:65" s="15" customFormat="1">
      <c r="B543" s="194"/>
      <c r="D543" s="165" t="s">
        <v>194</v>
      </c>
      <c r="E543" s="195" t="s">
        <v>1</v>
      </c>
      <c r="F543" s="196" t="s">
        <v>4478</v>
      </c>
      <c r="H543" s="195" t="s">
        <v>1</v>
      </c>
      <c r="I543" s="197"/>
      <c r="L543" s="194"/>
      <c r="M543" s="198"/>
      <c r="N543" s="199"/>
      <c r="O543" s="199"/>
      <c r="P543" s="199"/>
      <c r="Q543" s="199"/>
      <c r="R543" s="199"/>
      <c r="S543" s="199"/>
      <c r="T543" s="200"/>
      <c r="AT543" s="195" t="s">
        <v>194</v>
      </c>
      <c r="AU543" s="195" t="s">
        <v>88</v>
      </c>
      <c r="AV543" s="15" t="s">
        <v>24</v>
      </c>
      <c r="AW543" s="15" t="s">
        <v>35</v>
      </c>
      <c r="AX543" s="15" t="s">
        <v>80</v>
      </c>
      <c r="AY543" s="195" t="s">
        <v>185</v>
      </c>
    </row>
    <row r="544" spans="1:65" s="13" customFormat="1">
      <c r="B544" s="164"/>
      <c r="D544" s="165" t="s">
        <v>194</v>
      </c>
      <c r="E544" s="166" t="s">
        <v>1</v>
      </c>
      <c r="F544" s="167" t="s">
        <v>4479</v>
      </c>
      <c r="H544" s="168">
        <v>-18.329999999999998</v>
      </c>
      <c r="I544" s="169"/>
      <c r="L544" s="164"/>
      <c r="M544" s="170"/>
      <c r="N544" s="171"/>
      <c r="O544" s="171"/>
      <c r="P544" s="171"/>
      <c r="Q544" s="171"/>
      <c r="R544" s="171"/>
      <c r="S544" s="171"/>
      <c r="T544" s="172"/>
      <c r="AT544" s="166" t="s">
        <v>194</v>
      </c>
      <c r="AU544" s="166" t="s">
        <v>88</v>
      </c>
      <c r="AV544" s="13" t="s">
        <v>88</v>
      </c>
      <c r="AW544" s="13" t="s">
        <v>35</v>
      </c>
      <c r="AX544" s="13" t="s">
        <v>80</v>
      </c>
      <c r="AY544" s="166" t="s">
        <v>185</v>
      </c>
    </row>
    <row r="545" spans="1:65" s="14" customFormat="1">
      <c r="B545" s="173"/>
      <c r="D545" s="165" t="s">
        <v>194</v>
      </c>
      <c r="E545" s="174" t="s">
        <v>529</v>
      </c>
      <c r="F545" s="175" t="s">
        <v>195</v>
      </c>
      <c r="H545" s="176">
        <v>569.48699999999997</v>
      </c>
      <c r="I545" s="177"/>
      <c r="L545" s="173"/>
      <c r="M545" s="178"/>
      <c r="N545" s="179"/>
      <c r="O545" s="179"/>
      <c r="P545" s="179"/>
      <c r="Q545" s="179"/>
      <c r="R545" s="179"/>
      <c r="S545" s="179"/>
      <c r="T545" s="180"/>
      <c r="AT545" s="174" t="s">
        <v>194</v>
      </c>
      <c r="AU545" s="174" t="s">
        <v>88</v>
      </c>
      <c r="AV545" s="14" t="s">
        <v>192</v>
      </c>
      <c r="AW545" s="14" t="s">
        <v>35</v>
      </c>
      <c r="AX545" s="14" t="s">
        <v>24</v>
      </c>
      <c r="AY545" s="174" t="s">
        <v>185</v>
      </c>
    </row>
    <row r="546" spans="1:65" s="2" customFormat="1" ht="16.5" customHeight="1">
      <c r="A546" s="33"/>
      <c r="B546" s="150"/>
      <c r="C546" s="181" t="s">
        <v>995</v>
      </c>
      <c r="D546" s="181" t="s">
        <v>231</v>
      </c>
      <c r="E546" s="182" t="s">
        <v>530</v>
      </c>
      <c r="F546" s="183" t="s">
        <v>531</v>
      </c>
      <c r="G546" s="184" t="s">
        <v>234</v>
      </c>
      <c r="H546" s="185">
        <v>1183.963</v>
      </c>
      <c r="I546" s="186"/>
      <c r="J546" s="187">
        <f>ROUND(I546*H546,2)</f>
        <v>0</v>
      </c>
      <c r="K546" s="183" t="s">
        <v>1</v>
      </c>
      <c r="L546" s="188"/>
      <c r="M546" s="189" t="s">
        <v>1</v>
      </c>
      <c r="N546" s="190" t="s">
        <v>45</v>
      </c>
      <c r="O546" s="59"/>
      <c r="P546" s="160">
        <f>O546*H546</f>
        <v>0</v>
      </c>
      <c r="Q546" s="160">
        <v>0</v>
      </c>
      <c r="R546" s="160">
        <f>Q546*H546</f>
        <v>0</v>
      </c>
      <c r="S546" s="160">
        <v>0</v>
      </c>
      <c r="T546" s="161">
        <f>S546*H546</f>
        <v>0</v>
      </c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R546" s="162" t="s">
        <v>217</v>
      </c>
      <c r="AT546" s="162" t="s">
        <v>231</v>
      </c>
      <c r="AU546" s="162" t="s">
        <v>88</v>
      </c>
      <c r="AY546" s="18" t="s">
        <v>185</v>
      </c>
      <c r="BE546" s="163">
        <f>IF(N546="základní",J546,0)</f>
        <v>0</v>
      </c>
      <c r="BF546" s="163">
        <f>IF(N546="snížená",J546,0)</f>
        <v>0</v>
      </c>
      <c r="BG546" s="163">
        <f>IF(N546="zákl. přenesená",J546,0)</f>
        <v>0</v>
      </c>
      <c r="BH546" s="163">
        <f>IF(N546="sníž. přenesená",J546,0)</f>
        <v>0</v>
      </c>
      <c r="BI546" s="163">
        <f>IF(N546="nulová",J546,0)</f>
        <v>0</v>
      </c>
      <c r="BJ546" s="18" t="s">
        <v>24</v>
      </c>
      <c r="BK546" s="163">
        <f>ROUND(I546*H546,2)</f>
        <v>0</v>
      </c>
      <c r="BL546" s="18" t="s">
        <v>192</v>
      </c>
      <c r="BM546" s="162" t="s">
        <v>4480</v>
      </c>
    </row>
    <row r="547" spans="1:65" s="13" customFormat="1">
      <c r="B547" s="164"/>
      <c r="D547" s="165" t="s">
        <v>194</v>
      </c>
      <c r="E547" s="166" t="s">
        <v>1</v>
      </c>
      <c r="F547" s="167" t="s">
        <v>4481</v>
      </c>
      <c r="H547" s="168">
        <v>1183.963</v>
      </c>
      <c r="I547" s="169"/>
      <c r="L547" s="164"/>
      <c r="M547" s="170"/>
      <c r="N547" s="171"/>
      <c r="O547" s="171"/>
      <c r="P547" s="171"/>
      <c r="Q547" s="171"/>
      <c r="R547" s="171"/>
      <c r="S547" s="171"/>
      <c r="T547" s="172"/>
      <c r="AT547" s="166" t="s">
        <v>194</v>
      </c>
      <c r="AU547" s="166" t="s">
        <v>88</v>
      </c>
      <c r="AV547" s="13" t="s">
        <v>88</v>
      </c>
      <c r="AW547" s="13" t="s">
        <v>35</v>
      </c>
      <c r="AX547" s="13" t="s">
        <v>80</v>
      </c>
      <c r="AY547" s="166" t="s">
        <v>185</v>
      </c>
    </row>
    <row r="548" spans="1:65" s="14" customFormat="1">
      <c r="B548" s="173"/>
      <c r="D548" s="165" t="s">
        <v>194</v>
      </c>
      <c r="E548" s="174" t="s">
        <v>1</v>
      </c>
      <c r="F548" s="175" t="s">
        <v>195</v>
      </c>
      <c r="H548" s="176">
        <v>1183.963</v>
      </c>
      <c r="I548" s="177"/>
      <c r="L548" s="173"/>
      <c r="M548" s="178"/>
      <c r="N548" s="179"/>
      <c r="O548" s="179"/>
      <c r="P548" s="179"/>
      <c r="Q548" s="179"/>
      <c r="R548" s="179"/>
      <c r="S548" s="179"/>
      <c r="T548" s="180"/>
      <c r="AT548" s="174" t="s">
        <v>194</v>
      </c>
      <c r="AU548" s="174" t="s">
        <v>88</v>
      </c>
      <c r="AV548" s="14" t="s">
        <v>192</v>
      </c>
      <c r="AW548" s="14" t="s">
        <v>35</v>
      </c>
      <c r="AX548" s="14" t="s">
        <v>24</v>
      </c>
      <c r="AY548" s="174" t="s">
        <v>185</v>
      </c>
    </row>
    <row r="549" spans="1:65" s="2" customFormat="1" ht="16.5" customHeight="1">
      <c r="A549" s="33"/>
      <c r="B549" s="150"/>
      <c r="C549" s="151" t="s">
        <v>1000</v>
      </c>
      <c r="D549" s="151" t="s">
        <v>187</v>
      </c>
      <c r="E549" s="152" t="s">
        <v>926</v>
      </c>
      <c r="F549" s="153" t="s">
        <v>927</v>
      </c>
      <c r="G549" s="154" t="s">
        <v>228</v>
      </c>
      <c r="H549" s="155">
        <v>657.75699999999995</v>
      </c>
      <c r="I549" s="156"/>
      <c r="J549" s="157">
        <f>ROUND(I549*H549,2)</f>
        <v>0</v>
      </c>
      <c r="K549" s="153" t="s">
        <v>191</v>
      </c>
      <c r="L549" s="34"/>
      <c r="M549" s="158" t="s">
        <v>1</v>
      </c>
      <c r="N549" s="159" t="s">
        <v>45</v>
      </c>
      <c r="O549" s="59"/>
      <c r="P549" s="160">
        <f>O549*H549</f>
        <v>0</v>
      </c>
      <c r="Q549" s="160">
        <v>0</v>
      </c>
      <c r="R549" s="160">
        <f>Q549*H549</f>
        <v>0</v>
      </c>
      <c r="S549" s="160">
        <v>0</v>
      </c>
      <c r="T549" s="161">
        <f>S549*H549</f>
        <v>0</v>
      </c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R549" s="162" t="s">
        <v>192</v>
      </c>
      <c r="AT549" s="162" t="s">
        <v>187</v>
      </c>
      <c r="AU549" s="162" t="s">
        <v>88</v>
      </c>
      <c r="AY549" s="18" t="s">
        <v>185</v>
      </c>
      <c r="BE549" s="163">
        <f>IF(N549="základní",J549,0)</f>
        <v>0</v>
      </c>
      <c r="BF549" s="163">
        <f>IF(N549="snížená",J549,0)</f>
        <v>0</v>
      </c>
      <c r="BG549" s="163">
        <f>IF(N549="zákl. přenesená",J549,0)</f>
        <v>0</v>
      </c>
      <c r="BH549" s="163">
        <f>IF(N549="sníž. přenesená",J549,0)</f>
        <v>0</v>
      </c>
      <c r="BI549" s="163">
        <f>IF(N549="nulová",J549,0)</f>
        <v>0</v>
      </c>
      <c r="BJ549" s="18" t="s">
        <v>24</v>
      </c>
      <c r="BK549" s="163">
        <f>ROUND(I549*H549,2)</f>
        <v>0</v>
      </c>
      <c r="BL549" s="18" t="s">
        <v>192</v>
      </c>
      <c r="BM549" s="162" t="s">
        <v>4482</v>
      </c>
    </row>
    <row r="550" spans="1:65" s="13" customFormat="1">
      <c r="B550" s="164"/>
      <c r="D550" s="165" t="s">
        <v>194</v>
      </c>
      <c r="E550" s="166" t="s">
        <v>1</v>
      </c>
      <c r="F550" s="167" t="s">
        <v>4483</v>
      </c>
      <c r="H550" s="168">
        <v>657.75699999999995</v>
      </c>
      <c r="I550" s="169"/>
      <c r="L550" s="164"/>
      <c r="M550" s="170"/>
      <c r="N550" s="171"/>
      <c r="O550" s="171"/>
      <c r="P550" s="171"/>
      <c r="Q550" s="171"/>
      <c r="R550" s="171"/>
      <c r="S550" s="171"/>
      <c r="T550" s="172"/>
      <c r="AT550" s="166" t="s">
        <v>194</v>
      </c>
      <c r="AU550" s="166" t="s">
        <v>88</v>
      </c>
      <c r="AV550" s="13" t="s">
        <v>88</v>
      </c>
      <c r="AW550" s="13" t="s">
        <v>35</v>
      </c>
      <c r="AX550" s="13" t="s">
        <v>80</v>
      </c>
      <c r="AY550" s="166" t="s">
        <v>185</v>
      </c>
    </row>
    <row r="551" spans="1:65" s="14" customFormat="1">
      <c r="B551" s="173"/>
      <c r="D551" s="165" t="s">
        <v>194</v>
      </c>
      <c r="E551" s="174" t="s">
        <v>1</v>
      </c>
      <c r="F551" s="175" t="s">
        <v>195</v>
      </c>
      <c r="H551" s="176">
        <v>657.75699999999995</v>
      </c>
      <c r="I551" s="177"/>
      <c r="L551" s="173"/>
      <c r="M551" s="178"/>
      <c r="N551" s="179"/>
      <c r="O551" s="179"/>
      <c r="P551" s="179"/>
      <c r="Q551" s="179"/>
      <c r="R551" s="179"/>
      <c r="S551" s="179"/>
      <c r="T551" s="180"/>
      <c r="AT551" s="174" t="s">
        <v>194</v>
      </c>
      <c r="AU551" s="174" t="s">
        <v>88</v>
      </c>
      <c r="AV551" s="14" t="s">
        <v>192</v>
      </c>
      <c r="AW551" s="14" t="s">
        <v>35</v>
      </c>
      <c r="AX551" s="14" t="s">
        <v>24</v>
      </c>
      <c r="AY551" s="174" t="s">
        <v>185</v>
      </c>
    </row>
    <row r="552" spans="1:65" s="2" customFormat="1" ht="21.75" customHeight="1">
      <c r="A552" s="33"/>
      <c r="B552" s="150"/>
      <c r="C552" s="151" t="s">
        <v>1005</v>
      </c>
      <c r="D552" s="151" t="s">
        <v>187</v>
      </c>
      <c r="E552" s="152" t="s">
        <v>353</v>
      </c>
      <c r="F552" s="153" t="s">
        <v>354</v>
      </c>
      <c r="G552" s="154" t="s">
        <v>228</v>
      </c>
      <c r="H552" s="155">
        <v>657.75699999999995</v>
      </c>
      <c r="I552" s="156"/>
      <c r="J552" s="157">
        <f>ROUND(I552*H552,2)</f>
        <v>0</v>
      </c>
      <c r="K552" s="153" t="s">
        <v>191</v>
      </c>
      <c r="L552" s="34"/>
      <c r="M552" s="158" t="s">
        <v>1</v>
      </c>
      <c r="N552" s="159" t="s">
        <v>45</v>
      </c>
      <c r="O552" s="59"/>
      <c r="P552" s="160">
        <f>O552*H552</f>
        <v>0</v>
      </c>
      <c r="Q552" s="160">
        <v>0</v>
      </c>
      <c r="R552" s="160">
        <f>Q552*H552</f>
        <v>0</v>
      </c>
      <c r="S552" s="160">
        <v>0</v>
      </c>
      <c r="T552" s="161">
        <f>S552*H552</f>
        <v>0</v>
      </c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R552" s="162" t="s">
        <v>192</v>
      </c>
      <c r="AT552" s="162" t="s">
        <v>187</v>
      </c>
      <c r="AU552" s="162" t="s">
        <v>88</v>
      </c>
      <c r="AY552" s="18" t="s">
        <v>185</v>
      </c>
      <c r="BE552" s="163">
        <f>IF(N552="základní",J552,0)</f>
        <v>0</v>
      </c>
      <c r="BF552" s="163">
        <f>IF(N552="snížená",J552,0)</f>
        <v>0</v>
      </c>
      <c r="BG552" s="163">
        <f>IF(N552="zákl. přenesená",J552,0)</f>
        <v>0</v>
      </c>
      <c r="BH552" s="163">
        <f>IF(N552="sníž. přenesená",J552,0)</f>
        <v>0</v>
      </c>
      <c r="BI552" s="163">
        <f>IF(N552="nulová",J552,0)</f>
        <v>0</v>
      </c>
      <c r="BJ552" s="18" t="s">
        <v>24</v>
      </c>
      <c r="BK552" s="163">
        <f>ROUND(I552*H552,2)</f>
        <v>0</v>
      </c>
      <c r="BL552" s="18" t="s">
        <v>192</v>
      </c>
      <c r="BM552" s="162" t="s">
        <v>4484</v>
      </c>
    </row>
    <row r="553" spans="1:65" s="2" customFormat="1" ht="16.5" customHeight="1">
      <c r="A553" s="33"/>
      <c r="B553" s="150"/>
      <c r="C553" s="151" t="s">
        <v>1010</v>
      </c>
      <c r="D553" s="151" t="s">
        <v>187</v>
      </c>
      <c r="E553" s="152" t="s">
        <v>912</v>
      </c>
      <c r="F553" s="153" t="s">
        <v>913</v>
      </c>
      <c r="G553" s="154" t="s">
        <v>228</v>
      </c>
      <c r="H553" s="155">
        <v>229.48599999999999</v>
      </c>
      <c r="I553" s="156"/>
      <c r="J553" s="157">
        <f>ROUND(I553*H553,2)</f>
        <v>0</v>
      </c>
      <c r="K553" s="153" t="s">
        <v>191</v>
      </c>
      <c r="L553" s="34"/>
      <c r="M553" s="158" t="s">
        <v>1</v>
      </c>
      <c r="N553" s="159" t="s">
        <v>45</v>
      </c>
      <c r="O553" s="59"/>
      <c r="P553" s="160">
        <f>O553*H553</f>
        <v>0</v>
      </c>
      <c r="Q553" s="160">
        <v>0</v>
      </c>
      <c r="R553" s="160">
        <f>Q553*H553</f>
        <v>0</v>
      </c>
      <c r="S553" s="160">
        <v>0</v>
      </c>
      <c r="T553" s="161">
        <f>S553*H553</f>
        <v>0</v>
      </c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R553" s="162" t="s">
        <v>192</v>
      </c>
      <c r="AT553" s="162" t="s">
        <v>187</v>
      </c>
      <c r="AU553" s="162" t="s">
        <v>88</v>
      </c>
      <c r="AY553" s="18" t="s">
        <v>185</v>
      </c>
      <c r="BE553" s="163">
        <f>IF(N553="základní",J553,0)</f>
        <v>0</v>
      </c>
      <c r="BF553" s="163">
        <f>IF(N553="snížená",J553,0)</f>
        <v>0</v>
      </c>
      <c r="BG553" s="163">
        <f>IF(N553="zákl. přenesená",J553,0)</f>
        <v>0</v>
      </c>
      <c r="BH553" s="163">
        <f>IF(N553="sníž. přenesená",J553,0)</f>
        <v>0</v>
      </c>
      <c r="BI553" s="163">
        <f>IF(N553="nulová",J553,0)</f>
        <v>0</v>
      </c>
      <c r="BJ553" s="18" t="s">
        <v>24</v>
      </c>
      <c r="BK553" s="163">
        <f>ROUND(I553*H553,2)</f>
        <v>0</v>
      </c>
      <c r="BL553" s="18" t="s">
        <v>192</v>
      </c>
      <c r="BM553" s="162" t="s">
        <v>4485</v>
      </c>
    </row>
    <row r="554" spans="1:65" s="15" customFormat="1">
      <c r="B554" s="194"/>
      <c r="D554" s="165" t="s">
        <v>194</v>
      </c>
      <c r="E554" s="195" t="s">
        <v>1</v>
      </c>
      <c r="F554" s="196" t="s">
        <v>4440</v>
      </c>
      <c r="H554" s="195" t="s">
        <v>1</v>
      </c>
      <c r="I554" s="197"/>
      <c r="L554" s="194"/>
      <c r="M554" s="198"/>
      <c r="N554" s="199"/>
      <c r="O554" s="199"/>
      <c r="P554" s="199"/>
      <c r="Q554" s="199"/>
      <c r="R554" s="199"/>
      <c r="S554" s="199"/>
      <c r="T554" s="200"/>
      <c r="AT554" s="195" t="s">
        <v>194</v>
      </c>
      <c r="AU554" s="195" t="s">
        <v>88</v>
      </c>
      <c r="AV554" s="15" t="s">
        <v>24</v>
      </c>
      <c r="AW554" s="15" t="s">
        <v>35</v>
      </c>
      <c r="AX554" s="15" t="s">
        <v>80</v>
      </c>
      <c r="AY554" s="195" t="s">
        <v>185</v>
      </c>
    </row>
    <row r="555" spans="1:65" s="13" customFormat="1">
      <c r="B555" s="164"/>
      <c r="D555" s="165" t="s">
        <v>194</v>
      </c>
      <c r="E555" s="166" t="s">
        <v>1</v>
      </c>
      <c r="F555" s="167" t="s">
        <v>4486</v>
      </c>
      <c r="H555" s="168">
        <v>0.876</v>
      </c>
      <c r="I555" s="169"/>
      <c r="L555" s="164"/>
      <c r="M555" s="170"/>
      <c r="N555" s="171"/>
      <c r="O555" s="171"/>
      <c r="P555" s="171"/>
      <c r="Q555" s="171"/>
      <c r="R555" s="171"/>
      <c r="S555" s="171"/>
      <c r="T555" s="172"/>
      <c r="AT555" s="166" t="s">
        <v>194</v>
      </c>
      <c r="AU555" s="166" t="s">
        <v>88</v>
      </c>
      <c r="AV555" s="13" t="s">
        <v>88</v>
      </c>
      <c r="AW555" s="13" t="s">
        <v>35</v>
      </c>
      <c r="AX555" s="13" t="s">
        <v>80</v>
      </c>
      <c r="AY555" s="166" t="s">
        <v>185</v>
      </c>
    </row>
    <row r="556" spans="1:65" s="13" customFormat="1">
      <c r="B556" s="164"/>
      <c r="D556" s="165" t="s">
        <v>194</v>
      </c>
      <c r="E556" s="166" t="s">
        <v>1</v>
      </c>
      <c r="F556" s="167" t="s">
        <v>4487</v>
      </c>
      <c r="H556" s="168">
        <v>2.8050000000000002</v>
      </c>
      <c r="I556" s="169"/>
      <c r="L556" s="164"/>
      <c r="M556" s="170"/>
      <c r="N556" s="171"/>
      <c r="O556" s="171"/>
      <c r="P556" s="171"/>
      <c r="Q556" s="171"/>
      <c r="R556" s="171"/>
      <c r="S556" s="171"/>
      <c r="T556" s="172"/>
      <c r="AT556" s="166" t="s">
        <v>194</v>
      </c>
      <c r="AU556" s="166" t="s">
        <v>88</v>
      </c>
      <c r="AV556" s="13" t="s">
        <v>88</v>
      </c>
      <c r="AW556" s="13" t="s">
        <v>35</v>
      </c>
      <c r="AX556" s="13" t="s">
        <v>80</v>
      </c>
      <c r="AY556" s="166" t="s">
        <v>185</v>
      </c>
    </row>
    <row r="557" spans="1:65" s="13" customFormat="1">
      <c r="B557" s="164"/>
      <c r="D557" s="165" t="s">
        <v>194</v>
      </c>
      <c r="E557" s="166" t="s">
        <v>1</v>
      </c>
      <c r="F557" s="167" t="s">
        <v>4488</v>
      </c>
      <c r="H557" s="168">
        <v>220.75899999999999</v>
      </c>
      <c r="I557" s="169"/>
      <c r="L557" s="164"/>
      <c r="M557" s="170"/>
      <c r="N557" s="171"/>
      <c r="O557" s="171"/>
      <c r="P557" s="171"/>
      <c r="Q557" s="171"/>
      <c r="R557" s="171"/>
      <c r="S557" s="171"/>
      <c r="T557" s="172"/>
      <c r="AT557" s="166" t="s">
        <v>194</v>
      </c>
      <c r="AU557" s="166" t="s">
        <v>88</v>
      </c>
      <c r="AV557" s="13" t="s">
        <v>88</v>
      </c>
      <c r="AW557" s="13" t="s">
        <v>35</v>
      </c>
      <c r="AX557" s="13" t="s">
        <v>80</v>
      </c>
      <c r="AY557" s="166" t="s">
        <v>185</v>
      </c>
    </row>
    <row r="558" spans="1:65" s="15" customFormat="1">
      <c r="B558" s="194"/>
      <c r="D558" s="165" t="s">
        <v>194</v>
      </c>
      <c r="E558" s="195" t="s">
        <v>1</v>
      </c>
      <c r="F558" s="196" t="s">
        <v>4478</v>
      </c>
      <c r="H558" s="195" t="s">
        <v>1</v>
      </c>
      <c r="I558" s="197"/>
      <c r="L558" s="194"/>
      <c r="M558" s="198"/>
      <c r="N558" s="199"/>
      <c r="O558" s="199"/>
      <c r="P558" s="199"/>
      <c r="Q558" s="199"/>
      <c r="R558" s="199"/>
      <c r="S558" s="199"/>
      <c r="T558" s="200"/>
      <c r="AT558" s="195" t="s">
        <v>194</v>
      </c>
      <c r="AU558" s="195" t="s">
        <v>88</v>
      </c>
      <c r="AV558" s="15" t="s">
        <v>24</v>
      </c>
      <c r="AW558" s="15" t="s">
        <v>35</v>
      </c>
      <c r="AX558" s="15" t="s">
        <v>80</v>
      </c>
      <c r="AY558" s="195" t="s">
        <v>185</v>
      </c>
    </row>
    <row r="559" spans="1:65" s="13" customFormat="1">
      <c r="B559" s="164"/>
      <c r="D559" s="165" t="s">
        <v>194</v>
      </c>
      <c r="E559" s="166" t="s">
        <v>1</v>
      </c>
      <c r="F559" s="167" t="s">
        <v>4489</v>
      </c>
      <c r="H559" s="168">
        <v>14.82</v>
      </c>
      <c r="I559" s="169"/>
      <c r="L559" s="164"/>
      <c r="M559" s="170"/>
      <c r="N559" s="171"/>
      <c r="O559" s="171"/>
      <c r="P559" s="171"/>
      <c r="Q559" s="171"/>
      <c r="R559" s="171"/>
      <c r="S559" s="171"/>
      <c r="T559" s="172"/>
      <c r="AT559" s="166" t="s">
        <v>194</v>
      </c>
      <c r="AU559" s="166" t="s">
        <v>88</v>
      </c>
      <c r="AV559" s="13" t="s">
        <v>88</v>
      </c>
      <c r="AW559" s="13" t="s">
        <v>35</v>
      </c>
      <c r="AX559" s="13" t="s">
        <v>80</v>
      </c>
      <c r="AY559" s="166" t="s">
        <v>185</v>
      </c>
    </row>
    <row r="560" spans="1:65" s="15" customFormat="1">
      <c r="B560" s="194"/>
      <c r="D560" s="165" t="s">
        <v>194</v>
      </c>
      <c r="E560" s="195" t="s">
        <v>1</v>
      </c>
      <c r="F560" s="196" t="s">
        <v>4490</v>
      </c>
      <c r="H560" s="195" t="s">
        <v>1</v>
      </c>
      <c r="I560" s="197"/>
      <c r="L560" s="194"/>
      <c r="M560" s="198"/>
      <c r="N560" s="199"/>
      <c r="O560" s="199"/>
      <c r="P560" s="199"/>
      <c r="Q560" s="199"/>
      <c r="R560" s="199"/>
      <c r="S560" s="199"/>
      <c r="T560" s="200"/>
      <c r="AT560" s="195" t="s">
        <v>194</v>
      </c>
      <c r="AU560" s="195" t="s">
        <v>88</v>
      </c>
      <c r="AV560" s="15" t="s">
        <v>24</v>
      </c>
      <c r="AW560" s="15" t="s">
        <v>35</v>
      </c>
      <c r="AX560" s="15" t="s">
        <v>80</v>
      </c>
      <c r="AY560" s="195" t="s">
        <v>185</v>
      </c>
    </row>
    <row r="561" spans="1:65" s="13" customFormat="1">
      <c r="B561" s="164"/>
      <c r="D561" s="165" t="s">
        <v>194</v>
      </c>
      <c r="E561" s="166" t="s">
        <v>1</v>
      </c>
      <c r="F561" s="167" t="s">
        <v>4491</v>
      </c>
      <c r="H561" s="168">
        <v>-1.4999999999999999E-2</v>
      </c>
      <c r="I561" s="169"/>
      <c r="L561" s="164"/>
      <c r="M561" s="170"/>
      <c r="N561" s="171"/>
      <c r="O561" s="171"/>
      <c r="P561" s="171"/>
      <c r="Q561" s="171"/>
      <c r="R561" s="171"/>
      <c r="S561" s="171"/>
      <c r="T561" s="172"/>
      <c r="AT561" s="166" t="s">
        <v>194</v>
      </c>
      <c r="AU561" s="166" t="s">
        <v>88</v>
      </c>
      <c r="AV561" s="13" t="s">
        <v>88</v>
      </c>
      <c r="AW561" s="13" t="s">
        <v>35</v>
      </c>
      <c r="AX561" s="13" t="s">
        <v>80</v>
      </c>
      <c r="AY561" s="166" t="s">
        <v>185</v>
      </c>
    </row>
    <row r="562" spans="1:65" s="13" customFormat="1">
      <c r="B562" s="164"/>
      <c r="D562" s="165" t="s">
        <v>194</v>
      </c>
      <c r="E562" s="166" t="s">
        <v>1</v>
      </c>
      <c r="F562" s="167" t="s">
        <v>4492</v>
      </c>
      <c r="H562" s="168">
        <v>-6.7000000000000004E-2</v>
      </c>
      <c r="I562" s="169"/>
      <c r="L562" s="164"/>
      <c r="M562" s="170"/>
      <c r="N562" s="171"/>
      <c r="O562" s="171"/>
      <c r="P562" s="171"/>
      <c r="Q562" s="171"/>
      <c r="R562" s="171"/>
      <c r="S562" s="171"/>
      <c r="T562" s="172"/>
      <c r="AT562" s="166" t="s">
        <v>194</v>
      </c>
      <c r="AU562" s="166" t="s">
        <v>88</v>
      </c>
      <c r="AV562" s="13" t="s">
        <v>88</v>
      </c>
      <c r="AW562" s="13" t="s">
        <v>35</v>
      </c>
      <c r="AX562" s="13" t="s">
        <v>80</v>
      </c>
      <c r="AY562" s="166" t="s">
        <v>185</v>
      </c>
    </row>
    <row r="563" spans="1:65" s="13" customFormat="1">
      <c r="B563" s="164"/>
      <c r="D563" s="165" t="s">
        <v>194</v>
      </c>
      <c r="E563" s="166" t="s">
        <v>1</v>
      </c>
      <c r="F563" s="167" t="s">
        <v>4493</v>
      </c>
      <c r="H563" s="168">
        <v>-9.6920000000000002</v>
      </c>
      <c r="I563" s="169"/>
      <c r="L563" s="164"/>
      <c r="M563" s="170"/>
      <c r="N563" s="171"/>
      <c r="O563" s="171"/>
      <c r="P563" s="171"/>
      <c r="Q563" s="171"/>
      <c r="R563" s="171"/>
      <c r="S563" s="171"/>
      <c r="T563" s="172"/>
      <c r="AT563" s="166" t="s">
        <v>194</v>
      </c>
      <c r="AU563" s="166" t="s">
        <v>88</v>
      </c>
      <c r="AV563" s="13" t="s">
        <v>88</v>
      </c>
      <c r="AW563" s="13" t="s">
        <v>35</v>
      </c>
      <c r="AX563" s="13" t="s">
        <v>80</v>
      </c>
      <c r="AY563" s="166" t="s">
        <v>185</v>
      </c>
    </row>
    <row r="564" spans="1:65" s="14" customFormat="1">
      <c r="B564" s="173"/>
      <c r="D564" s="165" t="s">
        <v>194</v>
      </c>
      <c r="E564" s="174" t="s">
        <v>919</v>
      </c>
      <c r="F564" s="175" t="s">
        <v>195</v>
      </c>
      <c r="H564" s="176">
        <v>229.48599999999999</v>
      </c>
      <c r="I564" s="177"/>
      <c r="L564" s="173"/>
      <c r="M564" s="178"/>
      <c r="N564" s="179"/>
      <c r="O564" s="179"/>
      <c r="P564" s="179"/>
      <c r="Q564" s="179"/>
      <c r="R564" s="179"/>
      <c r="S564" s="179"/>
      <c r="T564" s="180"/>
      <c r="AT564" s="174" t="s">
        <v>194</v>
      </c>
      <c r="AU564" s="174" t="s">
        <v>88</v>
      </c>
      <c r="AV564" s="14" t="s">
        <v>192</v>
      </c>
      <c r="AW564" s="14" t="s">
        <v>35</v>
      </c>
      <c r="AX564" s="14" t="s">
        <v>24</v>
      </c>
      <c r="AY564" s="174" t="s">
        <v>185</v>
      </c>
    </row>
    <row r="565" spans="1:65" s="2" customFormat="1" ht="16.5" customHeight="1">
      <c r="A565" s="33"/>
      <c r="B565" s="150"/>
      <c r="C565" s="181" t="s">
        <v>1015</v>
      </c>
      <c r="D565" s="181" t="s">
        <v>231</v>
      </c>
      <c r="E565" s="182" t="s">
        <v>4494</v>
      </c>
      <c r="F565" s="183" t="s">
        <v>4495</v>
      </c>
      <c r="G565" s="184" t="s">
        <v>234</v>
      </c>
      <c r="H565" s="185">
        <v>477.101</v>
      </c>
      <c r="I565" s="186"/>
      <c r="J565" s="187">
        <f>ROUND(I565*H565,2)</f>
        <v>0</v>
      </c>
      <c r="K565" s="183" t="s">
        <v>191</v>
      </c>
      <c r="L565" s="188"/>
      <c r="M565" s="189" t="s">
        <v>1</v>
      </c>
      <c r="N565" s="190" t="s">
        <v>45</v>
      </c>
      <c r="O565" s="59"/>
      <c r="P565" s="160">
        <f>O565*H565</f>
        <v>0</v>
      </c>
      <c r="Q565" s="160">
        <v>0</v>
      </c>
      <c r="R565" s="160">
        <f>Q565*H565</f>
        <v>0</v>
      </c>
      <c r="S565" s="160">
        <v>0</v>
      </c>
      <c r="T565" s="161">
        <f>S565*H565</f>
        <v>0</v>
      </c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R565" s="162" t="s">
        <v>217</v>
      </c>
      <c r="AT565" s="162" t="s">
        <v>231</v>
      </c>
      <c r="AU565" s="162" t="s">
        <v>88</v>
      </c>
      <c r="AY565" s="18" t="s">
        <v>185</v>
      </c>
      <c r="BE565" s="163">
        <f>IF(N565="základní",J565,0)</f>
        <v>0</v>
      </c>
      <c r="BF565" s="163">
        <f>IF(N565="snížená",J565,0)</f>
        <v>0</v>
      </c>
      <c r="BG565" s="163">
        <f>IF(N565="zákl. přenesená",J565,0)</f>
        <v>0</v>
      </c>
      <c r="BH565" s="163">
        <f>IF(N565="sníž. přenesená",J565,0)</f>
        <v>0</v>
      </c>
      <c r="BI565" s="163">
        <f>IF(N565="nulová",J565,0)</f>
        <v>0</v>
      </c>
      <c r="BJ565" s="18" t="s">
        <v>24</v>
      </c>
      <c r="BK565" s="163">
        <f>ROUND(I565*H565,2)</f>
        <v>0</v>
      </c>
      <c r="BL565" s="18" t="s">
        <v>192</v>
      </c>
      <c r="BM565" s="162" t="s">
        <v>4496</v>
      </c>
    </row>
    <row r="566" spans="1:65" s="13" customFormat="1">
      <c r="B566" s="164"/>
      <c r="D566" s="165" t="s">
        <v>194</v>
      </c>
      <c r="E566" s="166" t="s">
        <v>1</v>
      </c>
      <c r="F566" s="167" t="s">
        <v>4497</v>
      </c>
      <c r="H566" s="168">
        <v>477.101</v>
      </c>
      <c r="I566" s="169"/>
      <c r="L566" s="164"/>
      <c r="M566" s="170"/>
      <c r="N566" s="171"/>
      <c r="O566" s="171"/>
      <c r="P566" s="171"/>
      <c r="Q566" s="171"/>
      <c r="R566" s="171"/>
      <c r="S566" s="171"/>
      <c r="T566" s="172"/>
      <c r="AT566" s="166" t="s">
        <v>194</v>
      </c>
      <c r="AU566" s="166" t="s">
        <v>88</v>
      </c>
      <c r="AV566" s="13" t="s">
        <v>88</v>
      </c>
      <c r="AW566" s="13" t="s">
        <v>35</v>
      </c>
      <c r="AX566" s="13" t="s">
        <v>80</v>
      </c>
      <c r="AY566" s="166" t="s">
        <v>185</v>
      </c>
    </row>
    <row r="567" spans="1:65" s="14" customFormat="1">
      <c r="B567" s="173"/>
      <c r="D567" s="165" t="s">
        <v>194</v>
      </c>
      <c r="E567" s="174" t="s">
        <v>1</v>
      </c>
      <c r="F567" s="175" t="s">
        <v>195</v>
      </c>
      <c r="H567" s="176">
        <v>477.101</v>
      </c>
      <c r="I567" s="177"/>
      <c r="L567" s="173"/>
      <c r="M567" s="178"/>
      <c r="N567" s="179"/>
      <c r="O567" s="179"/>
      <c r="P567" s="179"/>
      <c r="Q567" s="179"/>
      <c r="R567" s="179"/>
      <c r="S567" s="179"/>
      <c r="T567" s="180"/>
      <c r="AT567" s="174" t="s">
        <v>194</v>
      </c>
      <c r="AU567" s="174" t="s">
        <v>88</v>
      </c>
      <c r="AV567" s="14" t="s">
        <v>192</v>
      </c>
      <c r="AW567" s="14" t="s">
        <v>35</v>
      </c>
      <c r="AX567" s="14" t="s">
        <v>24</v>
      </c>
      <c r="AY567" s="174" t="s">
        <v>185</v>
      </c>
    </row>
    <row r="568" spans="1:65" s="2" customFormat="1" ht="16.5" customHeight="1">
      <c r="A568" s="33"/>
      <c r="B568" s="150"/>
      <c r="C568" s="151" t="s">
        <v>1021</v>
      </c>
      <c r="D568" s="151" t="s">
        <v>187</v>
      </c>
      <c r="E568" s="152" t="s">
        <v>926</v>
      </c>
      <c r="F568" s="153" t="s">
        <v>927</v>
      </c>
      <c r="G568" s="154" t="s">
        <v>228</v>
      </c>
      <c r="H568" s="155">
        <v>265.05599999999998</v>
      </c>
      <c r="I568" s="156"/>
      <c r="J568" s="157">
        <f>ROUND(I568*H568,2)</f>
        <v>0</v>
      </c>
      <c r="K568" s="153" t="s">
        <v>191</v>
      </c>
      <c r="L568" s="34"/>
      <c r="M568" s="158" t="s">
        <v>1</v>
      </c>
      <c r="N568" s="159" t="s">
        <v>45</v>
      </c>
      <c r="O568" s="59"/>
      <c r="P568" s="160">
        <f>O568*H568</f>
        <v>0</v>
      </c>
      <c r="Q568" s="160">
        <v>0</v>
      </c>
      <c r="R568" s="160">
        <f>Q568*H568</f>
        <v>0</v>
      </c>
      <c r="S568" s="160">
        <v>0</v>
      </c>
      <c r="T568" s="161">
        <f>S568*H568</f>
        <v>0</v>
      </c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R568" s="162" t="s">
        <v>192</v>
      </c>
      <c r="AT568" s="162" t="s">
        <v>187</v>
      </c>
      <c r="AU568" s="162" t="s">
        <v>88</v>
      </c>
      <c r="AY568" s="18" t="s">
        <v>185</v>
      </c>
      <c r="BE568" s="163">
        <f>IF(N568="základní",J568,0)</f>
        <v>0</v>
      </c>
      <c r="BF568" s="163">
        <f>IF(N568="snížená",J568,0)</f>
        <v>0</v>
      </c>
      <c r="BG568" s="163">
        <f>IF(N568="zákl. přenesená",J568,0)</f>
        <v>0</v>
      </c>
      <c r="BH568" s="163">
        <f>IF(N568="sníž. přenesená",J568,0)</f>
        <v>0</v>
      </c>
      <c r="BI568" s="163">
        <f>IF(N568="nulová",J568,0)</f>
        <v>0</v>
      </c>
      <c r="BJ568" s="18" t="s">
        <v>24</v>
      </c>
      <c r="BK568" s="163">
        <f>ROUND(I568*H568,2)</f>
        <v>0</v>
      </c>
      <c r="BL568" s="18" t="s">
        <v>192</v>
      </c>
      <c r="BM568" s="162" t="s">
        <v>4498</v>
      </c>
    </row>
    <row r="569" spans="1:65" s="13" customFormat="1">
      <c r="B569" s="164"/>
      <c r="D569" s="165" t="s">
        <v>194</v>
      </c>
      <c r="E569" s="166" t="s">
        <v>1</v>
      </c>
      <c r="F569" s="167" t="s">
        <v>4499</v>
      </c>
      <c r="H569" s="168">
        <v>265.05599999999998</v>
      </c>
      <c r="I569" s="169"/>
      <c r="L569" s="164"/>
      <c r="M569" s="170"/>
      <c r="N569" s="171"/>
      <c r="O569" s="171"/>
      <c r="P569" s="171"/>
      <c r="Q569" s="171"/>
      <c r="R569" s="171"/>
      <c r="S569" s="171"/>
      <c r="T569" s="172"/>
      <c r="AT569" s="166" t="s">
        <v>194</v>
      </c>
      <c r="AU569" s="166" t="s">
        <v>88</v>
      </c>
      <c r="AV569" s="13" t="s">
        <v>88</v>
      </c>
      <c r="AW569" s="13" t="s">
        <v>35</v>
      </c>
      <c r="AX569" s="13" t="s">
        <v>80</v>
      </c>
      <c r="AY569" s="166" t="s">
        <v>185</v>
      </c>
    </row>
    <row r="570" spans="1:65" s="14" customFormat="1">
      <c r="B570" s="173"/>
      <c r="D570" s="165" t="s">
        <v>194</v>
      </c>
      <c r="E570" s="174" t="s">
        <v>1</v>
      </c>
      <c r="F570" s="175" t="s">
        <v>195</v>
      </c>
      <c r="H570" s="176">
        <v>265.05599999999998</v>
      </c>
      <c r="I570" s="177"/>
      <c r="L570" s="173"/>
      <c r="M570" s="178"/>
      <c r="N570" s="179"/>
      <c r="O570" s="179"/>
      <c r="P570" s="179"/>
      <c r="Q570" s="179"/>
      <c r="R570" s="179"/>
      <c r="S570" s="179"/>
      <c r="T570" s="180"/>
      <c r="AT570" s="174" t="s">
        <v>194</v>
      </c>
      <c r="AU570" s="174" t="s">
        <v>88</v>
      </c>
      <c r="AV570" s="14" t="s">
        <v>192</v>
      </c>
      <c r="AW570" s="14" t="s">
        <v>35</v>
      </c>
      <c r="AX570" s="14" t="s">
        <v>24</v>
      </c>
      <c r="AY570" s="174" t="s">
        <v>185</v>
      </c>
    </row>
    <row r="571" spans="1:65" s="2" customFormat="1" ht="21.75" customHeight="1">
      <c r="A571" s="33"/>
      <c r="B571" s="150"/>
      <c r="C571" s="151" t="s">
        <v>1026</v>
      </c>
      <c r="D571" s="151" t="s">
        <v>187</v>
      </c>
      <c r="E571" s="152" t="s">
        <v>353</v>
      </c>
      <c r="F571" s="153" t="s">
        <v>354</v>
      </c>
      <c r="G571" s="154" t="s">
        <v>228</v>
      </c>
      <c r="H571" s="155">
        <v>265.05599999999998</v>
      </c>
      <c r="I571" s="156"/>
      <c r="J571" s="157">
        <f>ROUND(I571*H571,2)</f>
        <v>0</v>
      </c>
      <c r="K571" s="153" t="s">
        <v>191</v>
      </c>
      <c r="L571" s="34"/>
      <c r="M571" s="158" t="s">
        <v>1</v>
      </c>
      <c r="N571" s="159" t="s">
        <v>45</v>
      </c>
      <c r="O571" s="59"/>
      <c r="P571" s="160">
        <f>O571*H571</f>
        <v>0</v>
      </c>
      <c r="Q571" s="160">
        <v>0</v>
      </c>
      <c r="R571" s="160">
        <f>Q571*H571</f>
        <v>0</v>
      </c>
      <c r="S571" s="160">
        <v>0</v>
      </c>
      <c r="T571" s="161">
        <f>S571*H571</f>
        <v>0</v>
      </c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R571" s="162" t="s">
        <v>192</v>
      </c>
      <c r="AT571" s="162" t="s">
        <v>187</v>
      </c>
      <c r="AU571" s="162" t="s">
        <v>88</v>
      </c>
      <c r="AY571" s="18" t="s">
        <v>185</v>
      </c>
      <c r="BE571" s="163">
        <f>IF(N571="základní",J571,0)</f>
        <v>0</v>
      </c>
      <c r="BF571" s="163">
        <f>IF(N571="snížená",J571,0)</f>
        <v>0</v>
      </c>
      <c r="BG571" s="163">
        <f>IF(N571="zákl. přenesená",J571,0)</f>
        <v>0</v>
      </c>
      <c r="BH571" s="163">
        <f>IF(N571="sníž. přenesená",J571,0)</f>
        <v>0</v>
      </c>
      <c r="BI571" s="163">
        <f>IF(N571="nulová",J571,0)</f>
        <v>0</v>
      </c>
      <c r="BJ571" s="18" t="s">
        <v>24</v>
      </c>
      <c r="BK571" s="163">
        <f>ROUND(I571*H571,2)</f>
        <v>0</v>
      </c>
      <c r="BL571" s="18" t="s">
        <v>192</v>
      </c>
      <c r="BM571" s="162" t="s">
        <v>4500</v>
      </c>
    </row>
    <row r="572" spans="1:65" s="12" customFormat="1" ht="22.9" customHeight="1">
      <c r="B572" s="137"/>
      <c r="D572" s="138" t="s">
        <v>79</v>
      </c>
      <c r="E572" s="148" t="s">
        <v>117</v>
      </c>
      <c r="F572" s="148" t="s">
        <v>443</v>
      </c>
      <c r="I572" s="140"/>
      <c r="J572" s="149">
        <f>BK572</f>
        <v>0</v>
      </c>
      <c r="L572" s="137"/>
      <c r="M572" s="142"/>
      <c r="N572" s="143"/>
      <c r="O572" s="143"/>
      <c r="P572" s="144">
        <f>SUM(P573:P576)</f>
        <v>0</v>
      </c>
      <c r="Q572" s="143"/>
      <c r="R572" s="144">
        <f>SUM(R573:R576)</f>
        <v>0</v>
      </c>
      <c r="S572" s="143"/>
      <c r="T572" s="145">
        <f>SUM(T573:T576)</f>
        <v>0</v>
      </c>
      <c r="AR572" s="138" t="s">
        <v>24</v>
      </c>
      <c r="AT572" s="146" t="s">
        <v>79</v>
      </c>
      <c r="AU572" s="146" t="s">
        <v>24</v>
      </c>
      <c r="AY572" s="138" t="s">
        <v>185</v>
      </c>
      <c r="BK572" s="147">
        <f>SUM(BK573:BK576)</f>
        <v>0</v>
      </c>
    </row>
    <row r="573" spans="1:65" s="2" customFormat="1" ht="21.75" customHeight="1">
      <c r="A573" s="33"/>
      <c r="B573" s="150"/>
      <c r="C573" s="151" t="s">
        <v>1032</v>
      </c>
      <c r="D573" s="151" t="s">
        <v>187</v>
      </c>
      <c r="E573" s="152" t="s">
        <v>1587</v>
      </c>
      <c r="F573" s="153" t="s">
        <v>1588</v>
      </c>
      <c r="G573" s="154" t="s">
        <v>228</v>
      </c>
      <c r="H573" s="155">
        <v>4.91</v>
      </c>
      <c r="I573" s="156"/>
      <c r="J573" s="157">
        <f>ROUND(I573*H573,2)</f>
        <v>0</v>
      </c>
      <c r="K573" s="153" t="s">
        <v>224</v>
      </c>
      <c r="L573" s="34"/>
      <c r="M573" s="158" t="s">
        <v>1</v>
      </c>
      <c r="N573" s="159" t="s">
        <v>45</v>
      </c>
      <c r="O573" s="59"/>
      <c r="P573" s="160">
        <f>O573*H573</f>
        <v>0</v>
      </c>
      <c r="Q573" s="160">
        <v>0</v>
      </c>
      <c r="R573" s="160">
        <f>Q573*H573</f>
        <v>0</v>
      </c>
      <c r="S573" s="160">
        <v>0</v>
      </c>
      <c r="T573" s="161">
        <f>S573*H573</f>
        <v>0</v>
      </c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R573" s="162" t="s">
        <v>192</v>
      </c>
      <c r="AT573" s="162" t="s">
        <v>187</v>
      </c>
      <c r="AU573" s="162" t="s">
        <v>88</v>
      </c>
      <c r="AY573" s="18" t="s">
        <v>185</v>
      </c>
      <c r="BE573" s="163">
        <f>IF(N573="základní",J573,0)</f>
        <v>0</v>
      </c>
      <c r="BF573" s="163">
        <f>IF(N573="snížená",J573,0)</f>
        <v>0</v>
      </c>
      <c r="BG573" s="163">
        <f>IF(N573="zákl. přenesená",J573,0)</f>
        <v>0</v>
      </c>
      <c r="BH573" s="163">
        <f>IF(N573="sníž. přenesená",J573,0)</f>
        <v>0</v>
      </c>
      <c r="BI573" s="163">
        <f>IF(N573="nulová",J573,0)</f>
        <v>0</v>
      </c>
      <c r="BJ573" s="18" t="s">
        <v>24</v>
      </c>
      <c r="BK573" s="163">
        <f>ROUND(I573*H573,2)</f>
        <v>0</v>
      </c>
      <c r="BL573" s="18" t="s">
        <v>192</v>
      </c>
      <c r="BM573" s="162" t="s">
        <v>4501</v>
      </c>
    </row>
    <row r="574" spans="1:65" s="13" customFormat="1">
      <c r="B574" s="164"/>
      <c r="D574" s="165" t="s">
        <v>194</v>
      </c>
      <c r="E574" s="166" t="s">
        <v>1</v>
      </c>
      <c r="F574" s="167" t="s">
        <v>4502</v>
      </c>
      <c r="H574" s="168">
        <v>2.9000000000000001E-2</v>
      </c>
      <c r="I574" s="169"/>
      <c r="L574" s="164"/>
      <c r="M574" s="170"/>
      <c r="N574" s="171"/>
      <c r="O574" s="171"/>
      <c r="P574" s="171"/>
      <c r="Q574" s="171"/>
      <c r="R574" s="171"/>
      <c r="S574" s="171"/>
      <c r="T574" s="172"/>
      <c r="AT574" s="166" t="s">
        <v>194</v>
      </c>
      <c r="AU574" s="166" t="s">
        <v>88</v>
      </c>
      <c r="AV574" s="13" t="s">
        <v>88</v>
      </c>
      <c r="AW574" s="13" t="s">
        <v>35</v>
      </c>
      <c r="AX574" s="13" t="s">
        <v>80</v>
      </c>
      <c r="AY574" s="166" t="s">
        <v>185</v>
      </c>
    </row>
    <row r="575" spans="1:65" s="13" customFormat="1">
      <c r="B575" s="164"/>
      <c r="D575" s="165" t="s">
        <v>194</v>
      </c>
      <c r="E575" s="166" t="s">
        <v>1</v>
      </c>
      <c r="F575" s="167" t="s">
        <v>4503</v>
      </c>
      <c r="H575" s="168">
        <v>4.8810000000000002</v>
      </c>
      <c r="I575" s="169"/>
      <c r="L575" s="164"/>
      <c r="M575" s="170"/>
      <c r="N575" s="171"/>
      <c r="O575" s="171"/>
      <c r="P575" s="171"/>
      <c r="Q575" s="171"/>
      <c r="R575" s="171"/>
      <c r="S575" s="171"/>
      <c r="T575" s="172"/>
      <c r="AT575" s="166" t="s">
        <v>194</v>
      </c>
      <c r="AU575" s="166" t="s">
        <v>88</v>
      </c>
      <c r="AV575" s="13" t="s">
        <v>88</v>
      </c>
      <c r="AW575" s="13" t="s">
        <v>35</v>
      </c>
      <c r="AX575" s="13" t="s">
        <v>80</v>
      </c>
      <c r="AY575" s="166" t="s">
        <v>185</v>
      </c>
    </row>
    <row r="576" spans="1:65" s="14" customFormat="1">
      <c r="B576" s="173"/>
      <c r="D576" s="165" t="s">
        <v>194</v>
      </c>
      <c r="E576" s="174" t="s">
        <v>1</v>
      </c>
      <c r="F576" s="175" t="s">
        <v>195</v>
      </c>
      <c r="H576" s="176">
        <v>4.91</v>
      </c>
      <c r="I576" s="177"/>
      <c r="L576" s="173"/>
      <c r="M576" s="178"/>
      <c r="N576" s="179"/>
      <c r="O576" s="179"/>
      <c r="P576" s="179"/>
      <c r="Q576" s="179"/>
      <c r="R576" s="179"/>
      <c r="S576" s="179"/>
      <c r="T576" s="180"/>
      <c r="AT576" s="174" t="s">
        <v>194</v>
      </c>
      <c r="AU576" s="174" t="s">
        <v>88</v>
      </c>
      <c r="AV576" s="14" t="s">
        <v>192</v>
      </c>
      <c r="AW576" s="14" t="s">
        <v>35</v>
      </c>
      <c r="AX576" s="14" t="s">
        <v>24</v>
      </c>
      <c r="AY576" s="174" t="s">
        <v>185</v>
      </c>
    </row>
    <row r="577" spans="1:65" s="12" customFormat="1" ht="22.9" customHeight="1">
      <c r="B577" s="137"/>
      <c r="D577" s="138" t="s">
        <v>79</v>
      </c>
      <c r="E577" s="148" t="s">
        <v>192</v>
      </c>
      <c r="F577" s="148" t="s">
        <v>1610</v>
      </c>
      <c r="I577" s="140"/>
      <c r="J577" s="149">
        <f>BK577</f>
        <v>0</v>
      </c>
      <c r="L577" s="137"/>
      <c r="M577" s="142"/>
      <c r="N577" s="143"/>
      <c r="O577" s="143"/>
      <c r="P577" s="144">
        <f>SUM(P578:P588)</f>
        <v>0</v>
      </c>
      <c r="Q577" s="143"/>
      <c r="R577" s="144">
        <f>SUM(R578:R588)</f>
        <v>0</v>
      </c>
      <c r="S577" s="143"/>
      <c r="T577" s="145">
        <f>SUM(T578:T588)</f>
        <v>0</v>
      </c>
      <c r="AR577" s="138" t="s">
        <v>24</v>
      </c>
      <c r="AT577" s="146" t="s">
        <v>79</v>
      </c>
      <c r="AU577" s="146" t="s">
        <v>24</v>
      </c>
      <c r="AY577" s="138" t="s">
        <v>185</v>
      </c>
      <c r="BK577" s="147">
        <f>SUM(BK578:BK588)</f>
        <v>0</v>
      </c>
    </row>
    <row r="578" spans="1:65" s="2" customFormat="1" ht="16.5" customHeight="1">
      <c r="A578" s="33"/>
      <c r="B578" s="150"/>
      <c r="C578" s="151" t="s">
        <v>1039</v>
      </c>
      <c r="D578" s="151" t="s">
        <v>187</v>
      </c>
      <c r="E578" s="152" t="s">
        <v>2839</v>
      </c>
      <c r="F578" s="153" t="s">
        <v>2840</v>
      </c>
      <c r="G578" s="154" t="s">
        <v>228</v>
      </c>
      <c r="H578" s="155">
        <v>51.761000000000003</v>
      </c>
      <c r="I578" s="156"/>
      <c r="J578" s="157">
        <f>ROUND(I578*H578,2)</f>
        <v>0</v>
      </c>
      <c r="K578" s="153" t="s">
        <v>191</v>
      </c>
      <c r="L578" s="34"/>
      <c r="M578" s="158" t="s">
        <v>1</v>
      </c>
      <c r="N578" s="159" t="s">
        <v>45</v>
      </c>
      <c r="O578" s="59"/>
      <c r="P578" s="160">
        <f>O578*H578</f>
        <v>0</v>
      </c>
      <c r="Q578" s="160">
        <v>0</v>
      </c>
      <c r="R578" s="160">
        <f>Q578*H578</f>
        <v>0</v>
      </c>
      <c r="S578" s="160">
        <v>0</v>
      </c>
      <c r="T578" s="161">
        <f>S578*H578</f>
        <v>0</v>
      </c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R578" s="162" t="s">
        <v>192</v>
      </c>
      <c r="AT578" s="162" t="s">
        <v>187</v>
      </c>
      <c r="AU578" s="162" t="s">
        <v>88</v>
      </c>
      <c r="AY578" s="18" t="s">
        <v>185</v>
      </c>
      <c r="BE578" s="163">
        <f>IF(N578="základní",J578,0)</f>
        <v>0</v>
      </c>
      <c r="BF578" s="163">
        <f>IF(N578="snížená",J578,0)</f>
        <v>0</v>
      </c>
      <c r="BG578" s="163">
        <f>IF(N578="zákl. přenesená",J578,0)</f>
        <v>0</v>
      </c>
      <c r="BH578" s="163">
        <f>IF(N578="sníž. přenesená",J578,0)</f>
        <v>0</v>
      </c>
      <c r="BI578" s="163">
        <f>IF(N578="nulová",J578,0)</f>
        <v>0</v>
      </c>
      <c r="BJ578" s="18" t="s">
        <v>24</v>
      </c>
      <c r="BK578" s="163">
        <f>ROUND(I578*H578,2)</f>
        <v>0</v>
      </c>
      <c r="BL578" s="18" t="s">
        <v>192</v>
      </c>
      <c r="BM578" s="162" t="s">
        <v>4504</v>
      </c>
    </row>
    <row r="579" spans="1:65" s="15" customFormat="1">
      <c r="B579" s="194"/>
      <c r="D579" s="165" t="s">
        <v>194</v>
      </c>
      <c r="E579" s="195" t="s">
        <v>1</v>
      </c>
      <c r="F579" s="196" t="s">
        <v>4505</v>
      </c>
      <c r="H579" s="195" t="s">
        <v>1</v>
      </c>
      <c r="I579" s="197"/>
      <c r="L579" s="194"/>
      <c r="M579" s="198"/>
      <c r="N579" s="199"/>
      <c r="O579" s="199"/>
      <c r="P579" s="199"/>
      <c r="Q579" s="199"/>
      <c r="R579" s="199"/>
      <c r="S579" s="199"/>
      <c r="T579" s="200"/>
      <c r="AT579" s="195" t="s">
        <v>194</v>
      </c>
      <c r="AU579" s="195" t="s">
        <v>88</v>
      </c>
      <c r="AV579" s="15" t="s">
        <v>24</v>
      </c>
      <c r="AW579" s="15" t="s">
        <v>35</v>
      </c>
      <c r="AX579" s="15" t="s">
        <v>80</v>
      </c>
      <c r="AY579" s="195" t="s">
        <v>185</v>
      </c>
    </row>
    <row r="580" spans="1:65" s="13" customFormat="1">
      <c r="B580" s="164"/>
      <c r="D580" s="165" t="s">
        <v>194</v>
      </c>
      <c r="E580" s="166" t="s">
        <v>1</v>
      </c>
      <c r="F580" s="167" t="s">
        <v>4506</v>
      </c>
      <c r="H580" s="168">
        <v>0.22</v>
      </c>
      <c r="I580" s="169"/>
      <c r="L580" s="164"/>
      <c r="M580" s="170"/>
      <c r="N580" s="171"/>
      <c r="O580" s="171"/>
      <c r="P580" s="171"/>
      <c r="Q580" s="171"/>
      <c r="R580" s="171"/>
      <c r="S580" s="171"/>
      <c r="T580" s="172"/>
      <c r="AT580" s="166" t="s">
        <v>194</v>
      </c>
      <c r="AU580" s="166" t="s">
        <v>88</v>
      </c>
      <c r="AV580" s="13" t="s">
        <v>88</v>
      </c>
      <c r="AW580" s="13" t="s">
        <v>35</v>
      </c>
      <c r="AX580" s="13" t="s">
        <v>80</v>
      </c>
      <c r="AY580" s="166" t="s">
        <v>185</v>
      </c>
    </row>
    <row r="581" spans="1:65" s="13" customFormat="1">
      <c r="B581" s="164"/>
      <c r="D581" s="165" t="s">
        <v>194</v>
      </c>
      <c r="E581" s="166" t="s">
        <v>1</v>
      </c>
      <c r="F581" s="167" t="s">
        <v>4507</v>
      </c>
      <c r="H581" s="168">
        <v>0.67100000000000004</v>
      </c>
      <c r="I581" s="169"/>
      <c r="L581" s="164"/>
      <c r="M581" s="170"/>
      <c r="N581" s="171"/>
      <c r="O581" s="171"/>
      <c r="P581" s="171"/>
      <c r="Q581" s="171"/>
      <c r="R581" s="171"/>
      <c r="S581" s="171"/>
      <c r="T581" s="172"/>
      <c r="AT581" s="166" t="s">
        <v>194</v>
      </c>
      <c r="AU581" s="166" t="s">
        <v>88</v>
      </c>
      <c r="AV581" s="13" t="s">
        <v>88</v>
      </c>
      <c r="AW581" s="13" t="s">
        <v>35</v>
      </c>
      <c r="AX581" s="13" t="s">
        <v>80</v>
      </c>
      <c r="AY581" s="166" t="s">
        <v>185</v>
      </c>
    </row>
    <row r="582" spans="1:65" s="13" customFormat="1">
      <c r="B582" s="164"/>
      <c r="D582" s="165" t="s">
        <v>194</v>
      </c>
      <c r="E582" s="166" t="s">
        <v>1</v>
      </c>
      <c r="F582" s="167" t="s">
        <v>4508</v>
      </c>
      <c r="H582" s="168">
        <v>46.97</v>
      </c>
      <c r="I582" s="169"/>
      <c r="L582" s="164"/>
      <c r="M582" s="170"/>
      <c r="N582" s="171"/>
      <c r="O582" s="171"/>
      <c r="P582" s="171"/>
      <c r="Q582" s="171"/>
      <c r="R582" s="171"/>
      <c r="S582" s="171"/>
      <c r="T582" s="172"/>
      <c r="AT582" s="166" t="s">
        <v>194</v>
      </c>
      <c r="AU582" s="166" t="s">
        <v>88</v>
      </c>
      <c r="AV582" s="13" t="s">
        <v>88</v>
      </c>
      <c r="AW582" s="13" t="s">
        <v>35</v>
      </c>
      <c r="AX582" s="13" t="s">
        <v>80</v>
      </c>
      <c r="AY582" s="166" t="s">
        <v>185</v>
      </c>
    </row>
    <row r="583" spans="1:65" s="15" customFormat="1">
      <c r="B583" s="194"/>
      <c r="D583" s="165" t="s">
        <v>194</v>
      </c>
      <c r="E583" s="195" t="s">
        <v>1</v>
      </c>
      <c r="F583" s="196" t="s">
        <v>4509</v>
      </c>
      <c r="H583" s="195" t="s">
        <v>1</v>
      </c>
      <c r="I583" s="197"/>
      <c r="L583" s="194"/>
      <c r="M583" s="198"/>
      <c r="N583" s="199"/>
      <c r="O583" s="199"/>
      <c r="P583" s="199"/>
      <c r="Q583" s="199"/>
      <c r="R583" s="199"/>
      <c r="S583" s="199"/>
      <c r="T583" s="200"/>
      <c r="AT583" s="195" t="s">
        <v>194</v>
      </c>
      <c r="AU583" s="195" t="s">
        <v>88</v>
      </c>
      <c r="AV583" s="15" t="s">
        <v>24</v>
      </c>
      <c r="AW583" s="15" t="s">
        <v>35</v>
      </c>
      <c r="AX583" s="15" t="s">
        <v>80</v>
      </c>
      <c r="AY583" s="195" t="s">
        <v>185</v>
      </c>
    </row>
    <row r="584" spans="1:65" s="13" customFormat="1">
      <c r="B584" s="164"/>
      <c r="D584" s="165" t="s">
        <v>194</v>
      </c>
      <c r="E584" s="166" t="s">
        <v>1</v>
      </c>
      <c r="F584" s="167" t="s">
        <v>4510</v>
      </c>
      <c r="H584" s="168">
        <v>3.9</v>
      </c>
      <c r="I584" s="169"/>
      <c r="L584" s="164"/>
      <c r="M584" s="170"/>
      <c r="N584" s="171"/>
      <c r="O584" s="171"/>
      <c r="P584" s="171"/>
      <c r="Q584" s="171"/>
      <c r="R584" s="171"/>
      <c r="S584" s="171"/>
      <c r="T584" s="172"/>
      <c r="AT584" s="166" t="s">
        <v>194</v>
      </c>
      <c r="AU584" s="166" t="s">
        <v>88</v>
      </c>
      <c r="AV584" s="13" t="s">
        <v>88</v>
      </c>
      <c r="AW584" s="13" t="s">
        <v>35</v>
      </c>
      <c r="AX584" s="13" t="s">
        <v>80</v>
      </c>
      <c r="AY584" s="166" t="s">
        <v>185</v>
      </c>
    </row>
    <row r="585" spans="1:65" s="14" customFormat="1">
      <c r="B585" s="173"/>
      <c r="D585" s="165" t="s">
        <v>194</v>
      </c>
      <c r="E585" s="174" t="s">
        <v>1814</v>
      </c>
      <c r="F585" s="175" t="s">
        <v>195</v>
      </c>
      <c r="H585" s="176">
        <v>51.761000000000003</v>
      </c>
      <c r="I585" s="177"/>
      <c r="L585" s="173"/>
      <c r="M585" s="178"/>
      <c r="N585" s="179"/>
      <c r="O585" s="179"/>
      <c r="P585" s="179"/>
      <c r="Q585" s="179"/>
      <c r="R585" s="179"/>
      <c r="S585" s="179"/>
      <c r="T585" s="180"/>
      <c r="AT585" s="174" t="s">
        <v>194</v>
      </c>
      <c r="AU585" s="174" t="s">
        <v>88</v>
      </c>
      <c r="AV585" s="14" t="s">
        <v>192</v>
      </c>
      <c r="AW585" s="14" t="s">
        <v>35</v>
      </c>
      <c r="AX585" s="14" t="s">
        <v>24</v>
      </c>
      <c r="AY585" s="174" t="s">
        <v>185</v>
      </c>
    </row>
    <row r="586" spans="1:65" s="2" customFormat="1" ht="16.5" customHeight="1">
      <c r="A586" s="33"/>
      <c r="B586" s="150"/>
      <c r="C586" s="151" t="s">
        <v>1044</v>
      </c>
      <c r="D586" s="151" t="s">
        <v>187</v>
      </c>
      <c r="E586" s="152" t="s">
        <v>348</v>
      </c>
      <c r="F586" s="153" t="s">
        <v>349</v>
      </c>
      <c r="G586" s="154" t="s">
        <v>228</v>
      </c>
      <c r="H586" s="155">
        <v>51.761000000000003</v>
      </c>
      <c r="I586" s="156"/>
      <c r="J586" s="157">
        <f>ROUND(I586*H586,2)</f>
        <v>0</v>
      </c>
      <c r="K586" s="153" t="s">
        <v>191</v>
      </c>
      <c r="L586" s="34"/>
      <c r="M586" s="158" t="s">
        <v>1</v>
      </c>
      <c r="N586" s="159" t="s">
        <v>45</v>
      </c>
      <c r="O586" s="59"/>
      <c r="P586" s="160">
        <f>O586*H586</f>
        <v>0</v>
      </c>
      <c r="Q586" s="160">
        <v>0</v>
      </c>
      <c r="R586" s="160">
        <f>Q586*H586</f>
        <v>0</v>
      </c>
      <c r="S586" s="160">
        <v>0</v>
      </c>
      <c r="T586" s="161">
        <f>S586*H586</f>
        <v>0</v>
      </c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R586" s="162" t="s">
        <v>192</v>
      </c>
      <c r="AT586" s="162" t="s">
        <v>187</v>
      </c>
      <c r="AU586" s="162" t="s">
        <v>88</v>
      </c>
      <c r="AY586" s="18" t="s">
        <v>185</v>
      </c>
      <c r="BE586" s="163">
        <f>IF(N586="základní",J586,0)</f>
        <v>0</v>
      </c>
      <c r="BF586" s="163">
        <f>IF(N586="snížená",J586,0)</f>
        <v>0</v>
      </c>
      <c r="BG586" s="163">
        <f>IF(N586="zákl. přenesená",J586,0)</f>
        <v>0</v>
      </c>
      <c r="BH586" s="163">
        <f>IF(N586="sníž. přenesená",J586,0)</f>
        <v>0</v>
      </c>
      <c r="BI586" s="163">
        <f>IF(N586="nulová",J586,0)</f>
        <v>0</v>
      </c>
      <c r="BJ586" s="18" t="s">
        <v>24</v>
      </c>
      <c r="BK586" s="163">
        <f>ROUND(I586*H586,2)</f>
        <v>0</v>
      </c>
      <c r="BL586" s="18" t="s">
        <v>192</v>
      </c>
      <c r="BM586" s="162" t="s">
        <v>4511</v>
      </c>
    </row>
    <row r="587" spans="1:65" s="13" customFormat="1">
      <c r="B587" s="164"/>
      <c r="D587" s="165" t="s">
        <v>194</v>
      </c>
      <c r="E587" s="166" t="s">
        <v>1</v>
      </c>
      <c r="F587" s="167" t="s">
        <v>2860</v>
      </c>
      <c r="H587" s="168">
        <v>51.761000000000003</v>
      </c>
      <c r="I587" s="169"/>
      <c r="L587" s="164"/>
      <c r="M587" s="170"/>
      <c r="N587" s="171"/>
      <c r="O587" s="171"/>
      <c r="P587" s="171"/>
      <c r="Q587" s="171"/>
      <c r="R587" s="171"/>
      <c r="S587" s="171"/>
      <c r="T587" s="172"/>
      <c r="AT587" s="166" t="s">
        <v>194</v>
      </c>
      <c r="AU587" s="166" t="s">
        <v>88</v>
      </c>
      <c r="AV587" s="13" t="s">
        <v>88</v>
      </c>
      <c r="AW587" s="13" t="s">
        <v>35</v>
      </c>
      <c r="AX587" s="13" t="s">
        <v>24</v>
      </c>
      <c r="AY587" s="166" t="s">
        <v>185</v>
      </c>
    </row>
    <row r="588" spans="1:65" s="2" customFormat="1" ht="21.75" customHeight="1">
      <c r="A588" s="33"/>
      <c r="B588" s="150"/>
      <c r="C588" s="151" t="s">
        <v>1049</v>
      </c>
      <c r="D588" s="151" t="s">
        <v>187</v>
      </c>
      <c r="E588" s="152" t="s">
        <v>353</v>
      </c>
      <c r="F588" s="153" t="s">
        <v>354</v>
      </c>
      <c r="G588" s="154" t="s">
        <v>228</v>
      </c>
      <c r="H588" s="155">
        <v>51.761000000000003</v>
      </c>
      <c r="I588" s="156"/>
      <c r="J588" s="157">
        <f>ROUND(I588*H588,2)</f>
        <v>0</v>
      </c>
      <c r="K588" s="153" t="s">
        <v>191</v>
      </c>
      <c r="L588" s="34"/>
      <c r="M588" s="158" t="s">
        <v>1</v>
      </c>
      <c r="N588" s="159" t="s">
        <v>45</v>
      </c>
      <c r="O588" s="59"/>
      <c r="P588" s="160">
        <f>O588*H588</f>
        <v>0</v>
      </c>
      <c r="Q588" s="160">
        <v>0</v>
      </c>
      <c r="R588" s="160">
        <f>Q588*H588</f>
        <v>0</v>
      </c>
      <c r="S588" s="160">
        <v>0</v>
      </c>
      <c r="T588" s="161">
        <f>S588*H588</f>
        <v>0</v>
      </c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R588" s="162" t="s">
        <v>192</v>
      </c>
      <c r="AT588" s="162" t="s">
        <v>187</v>
      </c>
      <c r="AU588" s="162" t="s">
        <v>88</v>
      </c>
      <c r="AY588" s="18" t="s">
        <v>185</v>
      </c>
      <c r="BE588" s="163">
        <f>IF(N588="základní",J588,0)</f>
        <v>0</v>
      </c>
      <c r="BF588" s="163">
        <f>IF(N588="snížená",J588,0)</f>
        <v>0</v>
      </c>
      <c r="BG588" s="163">
        <f>IF(N588="zákl. přenesená",J588,0)</f>
        <v>0</v>
      </c>
      <c r="BH588" s="163">
        <f>IF(N588="sníž. přenesená",J588,0)</f>
        <v>0</v>
      </c>
      <c r="BI588" s="163">
        <f>IF(N588="nulová",J588,0)</f>
        <v>0</v>
      </c>
      <c r="BJ588" s="18" t="s">
        <v>24</v>
      </c>
      <c r="BK588" s="163">
        <f>ROUND(I588*H588,2)</f>
        <v>0</v>
      </c>
      <c r="BL588" s="18" t="s">
        <v>192</v>
      </c>
      <c r="BM588" s="162" t="s">
        <v>4512</v>
      </c>
    </row>
    <row r="589" spans="1:65" s="12" customFormat="1" ht="22.9" customHeight="1">
      <c r="B589" s="137"/>
      <c r="D589" s="138" t="s">
        <v>79</v>
      </c>
      <c r="E589" s="148" t="s">
        <v>157</v>
      </c>
      <c r="F589" s="148" t="s">
        <v>388</v>
      </c>
      <c r="I589" s="140"/>
      <c r="J589" s="149">
        <f>BK589</f>
        <v>0</v>
      </c>
      <c r="L589" s="137"/>
      <c r="M589" s="142"/>
      <c r="N589" s="143"/>
      <c r="O589" s="143"/>
      <c r="P589" s="144">
        <f>SUM(P590:P608)</f>
        <v>0</v>
      </c>
      <c r="Q589" s="143"/>
      <c r="R589" s="144">
        <f>SUM(R590:R608)</f>
        <v>17.84427268</v>
      </c>
      <c r="S589" s="143"/>
      <c r="T589" s="145">
        <f>SUM(T590:T608)</f>
        <v>0</v>
      </c>
      <c r="AR589" s="138" t="s">
        <v>24</v>
      </c>
      <c r="AT589" s="146" t="s">
        <v>79</v>
      </c>
      <c r="AU589" s="146" t="s">
        <v>24</v>
      </c>
      <c r="AY589" s="138" t="s">
        <v>185</v>
      </c>
      <c r="BK589" s="147">
        <f>SUM(BK590:BK608)</f>
        <v>0</v>
      </c>
    </row>
    <row r="590" spans="1:65" s="2" customFormat="1" ht="16.5" customHeight="1">
      <c r="A590" s="33"/>
      <c r="B590" s="150"/>
      <c r="C590" s="151" t="s">
        <v>146</v>
      </c>
      <c r="D590" s="151" t="s">
        <v>187</v>
      </c>
      <c r="E590" s="152" t="s">
        <v>2945</v>
      </c>
      <c r="F590" s="153" t="s">
        <v>2946</v>
      </c>
      <c r="G590" s="154" t="s">
        <v>288</v>
      </c>
      <c r="H590" s="155">
        <v>485.78399999999999</v>
      </c>
      <c r="I590" s="156"/>
      <c r="J590" s="157">
        <f>ROUND(I590*H590,2)</f>
        <v>0</v>
      </c>
      <c r="K590" s="153" t="s">
        <v>191</v>
      </c>
      <c r="L590" s="34"/>
      <c r="M590" s="158" t="s">
        <v>1</v>
      </c>
      <c r="N590" s="159" t="s">
        <v>45</v>
      </c>
      <c r="O590" s="59"/>
      <c r="P590" s="160">
        <f>O590*H590</f>
        <v>0</v>
      </c>
      <c r="Q590" s="160">
        <v>0</v>
      </c>
      <c r="R590" s="160">
        <f>Q590*H590</f>
        <v>0</v>
      </c>
      <c r="S590" s="160">
        <v>0</v>
      </c>
      <c r="T590" s="161">
        <f>S590*H590</f>
        <v>0</v>
      </c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R590" s="162" t="s">
        <v>192</v>
      </c>
      <c r="AT590" s="162" t="s">
        <v>187</v>
      </c>
      <c r="AU590" s="162" t="s">
        <v>88</v>
      </c>
      <c r="AY590" s="18" t="s">
        <v>185</v>
      </c>
      <c r="BE590" s="163">
        <f>IF(N590="základní",J590,0)</f>
        <v>0</v>
      </c>
      <c r="BF590" s="163">
        <f>IF(N590="snížená",J590,0)</f>
        <v>0</v>
      </c>
      <c r="BG590" s="163">
        <f>IF(N590="zákl. přenesená",J590,0)</f>
        <v>0</v>
      </c>
      <c r="BH590" s="163">
        <f>IF(N590="sníž. přenesená",J590,0)</f>
        <v>0</v>
      </c>
      <c r="BI590" s="163">
        <f>IF(N590="nulová",J590,0)</f>
        <v>0</v>
      </c>
      <c r="BJ590" s="18" t="s">
        <v>24</v>
      </c>
      <c r="BK590" s="163">
        <f>ROUND(I590*H590,2)</f>
        <v>0</v>
      </c>
      <c r="BL590" s="18" t="s">
        <v>192</v>
      </c>
      <c r="BM590" s="162" t="s">
        <v>4513</v>
      </c>
    </row>
    <row r="591" spans="1:65" s="15" customFormat="1">
      <c r="B591" s="194"/>
      <c r="D591" s="165" t="s">
        <v>194</v>
      </c>
      <c r="E591" s="195" t="s">
        <v>1</v>
      </c>
      <c r="F591" s="196" t="s">
        <v>1640</v>
      </c>
      <c r="H591" s="195" t="s">
        <v>1</v>
      </c>
      <c r="I591" s="197"/>
      <c r="L591" s="194"/>
      <c r="M591" s="198"/>
      <c r="N591" s="199"/>
      <c r="O591" s="199"/>
      <c r="P591" s="199"/>
      <c r="Q591" s="199"/>
      <c r="R591" s="199"/>
      <c r="S591" s="199"/>
      <c r="T591" s="200"/>
      <c r="AT591" s="195" t="s">
        <v>194</v>
      </c>
      <c r="AU591" s="195" t="s">
        <v>88</v>
      </c>
      <c r="AV591" s="15" t="s">
        <v>24</v>
      </c>
      <c r="AW591" s="15" t="s">
        <v>35</v>
      </c>
      <c r="AX591" s="15" t="s">
        <v>80</v>
      </c>
      <c r="AY591" s="195" t="s">
        <v>185</v>
      </c>
    </row>
    <row r="592" spans="1:65" s="13" customFormat="1">
      <c r="B592" s="164"/>
      <c r="D592" s="165" t="s">
        <v>194</v>
      </c>
      <c r="E592" s="166" t="s">
        <v>1</v>
      </c>
      <c r="F592" s="167" t="s">
        <v>3941</v>
      </c>
      <c r="H592" s="168">
        <v>261.86700000000002</v>
      </c>
      <c r="I592" s="169"/>
      <c r="L592" s="164"/>
      <c r="M592" s="170"/>
      <c r="N592" s="171"/>
      <c r="O592" s="171"/>
      <c r="P592" s="171"/>
      <c r="Q592" s="171"/>
      <c r="R592" s="171"/>
      <c r="S592" s="171"/>
      <c r="T592" s="172"/>
      <c r="AT592" s="166" t="s">
        <v>194</v>
      </c>
      <c r="AU592" s="166" t="s">
        <v>88</v>
      </c>
      <c r="AV592" s="13" t="s">
        <v>88</v>
      </c>
      <c r="AW592" s="13" t="s">
        <v>35</v>
      </c>
      <c r="AX592" s="13" t="s">
        <v>80</v>
      </c>
      <c r="AY592" s="166" t="s">
        <v>185</v>
      </c>
    </row>
    <row r="593" spans="1:65" s="13" customFormat="1">
      <c r="B593" s="164"/>
      <c r="D593" s="165" t="s">
        <v>194</v>
      </c>
      <c r="E593" s="166" t="s">
        <v>1</v>
      </c>
      <c r="F593" s="167" t="s">
        <v>3942</v>
      </c>
      <c r="H593" s="168">
        <v>223.54300000000001</v>
      </c>
      <c r="I593" s="169"/>
      <c r="L593" s="164"/>
      <c r="M593" s="170"/>
      <c r="N593" s="171"/>
      <c r="O593" s="171"/>
      <c r="P593" s="171"/>
      <c r="Q593" s="171"/>
      <c r="R593" s="171"/>
      <c r="S593" s="171"/>
      <c r="T593" s="172"/>
      <c r="AT593" s="166" t="s">
        <v>194</v>
      </c>
      <c r="AU593" s="166" t="s">
        <v>88</v>
      </c>
      <c r="AV593" s="13" t="s">
        <v>88</v>
      </c>
      <c r="AW593" s="13" t="s">
        <v>35</v>
      </c>
      <c r="AX593" s="13" t="s">
        <v>80</v>
      </c>
      <c r="AY593" s="166" t="s">
        <v>185</v>
      </c>
    </row>
    <row r="594" spans="1:65" s="13" customFormat="1">
      <c r="B594" s="164"/>
      <c r="D594" s="165" t="s">
        <v>194</v>
      </c>
      <c r="E594" s="166" t="s">
        <v>1</v>
      </c>
      <c r="F594" s="167" t="s">
        <v>4158</v>
      </c>
      <c r="H594" s="168">
        <v>0.374</v>
      </c>
      <c r="I594" s="169"/>
      <c r="L594" s="164"/>
      <c r="M594" s="170"/>
      <c r="N594" s="171"/>
      <c r="O594" s="171"/>
      <c r="P594" s="171"/>
      <c r="Q594" s="171"/>
      <c r="R594" s="171"/>
      <c r="S594" s="171"/>
      <c r="T594" s="172"/>
      <c r="AT594" s="166" t="s">
        <v>194</v>
      </c>
      <c r="AU594" s="166" t="s">
        <v>88</v>
      </c>
      <c r="AV594" s="13" t="s">
        <v>88</v>
      </c>
      <c r="AW594" s="13" t="s">
        <v>35</v>
      </c>
      <c r="AX594" s="13" t="s">
        <v>80</v>
      </c>
      <c r="AY594" s="166" t="s">
        <v>185</v>
      </c>
    </row>
    <row r="595" spans="1:65" s="14" customFormat="1">
      <c r="B595" s="173"/>
      <c r="D595" s="165" t="s">
        <v>194</v>
      </c>
      <c r="E595" s="174" t="s">
        <v>1487</v>
      </c>
      <c r="F595" s="175" t="s">
        <v>195</v>
      </c>
      <c r="H595" s="176">
        <v>485.78399999999999</v>
      </c>
      <c r="I595" s="177"/>
      <c r="L595" s="173"/>
      <c r="M595" s="178"/>
      <c r="N595" s="179"/>
      <c r="O595" s="179"/>
      <c r="P595" s="179"/>
      <c r="Q595" s="179"/>
      <c r="R595" s="179"/>
      <c r="S595" s="179"/>
      <c r="T595" s="180"/>
      <c r="AT595" s="174" t="s">
        <v>194</v>
      </c>
      <c r="AU595" s="174" t="s">
        <v>88</v>
      </c>
      <c r="AV595" s="14" t="s">
        <v>192</v>
      </c>
      <c r="AW595" s="14" t="s">
        <v>35</v>
      </c>
      <c r="AX595" s="14" t="s">
        <v>24</v>
      </c>
      <c r="AY595" s="174" t="s">
        <v>185</v>
      </c>
    </row>
    <row r="596" spans="1:65" s="2" customFormat="1" ht="16.5" customHeight="1">
      <c r="A596" s="33"/>
      <c r="B596" s="150"/>
      <c r="C596" s="151" t="s">
        <v>149</v>
      </c>
      <c r="D596" s="151" t="s">
        <v>187</v>
      </c>
      <c r="E596" s="152" t="s">
        <v>348</v>
      </c>
      <c r="F596" s="153" t="s">
        <v>349</v>
      </c>
      <c r="G596" s="154" t="s">
        <v>228</v>
      </c>
      <c r="H596" s="155">
        <v>97.156999999999996</v>
      </c>
      <c r="I596" s="156"/>
      <c r="J596" s="157">
        <f>ROUND(I596*H596,2)</f>
        <v>0</v>
      </c>
      <c r="K596" s="153" t="s">
        <v>191</v>
      </c>
      <c r="L596" s="34"/>
      <c r="M596" s="158" t="s">
        <v>1</v>
      </c>
      <c r="N596" s="159" t="s">
        <v>45</v>
      </c>
      <c r="O596" s="59"/>
      <c r="P596" s="160">
        <f>O596*H596</f>
        <v>0</v>
      </c>
      <c r="Q596" s="160">
        <v>0</v>
      </c>
      <c r="R596" s="160">
        <f>Q596*H596</f>
        <v>0</v>
      </c>
      <c r="S596" s="160">
        <v>0</v>
      </c>
      <c r="T596" s="161">
        <f>S596*H596</f>
        <v>0</v>
      </c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R596" s="162" t="s">
        <v>192</v>
      </c>
      <c r="AT596" s="162" t="s">
        <v>187</v>
      </c>
      <c r="AU596" s="162" t="s">
        <v>88</v>
      </c>
      <c r="AY596" s="18" t="s">
        <v>185</v>
      </c>
      <c r="BE596" s="163">
        <f>IF(N596="základní",J596,0)</f>
        <v>0</v>
      </c>
      <c r="BF596" s="163">
        <f>IF(N596="snížená",J596,0)</f>
        <v>0</v>
      </c>
      <c r="BG596" s="163">
        <f>IF(N596="zákl. přenesená",J596,0)</f>
        <v>0</v>
      </c>
      <c r="BH596" s="163">
        <f>IF(N596="sníž. přenesená",J596,0)</f>
        <v>0</v>
      </c>
      <c r="BI596" s="163">
        <f>IF(N596="nulová",J596,0)</f>
        <v>0</v>
      </c>
      <c r="BJ596" s="18" t="s">
        <v>24</v>
      </c>
      <c r="BK596" s="163">
        <f>ROUND(I596*H596,2)</f>
        <v>0</v>
      </c>
      <c r="BL596" s="18" t="s">
        <v>192</v>
      </c>
      <c r="BM596" s="162" t="s">
        <v>4514</v>
      </c>
    </row>
    <row r="597" spans="1:65" s="13" customFormat="1">
      <c r="B597" s="164"/>
      <c r="D597" s="165" t="s">
        <v>194</v>
      </c>
      <c r="E597" s="166" t="s">
        <v>1</v>
      </c>
      <c r="F597" s="167" t="s">
        <v>1645</v>
      </c>
      <c r="H597" s="168">
        <v>97.156999999999996</v>
      </c>
      <c r="I597" s="169"/>
      <c r="L597" s="164"/>
      <c r="M597" s="170"/>
      <c r="N597" s="171"/>
      <c r="O597" s="171"/>
      <c r="P597" s="171"/>
      <c r="Q597" s="171"/>
      <c r="R597" s="171"/>
      <c r="S597" s="171"/>
      <c r="T597" s="172"/>
      <c r="AT597" s="166" t="s">
        <v>194</v>
      </c>
      <c r="AU597" s="166" t="s">
        <v>88</v>
      </c>
      <c r="AV597" s="13" t="s">
        <v>88</v>
      </c>
      <c r="AW597" s="13" t="s">
        <v>35</v>
      </c>
      <c r="AX597" s="13" t="s">
        <v>24</v>
      </c>
      <c r="AY597" s="166" t="s">
        <v>185</v>
      </c>
    </row>
    <row r="598" spans="1:65" s="2" customFormat="1" ht="21.75" customHeight="1">
      <c r="A598" s="33"/>
      <c r="B598" s="150"/>
      <c r="C598" s="151" t="s">
        <v>1062</v>
      </c>
      <c r="D598" s="151" t="s">
        <v>187</v>
      </c>
      <c r="E598" s="152" t="s">
        <v>353</v>
      </c>
      <c r="F598" s="153" t="s">
        <v>354</v>
      </c>
      <c r="G598" s="154" t="s">
        <v>228</v>
      </c>
      <c r="H598" s="155">
        <v>97.156999999999996</v>
      </c>
      <c r="I598" s="156"/>
      <c r="J598" s="157">
        <f>ROUND(I598*H598,2)</f>
        <v>0</v>
      </c>
      <c r="K598" s="153" t="s">
        <v>191</v>
      </c>
      <c r="L598" s="34"/>
      <c r="M598" s="158" t="s">
        <v>1</v>
      </c>
      <c r="N598" s="159" t="s">
        <v>45</v>
      </c>
      <c r="O598" s="59"/>
      <c r="P598" s="160">
        <f>O598*H598</f>
        <v>0</v>
      </c>
      <c r="Q598" s="160">
        <v>0</v>
      </c>
      <c r="R598" s="160">
        <f>Q598*H598</f>
        <v>0</v>
      </c>
      <c r="S598" s="160">
        <v>0</v>
      </c>
      <c r="T598" s="161">
        <f>S598*H598</f>
        <v>0</v>
      </c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R598" s="162" t="s">
        <v>192</v>
      </c>
      <c r="AT598" s="162" t="s">
        <v>187</v>
      </c>
      <c r="AU598" s="162" t="s">
        <v>88</v>
      </c>
      <c r="AY598" s="18" t="s">
        <v>185</v>
      </c>
      <c r="BE598" s="163">
        <f>IF(N598="základní",J598,0)</f>
        <v>0</v>
      </c>
      <c r="BF598" s="163">
        <f>IF(N598="snížená",J598,0)</f>
        <v>0</v>
      </c>
      <c r="BG598" s="163">
        <f>IF(N598="zákl. přenesená",J598,0)</f>
        <v>0</v>
      </c>
      <c r="BH598" s="163">
        <f>IF(N598="sníž. přenesená",J598,0)</f>
        <v>0</v>
      </c>
      <c r="BI598" s="163">
        <f>IF(N598="nulová",J598,0)</f>
        <v>0</v>
      </c>
      <c r="BJ598" s="18" t="s">
        <v>24</v>
      </c>
      <c r="BK598" s="163">
        <f>ROUND(I598*H598,2)</f>
        <v>0</v>
      </c>
      <c r="BL598" s="18" t="s">
        <v>192</v>
      </c>
      <c r="BM598" s="162" t="s">
        <v>4515</v>
      </c>
    </row>
    <row r="599" spans="1:65" s="2" customFormat="1" ht="16.5" customHeight="1">
      <c r="A599" s="33"/>
      <c r="B599" s="150"/>
      <c r="C599" s="151" t="s">
        <v>1072</v>
      </c>
      <c r="D599" s="151" t="s">
        <v>187</v>
      </c>
      <c r="E599" s="152" t="s">
        <v>2953</v>
      </c>
      <c r="F599" s="153" t="s">
        <v>1648</v>
      </c>
      <c r="G599" s="154" t="s">
        <v>288</v>
      </c>
      <c r="H599" s="155">
        <v>971.56799999999998</v>
      </c>
      <c r="I599" s="156"/>
      <c r="J599" s="157">
        <f>ROUND(I599*H599,2)</f>
        <v>0</v>
      </c>
      <c r="K599" s="153" t="s">
        <v>224</v>
      </c>
      <c r="L599" s="34"/>
      <c r="M599" s="158" t="s">
        <v>1</v>
      </c>
      <c r="N599" s="159" t="s">
        <v>45</v>
      </c>
      <c r="O599" s="59"/>
      <c r="P599" s="160">
        <f>O599*H599</f>
        <v>0</v>
      </c>
      <c r="Q599" s="160">
        <v>0</v>
      </c>
      <c r="R599" s="160">
        <f>Q599*H599</f>
        <v>0</v>
      </c>
      <c r="S599" s="160">
        <v>0</v>
      </c>
      <c r="T599" s="161">
        <f>S599*H599</f>
        <v>0</v>
      </c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R599" s="162" t="s">
        <v>192</v>
      </c>
      <c r="AT599" s="162" t="s">
        <v>187</v>
      </c>
      <c r="AU599" s="162" t="s">
        <v>88</v>
      </c>
      <c r="AY599" s="18" t="s">
        <v>185</v>
      </c>
      <c r="BE599" s="163">
        <f>IF(N599="základní",J599,0)</f>
        <v>0</v>
      </c>
      <c r="BF599" s="163">
        <f>IF(N599="snížená",J599,0)</f>
        <v>0</v>
      </c>
      <c r="BG599" s="163">
        <f>IF(N599="zákl. přenesená",J599,0)</f>
        <v>0</v>
      </c>
      <c r="BH599" s="163">
        <f>IF(N599="sníž. přenesená",J599,0)</f>
        <v>0</v>
      </c>
      <c r="BI599" s="163">
        <f>IF(N599="nulová",J599,0)</f>
        <v>0</v>
      </c>
      <c r="BJ599" s="18" t="s">
        <v>24</v>
      </c>
      <c r="BK599" s="163">
        <f>ROUND(I599*H599,2)</f>
        <v>0</v>
      </c>
      <c r="BL599" s="18" t="s">
        <v>192</v>
      </c>
      <c r="BM599" s="162" t="s">
        <v>4516</v>
      </c>
    </row>
    <row r="600" spans="1:65" s="15" customFormat="1">
      <c r="B600" s="194"/>
      <c r="D600" s="165" t="s">
        <v>194</v>
      </c>
      <c r="E600" s="195" t="s">
        <v>1</v>
      </c>
      <c r="F600" s="196" t="s">
        <v>1650</v>
      </c>
      <c r="H600" s="195" t="s">
        <v>1</v>
      </c>
      <c r="I600" s="197"/>
      <c r="L600" s="194"/>
      <c r="M600" s="198"/>
      <c r="N600" s="199"/>
      <c r="O600" s="199"/>
      <c r="P600" s="199"/>
      <c r="Q600" s="199"/>
      <c r="R600" s="199"/>
      <c r="S600" s="199"/>
      <c r="T600" s="200"/>
      <c r="AT600" s="195" t="s">
        <v>194</v>
      </c>
      <c r="AU600" s="195" t="s">
        <v>88</v>
      </c>
      <c r="AV600" s="15" t="s">
        <v>24</v>
      </c>
      <c r="AW600" s="15" t="s">
        <v>35</v>
      </c>
      <c r="AX600" s="15" t="s">
        <v>80</v>
      </c>
      <c r="AY600" s="195" t="s">
        <v>185</v>
      </c>
    </row>
    <row r="601" spans="1:65" s="13" customFormat="1">
      <c r="B601" s="164"/>
      <c r="D601" s="165" t="s">
        <v>194</v>
      </c>
      <c r="E601" s="166" t="s">
        <v>1</v>
      </c>
      <c r="F601" s="167" t="s">
        <v>1651</v>
      </c>
      <c r="H601" s="168">
        <v>971.56799999999998</v>
      </c>
      <c r="I601" s="169"/>
      <c r="L601" s="164"/>
      <c r="M601" s="170"/>
      <c r="N601" s="171"/>
      <c r="O601" s="171"/>
      <c r="P601" s="171"/>
      <c r="Q601" s="171"/>
      <c r="R601" s="171"/>
      <c r="S601" s="171"/>
      <c r="T601" s="172"/>
      <c r="AT601" s="166" t="s">
        <v>194</v>
      </c>
      <c r="AU601" s="166" t="s">
        <v>88</v>
      </c>
      <c r="AV601" s="13" t="s">
        <v>88</v>
      </c>
      <c r="AW601" s="13" t="s">
        <v>35</v>
      </c>
      <c r="AX601" s="13" t="s">
        <v>24</v>
      </c>
      <c r="AY601" s="166" t="s">
        <v>185</v>
      </c>
    </row>
    <row r="602" spans="1:65" s="2" customFormat="1" ht="16.5" customHeight="1">
      <c r="A602" s="33"/>
      <c r="B602" s="150"/>
      <c r="C602" s="151" t="s">
        <v>1077</v>
      </c>
      <c r="D602" s="151" t="s">
        <v>187</v>
      </c>
      <c r="E602" s="152" t="s">
        <v>573</v>
      </c>
      <c r="F602" s="153" t="s">
        <v>574</v>
      </c>
      <c r="G602" s="154" t="s">
        <v>288</v>
      </c>
      <c r="H602" s="155">
        <v>971.56799999999998</v>
      </c>
      <c r="I602" s="156"/>
      <c r="J602" s="157">
        <f>ROUND(I602*H602,2)</f>
        <v>0</v>
      </c>
      <c r="K602" s="153" t="s">
        <v>191</v>
      </c>
      <c r="L602" s="34"/>
      <c r="M602" s="158" t="s">
        <v>1</v>
      </c>
      <c r="N602" s="159" t="s">
        <v>45</v>
      </c>
      <c r="O602" s="59"/>
      <c r="P602" s="160">
        <f>O602*H602</f>
        <v>0</v>
      </c>
      <c r="Q602" s="160">
        <v>5.1000000000000004E-4</v>
      </c>
      <c r="R602" s="160">
        <f>Q602*H602</f>
        <v>0.49549968000000005</v>
      </c>
      <c r="S602" s="160">
        <v>0</v>
      </c>
      <c r="T602" s="161">
        <f>S602*H602</f>
        <v>0</v>
      </c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R602" s="162" t="s">
        <v>192</v>
      </c>
      <c r="AT602" s="162" t="s">
        <v>187</v>
      </c>
      <c r="AU602" s="162" t="s">
        <v>88</v>
      </c>
      <c r="AY602" s="18" t="s">
        <v>185</v>
      </c>
      <c r="BE602" s="163">
        <f>IF(N602="základní",J602,0)</f>
        <v>0</v>
      </c>
      <c r="BF602" s="163">
        <f>IF(N602="snížená",J602,0)</f>
        <v>0</v>
      </c>
      <c r="BG602" s="163">
        <f>IF(N602="zákl. přenesená",J602,0)</f>
        <v>0</v>
      </c>
      <c r="BH602" s="163">
        <f>IF(N602="sníž. přenesená",J602,0)</f>
        <v>0</v>
      </c>
      <c r="BI602" s="163">
        <f>IF(N602="nulová",J602,0)</f>
        <v>0</v>
      </c>
      <c r="BJ602" s="18" t="s">
        <v>24</v>
      </c>
      <c r="BK602" s="163">
        <f>ROUND(I602*H602,2)</f>
        <v>0</v>
      </c>
      <c r="BL602" s="18" t="s">
        <v>192</v>
      </c>
      <c r="BM602" s="162" t="s">
        <v>4517</v>
      </c>
    </row>
    <row r="603" spans="1:65" s="2" customFormat="1" ht="21.75" customHeight="1">
      <c r="A603" s="33"/>
      <c r="B603" s="150"/>
      <c r="C603" s="151" t="s">
        <v>1082</v>
      </c>
      <c r="D603" s="151" t="s">
        <v>187</v>
      </c>
      <c r="E603" s="152" t="s">
        <v>3951</v>
      </c>
      <c r="F603" s="153" t="s">
        <v>3952</v>
      </c>
      <c r="G603" s="154" t="s">
        <v>288</v>
      </c>
      <c r="H603" s="155">
        <v>79.893000000000001</v>
      </c>
      <c r="I603" s="156"/>
      <c r="J603" s="157">
        <f>ROUND(I603*H603,2)</f>
        <v>0</v>
      </c>
      <c r="K603" s="153" t="s">
        <v>191</v>
      </c>
      <c r="L603" s="34"/>
      <c r="M603" s="158" t="s">
        <v>1</v>
      </c>
      <c r="N603" s="159" t="s">
        <v>45</v>
      </c>
      <c r="O603" s="59"/>
      <c r="P603" s="160">
        <f>O603*H603</f>
        <v>0</v>
      </c>
      <c r="Q603" s="160">
        <v>0.10100000000000001</v>
      </c>
      <c r="R603" s="160">
        <f>Q603*H603</f>
        <v>8.0691930000000003</v>
      </c>
      <c r="S603" s="160">
        <v>0</v>
      </c>
      <c r="T603" s="161">
        <f>S603*H603</f>
        <v>0</v>
      </c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R603" s="162" t="s">
        <v>192</v>
      </c>
      <c r="AT603" s="162" t="s">
        <v>187</v>
      </c>
      <c r="AU603" s="162" t="s">
        <v>88</v>
      </c>
      <c r="AY603" s="18" t="s">
        <v>185</v>
      </c>
      <c r="BE603" s="163">
        <f>IF(N603="základní",J603,0)</f>
        <v>0</v>
      </c>
      <c r="BF603" s="163">
        <f>IF(N603="snížená",J603,0)</f>
        <v>0</v>
      </c>
      <c r="BG603" s="163">
        <f>IF(N603="zákl. přenesená",J603,0)</f>
        <v>0</v>
      </c>
      <c r="BH603" s="163">
        <f>IF(N603="sníž. přenesená",J603,0)</f>
        <v>0</v>
      </c>
      <c r="BI603" s="163">
        <f>IF(N603="nulová",J603,0)</f>
        <v>0</v>
      </c>
      <c r="BJ603" s="18" t="s">
        <v>24</v>
      </c>
      <c r="BK603" s="163">
        <f>ROUND(I603*H603,2)</f>
        <v>0</v>
      </c>
      <c r="BL603" s="18" t="s">
        <v>192</v>
      </c>
      <c r="BM603" s="162" t="s">
        <v>4518</v>
      </c>
    </row>
    <row r="604" spans="1:65" s="15" customFormat="1">
      <c r="B604" s="194"/>
      <c r="D604" s="165" t="s">
        <v>194</v>
      </c>
      <c r="E604" s="195" t="s">
        <v>1</v>
      </c>
      <c r="F604" s="196" t="s">
        <v>3954</v>
      </c>
      <c r="H604" s="195" t="s">
        <v>1</v>
      </c>
      <c r="I604" s="197"/>
      <c r="L604" s="194"/>
      <c r="M604" s="198"/>
      <c r="N604" s="199"/>
      <c r="O604" s="199"/>
      <c r="P604" s="199"/>
      <c r="Q604" s="199"/>
      <c r="R604" s="199"/>
      <c r="S604" s="199"/>
      <c r="T604" s="200"/>
      <c r="AT604" s="195" t="s">
        <v>194</v>
      </c>
      <c r="AU604" s="195" t="s">
        <v>88</v>
      </c>
      <c r="AV604" s="15" t="s">
        <v>24</v>
      </c>
      <c r="AW604" s="15" t="s">
        <v>35</v>
      </c>
      <c r="AX604" s="15" t="s">
        <v>80</v>
      </c>
      <c r="AY604" s="195" t="s">
        <v>185</v>
      </c>
    </row>
    <row r="605" spans="1:65" s="13" customFormat="1">
      <c r="B605" s="164"/>
      <c r="D605" s="165" t="s">
        <v>194</v>
      </c>
      <c r="E605" s="166" t="s">
        <v>1</v>
      </c>
      <c r="F605" s="167" t="s">
        <v>4138</v>
      </c>
      <c r="H605" s="168">
        <v>79.893000000000001</v>
      </c>
      <c r="I605" s="169"/>
      <c r="L605" s="164"/>
      <c r="M605" s="170"/>
      <c r="N605" s="171"/>
      <c r="O605" s="171"/>
      <c r="P605" s="171"/>
      <c r="Q605" s="171"/>
      <c r="R605" s="171"/>
      <c r="S605" s="171"/>
      <c r="T605" s="172"/>
      <c r="AT605" s="166" t="s">
        <v>194</v>
      </c>
      <c r="AU605" s="166" t="s">
        <v>88</v>
      </c>
      <c r="AV605" s="13" t="s">
        <v>88</v>
      </c>
      <c r="AW605" s="13" t="s">
        <v>35</v>
      </c>
      <c r="AX605" s="13" t="s">
        <v>80</v>
      </c>
      <c r="AY605" s="166" t="s">
        <v>185</v>
      </c>
    </row>
    <row r="606" spans="1:65" s="14" customFormat="1">
      <c r="B606" s="173"/>
      <c r="D606" s="165" t="s">
        <v>194</v>
      </c>
      <c r="E606" s="174" t="s">
        <v>3455</v>
      </c>
      <c r="F606" s="175" t="s">
        <v>195</v>
      </c>
      <c r="H606" s="176">
        <v>79.893000000000001</v>
      </c>
      <c r="I606" s="177"/>
      <c r="L606" s="173"/>
      <c r="M606" s="178"/>
      <c r="N606" s="179"/>
      <c r="O606" s="179"/>
      <c r="P606" s="179"/>
      <c r="Q606" s="179"/>
      <c r="R606" s="179"/>
      <c r="S606" s="179"/>
      <c r="T606" s="180"/>
      <c r="AT606" s="174" t="s">
        <v>194</v>
      </c>
      <c r="AU606" s="174" t="s">
        <v>88</v>
      </c>
      <c r="AV606" s="14" t="s">
        <v>192</v>
      </c>
      <c r="AW606" s="14" t="s">
        <v>35</v>
      </c>
      <c r="AX606" s="14" t="s">
        <v>24</v>
      </c>
      <c r="AY606" s="174" t="s">
        <v>185</v>
      </c>
    </row>
    <row r="607" spans="1:65" s="2" customFormat="1" ht="16.5" customHeight="1">
      <c r="A607" s="33"/>
      <c r="B607" s="150"/>
      <c r="C607" s="181" t="s">
        <v>1087</v>
      </c>
      <c r="D607" s="181" t="s">
        <v>231</v>
      </c>
      <c r="E607" s="182" t="s">
        <v>3956</v>
      </c>
      <c r="F607" s="183" t="s">
        <v>3957</v>
      </c>
      <c r="G607" s="184" t="s">
        <v>288</v>
      </c>
      <c r="H607" s="185">
        <v>80.691999999999993</v>
      </c>
      <c r="I607" s="186"/>
      <c r="J607" s="187">
        <f>ROUND(I607*H607,2)</f>
        <v>0</v>
      </c>
      <c r="K607" s="183" t="s">
        <v>191</v>
      </c>
      <c r="L607" s="188"/>
      <c r="M607" s="189" t="s">
        <v>1</v>
      </c>
      <c r="N607" s="190" t="s">
        <v>45</v>
      </c>
      <c r="O607" s="59"/>
      <c r="P607" s="160">
        <f>O607*H607</f>
        <v>0</v>
      </c>
      <c r="Q607" s="160">
        <v>0.115</v>
      </c>
      <c r="R607" s="160">
        <f>Q607*H607</f>
        <v>9.2795799999999993</v>
      </c>
      <c r="S607" s="160">
        <v>0</v>
      </c>
      <c r="T607" s="161">
        <f>S607*H607</f>
        <v>0</v>
      </c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R607" s="162" t="s">
        <v>217</v>
      </c>
      <c r="AT607" s="162" t="s">
        <v>231</v>
      </c>
      <c r="AU607" s="162" t="s">
        <v>88</v>
      </c>
      <c r="AY607" s="18" t="s">
        <v>185</v>
      </c>
      <c r="BE607" s="163">
        <f>IF(N607="základní",J607,0)</f>
        <v>0</v>
      </c>
      <c r="BF607" s="163">
        <f>IF(N607="snížená",J607,0)</f>
        <v>0</v>
      </c>
      <c r="BG607" s="163">
        <f>IF(N607="zákl. přenesená",J607,0)</f>
        <v>0</v>
      </c>
      <c r="BH607" s="163">
        <f>IF(N607="sníž. přenesená",J607,0)</f>
        <v>0</v>
      </c>
      <c r="BI607" s="163">
        <f>IF(N607="nulová",J607,0)</f>
        <v>0</v>
      </c>
      <c r="BJ607" s="18" t="s">
        <v>24</v>
      </c>
      <c r="BK607" s="163">
        <f>ROUND(I607*H607,2)</f>
        <v>0</v>
      </c>
      <c r="BL607" s="18" t="s">
        <v>192</v>
      </c>
      <c r="BM607" s="162" t="s">
        <v>4519</v>
      </c>
    </row>
    <row r="608" spans="1:65" s="13" customFormat="1">
      <c r="B608" s="164"/>
      <c r="D608" s="165" t="s">
        <v>194</v>
      </c>
      <c r="E608" s="166" t="s">
        <v>1</v>
      </c>
      <c r="F608" s="167" t="s">
        <v>4520</v>
      </c>
      <c r="H608" s="168">
        <v>80.691999999999993</v>
      </c>
      <c r="I608" s="169"/>
      <c r="L608" s="164"/>
      <c r="M608" s="170"/>
      <c r="N608" s="171"/>
      <c r="O608" s="171"/>
      <c r="P608" s="171"/>
      <c r="Q608" s="171"/>
      <c r="R608" s="171"/>
      <c r="S608" s="171"/>
      <c r="T608" s="172"/>
      <c r="AT608" s="166" t="s">
        <v>194</v>
      </c>
      <c r="AU608" s="166" t="s">
        <v>88</v>
      </c>
      <c r="AV608" s="13" t="s">
        <v>88</v>
      </c>
      <c r="AW608" s="13" t="s">
        <v>35</v>
      </c>
      <c r="AX608" s="13" t="s">
        <v>24</v>
      </c>
      <c r="AY608" s="166" t="s">
        <v>185</v>
      </c>
    </row>
    <row r="609" spans="1:65" s="12" customFormat="1" ht="22.9" customHeight="1">
      <c r="B609" s="137"/>
      <c r="D609" s="138" t="s">
        <v>79</v>
      </c>
      <c r="E609" s="148" t="s">
        <v>217</v>
      </c>
      <c r="F609" s="148" t="s">
        <v>1653</v>
      </c>
      <c r="I609" s="140"/>
      <c r="J609" s="149">
        <f>BK609</f>
        <v>0</v>
      </c>
      <c r="L609" s="137"/>
      <c r="M609" s="142"/>
      <c r="N609" s="143"/>
      <c r="O609" s="143"/>
      <c r="P609" s="144">
        <f>SUM(P610:P762)</f>
        <v>0</v>
      </c>
      <c r="Q609" s="143"/>
      <c r="R609" s="144">
        <f>SUM(R610:R762)</f>
        <v>20.816899900000003</v>
      </c>
      <c r="S609" s="143"/>
      <c r="T609" s="145">
        <f>SUM(T610:T762)</f>
        <v>0.1125</v>
      </c>
      <c r="AR609" s="138" t="s">
        <v>24</v>
      </c>
      <c r="AT609" s="146" t="s">
        <v>79</v>
      </c>
      <c r="AU609" s="146" t="s">
        <v>24</v>
      </c>
      <c r="AY609" s="138" t="s">
        <v>185</v>
      </c>
      <c r="BK609" s="147">
        <f>SUM(BK610:BK762)</f>
        <v>0</v>
      </c>
    </row>
    <row r="610" spans="1:65" s="2" customFormat="1" ht="16.5" customHeight="1">
      <c r="A610" s="33"/>
      <c r="B610" s="150"/>
      <c r="C610" s="151" t="s">
        <v>1092</v>
      </c>
      <c r="D610" s="151" t="s">
        <v>187</v>
      </c>
      <c r="E610" s="152" t="s">
        <v>4521</v>
      </c>
      <c r="F610" s="153" t="s">
        <v>4522</v>
      </c>
      <c r="G610" s="154" t="s">
        <v>280</v>
      </c>
      <c r="H610" s="155">
        <v>0.8</v>
      </c>
      <c r="I610" s="156"/>
      <c r="J610" s="157">
        <f>ROUND(I610*H610,2)</f>
        <v>0</v>
      </c>
      <c r="K610" s="153" t="s">
        <v>191</v>
      </c>
      <c r="L610" s="34"/>
      <c r="M610" s="158" t="s">
        <v>1</v>
      </c>
      <c r="N610" s="159" t="s">
        <v>45</v>
      </c>
      <c r="O610" s="59"/>
      <c r="P610" s="160">
        <f>O610*H610</f>
        <v>0</v>
      </c>
      <c r="Q610" s="160">
        <v>0</v>
      </c>
      <c r="R610" s="160">
        <f>Q610*H610</f>
        <v>0</v>
      </c>
      <c r="S610" s="160">
        <v>0</v>
      </c>
      <c r="T610" s="161">
        <f>S610*H610</f>
        <v>0</v>
      </c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R610" s="162" t="s">
        <v>192</v>
      </c>
      <c r="AT610" s="162" t="s">
        <v>187</v>
      </c>
      <c r="AU610" s="162" t="s">
        <v>88</v>
      </c>
      <c r="AY610" s="18" t="s">
        <v>185</v>
      </c>
      <c r="BE610" s="163">
        <f>IF(N610="základní",J610,0)</f>
        <v>0</v>
      </c>
      <c r="BF610" s="163">
        <f>IF(N610="snížená",J610,0)</f>
        <v>0</v>
      </c>
      <c r="BG610" s="163">
        <f>IF(N610="zákl. přenesená",J610,0)</f>
        <v>0</v>
      </c>
      <c r="BH610" s="163">
        <f>IF(N610="sníž. přenesená",J610,0)</f>
        <v>0</v>
      </c>
      <c r="BI610" s="163">
        <f>IF(N610="nulová",J610,0)</f>
        <v>0</v>
      </c>
      <c r="BJ610" s="18" t="s">
        <v>24</v>
      </c>
      <c r="BK610" s="163">
        <f>ROUND(I610*H610,2)</f>
        <v>0</v>
      </c>
      <c r="BL610" s="18" t="s">
        <v>192</v>
      </c>
      <c r="BM610" s="162" t="s">
        <v>4523</v>
      </c>
    </row>
    <row r="611" spans="1:65" s="13" customFormat="1">
      <c r="B611" s="164"/>
      <c r="D611" s="165" t="s">
        <v>194</v>
      </c>
      <c r="E611" s="166" t="s">
        <v>1</v>
      </c>
      <c r="F611" s="167" t="s">
        <v>4200</v>
      </c>
      <c r="H611" s="168">
        <v>2</v>
      </c>
      <c r="I611" s="169"/>
      <c r="L611" s="164"/>
      <c r="M611" s="170"/>
      <c r="N611" s="171"/>
      <c r="O611" s="171"/>
      <c r="P611" s="171"/>
      <c r="Q611" s="171"/>
      <c r="R611" s="171"/>
      <c r="S611" s="171"/>
      <c r="T611" s="172"/>
      <c r="AT611" s="166" t="s">
        <v>194</v>
      </c>
      <c r="AU611" s="166" t="s">
        <v>88</v>
      </c>
      <c r="AV611" s="13" t="s">
        <v>88</v>
      </c>
      <c r="AW611" s="13" t="s">
        <v>35</v>
      </c>
      <c r="AX611" s="13" t="s">
        <v>80</v>
      </c>
      <c r="AY611" s="166" t="s">
        <v>185</v>
      </c>
    </row>
    <row r="612" spans="1:65" s="14" customFormat="1">
      <c r="B612" s="173"/>
      <c r="D612" s="165" t="s">
        <v>194</v>
      </c>
      <c r="E612" s="174" t="s">
        <v>4166</v>
      </c>
      <c r="F612" s="175" t="s">
        <v>195</v>
      </c>
      <c r="H612" s="176">
        <v>2</v>
      </c>
      <c r="I612" s="177"/>
      <c r="L612" s="173"/>
      <c r="M612" s="178"/>
      <c r="N612" s="179"/>
      <c r="O612" s="179"/>
      <c r="P612" s="179"/>
      <c r="Q612" s="179"/>
      <c r="R612" s="179"/>
      <c r="S612" s="179"/>
      <c r="T612" s="180"/>
      <c r="AT612" s="174" t="s">
        <v>194</v>
      </c>
      <c r="AU612" s="174" t="s">
        <v>88</v>
      </c>
      <c r="AV612" s="14" t="s">
        <v>192</v>
      </c>
      <c r="AW612" s="14" t="s">
        <v>35</v>
      </c>
      <c r="AX612" s="14" t="s">
        <v>80</v>
      </c>
      <c r="AY612" s="174" t="s">
        <v>185</v>
      </c>
    </row>
    <row r="613" spans="1:65" s="15" customFormat="1">
      <c r="B613" s="194"/>
      <c r="D613" s="165" t="s">
        <v>194</v>
      </c>
      <c r="E613" s="195" t="s">
        <v>1</v>
      </c>
      <c r="F613" s="196" t="s">
        <v>4524</v>
      </c>
      <c r="H613" s="195" t="s">
        <v>1</v>
      </c>
      <c r="I613" s="197"/>
      <c r="L613" s="194"/>
      <c r="M613" s="198"/>
      <c r="N613" s="199"/>
      <c r="O613" s="199"/>
      <c r="P613" s="199"/>
      <c r="Q613" s="199"/>
      <c r="R613" s="199"/>
      <c r="S613" s="199"/>
      <c r="T613" s="200"/>
      <c r="AT613" s="195" t="s">
        <v>194</v>
      </c>
      <c r="AU613" s="195" t="s">
        <v>88</v>
      </c>
      <c r="AV613" s="15" t="s">
        <v>24</v>
      </c>
      <c r="AW613" s="15" t="s">
        <v>35</v>
      </c>
      <c r="AX613" s="15" t="s">
        <v>80</v>
      </c>
      <c r="AY613" s="195" t="s">
        <v>185</v>
      </c>
    </row>
    <row r="614" spans="1:65" s="13" customFormat="1">
      <c r="B614" s="164"/>
      <c r="D614" s="165" t="s">
        <v>194</v>
      </c>
      <c r="E614" s="166" t="s">
        <v>1</v>
      </c>
      <c r="F614" s="167" t="s">
        <v>4525</v>
      </c>
      <c r="H614" s="168">
        <v>0.8</v>
      </c>
      <c r="I614" s="169"/>
      <c r="L614" s="164"/>
      <c r="M614" s="170"/>
      <c r="N614" s="171"/>
      <c r="O614" s="171"/>
      <c r="P614" s="171"/>
      <c r="Q614" s="171"/>
      <c r="R614" s="171"/>
      <c r="S614" s="171"/>
      <c r="T614" s="172"/>
      <c r="AT614" s="166" t="s">
        <v>194</v>
      </c>
      <c r="AU614" s="166" t="s">
        <v>88</v>
      </c>
      <c r="AV614" s="13" t="s">
        <v>88</v>
      </c>
      <c r="AW614" s="13" t="s">
        <v>35</v>
      </c>
      <c r="AX614" s="13" t="s">
        <v>80</v>
      </c>
      <c r="AY614" s="166" t="s">
        <v>185</v>
      </c>
    </row>
    <row r="615" spans="1:65" s="14" customFormat="1">
      <c r="B615" s="173"/>
      <c r="D615" s="165" t="s">
        <v>194</v>
      </c>
      <c r="E615" s="174" t="s">
        <v>4167</v>
      </c>
      <c r="F615" s="175" t="s">
        <v>195</v>
      </c>
      <c r="H615" s="176">
        <v>0.8</v>
      </c>
      <c r="I615" s="177"/>
      <c r="L615" s="173"/>
      <c r="M615" s="178"/>
      <c r="N615" s="179"/>
      <c r="O615" s="179"/>
      <c r="P615" s="179"/>
      <c r="Q615" s="179"/>
      <c r="R615" s="179"/>
      <c r="S615" s="179"/>
      <c r="T615" s="180"/>
      <c r="AT615" s="174" t="s">
        <v>194</v>
      </c>
      <c r="AU615" s="174" t="s">
        <v>88</v>
      </c>
      <c r="AV615" s="14" t="s">
        <v>192</v>
      </c>
      <c r="AW615" s="14" t="s">
        <v>35</v>
      </c>
      <c r="AX615" s="14" t="s">
        <v>24</v>
      </c>
      <c r="AY615" s="174" t="s">
        <v>185</v>
      </c>
    </row>
    <row r="616" spans="1:65" s="2" customFormat="1" ht="33" customHeight="1">
      <c r="A616" s="33"/>
      <c r="B616" s="150"/>
      <c r="C616" s="181" t="s">
        <v>1097</v>
      </c>
      <c r="D616" s="181" t="s">
        <v>231</v>
      </c>
      <c r="E616" s="182" t="s">
        <v>4526</v>
      </c>
      <c r="F616" s="183" t="s">
        <v>4527</v>
      </c>
      <c r="G616" s="184" t="s">
        <v>280</v>
      </c>
      <c r="H616" s="185">
        <v>0.80800000000000005</v>
      </c>
      <c r="I616" s="186"/>
      <c r="J616" s="187">
        <f>ROUND(I616*H616,2)</f>
        <v>0</v>
      </c>
      <c r="K616" s="183" t="s">
        <v>224</v>
      </c>
      <c r="L616" s="188"/>
      <c r="M616" s="189" t="s">
        <v>1</v>
      </c>
      <c r="N616" s="190" t="s">
        <v>45</v>
      </c>
      <c r="O616" s="59"/>
      <c r="P616" s="160">
        <f>O616*H616</f>
        <v>0</v>
      </c>
      <c r="Q616" s="160">
        <v>1.4500000000000001E-2</v>
      </c>
      <c r="R616" s="160">
        <f>Q616*H616</f>
        <v>1.1716000000000001E-2</v>
      </c>
      <c r="S616" s="160">
        <v>0</v>
      </c>
      <c r="T616" s="161">
        <f>S616*H616</f>
        <v>0</v>
      </c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R616" s="162" t="s">
        <v>217</v>
      </c>
      <c r="AT616" s="162" t="s">
        <v>231</v>
      </c>
      <c r="AU616" s="162" t="s">
        <v>88</v>
      </c>
      <c r="AY616" s="18" t="s">
        <v>185</v>
      </c>
      <c r="BE616" s="163">
        <f>IF(N616="základní",J616,0)</f>
        <v>0</v>
      </c>
      <c r="BF616" s="163">
        <f>IF(N616="snížená",J616,0)</f>
        <v>0</v>
      </c>
      <c r="BG616" s="163">
        <f>IF(N616="zákl. přenesená",J616,0)</f>
        <v>0</v>
      </c>
      <c r="BH616" s="163">
        <f>IF(N616="sníž. přenesená",J616,0)</f>
        <v>0</v>
      </c>
      <c r="BI616" s="163">
        <f>IF(N616="nulová",J616,0)</f>
        <v>0</v>
      </c>
      <c r="BJ616" s="18" t="s">
        <v>24</v>
      </c>
      <c r="BK616" s="163">
        <f>ROUND(I616*H616,2)</f>
        <v>0</v>
      </c>
      <c r="BL616" s="18" t="s">
        <v>192</v>
      </c>
      <c r="BM616" s="162" t="s">
        <v>4528</v>
      </c>
    </row>
    <row r="617" spans="1:65" s="13" customFormat="1">
      <c r="B617" s="164"/>
      <c r="D617" s="165" t="s">
        <v>194</v>
      </c>
      <c r="E617" s="166" t="s">
        <v>1</v>
      </c>
      <c r="F617" s="167" t="s">
        <v>4529</v>
      </c>
      <c r="H617" s="168">
        <v>0.80800000000000005</v>
      </c>
      <c r="I617" s="169"/>
      <c r="L617" s="164"/>
      <c r="M617" s="170"/>
      <c r="N617" s="171"/>
      <c r="O617" s="171"/>
      <c r="P617" s="171"/>
      <c r="Q617" s="171"/>
      <c r="R617" s="171"/>
      <c r="S617" s="171"/>
      <c r="T617" s="172"/>
      <c r="AT617" s="166" t="s">
        <v>194</v>
      </c>
      <c r="AU617" s="166" t="s">
        <v>88</v>
      </c>
      <c r="AV617" s="13" t="s">
        <v>88</v>
      </c>
      <c r="AW617" s="13" t="s">
        <v>35</v>
      </c>
      <c r="AX617" s="13" t="s">
        <v>24</v>
      </c>
      <c r="AY617" s="166" t="s">
        <v>185</v>
      </c>
    </row>
    <row r="618" spans="1:65" s="2" customFormat="1" ht="16.5" customHeight="1">
      <c r="A618" s="33"/>
      <c r="B618" s="150"/>
      <c r="C618" s="151" t="s">
        <v>1103</v>
      </c>
      <c r="D618" s="151" t="s">
        <v>187</v>
      </c>
      <c r="E618" s="152" t="s">
        <v>4530</v>
      </c>
      <c r="F618" s="153" t="s">
        <v>4531</v>
      </c>
      <c r="G618" s="154" t="s">
        <v>190</v>
      </c>
      <c r="H618" s="155">
        <v>1</v>
      </c>
      <c r="I618" s="156"/>
      <c r="J618" s="157">
        <f>ROUND(I618*H618,2)</f>
        <v>0</v>
      </c>
      <c r="K618" s="153" t="s">
        <v>191</v>
      </c>
      <c r="L618" s="34"/>
      <c r="M618" s="158" t="s">
        <v>1</v>
      </c>
      <c r="N618" s="159" t="s">
        <v>45</v>
      </c>
      <c r="O618" s="59"/>
      <c r="P618" s="160">
        <f>O618*H618</f>
        <v>0</v>
      </c>
      <c r="Q618" s="160">
        <v>1.0000000000000001E-5</v>
      </c>
      <c r="R618" s="160">
        <f>Q618*H618</f>
        <v>1.0000000000000001E-5</v>
      </c>
      <c r="S618" s="160">
        <v>0</v>
      </c>
      <c r="T618" s="161">
        <f>S618*H618</f>
        <v>0</v>
      </c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R618" s="162" t="s">
        <v>192</v>
      </c>
      <c r="AT618" s="162" t="s">
        <v>187</v>
      </c>
      <c r="AU618" s="162" t="s">
        <v>88</v>
      </c>
      <c r="AY618" s="18" t="s">
        <v>185</v>
      </c>
      <c r="BE618" s="163">
        <f>IF(N618="základní",J618,0)</f>
        <v>0</v>
      </c>
      <c r="BF618" s="163">
        <f>IF(N618="snížená",J618,0)</f>
        <v>0</v>
      </c>
      <c r="BG618" s="163">
        <f>IF(N618="zákl. přenesená",J618,0)</f>
        <v>0</v>
      </c>
      <c r="BH618" s="163">
        <f>IF(N618="sníž. přenesená",J618,0)</f>
        <v>0</v>
      </c>
      <c r="BI618" s="163">
        <f>IF(N618="nulová",J618,0)</f>
        <v>0</v>
      </c>
      <c r="BJ618" s="18" t="s">
        <v>24</v>
      </c>
      <c r="BK618" s="163">
        <f>ROUND(I618*H618,2)</f>
        <v>0</v>
      </c>
      <c r="BL618" s="18" t="s">
        <v>192</v>
      </c>
      <c r="BM618" s="162" t="s">
        <v>4532</v>
      </c>
    </row>
    <row r="619" spans="1:65" s="13" customFormat="1">
      <c r="B619" s="164"/>
      <c r="D619" s="165" t="s">
        <v>194</v>
      </c>
      <c r="E619" s="166" t="s">
        <v>1</v>
      </c>
      <c r="F619" s="167" t="s">
        <v>4533</v>
      </c>
      <c r="H619" s="168">
        <v>1</v>
      </c>
      <c r="I619" s="169"/>
      <c r="L619" s="164"/>
      <c r="M619" s="170"/>
      <c r="N619" s="171"/>
      <c r="O619" s="171"/>
      <c r="P619" s="171"/>
      <c r="Q619" s="171"/>
      <c r="R619" s="171"/>
      <c r="S619" s="171"/>
      <c r="T619" s="172"/>
      <c r="AT619" s="166" t="s">
        <v>194</v>
      </c>
      <c r="AU619" s="166" t="s">
        <v>88</v>
      </c>
      <c r="AV619" s="13" t="s">
        <v>88</v>
      </c>
      <c r="AW619" s="13" t="s">
        <v>35</v>
      </c>
      <c r="AX619" s="13" t="s">
        <v>24</v>
      </c>
      <c r="AY619" s="166" t="s">
        <v>185</v>
      </c>
    </row>
    <row r="620" spans="1:65" s="2" customFormat="1" ht="16.5" customHeight="1">
      <c r="A620" s="33"/>
      <c r="B620" s="150"/>
      <c r="C620" s="151" t="s">
        <v>1107</v>
      </c>
      <c r="D620" s="151" t="s">
        <v>187</v>
      </c>
      <c r="E620" s="152" t="s">
        <v>4534</v>
      </c>
      <c r="F620" s="153" t="s">
        <v>4535</v>
      </c>
      <c r="G620" s="154" t="s">
        <v>190</v>
      </c>
      <c r="H620" s="155">
        <v>2</v>
      </c>
      <c r="I620" s="156"/>
      <c r="J620" s="157">
        <f>ROUND(I620*H620,2)</f>
        <v>0</v>
      </c>
      <c r="K620" s="153" t="s">
        <v>224</v>
      </c>
      <c r="L620" s="34"/>
      <c r="M620" s="158" t="s">
        <v>1</v>
      </c>
      <c r="N620" s="159" t="s">
        <v>45</v>
      </c>
      <c r="O620" s="59"/>
      <c r="P620" s="160">
        <f>O620*H620</f>
        <v>0</v>
      </c>
      <c r="Q620" s="160">
        <v>1.0000000000000001E-5</v>
      </c>
      <c r="R620" s="160">
        <f>Q620*H620</f>
        <v>2.0000000000000002E-5</v>
      </c>
      <c r="S620" s="160">
        <v>0</v>
      </c>
      <c r="T620" s="161">
        <f>S620*H620</f>
        <v>0</v>
      </c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R620" s="162" t="s">
        <v>192</v>
      </c>
      <c r="AT620" s="162" t="s">
        <v>187</v>
      </c>
      <c r="AU620" s="162" t="s">
        <v>88</v>
      </c>
      <c r="AY620" s="18" t="s">
        <v>185</v>
      </c>
      <c r="BE620" s="163">
        <f>IF(N620="základní",J620,0)</f>
        <v>0</v>
      </c>
      <c r="BF620" s="163">
        <f>IF(N620="snížená",J620,0)</f>
        <v>0</v>
      </c>
      <c r="BG620" s="163">
        <f>IF(N620="zákl. přenesená",J620,0)</f>
        <v>0</v>
      </c>
      <c r="BH620" s="163">
        <f>IF(N620="sníž. přenesená",J620,0)</f>
        <v>0</v>
      </c>
      <c r="BI620" s="163">
        <f>IF(N620="nulová",J620,0)</f>
        <v>0</v>
      </c>
      <c r="BJ620" s="18" t="s">
        <v>24</v>
      </c>
      <c r="BK620" s="163">
        <f>ROUND(I620*H620,2)</f>
        <v>0</v>
      </c>
      <c r="BL620" s="18" t="s">
        <v>192</v>
      </c>
      <c r="BM620" s="162" t="s">
        <v>4536</v>
      </c>
    </row>
    <row r="621" spans="1:65" s="13" customFormat="1">
      <c r="B621" s="164"/>
      <c r="D621" s="165" t="s">
        <v>194</v>
      </c>
      <c r="E621" s="166" t="s">
        <v>1</v>
      </c>
      <c r="F621" s="167" t="s">
        <v>4537</v>
      </c>
      <c r="H621" s="168">
        <v>2</v>
      </c>
      <c r="I621" s="169"/>
      <c r="L621" s="164"/>
      <c r="M621" s="170"/>
      <c r="N621" s="171"/>
      <c r="O621" s="171"/>
      <c r="P621" s="171"/>
      <c r="Q621" s="171"/>
      <c r="R621" s="171"/>
      <c r="S621" s="171"/>
      <c r="T621" s="172"/>
      <c r="AT621" s="166" t="s">
        <v>194</v>
      </c>
      <c r="AU621" s="166" t="s">
        <v>88</v>
      </c>
      <c r="AV621" s="13" t="s">
        <v>88</v>
      </c>
      <c r="AW621" s="13" t="s">
        <v>35</v>
      </c>
      <c r="AX621" s="13" t="s">
        <v>24</v>
      </c>
      <c r="AY621" s="166" t="s">
        <v>185</v>
      </c>
    </row>
    <row r="622" spans="1:65" s="2" customFormat="1" ht="16.5" customHeight="1">
      <c r="A622" s="33"/>
      <c r="B622" s="150"/>
      <c r="C622" s="151" t="s">
        <v>1112</v>
      </c>
      <c r="D622" s="151" t="s">
        <v>187</v>
      </c>
      <c r="E622" s="152" t="s">
        <v>4538</v>
      </c>
      <c r="F622" s="153" t="s">
        <v>4539</v>
      </c>
      <c r="G622" s="154" t="s">
        <v>280</v>
      </c>
      <c r="H622" s="155">
        <v>3.7</v>
      </c>
      <c r="I622" s="156"/>
      <c r="J622" s="157">
        <f>ROUND(I622*H622,2)</f>
        <v>0</v>
      </c>
      <c r="K622" s="153" t="s">
        <v>191</v>
      </c>
      <c r="L622" s="34"/>
      <c r="M622" s="158" t="s">
        <v>1</v>
      </c>
      <c r="N622" s="159" t="s">
        <v>45</v>
      </c>
      <c r="O622" s="59"/>
      <c r="P622" s="160">
        <f>O622*H622</f>
        <v>0</v>
      </c>
      <c r="Q622" s="160">
        <v>0</v>
      </c>
      <c r="R622" s="160">
        <f>Q622*H622</f>
        <v>0</v>
      </c>
      <c r="S622" s="160">
        <v>0</v>
      </c>
      <c r="T622" s="161">
        <f>S622*H622</f>
        <v>0</v>
      </c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R622" s="162" t="s">
        <v>192</v>
      </c>
      <c r="AT622" s="162" t="s">
        <v>187</v>
      </c>
      <c r="AU622" s="162" t="s">
        <v>88</v>
      </c>
      <c r="AY622" s="18" t="s">
        <v>185</v>
      </c>
      <c r="BE622" s="163">
        <f>IF(N622="základní",J622,0)</f>
        <v>0</v>
      </c>
      <c r="BF622" s="163">
        <f>IF(N622="snížená",J622,0)</f>
        <v>0</v>
      </c>
      <c r="BG622" s="163">
        <f>IF(N622="zákl. přenesená",J622,0)</f>
        <v>0</v>
      </c>
      <c r="BH622" s="163">
        <f>IF(N622="sníž. přenesená",J622,0)</f>
        <v>0</v>
      </c>
      <c r="BI622" s="163">
        <f>IF(N622="nulová",J622,0)</f>
        <v>0</v>
      </c>
      <c r="BJ622" s="18" t="s">
        <v>24</v>
      </c>
      <c r="BK622" s="163">
        <f>ROUND(I622*H622,2)</f>
        <v>0</v>
      </c>
      <c r="BL622" s="18" t="s">
        <v>192</v>
      </c>
      <c r="BM622" s="162" t="s">
        <v>4540</v>
      </c>
    </row>
    <row r="623" spans="1:65" s="13" customFormat="1">
      <c r="B623" s="164"/>
      <c r="D623" s="165" t="s">
        <v>194</v>
      </c>
      <c r="E623" s="166" t="s">
        <v>1</v>
      </c>
      <c r="F623" s="167" t="s">
        <v>4541</v>
      </c>
      <c r="H623" s="168">
        <v>2.5</v>
      </c>
      <c r="I623" s="169"/>
      <c r="L623" s="164"/>
      <c r="M623" s="170"/>
      <c r="N623" s="171"/>
      <c r="O623" s="171"/>
      <c r="P623" s="171"/>
      <c r="Q623" s="171"/>
      <c r="R623" s="171"/>
      <c r="S623" s="171"/>
      <c r="T623" s="172"/>
      <c r="AT623" s="166" t="s">
        <v>194</v>
      </c>
      <c r="AU623" s="166" t="s">
        <v>88</v>
      </c>
      <c r="AV623" s="13" t="s">
        <v>88</v>
      </c>
      <c r="AW623" s="13" t="s">
        <v>35</v>
      </c>
      <c r="AX623" s="13" t="s">
        <v>80</v>
      </c>
      <c r="AY623" s="166" t="s">
        <v>185</v>
      </c>
    </row>
    <row r="624" spans="1:65" s="13" customFormat="1">
      <c r="B624" s="164"/>
      <c r="D624" s="165" t="s">
        <v>194</v>
      </c>
      <c r="E624" s="166" t="s">
        <v>1</v>
      </c>
      <c r="F624" s="167" t="s">
        <v>4542</v>
      </c>
      <c r="H624" s="168">
        <v>3.6</v>
      </c>
      <c r="I624" s="169"/>
      <c r="L624" s="164"/>
      <c r="M624" s="170"/>
      <c r="N624" s="171"/>
      <c r="O624" s="171"/>
      <c r="P624" s="171"/>
      <c r="Q624" s="171"/>
      <c r="R624" s="171"/>
      <c r="S624" s="171"/>
      <c r="T624" s="172"/>
      <c r="AT624" s="166" t="s">
        <v>194</v>
      </c>
      <c r="AU624" s="166" t="s">
        <v>88</v>
      </c>
      <c r="AV624" s="13" t="s">
        <v>88</v>
      </c>
      <c r="AW624" s="13" t="s">
        <v>35</v>
      </c>
      <c r="AX624" s="13" t="s">
        <v>80</v>
      </c>
      <c r="AY624" s="166" t="s">
        <v>185</v>
      </c>
    </row>
    <row r="625" spans="1:65" s="14" customFormat="1">
      <c r="B625" s="173"/>
      <c r="D625" s="165" t="s">
        <v>194</v>
      </c>
      <c r="E625" s="174" t="s">
        <v>4160</v>
      </c>
      <c r="F625" s="175" t="s">
        <v>195</v>
      </c>
      <c r="H625" s="176">
        <v>6.1</v>
      </c>
      <c r="I625" s="177"/>
      <c r="L625" s="173"/>
      <c r="M625" s="178"/>
      <c r="N625" s="179"/>
      <c r="O625" s="179"/>
      <c r="P625" s="179"/>
      <c r="Q625" s="179"/>
      <c r="R625" s="179"/>
      <c r="S625" s="179"/>
      <c r="T625" s="180"/>
      <c r="AT625" s="174" t="s">
        <v>194</v>
      </c>
      <c r="AU625" s="174" t="s">
        <v>88</v>
      </c>
      <c r="AV625" s="14" t="s">
        <v>192</v>
      </c>
      <c r="AW625" s="14" t="s">
        <v>35</v>
      </c>
      <c r="AX625" s="14" t="s">
        <v>80</v>
      </c>
      <c r="AY625" s="174" t="s">
        <v>185</v>
      </c>
    </row>
    <row r="626" spans="1:65" s="15" customFormat="1">
      <c r="B626" s="194"/>
      <c r="D626" s="165" t="s">
        <v>194</v>
      </c>
      <c r="E626" s="195" t="s">
        <v>1</v>
      </c>
      <c r="F626" s="196" t="s">
        <v>4543</v>
      </c>
      <c r="H626" s="195" t="s">
        <v>1</v>
      </c>
      <c r="I626" s="197"/>
      <c r="L626" s="194"/>
      <c r="M626" s="198"/>
      <c r="N626" s="199"/>
      <c r="O626" s="199"/>
      <c r="P626" s="199"/>
      <c r="Q626" s="199"/>
      <c r="R626" s="199"/>
      <c r="S626" s="199"/>
      <c r="T626" s="200"/>
      <c r="AT626" s="195" t="s">
        <v>194</v>
      </c>
      <c r="AU626" s="195" t="s">
        <v>88</v>
      </c>
      <c r="AV626" s="15" t="s">
        <v>24</v>
      </c>
      <c r="AW626" s="15" t="s">
        <v>35</v>
      </c>
      <c r="AX626" s="15" t="s">
        <v>80</v>
      </c>
      <c r="AY626" s="195" t="s">
        <v>185</v>
      </c>
    </row>
    <row r="627" spans="1:65" s="13" customFormat="1">
      <c r="B627" s="164"/>
      <c r="D627" s="165" t="s">
        <v>194</v>
      </c>
      <c r="E627" s="166" t="s">
        <v>1</v>
      </c>
      <c r="F627" s="167" t="s">
        <v>4544</v>
      </c>
      <c r="H627" s="168">
        <v>2.5</v>
      </c>
      <c r="I627" s="169"/>
      <c r="L627" s="164"/>
      <c r="M627" s="170"/>
      <c r="N627" s="171"/>
      <c r="O627" s="171"/>
      <c r="P627" s="171"/>
      <c r="Q627" s="171"/>
      <c r="R627" s="171"/>
      <c r="S627" s="171"/>
      <c r="T627" s="172"/>
      <c r="AT627" s="166" t="s">
        <v>194</v>
      </c>
      <c r="AU627" s="166" t="s">
        <v>88</v>
      </c>
      <c r="AV627" s="13" t="s">
        <v>88</v>
      </c>
      <c r="AW627" s="13" t="s">
        <v>35</v>
      </c>
      <c r="AX627" s="13" t="s">
        <v>80</v>
      </c>
      <c r="AY627" s="166" t="s">
        <v>185</v>
      </c>
    </row>
    <row r="628" spans="1:65" s="13" customFormat="1">
      <c r="B628" s="164"/>
      <c r="D628" s="165" t="s">
        <v>194</v>
      </c>
      <c r="E628" s="166" t="s">
        <v>1</v>
      </c>
      <c r="F628" s="167" t="s">
        <v>4545</v>
      </c>
      <c r="H628" s="168">
        <v>1.2</v>
      </c>
      <c r="I628" s="169"/>
      <c r="L628" s="164"/>
      <c r="M628" s="170"/>
      <c r="N628" s="171"/>
      <c r="O628" s="171"/>
      <c r="P628" s="171"/>
      <c r="Q628" s="171"/>
      <c r="R628" s="171"/>
      <c r="S628" s="171"/>
      <c r="T628" s="172"/>
      <c r="AT628" s="166" t="s">
        <v>194</v>
      </c>
      <c r="AU628" s="166" t="s">
        <v>88</v>
      </c>
      <c r="AV628" s="13" t="s">
        <v>88</v>
      </c>
      <c r="AW628" s="13" t="s">
        <v>35</v>
      </c>
      <c r="AX628" s="13" t="s">
        <v>80</v>
      </c>
      <c r="AY628" s="166" t="s">
        <v>185</v>
      </c>
    </row>
    <row r="629" spans="1:65" s="14" customFormat="1">
      <c r="B629" s="173"/>
      <c r="D629" s="165" t="s">
        <v>194</v>
      </c>
      <c r="E629" s="174" t="s">
        <v>4162</v>
      </c>
      <c r="F629" s="175" t="s">
        <v>195</v>
      </c>
      <c r="H629" s="176">
        <v>3.7</v>
      </c>
      <c r="I629" s="177"/>
      <c r="L629" s="173"/>
      <c r="M629" s="178"/>
      <c r="N629" s="179"/>
      <c r="O629" s="179"/>
      <c r="P629" s="179"/>
      <c r="Q629" s="179"/>
      <c r="R629" s="179"/>
      <c r="S629" s="179"/>
      <c r="T629" s="180"/>
      <c r="AT629" s="174" t="s">
        <v>194</v>
      </c>
      <c r="AU629" s="174" t="s">
        <v>88</v>
      </c>
      <c r="AV629" s="14" t="s">
        <v>192</v>
      </c>
      <c r="AW629" s="14" t="s">
        <v>35</v>
      </c>
      <c r="AX629" s="14" t="s">
        <v>24</v>
      </c>
      <c r="AY629" s="174" t="s">
        <v>185</v>
      </c>
    </row>
    <row r="630" spans="1:65" s="2" customFormat="1" ht="33" customHeight="1">
      <c r="A630" s="33"/>
      <c r="B630" s="150"/>
      <c r="C630" s="181" t="s">
        <v>1117</v>
      </c>
      <c r="D630" s="181" t="s">
        <v>231</v>
      </c>
      <c r="E630" s="182" t="s">
        <v>4546</v>
      </c>
      <c r="F630" s="183" t="s">
        <v>4547</v>
      </c>
      <c r="G630" s="184" t="s">
        <v>280</v>
      </c>
      <c r="H630" s="185">
        <v>3.7370000000000001</v>
      </c>
      <c r="I630" s="186"/>
      <c r="J630" s="187">
        <f>ROUND(I630*H630,2)</f>
        <v>0</v>
      </c>
      <c r="K630" s="183" t="s">
        <v>224</v>
      </c>
      <c r="L630" s="188"/>
      <c r="M630" s="189" t="s">
        <v>1</v>
      </c>
      <c r="N630" s="190" t="s">
        <v>45</v>
      </c>
      <c r="O630" s="59"/>
      <c r="P630" s="160">
        <f>O630*H630</f>
        <v>0</v>
      </c>
      <c r="Q630" s="160">
        <v>1.77E-2</v>
      </c>
      <c r="R630" s="160">
        <f>Q630*H630</f>
        <v>6.6144900000000006E-2</v>
      </c>
      <c r="S630" s="160">
        <v>0</v>
      </c>
      <c r="T630" s="161">
        <f>S630*H630</f>
        <v>0</v>
      </c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R630" s="162" t="s">
        <v>217</v>
      </c>
      <c r="AT630" s="162" t="s">
        <v>231</v>
      </c>
      <c r="AU630" s="162" t="s">
        <v>88</v>
      </c>
      <c r="AY630" s="18" t="s">
        <v>185</v>
      </c>
      <c r="BE630" s="163">
        <f>IF(N630="základní",J630,0)</f>
        <v>0</v>
      </c>
      <c r="BF630" s="163">
        <f>IF(N630="snížená",J630,0)</f>
        <v>0</v>
      </c>
      <c r="BG630" s="163">
        <f>IF(N630="zákl. přenesená",J630,0)</f>
        <v>0</v>
      </c>
      <c r="BH630" s="163">
        <f>IF(N630="sníž. přenesená",J630,0)</f>
        <v>0</v>
      </c>
      <c r="BI630" s="163">
        <f>IF(N630="nulová",J630,0)</f>
        <v>0</v>
      </c>
      <c r="BJ630" s="18" t="s">
        <v>24</v>
      </c>
      <c r="BK630" s="163">
        <f>ROUND(I630*H630,2)</f>
        <v>0</v>
      </c>
      <c r="BL630" s="18" t="s">
        <v>192</v>
      </c>
      <c r="BM630" s="162" t="s">
        <v>4548</v>
      </c>
    </row>
    <row r="631" spans="1:65" s="13" customFormat="1">
      <c r="B631" s="164"/>
      <c r="D631" s="165" t="s">
        <v>194</v>
      </c>
      <c r="E631" s="166" t="s">
        <v>1</v>
      </c>
      <c r="F631" s="167" t="s">
        <v>4549</v>
      </c>
      <c r="H631" s="168">
        <v>3.7370000000000001</v>
      </c>
      <c r="I631" s="169"/>
      <c r="L631" s="164"/>
      <c r="M631" s="170"/>
      <c r="N631" s="171"/>
      <c r="O631" s="171"/>
      <c r="P631" s="171"/>
      <c r="Q631" s="171"/>
      <c r="R631" s="171"/>
      <c r="S631" s="171"/>
      <c r="T631" s="172"/>
      <c r="AT631" s="166" t="s">
        <v>194</v>
      </c>
      <c r="AU631" s="166" t="s">
        <v>88</v>
      </c>
      <c r="AV631" s="13" t="s">
        <v>88</v>
      </c>
      <c r="AW631" s="13" t="s">
        <v>35</v>
      </c>
      <c r="AX631" s="13" t="s">
        <v>24</v>
      </c>
      <c r="AY631" s="166" t="s">
        <v>185</v>
      </c>
    </row>
    <row r="632" spans="1:65" s="2" customFormat="1" ht="16.5" customHeight="1">
      <c r="A632" s="33"/>
      <c r="B632" s="150"/>
      <c r="C632" s="151" t="s">
        <v>1122</v>
      </c>
      <c r="D632" s="151" t="s">
        <v>187</v>
      </c>
      <c r="E632" s="152" t="s">
        <v>4550</v>
      </c>
      <c r="F632" s="153" t="s">
        <v>4551</v>
      </c>
      <c r="G632" s="154" t="s">
        <v>190</v>
      </c>
      <c r="H632" s="155">
        <v>4</v>
      </c>
      <c r="I632" s="156"/>
      <c r="J632" s="157">
        <f>ROUND(I632*H632,2)</f>
        <v>0</v>
      </c>
      <c r="K632" s="153" t="s">
        <v>191</v>
      </c>
      <c r="L632" s="34"/>
      <c r="M632" s="158" t="s">
        <v>1</v>
      </c>
      <c r="N632" s="159" t="s">
        <v>45</v>
      </c>
      <c r="O632" s="59"/>
      <c r="P632" s="160">
        <f>O632*H632</f>
        <v>0</v>
      </c>
      <c r="Q632" s="160">
        <v>2.0000000000000002E-5</v>
      </c>
      <c r="R632" s="160">
        <f>Q632*H632</f>
        <v>8.0000000000000007E-5</v>
      </c>
      <c r="S632" s="160">
        <v>0</v>
      </c>
      <c r="T632" s="161">
        <f>S632*H632</f>
        <v>0</v>
      </c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R632" s="162" t="s">
        <v>192</v>
      </c>
      <c r="AT632" s="162" t="s">
        <v>187</v>
      </c>
      <c r="AU632" s="162" t="s">
        <v>88</v>
      </c>
      <c r="AY632" s="18" t="s">
        <v>185</v>
      </c>
      <c r="BE632" s="163">
        <f>IF(N632="základní",J632,0)</f>
        <v>0</v>
      </c>
      <c r="BF632" s="163">
        <f>IF(N632="snížená",J632,0)</f>
        <v>0</v>
      </c>
      <c r="BG632" s="163">
        <f>IF(N632="zákl. přenesená",J632,0)</f>
        <v>0</v>
      </c>
      <c r="BH632" s="163">
        <f>IF(N632="sníž. přenesená",J632,0)</f>
        <v>0</v>
      </c>
      <c r="BI632" s="163">
        <f>IF(N632="nulová",J632,0)</f>
        <v>0</v>
      </c>
      <c r="BJ632" s="18" t="s">
        <v>24</v>
      </c>
      <c r="BK632" s="163">
        <f>ROUND(I632*H632,2)</f>
        <v>0</v>
      </c>
      <c r="BL632" s="18" t="s">
        <v>192</v>
      </c>
      <c r="BM632" s="162" t="s">
        <v>4552</v>
      </c>
    </row>
    <row r="633" spans="1:65" s="13" customFormat="1">
      <c r="B633" s="164"/>
      <c r="D633" s="165" t="s">
        <v>194</v>
      </c>
      <c r="E633" s="166" t="s">
        <v>1</v>
      </c>
      <c r="F633" s="167" t="s">
        <v>4553</v>
      </c>
      <c r="H633" s="168">
        <v>1</v>
      </c>
      <c r="I633" s="169"/>
      <c r="L633" s="164"/>
      <c r="M633" s="170"/>
      <c r="N633" s="171"/>
      <c r="O633" s="171"/>
      <c r="P633" s="171"/>
      <c r="Q633" s="171"/>
      <c r="R633" s="171"/>
      <c r="S633" s="171"/>
      <c r="T633" s="172"/>
      <c r="AT633" s="166" t="s">
        <v>194</v>
      </c>
      <c r="AU633" s="166" t="s">
        <v>88</v>
      </c>
      <c r="AV633" s="13" t="s">
        <v>88</v>
      </c>
      <c r="AW633" s="13" t="s">
        <v>35</v>
      </c>
      <c r="AX633" s="13" t="s">
        <v>80</v>
      </c>
      <c r="AY633" s="166" t="s">
        <v>185</v>
      </c>
    </row>
    <row r="634" spans="1:65" s="13" customFormat="1">
      <c r="B634" s="164"/>
      <c r="D634" s="165" t="s">
        <v>194</v>
      </c>
      <c r="E634" s="166" t="s">
        <v>1</v>
      </c>
      <c r="F634" s="167" t="s">
        <v>4554</v>
      </c>
      <c r="H634" s="168">
        <v>3</v>
      </c>
      <c r="I634" s="169"/>
      <c r="L634" s="164"/>
      <c r="M634" s="170"/>
      <c r="N634" s="171"/>
      <c r="O634" s="171"/>
      <c r="P634" s="171"/>
      <c r="Q634" s="171"/>
      <c r="R634" s="171"/>
      <c r="S634" s="171"/>
      <c r="T634" s="172"/>
      <c r="AT634" s="166" t="s">
        <v>194</v>
      </c>
      <c r="AU634" s="166" t="s">
        <v>88</v>
      </c>
      <c r="AV634" s="13" t="s">
        <v>88</v>
      </c>
      <c r="AW634" s="13" t="s">
        <v>35</v>
      </c>
      <c r="AX634" s="13" t="s">
        <v>80</v>
      </c>
      <c r="AY634" s="166" t="s">
        <v>185</v>
      </c>
    </row>
    <row r="635" spans="1:65" s="14" customFormat="1">
      <c r="B635" s="173"/>
      <c r="D635" s="165" t="s">
        <v>194</v>
      </c>
      <c r="E635" s="174" t="s">
        <v>1</v>
      </c>
      <c r="F635" s="175" t="s">
        <v>195</v>
      </c>
      <c r="H635" s="176">
        <v>4</v>
      </c>
      <c r="I635" s="177"/>
      <c r="L635" s="173"/>
      <c r="M635" s="178"/>
      <c r="N635" s="179"/>
      <c r="O635" s="179"/>
      <c r="P635" s="179"/>
      <c r="Q635" s="179"/>
      <c r="R635" s="179"/>
      <c r="S635" s="179"/>
      <c r="T635" s="180"/>
      <c r="AT635" s="174" t="s">
        <v>194</v>
      </c>
      <c r="AU635" s="174" t="s">
        <v>88</v>
      </c>
      <c r="AV635" s="14" t="s">
        <v>192</v>
      </c>
      <c r="AW635" s="14" t="s">
        <v>35</v>
      </c>
      <c r="AX635" s="14" t="s">
        <v>24</v>
      </c>
      <c r="AY635" s="174" t="s">
        <v>185</v>
      </c>
    </row>
    <row r="636" spans="1:65" s="2" customFormat="1" ht="16.5" customHeight="1">
      <c r="A636" s="33"/>
      <c r="B636" s="150"/>
      <c r="C636" s="151" t="s">
        <v>1135</v>
      </c>
      <c r="D636" s="151" t="s">
        <v>187</v>
      </c>
      <c r="E636" s="152" t="s">
        <v>4555</v>
      </c>
      <c r="F636" s="153" t="s">
        <v>4556</v>
      </c>
      <c r="G636" s="154" t="s">
        <v>190</v>
      </c>
      <c r="H636" s="155">
        <v>7</v>
      </c>
      <c r="I636" s="156"/>
      <c r="J636" s="157">
        <f>ROUND(I636*H636,2)</f>
        <v>0</v>
      </c>
      <c r="K636" s="153" t="s">
        <v>224</v>
      </c>
      <c r="L636" s="34"/>
      <c r="M636" s="158" t="s">
        <v>1</v>
      </c>
      <c r="N636" s="159" t="s">
        <v>45</v>
      </c>
      <c r="O636" s="59"/>
      <c r="P636" s="160">
        <f>O636*H636</f>
        <v>0</v>
      </c>
      <c r="Q636" s="160">
        <v>2.0000000000000002E-5</v>
      </c>
      <c r="R636" s="160">
        <f>Q636*H636</f>
        <v>1.4000000000000001E-4</v>
      </c>
      <c r="S636" s="160">
        <v>0</v>
      </c>
      <c r="T636" s="161">
        <f>S636*H636</f>
        <v>0</v>
      </c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R636" s="162" t="s">
        <v>192</v>
      </c>
      <c r="AT636" s="162" t="s">
        <v>187</v>
      </c>
      <c r="AU636" s="162" t="s">
        <v>88</v>
      </c>
      <c r="AY636" s="18" t="s">
        <v>185</v>
      </c>
      <c r="BE636" s="163">
        <f>IF(N636="základní",J636,0)</f>
        <v>0</v>
      </c>
      <c r="BF636" s="163">
        <f>IF(N636="snížená",J636,0)</f>
        <v>0</v>
      </c>
      <c r="BG636" s="163">
        <f>IF(N636="zákl. přenesená",J636,0)</f>
        <v>0</v>
      </c>
      <c r="BH636" s="163">
        <f>IF(N636="sníž. přenesená",J636,0)</f>
        <v>0</v>
      </c>
      <c r="BI636" s="163">
        <f>IF(N636="nulová",J636,0)</f>
        <v>0</v>
      </c>
      <c r="BJ636" s="18" t="s">
        <v>24</v>
      </c>
      <c r="BK636" s="163">
        <f>ROUND(I636*H636,2)</f>
        <v>0</v>
      </c>
      <c r="BL636" s="18" t="s">
        <v>192</v>
      </c>
      <c r="BM636" s="162" t="s">
        <v>4557</v>
      </c>
    </row>
    <row r="637" spans="1:65" s="13" customFormat="1">
      <c r="B637" s="164"/>
      <c r="D637" s="165" t="s">
        <v>194</v>
      </c>
      <c r="E637" s="166" t="s">
        <v>1</v>
      </c>
      <c r="F637" s="167" t="s">
        <v>4553</v>
      </c>
      <c r="H637" s="168">
        <v>1</v>
      </c>
      <c r="I637" s="169"/>
      <c r="L637" s="164"/>
      <c r="M637" s="170"/>
      <c r="N637" s="171"/>
      <c r="O637" s="171"/>
      <c r="P637" s="171"/>
      <c r="Q637" s="171"/>
      <c r="R637" s="171"/>
      <c r="S637" s="171"/>
      <c r="T637" s="172"/>
      <c r="AT637" s="166" t="s">
        <v>194</v>
      </c>
      <c r="AU637" s="166" t="s">
        <v>88</v>
      </c>
      <c r="AV637" s="13" t="s">
        <v>88</v>
      </c>
      <c r="AW637" s="13" t="s">
        <v>35</v>
      </c>
      <c r="AX637" s="13" t="s">
        <v>80</v>
      </c>
      <c r="AY637" s="166" t="s">
        <v>185</v>
      </c>
    </row>
    <row r="638" spans="1:65" s="13" customFormat="1">
      <c r="B638" s="164"/>
      <c r="D638" s="165" t="s">
        <v>194</v>
      </c>
      <c r="E638" s="166" t="s">
        <v>1</v>
      </c>
      <c r="F638" s="167" t="s">
        <v>4558</v>
      </c>
      <c r="H638" s="168">
        <v>6</v>
      </c>
      <c r="I638" s="169"/>
      <c r="L638" s="164"/>
      <c r="M638" s="170"/>
      <c r="N638" s="171"/>
      <c r="O638" s="171"/>
      <c r="P638" s="171"/>
      <c r="Q638" s="171"/>
      <c r="R638" s="171"/>
      <c r="S638" s="171"/>
      <c r="T638" s="172"/>
      <c r="AT638" s="166" t="s">
        <v>194</v>
      </c>
      <c r="AU638" s="166" t="s">
        <v>88</v>
      </c>
      <c r="AV638" s="13" t="s">
        <v>88</v>
      </c>
      <c r="AW638" s="13" t="s">
        <v>35</v>
      </c>
      <c r="AX638" s="13" t="s">
        <v>80</v>
      </c>
      <c r="AY638" s="166" t="s">
        <v>185</v>
      </c>
    </row>
    <row r="639" spans="1:65" s="14" customFormat="1">
      <c r="B639" s="173"/>
      <c r="D639" s="165" t="s">
        <v>194</v>
      </c>
      <c r="E639" s="174" t="s">
        <v>1</v>
      </c>
      <c r="F639" s="175" t="s">
        <v>195</v>
      </c>
      <c r="H639" s="176">
        <v>7</v>
      </c>
      <c r="I639" s="177"/>
      <c r="L639" s="173"/>
      <c r="M639" s="178"/>
      <c r="N639" s="179"/>
      <c r="O639" s="179"/>
      <c r="P639" s="179"/>
      <c r="Q639" s="179"/>
      <c r="R639" s="179"/>
      <c r="S639" s="179"/>
      <c r="T639" s="180"/>
      <c r="AT639" s="174" t="s">
        <v>194</v>
      </c>
      <c r="AU639" s="174" t="s">
        <v>88</v>
      </c>
      <c r="AV639" s="14" t="s">
        <v>192</v>
      </c>
      <c r="AW639" s="14" t="s">
        <v>35</v>
      </c>
      <c r="AX639" s="14" t="s">
        <v>24</v>
      </c>
      <c r="AY639" s="174" t="s">
        <v>185</v>
      </c>
    </row>
    <row r="640" spans="1:65" s="2" customFormat="1" ht="16.5" customHeight="1">
      <c r="A640" s="33"/>
      <c r="B640" s="150"/>
      <c r="C640" s="151" t="s">
        <v>1140</v>
      </c>
      <c r="D640" s="151" t="s">
        <v>187</v>
      </c>
      <c r="E640" s="152" t="s">
        <v>4559</v>
      </c>
      <c r="F640" s="153" t="s">
        <v>4560</v>
      </c>
      <c r="G640" s="154" t="s">
        <v>280</v>
      </c>
      <c r="H640" s="155">
        <v>398.65</v>
      </c>
      <c r="I640" s="156"/>
      <c r="J640" s="157">
        <f>ROUND(I640*H640,2)</f>
        <v>0</v>
      </c>
      <c r="K640" s="153" t="s">
        <v>191</v>
      </c>
      <c r="L640" s="34"/>
      <c r="M640" s="158" t="s">
        <v>1</v>
      </c>
      <c r="N640" s="159" t="s">
        <v>45</v>
      </c>
      <c r="O640" s="59"/>
      <c r="P640" s="160">
        <f>O640*H640</f>
        <v>0</v>
      </c>
      <c r="Q640" s="160">
        <v>0</v>
      </c>
      <c r="R640" s="160">
        <f>Q640*H640</f>
        <v>0</v>
      </c>
      <c r="S640" s="160">
        <v>0</v>
      </c>
      <c r="T640" s="161">
        <f>S640*H640</f>
        <v>0</v>
      </c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R640" s="162" t="s">
        <v>192</v>
      </c>
      <c r="AT640" s="162" t="s">
        <v>187</v>
      </c>
      <c r="AU640" s="162" t="s">
        <v>88</v>
      </c>
      <c r="AY640" s="18" t="s">
        <v>185</v>
      </c>
      <c r="BE640" s="163">
        <f>IF(N640="základní",J640,0)</f>
        <v>0</v>
      </c>
      <c r="BF640" s="163">
        <f>IF(N640="snížená",J640,0)</f>
        <v>0</v>
      </c>
      <c r="BG640" s="163">
        <f>IF(N640="zákl. přenesená",J640,0)</f>
        <v>0</v>
      </c>
      <c r="BH640" s="163">
        <f>IF(N640="sníž. přenesená",J640,0)</f>
        <v>0</v>
      </c>
      <c r="BI640" s="163">
        <f>IF(N640="nulová",J640,0)</f>
        <v>0</v>
      </c>
      <c r="BJ640" s="18" t="s">
        <v>24</v>
      </c>
      <c r="BK640" s="163">
        <f>ROUND(I640*H640,2)</f>
        <v>0</v>
      </c>
      <c r="BL640" s="18" t="s">
        <v>192</v>
      </c>
      <c r="BM640" s="162" t="s">
        <v>4561</v>
      </c>
    </row>
    <row r="641" spans="1:65" s="13" customFormat="1">
      <c r="B641" s="164"/>
      <c r="D641" s="165" t="s">
        <v>194</v>
      </c>
      <c r="E641" s="166" t="s">
        <v>1</v>
      </c>
      <c r="F641" s="167" t="s">
        <v>4562</v>
      </c>
      <c r="H641" s="168">
        <v>423.5</v>
      </c>
      <c r="I641" s="169"/>
      <c r="L641" s="164"/>
      <c r="M641" s="170"/>
      <c r="N641" s="171"/>
      <c r="O641" s="171"/>
      <c r="P641" s="171"/>
      <c r="Q641" s="171"/>
      <c r="R641" s="171"/>
      <c r="S641" s="171"/>
      <c r="T641" s="172"/>
      <c r="AT641" s="166" t="s">
        <v>194</v>
      </c>
      <c r="AU641" s="166" t="s">
        <v>88</v>
      </c>
      <c r="AV641" s="13" t="s">
        <v>88</v>
      </c>
      <c r="AW641" s="13" t="s">
        <v>35</v>
      </c>
      <c r="AX641" s="13" t="s">
        <v>80</v>
      </c>
      <c r="AY641" s="166" t="s">
        <v>185</v>
      </c>
    </row>
    <row r="642" spans="1:65" s="13" customFormat="1">
      <c r="B642" s="164"/>
      <c r="D642" s="165" t="s">
        <v>194</v>
      </c>
      <c r="E642" s="166" t="s">
        <v>1</v>
      </c>
      <c r="F642" s="167" t="s">
        <v>4563</v>
      </c>
      <c r="H642" s="168">
        <v>3.5</v>
      </c>
      <c r="I642" s="169"/>
      <c r="L642" s="164"/>
      <c r="M642" s="170"/>
      <c r="N642" s="171"/>
      <c r="O642" s="171"/>
      <c r="P642" s="171"/>
      <c r="Q642" s="171"/>
      <c r="R642" s="171"/>
      <c r="S642" s="171"/>
      <c r="T642" s="172"/>
      <c r="AT642" s="166" t="s">
        <v>194</v>
      </c>
      <c r="AU642" s="166" t="s">
        <v>88</v>
      </c>
      <c r="AV642" s="13" t="s">
        <v>88</v>
      </c>
      <c r="AW642" s="13" t="s">
        <v>35</v>
      </c>
      <c r="AX642" s="13" t="s">
        <v>80</v>
      </c>
      <c r="AY642" s="166" t="s">
        <v>185</v>
      </c>
    </row>
    <row r="643" spans="1:65" s="14" customFormat="1">
      <c r="B643" s="173"/>
      <c r="D643" s="165" t="s">
        <v>194</v>
      </c>
      <c r="E643" s="174" t="s">
        <v>1498</v>
      </c>
      <c r="F643" s="175" t="s">
        <v>195</v>
      </c>
      <c r="H643" s="176">
        <v>427</v>
      </c>
      <c r="I643" s="177"/>
      <c r="L643" s="173"/>
      <c r="M643" s="178"/>
      <c r="N643" s="179"/>
      <c r="O643" s="179"/>
      <c r="P643" s="179"/>
      <c r="Q643" s="179"/>
      <c r="R643" s="179"/>
      <c r="S643" s="179"/>
      <c r="T643" s="180"/>
      <c r="AT643" s="174" t="s">
        <v>194</v>
      </c>
      <c r="AU643" s="174" t="s">
        <v>88</v>
      </c>
      <c r="AV643" s="14" t="s">
        <v>192</v>
      </c>
      <c r="AW643" s="14" t="s">
        <v>35</v>
      </c>
      <c r="AX643" s="14" t="s">
        <v>80</v>
      </c>
      <c r="AY643" s="174" t="s">
        <v>185</v>
      </c>
    </row>
    <row r="644" spans="1:65" s="13" customFormat="1">
      <c r="B644" s="164"/>
      <c r="D644" s="165" t="s">
        <v>194</v>
      </c>
      <c r="E644" s="166" t="s">
        <v>1</v>
      </c>
      <c r="F644" s="167" t="s">
        <v>4564</v>
      </c>
      <c r="H644" s="168">
        <v>288</v>
      </c>
      <c r="I644" s="169"/>
      <c r="L644" s="164"/>
      <c r="M644" s="170"/>
      <c r="N644" s="171"/>
      <c r="O644" s="171"/>
      <c r="P644" s="171"/>
      <c r="Q644" s="171"/>
      <c r="R644" s="171"/>
      <c r="S644" s="171"/>
      <c r="T644" s="172"/>
      <c r="AT644" s="166" t="s">
        <v>194</v>
      </c>
      <c r="AU644" s="166" t="s">
        <v>88</v>
      </c>
      <c r="AV644" s="13" t="s">
        <v>88</v>
      </c>
      <c r="AW644" s="13" t="s">
        <v>35</v>
      </c>
      <c r="AX644" s="13" t="s">
        <v>80</v>
      </c>
      <c r="AY644" s="166" t="s">
        <v>185</v>
      </c>
    </row>
    <row r="645" spans="1:65" s="15" customFormat="1">
      <c r="B645" s="194"/>
      <c r="D645" s="165" t="s">
        <v>194</v>
      </c>
      <c r="E645" s="195" t="s">
        <v>1</v>
      </c>
      <c r="F645" s="196" t="s">
        <v>4565</v>
      </c>
      <c r="H645" s="195" t="s">
        <v>1</v>
      </c>
      <c r="I645" s="197"/>
      <c r="L645" s="194"/>
      <c r="M645" s="198"/>
      <c r="N645" s="199"/>
      <c r="O645" s="199"/>
      <c r="P645" s="199"/>
      <c r="Q645" s="199"/>
      <c r="R645" s="199"/>
      <c r="S645" s="199"/>
      <c r="T645" s="200"/>
      <c r="AT645" s="195" t="s">
        <v>194</v>
      </c>
      <c r="AU645" s="195" t="s">
        <v>88</v>
      </c>
      <c r="AV645" s="15" t="s">
        <v>24</v>
      </c>
      <c r="AW645" s="15" t="s">
        <v>35</v>
      </c>
      <c r="AX645" s="15" t="s">
        <v>80</v>
      </c>
      <c r="AY645" s="195" t="s">
        <v>185</v>
      </c>
    </row>
    <row r="646" spans="1:65" s="13" customFormat="1">
      <c r="B646" s="164"/>
      <c r="D646" s="165" t="s">
        <v>194</v>
      </c>
      <c r="E646" s="166" t="s">
        <v>1</v>
      </c>
      <c r="F646" s="167" t="s">
        <v>4566</v>
      </c>
      <c r="H646" s="168">
        <v>46.05</v>
      </c>
      <c r="I646" s="169"/>
      <c r="L646" s="164"/>
      <c r="M646" s="170"/>
      <c r="N646" s="171"/>
      <c r="O646" s="171"/>
      <c r="P646" s="171"/>
      <c r="Q646" s="171"/>
      <c r="R646" s="171"/>
      <c r="S646" s="171"/>
      <c r="T646" s="172"/>
      <c r="AT646" s="166" t="s">
        <v>194</v>
      </c>
      <c r="AU646" s="166" t="s">
        <v>88</v>
      </c>
      <c r="AV646" s="13" t="s">
        <v>88</v>
      </c>
      <c r="AW646" s="13" t="s">
        <v>35</v>
      </c>
      <c r="AX646" s="13" t="s">
        <v>80</v>
      </c>
      <c r="AY646" s="166" t="s">
        <v>185</v>
      </c>
    </row>
    <row r="647" spans="1:65" s="13" customFormat="1">
      <c r="B647" s="164"/>
      <c r="D647" s="165" t="s">
        <v>194</v>
      </c>
      <c r="E647" s="166" t="s">
        <v>1</v>
      </c>
      <c r="F647" s="167" t="s">
        <v>4567</v>
      </c>
      <c r="H647" s="168">
        <v>28.35</v>
      </c>
      <c r="I647" s="169"/>
      <c r="L647" s="164"/>
      <c r="M647" s="170"/>
      <c r="N647" s="171"/>
      <c r="O647" s="171"/>
      <c r="P647" s="171"/>
      <c r="Q647" s="171"/>
      <c r="R647" s="171"/>
      <c r="S647" s="171"/>
      <c r="T647" s="172"/>
      <c r="AT647" s="166" t="s">
        <v>194</v>
      </c>
      <c r="AU647" s="166" t="s">
        <v>88</v>
      </c>
      <c r="AV647" s="13" t="s">
        <v>88</v>
      </c>
      <c r="AW647" s="13" t="s">
        <v>35</v>
      </c>
      <c r="AX647" s="13" t="s">
        <v>80</v>
      </c>
      <c r="AY647" s="166" t="s">
        <v>185</v>
      </c>
    </row>
    <row r="648" spans="1:65" s="13" customFormat="1">
      <c r="B648" s="164"/>
      <c r="D648" s="165" t="s">
        <v>194</v>
      </c>
      <c r="E648" s="166" t="s">
        <v>1</v>
      </c>
      <c r="F648" s="167" t="s">
        <v>4568</v>
      </c>
      <c r="H648" s="168">
        <v>14.85</v>
      </c>
      <c r="I648" s="169"/>
      <c r="L648" s="164"/>
      <c r="M648" s="170"/>
      <c r="N648" s="171"/>
      <c r="O648" s="171"/>
      <c r="P648" s="171"/>
      <c r="Q648" s="171"/>
      <c r="R648" s="171"/>
      <c r="S648" s="171"/>
      <c r="T648" s="172"/>
      <c r="AT648" s="166" t="s">
        <v>194</v>
      </c>
      <c r="AU648" s="166" t="s">
        <v>88</v>
      </c>
      <c r="AV648" s="13" t="s">
        <v>88</v>
      </c>
      <c r="AW648" s="13" t="s">
        <v>35</v>
      </c>
      <c r="AX648" s="13" t="s">
        <v>80</v>
      </c>
      <c r="AY648" s="166" t="s">
        <v>185</v>
      </c>
    </row>
    <row r="649" spans="1:65" s="13" customFormat="1">
      <c r="B649" s="164"/>
      <c r="D649" s="165" t="s">
        <v>194</v>
      </c>
      <c r="E649" s="166" t="s">
        <v>1</v>
      </c>
      <c r="F649" s="167" t="s">
        <v>4569</v>
      </c>
      <c r="H649" s="168">
        <v>12</v>
      </c>
      <c r="I649" s="169"/>
      <c r="L649" s="164"/>
      <c r="M649" s="170"/>
      <c r="N649" s="171"/>
      <c r="O649" s="171"/>
      <c r="P649" s="171"/>
      <c r="Q649" s="171"/>
      <c r="R649" s="171"/>
      <c r="S649" s="171"/>
      <c r="T649" s="172"/>
      <c r="AT649" s="166" t="s">
        <v>194</v>
      </c>
      <c r="AU649" s="166" t="s">
        <v>88</v>
      </c>
      <c r="AV649" s="13" t="s">
        <v>88</v>
      </c>
      <c r="AW649" s="13" t="s">
        <v>35</v>
      </c>
      <c r="AX649" s="13" t="s">
        <v>80</v>
      </c>
      <c r="AY649" s="166" t="s">
        <v>185</v>
      </c>
    </row>
    <row r="650" spans="1:65" s="13" customFormat="1">
      <c r="B650" s="164"/>
      <c r="D650" s="165" t="s">
        <v>194</v>
      </c>
      <c r="E650" s="166" t="s">
        <v>1</v>
      </c>
      <c r="F650" s="167" t="s">
        <v>4570</v>
      </c>
      <c r="H650" s="168">
        <v>9.4</v>
      </c>
      <c r="I650" s="169"/>
      <c r="L650" s="164"/>
      <c r="M650" s="170"/>
      <c r="N650" s="171"/>
      <c r="O650" s="171"/>
      <c r="P650" s="171"/>
      <c r="Q650" s="171"/>
      <c r="R650" s="171"/>
      <c r="S650" s="171"/>
      <c r="T650" s="172"/>
      <c r="AT650" s="166" t="s">
        <v>194</v>
      </c>
      <c r="AU650" s="166" t="s">
        <v>88</v>
      </c>
      <c r="AV650" s="13" t="s">
        <v>88</v>
      </c>
      <c r="AW650" s="13" t="s">
        <v>35</v>
      </c>
      <c r="AX650" s="13" t="s">
        <v>80</v>
      </c>
      <c r="AY650" s="166" t="s">
        <v>185</v>
      </c>
    </row>
    <row r="651" spans="1:65" s="14" customFormat="1">
      <c r="B651" s="173"/>
      <c r="D651" s="165" t="s">
        <v>194</v>
      </c>
      <c r="E651" s="174" t="s">
        <v>3994</v>
      </c>
      <c r="F651" s="175" t="s">
        <v>195</v>
      </c>
      <c r="H651" s="176">
        <v>398.65</v>
      </c>
      <c r="I651" s="177"/>
      <c r="L651" s="173"/>
      <c r="M651" s="178"/>
      <c r="N651" s="179"/>
      <c r="O651" s="179"/>
      <c r="P651" s="179"/>
      <c r="Q651" s="179"/>
      <c r="R651" s="179"/>
      <c r="S651" s="179"/>
      <c r="T651" s="180"/>
      <c r="AT651" s="174" t="s">
        <v>194</v>
      </c>
      <c r="AU651" s="174" t="s">
        <v>88</v>
      </c>
      <c r="AV651" s="14" t="s">
        <v>192</v>
      </c>
      <c r="AW651" s="14" t="s">
        <v>35</v>
      </c>
      <c r="AX651" s="14" t="s">
        <v>24</v>
      </c>
      <c r="AY651" s="174" t="s">
        <v>185</v>
      </c>
    </row>
    <row r="652" spans="1:65" s="2" customFormat="1" ht="33" customHeight="1">
      <c r="A652" s="33"/>
      <c r="B652" s="150"/>
      <c r="C652" s="181" t="s">
        <v>1145</v>
      </c>
      <c r="D652" s="181" t="s">
        <v>231</v>
      </c>
      <c r="E652" s="182" t="s">
        <v>4571</v>
      </c>
      <c r="F652" s="183" t="s">
        <v>4572</v>
      </c>
      <c r="G652" s="184" t="s">
        <v>280</v>
      </c>
      <c r="H652" s="185">
        <v>402.637</v>
      </c>
      <c r="I652" s="186"/>
      <c r="J652" s="187">
        <f>ROUND(I652*H652,2)</f>
        <v>0</v>
      </c>
      <c r="K652" s="183" t="s">
        <v>224</v>
      </c>
      <c r="L652" s="188"/>
      <c r="M652" s="189" t="s">
        <v>1</v>
      </c>
      <c r="N652" s="190" t="s">
        <v>45</v>
      </c>
      <c r="O652" s="59"/>
      <c r="P652" s="160">
        <f>O652*H652</f>
        <v>0</v>
      </c>
      <c r="Q652" s="160">
        <v>2.8000000000000001E-2</v>
      </c>
      <c r="R652" s="160">
        <f>Q652*H652</f>
        <v>11.273836000000001</v>
      </c>
      <c r="S652" s="160">
        <v>0</v>
      </c>
      <c r="T652" s="161">
        <f>S652*H652</f>
        <v>0</v>
      </c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R652" s="162" t="s">
        <v>217</v>
      </c>
      <c r="AT652" s="162" t="s">
        <v>231</v>
      </c>
      <c r="AU652" s="162" t="s">
        <v>88</v>
      </c>
      <c r="AY652" s="18" t="s">
        <v>185</v>
      </c>
      <c r="BE652" s="163">
        <f>IF(N652="základní",J652,0)</f>
        <v>0</v>
      </c>
      <c r="BF652" s="163">
        <f>IF(N652="snížená",J652,0)</f>
        <v>0</v>
      </c>
      <c r="BG652" s="163">
        <f>IF(N652="zákl. přenesená",J652,0)</f>
        <v>0</v>
      </c>
      <c r="BH652" s="163">
        <f>IF(N652="sníž. přenesená",J652,0)</f>
        <v>0</v>
      </c>
      <c r="BI652" s="163">
        <f>IF(N652="nulová",J652,0)</f>
        <v>0</v>
      </c>
      <c r="BJ652" s="18" t="s">
        <v>24</v>
      </c>
      <c r="BK652" s="163">
        <f>ROUND(I652*H652,2)</f>
        <v>0</v>
      </c>
      <c r="BL652" s="18" t="s">
        <v>192</v>
      </c>
      <c r="BM652" s="162" t="s">
        <v>4573</v>
      </c>
    </row>
    <row r="653" spans="1:65" s="13" customFormat="1">
      <c r="B653" s="164"/>
      <c r="D653" s="165" t="s">
        <v>194</v>
      </c>
      <c r="E653" s="166" t="s">
        <v>1</v>
      </c>
      <c r="F653" s="167" t="s">
        <v>4574</v>
      </c>
      <c r="H653" s="168">
        <v>402.637</v>
      </c>
      <c r="I653" s="169"/>
      <c r="L653" s="164"/>
      <c r="M653" s="170"/>
      <c r="N653" s="171"/>
      <c r="O653" s="171"/>
      <c r="P653" s="171"/>
      <c r="Q653" s="171"/>
      <c r="R653" s="171"/>
      <c r="S653" s="171"/>
      <c r="T653" s="172"/>
      <c r="AT653" s="166" t="s">
        <v>194</v>
      </c>
      <c r="AU653" s="166" t="s">
        <v>88</v>
      </c>
      <c r="AV653" s="13" t="s">
        <v>88</v>
      </c>
      <c r="AW653" s="13" t="s">
        <v>35</v>
      </c>
      <c r="AX653" s="13" t="s">
        <v>24</v>
      </c>
      <c r="AY653" s="166" t="s">
        <v>185</v>
      </c>
    </row>
    <row r="654" spans="1:65" s="2" customFormat="1" ht="16.5" customHeight="1">
      <c r="A654" s="33"/>
      <c r="B654" s="150"/>
      <c r="C654" s="151" t="s">
        <v>1149</v>
      </c>
      <c r="D654" s="151" t="s">
        <v>187</v>
      </c>
      <c r="E654" s="152" t="s">
        <v>4575</v>
      </c>
      <c r="F654" s="153" t="s">
        <v>4576</v>
      </c>
      <c r="G654" s="154" t="s">
        <v>190</v>
      </c>
      <c r="H654" s="155">
        <v>67</v>
      </c>
      <c r="I654" s="156"/>
      <c r="J654" s="157">
        <f>ROUND(I654*H654,2)</f>
        <v>0</v>
      </c>
      <c r="K654" s="153" t="s">
        <v>191</v>
      </c>
      <c r="L654" s="34"/>
      <c r="M654" s="158" t="s">
        <v>1</v>
      </c>
      <c r="N654" s="159" t="s">
        <v>45</v>
      </c>
      <c r="O654" s="59"/>
      <c r="P654" s="160">
        <f>O654*H654</f>
        <v>0</v>
      </c>
      <c r="Q654" s="160">
        <v>2.0000000000000002E-5</v>
      </c>
      <c r="R654" s="160">
        <f>Q654*H654</f>
        <v>1.34E-3</v>
      </c>
      <c r="S654" s="160">
        <v>0</v>
      </c>
      <c r="T654" s="161">
        <f>S654*H654</f>
        <v>0</v>
      </c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R654" s="162" t="s">
        <v>192</v>
      </c>
      <c r="AT654" s="162" t="s">
        <v>187</v>
      </c>
      <c r="AU654" s="162" t="s">
        <v>88</v>
      </c>
      <c r="AY654" s="18" t="s">
        <v>185</v>
      </c>
      <c r="BE654" s="163">
        <f>IF(N654="základní",J654,0)</f>
        <v>0</v>
      </c>
      <c r="BF654" s="163">
        <f>IF(N654="snížená",J654,0)</f>
        <v>0</v>
      </c>
      <c r="BG654" s="163">
        <f>IF(N654="zákl. přenesená",J654,0)</f>
        <v>0</v>
      </c>
      <c r="BH654" s="163">
        <f>IF(N654="sníž. přenesená",J654,0)</f>
        <v>0</v>
      </c>
      <c r="BI654" s="163">
        <f>IF(N654="nulová",J654,0)</f>
        <v>0</v>
      </c>
      <c r="BJ654" s="18" t="s">
        <v>24</v>
      </c>
      <c r="BK654" s="163">
        <f>ROUND(I654*H654,2)</f>
        <v>0</v>
      </c>
      <c r="BL654" s="18" t="s">
        <v>192</v>
      </c>
      <c r="BM654" s="162" t="s">
        <v>4577</v>
      </c>
    </row>
    <row r="655" spans="1:65" s="13" customFormat="1">
      <c r="B655" s="164"/>
      <c r="D655" s="165" t="s">
        <v>194</v>
      </c>
      <c r="E655" s="166" t="s">
        <v>1</v>
      </c>
      <c r="F655" s="167" t="s">
        <v>4578</v>
      </c>
      <c r="H655" s="168">
        <v>28</v>
      </c>
      <c r="I655" s="169"/>
      <c r="L655" s="164"/>
      <c r="M655" s="170"/>
      <c r="N655" s="171"/>
      <c r="O655" s="171"/>
      <c r="P655" s="171"/>
      <c r="Q655" s="171"/>
      <c r="R655" s="171"/>
      <c r="S655" s="171"/>
      <c r="T655" s="172"/>
      <c r="AT655" s="166" t="s">
        <v>194</v>
      </c>
      <c r="AU655" s="166" t="s">
        <v>88</v>
      </c>
      <c r="AV655" s="13" t="s">
        <v>88</v>
      </c>
      <c r="AW655" s="13" t="s">
        <v>35</v>
      </c>
      <c r="AX655" s="13" t="s">
        <v>80</v>
      </c>
      <c r="AY655" s="166" t="s">
        <v>185</v>
      </c>
    </row>
    <row r="656" spans="1:65" s="13" customFormat="1">
      <c r="B656" s="164"/>
      <c r="D656" s="165" t="s">
        <v>194</v>
      </c>
      <c r="E656" s="166" t="s">
        <v>1</v>
      </c>
      <c r="F656" s="167" t="s">
        <v>4579</v>
      </c>
      <c r="H656" s="168">
        <v>39</v>
      </c>
      <c r="I656" s="169"/>
      <c r="L656" s="164"/>
      <c r="M656" s="170"/>
      <c r="N656" s="171"/>
      <c r="O656" s="171"/>
      <c r="P656" s="171"/>
      <c r="Q656" s="171"/>
      <c r="R656" s="171"/>
      <c r="S656" s="171"/>
      <c r="T656" s="172"/>
      <c r="AT656" s="166" t="s">
        <v>194</v>
      </c>
      <c r="AU656" s="166" t="s">
        <v>88</v>
      </c>
      <c r="AV656" s="13" t="s">
        <v>88</v>
      </c>
      <c r="AW656" s="13" t="s">
        <v>35</v>
      </c>
      <c r="AX656" s="13" t="s">
        <v>80</v>
      </c>
      <c r="AY656" s="166" t="s">
        <v>185</v>
      </c>
    </row>
    <row r="657" spans="1:65" s="14" customFormat="1">
      <c r="B657" s="173"/>
      <c r="D657" s="165" t="s">
        <v>194</v>
      </c>
      <c r="E657" s="174" t="s">
        <v>1</v>
      </c>
      <c r="F657" s="175" t="s">
        <v>195</v>
      </c>
      <c r="H657" s="176">
        <v>67</v>
      </c>
      <c r="I657" s="177"/>
      <c r="L657" s="173"/>
      <c r="M657" s="178"/>
      <c r="N657" s="179"/>
      <c r="O657" s="179"/>
      <c r="P657" s="179"/>
      <c r="Q657" s="179"/>
      <c r="R657" s="179"/>
      <c r="S657" s="179"/>
      <c r="T657" s="180"/>
      <c r="AT657" s="174" t="s">
        <v>194</v>
      </c>
      <c r="AU657" s="174" t="s">
        <v>88</v>
      </c>
      <c r="AV657" s="14" t="s">
        <v>192</v>
      </c>
      <c r="AW657" s="14" t="s">
        <v>35</v>
      </c>
      <c r="AX657" s="14" t="s">
        <v>24</v>
      </c>
      <c r="AY657" s="174" t="s">
        <v>185</v>
      </c>
    </row>
    <row r="658" spans="1:65" s="2" customFormat="1" ht="16.5" customHeight="1">
      <c r="A658" s="33"/>
      <c r="B658" s="150"/>
      <c r="C658" s="151" t="s">
        <v>1153</v>
      </c>
      <c r="D658" s="151" t="s">
        <v>187</v>
      </c>
      <c r="E658" s="152" t="s">
        <v>4580</v>
      </c>
      <c r="F658" s="153" t="s">
        <v>4581</v>
      </c>
      <c r="G658" s="154" t="s">
        <v>190</v>
      </c>
      <c r="H658" s="155">
        <v>106</v>
      </c>
      <c r="I658" s="156"/>
      <c r="J658" s="157">
        <f>ROUND(I658*H658,2)</f>
        <v>0</v>
      </c>
      <c r="K658" s="153" t="s">
        <v>224</v>
      </c>
      <c r="L658" s="34"/>
      <c r="M658" s="158" t="s">
        <v>1</v>
      </c>
      <c r="N658" s="159" t="s">
        <v>45</v>
      </c>
      <c r="O658" s="59"/>
      <c r="P658" s="160">
        <f>O658*H658</f>
        <v>0</v>
      </c>
      <c r="Q658" s="160">
        <v>2.0000000000000002E-5</v>
      </c>
      <c r="R658" s="160">
        <f>Q658*H658</f>
        <v>2.1200000000000004E-3</v>
      </c>
      <c r="S658" s="160">
        <v>0</v>
      </c>
      <c r="T658" s="161">
        <f>S658*H658</f>
        <v>0</v>
      </c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R658" s="162" t="s">
        <v>192</v>
      </c>
      <c r="AT658" s="162" t="s">
        <v>187</v>
      </c>
      <c r="AU658" s="162" t="s">
        <v>88</v>
      </c>
      <c r="AY658" s="18" t="s">
        <v>185</v>
      </c>
      <c r="BE658" s="163">
        <f>IF(N658="základní",J658,0)</f>
        <v>0</v>
      </c>
      <c r="BF658" s="163">
        <f>IF(N658="snížená",J658,0)</f>
        <v>0</v>
      </c>
      <c r="BG658" s="163">
        <f>IF(N658="zákl. přenesená",J658,0)</f>
        <v>0</v>
      </c>
      <c r="BH658" s="163">
        <f>IF(N658="sníž. přenesená",J658,0)</f>
        <v>0</v>
      </c>
      <c r="BI658" s="163">
        <f>IF(N658="nulová",J658,0)</f>
        <v>0</v>
      </c>
      <c r="BJ658" s="18" t="s">
        <v>24</v>
      </c>
      <c r="BK658" s="163">
        <f>ROUND(I658*H658,2)</f>
        <v>0</v>
      </c>
      <c r="BL658" s="18" t="s">
        <v>192</v>
      </c>
      <c r="BM658" s="162" t="s">
        <v>4582</v>
      </c>
    </row>
    <row r="659" spans="1:65" s="13" customFormat="1">
      <c r="B659" s="164"/>
      <c r="D659" s="165" t="s">
        <v>194</v>
      </c>
      <c r="E659" s="166" t="s">
        <v>1</v>
      </c>
      <c r="F659" s="167" t="s">
        <v>4578</v>
      </c>
      <c r="H659" s="168">
        <v>28</v>
      </c>
      <c r="I659" s="169"/>
      <c r="L659" s="164"/>
      <c r="M659" s="170"/>
      <c r="N659" s="171"/>
      <c r="O659" s="171"/>
      <c r="P659" s="171"/>
      <c r="Q659" s="171"/>
      <c r="R659" s="171"/>
      <c r="S659" s="171"/>
      <c r="T659" s="172"/>
      <c r="AT659" s="166" t="s">
        <v>194</v>
      </c>
      <c r="AU659" s="166" t="s">
        <v>88</v>
      </c>
      <c r="AV659" s="13" t="s">
        <v>88</v>
      </c>
      <c r="AW659" s="13" t="s">
        <v>35</v>
      </c>
      <c r="AX659" s="13" t="s">
        <v>80</v>
      </c>
      <c r="AY659" s="166" t="s">
        <v>185</v>
      </c>
    </row>
    <row r="660" spans="1:65" s="13" customFormat="1">
      <c r="B660" s="164"/>
      <c r="D660" s="165" t="s">
        <v>194</v>
      </c>
      <c r="E660" s="166" t="s">
        <v>1</v>
      </c>
      <c r="F660" s="167" t="s">
        <v>4583</v>
      </c>
      <c r="H660" s="168">
        <v>78</v>
      </c>
      <c r="I660" s="169"/>
      <c r="L660" s="164"/>
      <c r="M660" s="170"/>
      <c r="N660" s="171"/>
      <c r="O660" s="171"/>
      <c r="P660" s="171"/>
      <c r="Q660" s="171"/>
      <c r="R660" s="171"/>
      <c r="S660" s="171"/>
      <c r="T660" s="172"/>
      <c r="AT660" s="166" t="s">
        <v>194</v>
      </c>
      <c r="AU660" s="166" t="s">
        <v>88</v>
      </c>
      <c r="AV660" s="13" t="s">
        <v>88</v>
      </c>
      <c r="AW660" s="13" t="s">
        <v>35</v>
      </c>
      <c r="AX660" s="13" t="s">
        <v>80</v>
      </c>
      <c r="AY660" s="166" t="s">
        <v>185</v>
      </c>
    </row>
    <row r="661" spans="1:65" s="14" customFormat="1">
      <c r="B661" s="173"/>
      <c r="D661" s="165" t="s">
        <v>194</v>
      </c>
      <c r="E661" s="174" t="s">
        <v>1</v>
      </c>
      <c r="F661" s="175" t="s">
        <v>195</v>
      </c>
      <c r="H661" s="176">
        <v>106</v>
      </c>
      <c r="I661" s="177"/>
      <c r="L661" s="173"/>
      <c r="M661" s="178"/>
      <c r="N661" s="179"/>
      <c r="O661" s="179"/>
      <c r="P661" s="179"/>
      <c r="Q661" s="179"/>
      <c r="R661" s="179"/>
      <c r="S661" s="179"/>
      <c r="T661" s="180"/>
      <c r="AT661" s="174" t="s">
        <v>194</v>
      </c>
      <c r="AU661" s="174" t="s">
        <v>88</v>
      </c>
      <c r="AV661" s="14" t="s">
        <v>192</v>
      </c>
      <c r="AW661" s="14" t="s">
        <v>35</v>
      </c>
      <c r="AX661" s="14" t="s">
        <v>24</v>
      </c>
      <c r="AY661" s="174" t="s">
        <v>185</v>
      </c>
    </row>
    <row r="662" spans="1:65" s="2" customFormat="1" ht="24.2" customHeight="1">
      <c r="A662" s="33"/>
      <c r="B662" s="150"/>
      <c r="C662" s="151" t="s">
        <v>153</v>
      </c>
      <c r="D662" s="151" t="s">
        <v>187</v>
      </c>
      <c r="E662" s="152" t="s">
        <v>4584</v>
      </c>
      <c r="F662" s="153" t="s">
        <v>4585</v>
      </c>
      <c r="G662" s="154" t="s">
        <v>190</v>
      </c>
      <c r="H662" s="155">
        <v>7</v>
      </c>
      <c r="I662" s="156"/>
      <c r="J662" s="157">
        <f>ROUND(I662*H662,2)</f>
        <v>0</v>
      </c>
      <c r="K662" s="153" t="s">
        <v>224</v>
      </c>
      <c r="L662" s="34"/>
      <c r="M662" s="158" t="s">
        <v>1</v>
      </c>
      <c r="N662" s="159" t="s">
        <v>45</v>
      </c>
      <c r="O662" s="59"/>
      <c r="P662" s="160">
        <f>O662*H662</f>
        <v>0</v>
      </c>
      <c r="Q662" s="160">
        <v>1E-3</v>
      </c>
      <c r="R662" s="160">
        <f>Q662*H662</f>
        <v>7.0000000000000001E-3</v>
      </c>
      <c r="S662" s="160">
        <v>0</v>
      </c>
      <c r="T662" s="161">
        <f>S662*H662</f>
        <v>0</v>
      </c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R662" s="162" t="s">
        <v>192</v>
      </c>
      <c r="AT662" s="162" t="s">
        <v>187</v>
      </c>
      <c r="AU662" s="162" t="s">
        <v>88</v>
      </c>
      <c r="AY662" s="18" t="s">
        <v>185</v>
      </c>
      <c r="BE662" s="163">
        <f>IF(N662="základní",J662,0)</f>
        <v>0</v>
      </c>
      <c r="BF662" s="163">
        <f>IF(N662="snížená",J662,0)</f>
        <v>0</v>
      </c>
      <c r="BG662" s="163">
        <f>IF(N662="zákl. přenesená",J662,0)</f>
        <v>0</v>
      </c>
      <c r="BH662" s="163">
        <f>IF(N662="sníž. přenesená",J662,0)</f>
        <v>0</v>
      </c>
      <c r="BI662" s="163">
        <f>IF(N662="nulová",J662,0)</f>
        <v>0</v>
      </c>
      <c r="BJ662" s="18" t="s">
        <v>24</v>
      </c>
      <c r="BK662" s="163">
        <f>ROUND(I662*H662,2)</f>
        <v>0</v>
      </c>
      <c r="BL662" s="18" t="s">
        <v>192</v>
      </c>
      <c r="BM662" s="162" t="s">
        <v>4586</v>
      </c>
    </row>
    <row r="663" spans="1:65" s="2" customFormat="1" ht="16.5" customHeight="1">
      <c r="A663" s="33"/>
      <c r="B663" s="150"/>
      <c r="C663" s="181" t="s">
        <v>1160</v>
      </c>
      <c r="D663" s="181" t="s">
        <v>231</v>
      </c>
      <c r="E663" s="182" t="s">
        <v>4587</v>
      </c>
      <c r="F663" s="183" t="s">
        <v>4588</v>
      </c>
      <c r="G663" s="184" t="s">
        <v>190</v>
      </c>
      <c r="H663" s="185">
        <v>7.07</v>
      </c>
      <c r="I663" s="186"/>
      <c r="J663" s="187">
        <f>ROUND(I663*H663,2)</f>
        <v>0</v>
      </c>
      <c r="K663" s="183" t="s">
        <v>224</v>
      </c>
      <c r="L663" s="188"/>
      <c r="M663" s="189" t="s">
        <v>1</v>
      </c>
      <c r="N663" s="190" t="s">
        <v>45</v>
      </c>
      <c r="O663" s="59"/>
      <c r="P663" s="160">
        <f>O663*H663</f>
        <v>0</v>
      </c>
      <c r="Q663" s="160">
        <v>7.7999999999999996E-3</v>
      </c>
      <c r="R663" s="160">
        <f>Q663*H663</f>
        <v>5.5146000000000001E-2</v>
      </c>
      <c r="S663" s="160">
        <v>0</v>
      </c>
      <c r="T663" s="161">
        <f>S663*H663</f>
        <v>0</v>
      </c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R663" s="162" t="s">
        <v>217</v>
      </c>
      <c r="AT663" s="162" t="s">
        <v>231</v>
      </c>
      <c r="AU663" s="162" t="s">
        <v>88</v>
      </c>
      <c r="AY663" s="18" t="s">
        <v>185</v>
      </c>
      <c r="BE663" s="163">
        <f>IF(N663="základní",J663,0)</f>
        <v>0</v>
      </c>
      <c r="BF663" s="163">
        <f>IF(N663="snížená",J663,0)</f>
        <v>0</v>
      </c>
      <c r="BG663" s="163">
        <f>IF(N663="zákl. přenesená",J663,0)</f>
        <v>0</v>
      </c>
      <c r="BH663" s="163">
        <f>IF(N663="sníž. přenesená",J663,0)</f>
        <v>0</v>
      </c>
      <c r="BI663" s="163">
        <f>IF(N663="nulová",J663,0)</f>
        <v>0</v>
      </c>
      <c r="BJ663" s="18" t="s">
        <v>24</v>
      </c>
      <c r="BK663" s="163">
        <f>ROUND(I663*H663,2)</f>
        <v>0</v>
      </c>
      <c r="BL663" s="18" t="s">
        <v>192</v>
      </c>
      <c r="BM663" s="162" t="s">
        <v>4589</v>
      </c>
    </row>
    <row r="664" spans="1:65" s="13" customFormat="1">
      <c r="B664" s="164"/>
      <c r="D664" s="165" t="s">
        <v>194</v>
      </c>
      <c r="E664" s="166" t="s">
        <v>1</v>
      </c>
      <c r="F664" s="167" t="s">
        <v>4590</v>
      </c>
      <c r="H664" s="168">
        <v>7.07</v>
      </c>
      <c r="I664" s="169"/>
      <c r="L664" s="164"/>
      <c r="M664" s="170"/>
      <c r="N664" s="171"/>
      <c r="O664" s="171"/>
      <c r="P664" s="171"/>
      <c r="Q664" s="171"/>
      <c r="R664" s="171"/>
      <c r="S664" s="171"/>
      <c r="T664" s="172"/>
      <c r="AT664" s="166" t="s">
        <v>194</v>
      </c>
      <c r="AU664" s="166" t="s">
        <v>88</v>
      </c>
      <c r="AV664" s="13" t="s">
        <v>88</v>
      </c>
      <c r="AW664" s="13" t="s">
        <v>35</v>
      </c>
      <c r="AX664" s="13" t="s">
        <v>24</v>
      </c>
      <c r="AY664" s="166" t="s">
        <v>185</v>
      </c>
    </row>
    <row r="665" spans="1:65" s="2" customFormat="1" ht="16.5" customHeight="1">
      <c r="A665" s="33"/>
      <c r="B665" s="150"/>
      <c r="C665" s="151" t="s">
        <v>1164</v>
      </c>
      <c r="D665" s="151" t="s">
        <v>187</v>
      </c>
      <c r="E665" s="152" t="s">
        <v>4591</v>
      </c>
      <c r="F665" s="153" t="s">
        <v>4592</v>
      </c>
      <c r="G665" s="154" t="s">
        <v>190</v>
      </c>
      <c r="H665" s="155">
        <v>1</v>
      </c>
      <c r="I665" s="156"/>
      <c r="J665" s="157">
        <f t="shared" ref="J665:J711" si="0">ROUND(I665*H665,2)</f>
        <v>0</v>
      </c>
      <c r="K665" s="153" t="s">
        <v>191</v>
      </c>
      <c r="L665" s="34"/>
      <c r="M665" s="158" t="s">
        <v>1</v>
      </c>
      <c r="N665" s="159" t="s">
        <v>45</v>
      </c>
      <c r="O665" s="59"/>
      <c r="P665" s="160">
        <f t="shared" ref="P665:P711" si="1">O665*H665</f>
        <v>0</v>
      </c>
      <c r="Q665" s="160">
        <v>0</v>
      </c>
      <c r="R665" s="160">
        <f t="shared" ref="R665:R711" si="2">Q665*H665</f>
        <v>0</v>
      </c>
      <c r="S665" s="160">
        <v>0</v>
      </c>
      <c r="T665" s="161">
        <f t="shared" ref="T665:T711" si="3">S665*H665</f>
        <v>0</v>
      </c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R665" s="162" t="s">
        <v>192</v>
      </c>
      <c r="AT665" s="162" t="s">
        <v>187</v>
      </c>
      <c r="AU665" s="162" t="s">
        <v>88</v>
      </c>
      <c r="AY665" s="18" t="s">
        <v>185</v>
      </c>
      <c r="BE665" s="163">
        <f t="shared" ref="BE665:BE711" si="4">IF(N665="základní",J665,0)</f>
        <v>0</v>
      </c>
      <c r="BF665" s="163">
        <f t="shared" ref="BF665:BF711" si="5">IF(N665="snížená",J665,0)</f>
        <v>0</v>
      </c>
      <c r="BG665" s="163">
        <f t="shared" ref="BG665:BG711" si="6">IF(N665="zákl. přenesená",J665,0)</f>
        <v>0</v>
      </c>
      <c r="BH665" s="163">
        <f t="shared" ref="BH665:BH711" si="7">IF(N665="sníž. přenesená",J665,0)</f>
        <v>0</v>
      </c>
      <c r="BI665" s="163">
        <f t="shared" ref="BI665:BI711" si="8">IF(N665="nulová",J665,0)</f>
        <v>0</v>
      </c>
      <c r="BJ665" s="18" t="s">
        <v>24</v>
      </c>
      <c r="BK665" s="163">
        <f t="shared" ref="BK665:BK711" si="9">ROUND(I665*H665,2)</f>
        <v>0</v>
      </c>
      <c r="BL665" s="18" t="s">
        <v>192</v>
      </c>
      <c r="BM665" s="162" t="s">
        <v>4593</v>
      </c>
    </row>
    <row r="666" spans="1:65" s="2" customFormat="1" ht="16.5" customHeight="1">
      <c r="A666" s="33"/>
      <c r="B666" s="150"/>
      <c r="C666" s="181" t="s">
        <v>1171</v>
      </c>
      <c r="D666" s="181" t="s">
        <v>231</v>
      </c>
      <c r="E666" s="182" t="s">
        <v>4594</v>
      </c>
      <c r="F666" s="183" t="s">
        <v>4595</v>
      </c>
      <c r="G666" s="184" t="s">
        <v>190</v>
      </c>
      <c r="H666" s="185">
        <v>1.01</v>
      </c>
      <c r="I666" s="186"/>
      <c r="J666" s="187">
        <f t="shared" si="0"/>
        <v>0</v>
      </c>
      <c r="K666" s="183" t="s">
        <v>224</v>
      </c>
      <c r="L666" s="188"/>
      <c r="M666" s="189" t="s">
        <v>1</v>
      </c>
      <c r="N666" s="190" t="s">
        <v>45</v>
      </c>
      <c r="O666" s="59"/>
      <c r="P666" s="160">
        <f t="shared" si="1"/>
        <v>0</v>
      </c>
      <c r="Q666" s="160">
        <v>7.7999999999999996E-3</v>
      </c>
      <c r="R666" s="160">
        <f t="shared" si="2"/>
        <v>7.8779999999999996E-3</v>
      </c>
      <c r="S666" s="160">
        <v>0</v>
      </c>
      <c r="T666" s="161">
        <f t="shared" si="3"/>
        <v>0</v>
      </c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R666" s="162" t="s">
        <v>217</v>
      </c>
      <c r="AT666" s="162" t="s">
        <v>231</v>
      </c>
      <c r="AU666" s="162" t="s">
        <v>88</v>
      </c>
      <c r="AY666" s="18" t="s">
        <v>185</v>
      </c>
      <c r="BE666" s="163">
        <f t="shared" si="4"/>
        <v>0</v>
      </c>
      <c r="BF666" s="163">
        <f t="shared" si="5"/>
        <v>0</v>
      </c>
      <c r="BG666" s="163">
        <f t="shared" si="6"/>
        <v>0</v>
      </c>
      <c r="BH666" s="163">
        <f t="shared" si="7"/>
        <v>0</v>
      </c>
      <c r="BI666" s="163">
        <f t="shared" si="8"/>
        <v>0</v>
      </c>
      <c r="BJ666" s="18" t="s">
        <v>24</v>
      </c>
      <c r="BK666" s="163">
        <f t="shared" si="9"/>
        <v>0</v>
      </c>
      <c r="BL666" s="18" t="s">
        <v>192</v>
      </c>
      <c r="BM666" s="162" t="s">
        <v>4596</v>
      </c>
    </row>
    <row r="667" spans="1:65" s="2" customFormat="1" ht="16.5" customHeight="1">
      <c r="A667" s="33"/>
      <c r="B667" s="150"/>
      <c r="C667" s="151" t="s">
        <v>1176</v>
      </c>
      <c r="D667" s="151" t="s">
        <v>187</v>
      </c>
      <c r="E667" s="152" t="s">
        <v>4597</v>
      </c>
      <c r="F667" s="153" t="s">
        <v>4598</v>
      </c>
      <c r="G667" s="154" t="s">
        <v>190</v>
      </c>
      <c r="H667" s="155">
        <v>1</v>
      </c>
      <c r="I667" s="156"/>
      <c r="J667" s="157">
        <f t="shared" si="0"/>
        <v>0</v>
      </c>
      <c r="K667" s="153" t="s">
        <v>191</v>
      </c>
      <c r="L667" s="34"/>
      <c r="M667" s="158" t="s">
        <v>1</v>
      </c>
      <c r="N667" s="159" t="s">
        <v>45</v>
      </c>
      <c r="O667" s="59"/>
      <c r="P667" s="160">
        <f t="shared" si="1"/>
        <v>0</v>
      </c>
      <c r="Q667" s="160">
        <v>0</v>
      </c>
      <c r="R667" s="160">
        <f t="shared" si="2"/>
        <v>0</v>
      </c>
      <c r="S667" s="160">
        <v>0</v>
      </c>
      <c r="T667" s="161">
        <f t="shared" si="3"/>
        <v>0</v>
      </c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R667" s="162" t="s">
        <v>192</v>
      </c>
      <c r="AT667" s="162" t="s">
        <v>187</v>
      </c>
      <c r="AU667" s="162" t="s">
        <v>88</v>
      </c>
      <c r="AY667" s="18" t="s">
        <v>185</v>
      </c>
      <c r="BE667" s="163">
        <f t="shared" si="4"/>
        <v>0</v>
      </c>
      <c r="BF667" s="163">
        <f t="shared" si="5"/>
        <v>0</v>
      </c>
      <c r="BG667" s="163">
        <f t="shared" si="6"/>
        <v>0</v>
      </c>
      <c r="BH667" s="163">
        <f t="shared" si="7"/>
        <v>0</v>
      </c>
      <c r="BI667" s="163">
        <f t="shared" si="8"/>
        <v>0</v>
      </c>
      <c r="BJ667" s="18" t="s">
        <v>24</v>
      </c>
      <c r="BK667" s="163">
        <f t="shared" si="9"/>
        <v>0</v>
      </c>
      <c r="BL667" s="18" t="s">
        <v>192</v>
      </c>
      <c r="BM667" s="162" t="s">
        <v>4599</v>
      </c>
    </row>
    <row r="668" spans="1:65" s="2" customFormat="1" ht="24.2" customHeight="1">
      <c r="A668" s="33"/>
      <c r="B668" s="150"/>
      <c r="C668" s="181" t="s">
        <v>1182</v>
      </c>
      <c r="D668" s="181" t="s">
        <v>231</v>
      </c>
      <c r="E668" s="182" t="s">
        <v>4600</v>
      </c>
      <c r="F668" s="183" t="s">
        <v>4601</v>
      </c>
      <c r="G668" s="184" t="s">
        <v>190</v>
      </c>
      <c r="H668" s="185">
        <v>1.01</v>
      </c>
      <c r="I668" s="186"/>
      <c r="J668" s="187">
        <f t="shared" si="0"/>
        <v>0</v>
      </c>
      <c r="K668" s="183" t="s">
        <v>224</v>
      </c>
      <c r="L668" s="188"/>
      <c r="M668" s="189" t="s">
        <v>1</v>
      </c>
      <c r="N668" s="190" t="s">
        <v>45</v>
      </c>
      <c r="O668" s="59"/>
      <c r="P668" s="160">
        <f t="shared" si="1"/>
        <v>0</v>
      </c>
      <c r="Q668" s="160">
        <v>1.2999999999999999E-2</v>
      </c>
      <c r="R668" s="160">
        <f t="shared" si="2"/>
        <v>1.3129999999999999E-2</v>
      </c>
      <c r="S668" s="160">
        <v>0</v>
      </c>
      <c r="T668" s="161">
        <f t="shared" si="3"/>
        <v>0</v>
      </c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R668" s="162" t="s">
        <v>217</v>
      </c>
      <c r="AT668" s="162" t="s">
        <v>231</v>
      </c>
      <c r="AU668" s="162" t="s">
        <v>88</v>
      </c>
      <c r="AY668" s="18" t="s">
        <v>185</v>
      </c>
      <c r="BE668" s="163">
        <f t="shared" si="4"/>
        <v>0</v>
      </c>
      <c r="BF668" s="163">
        <f t="shared" si="5"/>
        <v>0</v>
      </c>
      <c r="BG668" s="163">
        <f t="shared" si="6"/>
        <v>0</v>
      </c>
      <c r="BH668" s="163">
        <f t="shared" si="7"/>
        <v>0</v>
      </c>
      <c r="BI668" s="163">
        <f t="shared" si="8"/>
        <v>0</v>
      </c>
      <c r="BJ668" s="18" t="s">
        <v>24</v>
      </c>
      <c r="BK668" s="163">
        <f t="shared" si="9"/>
        <v>0</v>
      </c>
      <c r="BL668" s="18" t="s">
        <v>192</v>
      </c>
      <c r="BM668" s="162" t="s">
        <v>4602</v>
      </c>
    </row>
    <row r="669" spans="1:65" s="2" customFormat="1" ht="16.5" customHeight="1">
      <c r="A669" s="33"/>
      <c r="B669" s="150"/>
      <c r="C669" s="151" t="s">
        <v>1187</v>
      </c>
      <c r="D669" s="151" t="s">
        <v>187</v>
      </c>
      <c r="E669" s="152" t="s">
        <v>4603</v>
      </c>
      <c r="F669" s="153" t="s">
        <v>4604</v>
      </c>
      <c r="G669" s="154" t="s">
        <v>190</v>
      </c>
      <c r="H669" s="155">
        <v>2</v>
      </c>
      <c r="I669" s="156"/>
      <c r="J669" s="157">
        <f t="shared" si="0"/>
        <v>0</v>
      </c>
      <c r="K669" s="153" t="s">
        <v>191</v>
      </c>
      <c r="L669" s="34"/>
      <c r="M669" s="158" t="s">
        <v>1</v>
      </c>
      <c r="N669" s="159" t="s">
        <v>45</v>
      </c>
      <c r="O669" s="59"/>
      <c r="P669" s="160">
        <f t="shared" si="1"/>
        <v>0</v>
      </c>
      <c r="Q669" s="160">
        <v>0</v>
      </c>
      <c r="R669" s="160">
        <f t="shared" si="2"/>
        <v>0</v>
      </c>
      <c r="S669" s="160">
        <v>0</v>
      </c>
      <c r="T669" s="161">
        <f t="shared" si="3"/>
        <v>0</v>
      </c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R669" s="162" t="s">
        <v>192</v>
      </c>
      <c r="AT669" s="162" t="s">
        <v>187</v>
      </c>
      <c r="AU669" s="162" t="s">
        <v>88</v>
      </c>
      <c r="AY669" s="18" t="s">
        <v>185</v>
      </c>
      <c r="BE669" s="163">
        <f t="shared" si="4"/>
        <v>0</v>
      </c>
      <c r="BF669" s="163">
        <f t="shared" si="5"/>
        <v>0</v>
      </c>
      <c r="BG669" s="163">
        <f t="shared" si="6"/>
        <v>0</v>
      </c>
      <c r="BH669" s="163">
        <f t="shared" si="7"/>
        <v>0</v>
      </c>
      <c r="BI669" s="163">
        <f t="shared" si="8"/>
        <v>0</v>
      </c>
      <c r="BJ669" s="18" t="s">
        <v>24</v>
      </c>
      <c r="BK669" s="163">
        <f t="shared" si="9"/>
        <v>0</v>
      </c>
      <c r="BL669" s="18" t="s">
        <v>192</v>
      </c>
      <c r="BM669" s="162" t="s">
        <v>4605</v>
      </c>
    </row>
    <row r="670" spans="1:65" s="2" customFormat="1" ht="16.5" customHeight="1">
      <c r="A670" s="33"/>
      <c r="B670" s="150"/>
      <c r="C670" s="181" t="s">
        <v>1190</v>
      </c>
      <c r="D670" s="181" t="s">
        <v>231</v>
      </c>
      <c r="E670" s="182" t="s">
        <v>4606</v>
      </c>
      <c r="F670" s="183" t="s">
        <v>4607</v>
      </c>
      <c r="G670" s="184" t="s">
        <v>190</v>
      </c>
      <c r="H670" s="185">
        <v>2.02</v>
      </c>
      <c r="I670" s="186"/>
      <c r="J670" s="187">
        <f t="shared" si="0"/>
        <v>0</v>
      </c>
      <c r="K670" s="183" t="s">
        <v>224</v>
      </c>
      <c r="L670" s="188"/>
      <c r="M670" s="189" t="s">
        <v>1</v>
      </c>
      <c r="N670" s="190" t="s">
        <v>45</v>
      </c>
      <c r="O670" s="59"/>
      <c r="P670" s="160">
        <f t="shared" si="1"/>
        <v>0</v>
      </c>
      <c r="Q670" s="160">
        <v>1.0800000000000001E-2</v>
      </c>
      <c r="R670" s="160">
        <f t="shared" si="2"/>
        <v>2.1816000000000002E-2</v>
      </c>
      <c r="S670" s="160">
        <v>0</v>
      </c>
      <c r="T670" s="161">
        <f t="shared" si="3"/>
        <v>0</v>
      </c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R670" s="162" t="s">
        <v>217</v>
      </c>
      <c r="AT670" s="162" t="s">
        <v>231</v>
      </c>
      <c r="AU670" s="162" t="s">
        <v>88</v>
      </c>
      <c r="AY670" s="18" t="s">
        <v>185</v>
      </c>
      <c r="BE670" s="163">
        <f t="shared" si="4"/>
        <v>0</v>
      </c>
      <c r="BF670" s="163">
        <f t="shared" si="5"/>
        <v>0</v>
      </c>
      <c r="BG670" s="163">
        <f t="shared" si="6"/>
        <v>0</v>
      </c>
      <c r="BH670" s="163">
        <f t="shared" si="7"/>
        <v>0</v>
      </c>
      <c r="BI670" s="163">
        <f t="shared" si="8"/>
        <v>0</v>
      </c>
      <c r="BJ670" s="18" t="s">
        <v>24</v>
      </c>
      <c r="BK670" s="163">
        <f t="shared" si="9"/>
        <v>0</v>
      </c>
      <c r="BL670" s="18" t="s">
        <v>192</v>
      </c>
      <c r="BM670" s="162" t="s">
        <v>4608</v>
      </c>
    </row>
    <row r="671" spans="1:65" s="2" customFormat="1" ht="16.5" customHeight="1">
      <c r="A671" s="33"/>
      <c r="B671" s="150"/>
      <c r="C671" s="151" t="s">
        <v>1194</v>
      </c>
      <c r="D671" s="151" t="s">
        <v>187</v>
      </c>
      <c r="E671" s="152" t="s">
        <v>4609</v>
      </c>
      <c r="F671" s="153" t="s">
        <v>4610</v>
      </c>
      <c r="G671" s="154" t="s">
        <v>190</v>
      </c>
      <c r="H671" s="155">
        <v>13</v>
      </c>
      <c r="I671" s="156"/>
      <c r="J671" s="157">
        <f t="shared" si="0"/>
        <v>0</v>
      </c>
      <c r="K671" s="153" t="s">
        <v>191</v>
      </c>
      <c r="L671" s="34"/>
      <c r="M671" s="158" t="s">
        <v>1</v>
      </c>
      <c r="N671" s="159" t="s">
        <v>45</v>
      </c>
      <c r="O671" s="59"/>
      <c r="P671" s="160">
        <f t="shared" si="1"/>
        <v>0</v>
      </c>
      <c r="Q671" s="160">
        <v>0</v>
      </c>
      <c r="R671" s="160">
        <f t="shared" si="2"/>
        <v>0</v>
      </c>
      <c r="S671" s="160">
        <v>0</v>
      </c>
      <c r="T671" s="161">
        <f t="shared" si="3"/>
        <v>0</v>
      </c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R671" s="162" t="s">
        <v>192</v>
      </c>
      <c r="AT671" s="162" t="s">
        <v>187</v>
      </c>
      <c r="AU671" s="162" t="s">
        <v>88</v>
      </c>
      <c r="AY671" s="18" t="s">
        <v>185</v>
      </c>
      <c r="BE671" s="163">
        <f t="shared" si="4"/>
        <v>0</v>
      </c>
      <c r="BF671" s="163">
        <f t="shared" si="5"/>
        <v>0</v>
      </c>
      <c r="BG671" s="163">
        <f t="shared" si="6"/>
        <v>0</v>
      </c>
      <c r="BH671" s="163">
        <f t="shared" si="7"/>
        <v>0</v>
      </c>
      <c r="BI671" s="163">
        <f t="shared" si="8"/>
        <v>0</v>
      </c>
      <c r="BJ671" s="18" t="s">
        <v>24</v>
      </c>
      <c r="BK671" s="163">
        <f t="shared" si="9"/>
        <v>0</v>
      </c>
      <c r="BL671" s="18" t="s">
        <v>192</v>
      </c>
      <c r="BM671" s="162" t="s">
        <v>4611</v>
      </c>
    </row>
    <row r="672" spans="1:65" s="2" customFormat="1" ht="16.5" customHeight="1">
      <c r="A672" s="33"/>
      <c r="B672" s="150"/>
      <c r="C672" s="181" t="s">
        <v>1198</v>
      </c>
      <c r="D672" s="181" t="s">
        <v>231</v>
      </c>
      <c r="E672" s="182" t="s">
        <v>4612</v>
      </c>
      <c r="F672" s="183" t="s">
        <v>4613</v>
      </c>
      <c r="G672" s="184" t="s">
        <v>190</v>
      </c>
      <c r="H672" s="185">
        <v>1.01</v>
      </c>
      <c r="I672" s="186"/>
      <c r="J672" s="187">
        <f t="shared" si="0"/>
        <v>0</v>
      </c>
      <c r="K672" s="183" t="s">
        <v>224</v>
      </c>
      <c r="L672" s="188"/>
      <c r="M672" s="189" t="s">
        <v>1</v>
      </c>
      <c r="N672" s="190" t="s">
        <v>45</v>
      </c>
      <c r="O672" s="59"/>
      <c r="P672" s="160">
        <f t="shared" si="1"/>
        <v>0</v>
      </c>
      <c r="Q672" s="160">
        <v>1.7899999999999999E-2</v>
      </c>
      <c r="R672" s="160">
        <f t="shared" si="2"/>
        <v>1.8078999999999998E-2</v>
      </c>
      <c r="S672" s="160">
        <v>0</v>
      </c>
      <c r="T672" s="161">
        <f t="shared" si="3"/>
        <v>0</v>
      </c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R672" s="162" t="s">
        <v>217</v>
      </c>
      <c r="AT672" s="162" t="s">
        <v>231</v>
      </c>
      <c r="AU672" s="162" t="s">
        <v>88</v>
      </c>
      <c r="AY672" s="18" t="s">
        <v>185</v>
      </c>
      <c r="BE672" s="163">
        <f t="shared" si="4"/>
        <v>0</v>
      </c>
      <c r="BF672" s="163">
        <f t="shared" si="5"/>
        <v>0</v>
      </c>
      <c r="BG672" s="163">
        <f t="shared" si="6"/>
        <v>0</v>
      </c>
      <c r="BH672" s="163">
        <f t="shared" si="7"/>
        <v>0</v>
      </c>
      <c r="BI672" s="163">
        <f t="shared" si="8"/>
        <v>0</v>
      </c>
      <c r="BJ672" s="18" t="s">
        <v>24</v>
      </c>
      <c r="BK672" s="163">
        <f t="shared" si="9"/>
        <v>0</v>
      </c>
      <c r="BL672" s="18" t="s">
        <v>192</v>
      </c>
      <c r="BM672" s="162" t="s">
        <v>4614</v>
      </c>
    </row>
    <row r="673" spans="1:65" s="2" customFormat="1" ht="21.75" customHeight="1">
      <c r="A673" s="33"/>
      <c r="B673" s="150"/>
      <c r="C673" s="181" t="s">
        <v>1205</v>
      </c>
      <c r="D673" s="181" t="s">
        <v>231</v>
      </c>
      <c r="E673" s="182" t="s">
        <v>4615</v>
      </c>
      <c r="F673" s="183" t="s">
        <v>4616</v>
      </c>
      <c r="G673" s="184" t="s">
        <v>190</v>
      </c>
      <c r="H673" s="185">
        <v>1.01</v>
      </c>
      <c r="I673" s="186"/>
      <c r="J673" s="187">
        <f t="shared" si="0"/>
        <v>0</v>
      </c>
      <c r="K673" s="183" t="s">
        <v>224</v>
      </c>
      <c r="L673" s="188"/>
      <c r="M673" s="189" t="s">
        <v>1</v>
      </c>
      <c r="N673" s="190" t="s">
        <v>45</v>
      </c>
      <c r="O673" s="59"/>
      <c r="P673" s="160">
        <f t="shared" si="1"/>
        <v>0</v>
      </c>
      <c r="Q673" s="160">
        <v>1.26E-2</v>
      </c>
      <c r="R673" s="160">
        <f t="shared" si="2"/>
        <v>1.2725999999999999E-2</v>
      </c>
      <c r="S673" s="160">
        <v>0</v>
      </c>
      <c r="T673" s="161">
        <f t="shared" si="3"/>
        <v>0</v>
      </c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R673" s="162" t="s">
        <v>217</v>
      </c>
      <c r="AT673" s="162" t="s">
        <v>231</v>
      </c>
      <c r="AU673" s="162" t="s">
        <v>88</v>
      </c>
      <c r="AY673" s="18" t="s">
        <v>185</v>
      </c>
      <c r="BE673" s="163">
        <f t="shared" si="4"/>
        <v>0</v>
      </c>
      <c r="BF673" s="163">
        <f t="shared" si="5"/>
        <v>0</v>
      </c>
      <c r="BG673" s="163">
        <f t="shared" si="6"/>
        <v>0</v>
      </c>
      <c r="BH673" s="163">
        <f t="shared" si="7"/>
        <v>0</v>
      </c>
      <c r="BI673" s="163">
        <f t="shared" si="8"/>
        <v>0</v>
      </c>
      <c r="BJ673" s="18" t="s">
        <v>24</v>
      </c>
      <c r="BK673" s="163">
        <f t="shared" si="9"/>
        <v>0</v>
      </c>
      <c r="BL673" s="18" t="s">
        <v>192</v>
      </c>
      <c r="BM673" s="162" t="s">
        <v>4617</v>
      </c>
    </row>
    <row r="674" spans="1:65" s="2" customFormat="1" ht="21.75" customHeight="1">
      <c r="A674" s="33"/>
      <c r="B674" s="150"/>
      <c r="C674" s="181" t="s">
        <v>1209</v>
      </c>
      <c r="D674" s="181" t="s">
        <v>231</v>
      </c>
      <c r="E674" s="182" t="s">
        <v>4618</v>
      </c>
      <c r="F674" s="183" t="s">
        <v>4619</v>
      </c>
      <c r="G674" s="184" t="s">
        <v>190</v>
      </c>
      <c r="H674" s="185">
        <v>2.02</v>
      </c>
      <c r="I674" s="186"/>
      <c r="J674" s="187">
        <f t="shared" si="0"/>
        <v>0</v>
      </c>
      <c r="K674" s="183" t="s">
        <v>224</v>
      </c>
      <c r="L674" s="188"/>
      <c r="M674" s="189" t="s">
        <v>1</v>
      </c>
      <c r="N674" s="190" t="s">
        <v>45</v>
      </c>
      <c r="O674" s="59"/>
      <c r="P674" s="160">
        <f t="shared" si="1"/>
        <v>0</v>
      </c>
      <c r="Q674" s="160">
        <v>1.44E-2</v>
      </c>
      <c r="R674" s="160">
        <f t="shared" si="2"/>
        <v>2.9087999999999999E-2</v>
      </c>
      <c r="S674" s="160">
        <v>0</v>
      </c>
      <c r="T674" s="161">
        <f t="shared" si="3"/>
        <v>0</v>
      </c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R674" s="162" t="s">
        <v>217</v>
      </c>
      <c r="AT674" s="162" t="s">
        <v>231</v>
      </c>
      <c r="AU674" s="162" t="s">
        <v>88</v>
      </c>
      <c r="AY674" s="18" t="s">
        <v>185</v>
      </c>
      <c r="BE674" s="163">
        <f t="shared" si="4"/>
        <v>0</v>
      </c>
      <c r="BF674" s="163">
        <f t="shared" si="5"/>
        <v>0</v>
      </c>
      <c r="BG674" s="163">
        <f t="shared" si="6"/>
        <v>0</v>
      </c>
      <c r="BH674" s="163">
        <f t="shared" si="7"/>
        <v>0</v>
      </c>
      <c r="BI674" s="163">
        <f t="shared" si="8"/>
        <v>0</v>
      </c>
      <c r="BJ674" s="18" t="s">
        <v>24</v>
      </c>
      <c r="BK674" s="163">
        <f t="shared" si="9"/>
        <v>0</v>
      </c>
      <c r="BL674" s="18" t="s">
        <v>192</v>
      </c>
      <c r="BM674" s="162" t="s">
        <v>4620</v>
      </c>
    </row>
    <row r="675" spans="1:65" s="2" customFormat="1" ht="21.75" customHeight="1">
      <c r="A675" s="33"/>
      <c r="B675" s="150"/>
      <c r="C675" s="181" t="s">
        <v>115</v>
      </c>
      <c r="D675" s="181" t="s">
        <v>231</v>
      </c>
      <c r="E675" s="182" t="s">
        <v>4621</v>
      </c>
      <c r="F675" s="183" t="s">
        <v>4622</v>
      </c>
      <c r="G675" s="184" t="s">
        <v>190</v>
      </c>
      <c r="H675" s="185">
        <v>5.05</v>
      </c>
      <c r="I675" s="186"/>
      <c r="J675" s="187">
        <f t="shared" si="0"/>
        <v>0</v>
      </c>
      <c r="K675" s="183" t="s">
        <v>191</v>
      </c>
      <c r="L675" s="188"/>
      <c r="M675" s="189" t="s">
        <v>1</v>
      </c>
      <c r="N675" s="190" t="s">
        <v>45</v>
      </c>
      <c r="O675" s="59"/>
      <c r="P675" s="160">
        <f t="shared" si="1"/>
        <v>0</v>
      </c>
      <c r="Q675" s="160">
        <v>1.2200000000000001E-2</v>
      </c>
      <c r="R675" s="160">
        <f t="shared" si="2"/>
        <v>6.1610000000000005E-2</v>
      </c>
      <c r="S675" s="160">
        <v>0</v>
      </c>
      <c r="T675" s="161">
        <f t="shared" si="3"/>
        <v>0</v>
      </c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R675" s="162" t="s">
        <v>217</v>
      </c>
      <c r="AT675" s="162" t="s">
        <v>231</v>
      </c>
      <c r="AU675" s="162" t="s">
        <v>88</v>
      </c>
      <c r="AY675" s="18" t="s">
        <v>185</v>
      </c>
      <c r="BE675" s="163">
        <f t="shared" si="4"/>
        <v>0</v>
      </c>
      <c r="BF675" s="163">
        <f t="shared" si="5"/>
        <v>0</v>
      </c>
      <c r="BG675" s="163">
        <f t="shared" si="6"/>
        <v>0</v>
      </c>
      <c r="BH675" s="163">
        <f t="shared" si="7"/>
        <v>0</v>
      </c>
      <c r="BI675" s="163">
        <f t="shared" si="8"/>
        <v>0</v>
      </c>
      <c r="BJ675" s="18" t="s">
        <v>24</v>
      </c>
      <c r="BK675" s="163">
        <f t="shared" si="9"/>
        <v>0</v>
      </c>
      <c r="BL675" s="18" t="s">
        <v>192</v>
      </c>
      <c r="BM675" s="162" t="s">
        <v>4623</v>
      </c>
    </row>
    <row r="676" spans="1:65" s="2" customFormat="1" ht="21.75" customHeight="1">
      <c r="A676" s="33"/>
      <c r="B676" s="150"/>
      <c r="C676" s="181" t="s">
        <v>120</v>
      </c>
      <c r="D676" s="181" t="s">
        <v>231</v>
      </c>
      <c r="E676" s="182" t="s">
        <v>4624</v>
      </c>
      <c r="F676" s="183" t="s">
        <v>4625</v>
      </c>
      <c r="G676" s="184" t="s">
        <v>190</v>
      </c>
      <c r="H676" s="185">
        <v>4.04</v>
      </c>
      <c r="I676" s="186"/>
      <c r="J676" s="187">
        <f t="shared" si="0"/>
        <v>0</v>
      </c>
      <c r="K676" s="183" t="s">
        <v>191</v>
      </c>
      <c r="L676" s="188"/>
      <c r="M676" s="189" t="s">
        <v>1</v>
      </c>
      <c r="N676" s="190" t="s">
        <v>45</v>
      </c>
      <c r="O676" s="59"/>
      <c r="P676" s="160">
        <f t="shared" si="1"/>
        <v>0</v>
      </c>
      <c r="Q676" s="160">
        <v>1.5599999999999999E-2</v>
      </c>
      <c r="R676" s="160">
        <f t="shared" si="2"/>
        <v>6.3023999999999997E-2</v>
      </c>
      <c r="S676" s="160">
        <v>0</v>
      </c>
      <c r="T676" s="161">
        <f t="shared" si="3"/>
        <v>0</v>
      </c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R676" s="162" t="s">
        <v>217</v>
      </c>
      <c r="AT676" s="162" t="s">
        <v>231</v>
      </c>
      <c r="AU676" s="162" t="s">
        <v>88</v>
      </c>
      <c r="AY676" s="18" t="s">
        <v>185</v>
      </c>
      <c r="BE676" s="163">
        <f t="shared" si="4"/>
        <v>0</v>
      </c>
      <c r="BF676" s="163">
        <f t="shared" si="5"/>
        <v>0</v>
      </c>
      <c r="BG676" s="163">
        <f t="shared" si="6"/>
        <v>0</v>
      </c>
      <c r="BH676" s="163">
        <f t="shared" si="7"/>
        <v>0</v>
      </c>
      <c r="BI676" s="163">
        <f t="shared" si="8"/>
        <v>0</v>
      </c>
      <c r="BJ676" s="18" t="s">
        <v>24</v>
      </c>
      <c r="BK676" s="163">
        <f t="shared" si="9"/>
        <v>0</v>
      </c>
      <c r="BL676" s="18" t="s">
        <v>192</v>
      </c>
      <c r="BM676" s="162" t="s">
        <v>4626</v>
      </c>
    </row>
    <row r="677" spans="1:65" s="2" customFormat="1" ht="24.2" customHeight="1">
      <c r="A677" s="33"/>
      <c r="B677" s="150"/>
      <c r="C677" s="151" t="s">
        <v>454</v>
      </c>
      <c r="D677" s="151" t="s">
        <v>187</v>
      </c>
      <c r="E677" s="152" t="s">
        <v>4627</v>
      </c>
      <c r="F677" s="153" t="s">
        <v>4628</v>
      </c>
      <c r="G677" s="154" t="s">
        <v>190</v>
      </c>
      <c r="H677" s="155">
        <v>17</v>
      </c>
      <c r="I677" s="156"/>
      <c r="J677" s="157">
        <f t="shared" si="0"/>
        <v>0</v>
      </c>
      <c r="K677" s="153" t="s">
        <v>224</v>
      </c>
      <c r="L677" s="34"/>
      <c r="M677" s="158" t="s">
        <v>1</v>
      </c>
      <c r="N677" s="159" t="s">
        <v>45</v>
      </c>
      <c r="O677" s="59"/>
      <c r="P677" s="160">
        <f t="shared" si="1"/>
        <v>0</v>
      </c>
      <c r="Q677" s="160">
        <v>2E-3</v>
      </c>
      <c r="R677" s="160">
        <f t="shared" si="2"/>
        <v>3.4000000000000002E-2</v>
      </c>
      <c r="S677" s="160">
        <v>0</v>
      </c>
      <c r="T677" s="161">
        <f t="shared" si="3"/>
        <v>0</v>
      </c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R677" s="162" t="s">
        <v>192</v>
      </c>
      <c r="AT677" s="162" t="s">
        <v>187</v>
      </c>
      <c r="AU677" s="162" t="s">
        <v>88</v>
      </c>
      <c r="AY677" s="18" t="s">
        <v>185</v>
      </c>
      <c r="BE677" s="163">
        <f t="shared" si="4"/>
        <v>0</v>
      </c>
      <c r="BF677" s="163">
        <f t="shared" si="5"/>
        <v>0</v>
      </c>
      <c r="BG677" s="163">
        <f t="shared" si="6"/>
        <v>0</v>
      </c>
      <c r="BH677" s="163">
        <f t="shared" si="7"/>
        <v>0</v>
      </c>
      <c r="BI677" s="163">
        <f t="shared" si="8"/>
        <v>0</v>
      </c>
      <c r="BJ677" s="18" t="s">
        <v>24</v>
      </c>
      <c r="BK677" s="163">
        <f t="shared" si="9"/>
        <v>0</v>
      </c>
      <c r="BL677" s="18" t="s">
        <v>192</v>
      </c>
      <c r="BM677" s="162" t="s">
        <v>4629</v>
      </c>
    </row>
    <row r="678" spans="1:65" s="2" customFormat="1" ht="16.5" customHeight="1">
      <c r="A678" s="33"/>
      <c r="B678" s="150"/>
      <c r="C678" s="181" t="s">
        <v>1221</v>
      </c>
      <c r="D678" s="181" t="s">
        <v>231</v>
      </c>
      <c r="E678" s="182" t="s">
        <v>4630</v>
      </c>
      <c r="F678" s="183" t="s">
        <v>4631</v>
      </c>
      <c r="G678" s="184" t="s">
        <v>190</v>
      </c>
      <c r="H678" s="185">
        <v>1.01</v>
      </c>
      <c r="I678" s="186"/>
      <c r="J678" s="187">
        <f t="shared" si="0"/>
        <v>0</v>
      </c>
      <c r="K678" s="183" t="s">
        <v>224</v>
      </c>
      <c r="L678" s="188"/>
      <c r="M678" s="189" t="s">
        <v>1</v>
      </c>
      <c r="N678" s="190" t="s">
        <v>45</v>
      </c>
      <c r="O678" s="59"/>
      <c r="P678" s="160">
        <f t="shared" si="1"/>
        <v>0</v>
      </c>
      <c r="Q678" s="160">
        <v>7.7000000000000002E-3</v>
      </c>
      <c r="R678" s="160">
        <f t="shared" si="2"/>
        <v>7.7770000000000001E-3</v>
      </c>
      <c r="S678" s="160">
        <v>0</v>
      </c>
      <c r="T678" s="161">
        <f t="shared" si="3"/>
        <v>0</v>
      </c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R678" s="162" t="s">
        <v>217</v>
      </c>
      <c r="AT678" s="162" t="s">
        <v>231</v>
      </c>
      <c r="AU678" s="162" t="s">
        <v>88</v>
      </c>
      <c r="AY678" s="18" t="s">
        <v>185</v>
      </c>
      <c r="BE678" s="163">
        <f t="shared" si="4"/>
        <v>0</v>
      </c>
      <c r="BF678" s="163">
        <f t="shared" si="5"/>
        <v>0</v>
      </c>
      <c r="BG678" s="163">
        <f t="shared" si="6"/>
        <v>0</v>
      </c>
      <c r="BH678" s="163">
        <f t="shared" si="7"/>
        <v>0</v>
      </c>
      <c r="BI678" s="163">
        <f t="shared" si="8"/>
        <v>0</v>
      </c>
      <c r="BJ678" s="18" t="s">
        <v>24</v>
      </c>
      <c r="BK678" s="163">
        <f t="shared" si="9"/>
        <v>0</v>
      </c>
      <c r="BL678" s="18" t="s">
        <v>192</v>
      </c>
      <c r="BM678" s="162" t="s">
        <v>4632</v>
      </c>
    </row>
    <row r="679" spans="1:65" s="2" customFormat="1" ht="16.5" customHeight="1">
      <c r="A679" s="33"/>
      <c r="B679" s="150"/>
      <c r="C679" s="181" t="s">
        <v>1226</v>
      </c>
      <c r="D679" s="181" t="s">
        <v>231</v>
      </c>
      <c r="E679" s="182" t="s">
        <v>4633</v>
      </c>
      <c r="F679" s="183" t="s">
        <v>4634</v>
      </c>
      <c r="G679" s="184" t="s">
        <v>190</v>
      </c>
      <c r="H679" s="185">
        <v>16.16</v>
      </c>
      <c r="I679" s="186"/>
      <c r="J679" s="187">
        <f t="shared" si="0"/>
        <v>0</v>
      </c>
      <c r="K679" s="183" t="s">
        <v>224</v>
      </c>
      <c r="L679" s="188"/>
      <c r="M679" s="189" t="s">
        <v>1</v>
      </c>
      <c r="N679" s="190" t="s">
        <v>45</v>
      </c>
      <c r="O679" s="59"/>
      <c r="P679" s="160">
        <f t="shared" si="1"/>
        <v>0</v>
      </c>
      <c r="Q679" s="160">
        <v>3.7000000000000002E-3</v>
      </c>
      <c r="R679" s="160">
        <f t="shared" si="2"/>
        <v>5.9792000000000005E-2</v>
      </c>
      <c r="S679" s="160">
        <v>0</v>
      </c>
      <c r="T679" s="161">
        <f t="shared" si="3"/>
        <v>0</v>
      </c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R679" s="162" t="s">
        <v>217</v>
      </c>
      <c r="AT679" s="162" t="s">
        <v>231</v>
      </c>
      <c r="AU679" s="162" t="s">
        <v>88</v>
      </c>
      <c r="AY679" s="18" t="s">
        <v>185</v>
      </c>
      <c r="BE679" s="163">
        <f t="shared" si="4"/>
        <v>0</v>
      </c>
      <c r="BF679" s="163">
        <f t="shared" si="5"/>
        <v>0</v>
      </c>
      <c r="BG679" s="163">
        <f t="shared" si="6"/>
        <v>0</v>
      </c>
      <c r="BH679" s="163">
        <f t="shared" si="7"/>
        <v>0</v>
      </c>
      <c r="BI679" s="163">
        <f t="shared" si="8"/>
        <v>0</v>
      </c>
      <c r="BJ679" s="18" t="s">
        <v>24</v>
      </c>
      <c r="BK679" s="163">
        <f t="shared" si="9"/>
        <v>0</v>
      </c>
      <c r="BL679" s="18" t="s">
        <v>192</v>
      </c>
      <c r="BM679" s="162" t="s">
        <v>4635</v>
      </c>
    </row>
    <row r="680" spans="1:65" s="2" customFormat="1" ht="24.2" customHeight="1">
      <c r="A680" s="33"/>
      <c r="B680" s="150"/>
      <c r="C680" s="151" t="s">
        <v>1232</v>
      </c>
      <c r="D680" s="151" t="s">
        <v>187</v>
      </c>
      <c r="E680" s="152" t="s">
        <v>4636</v>
      </c>
      <c r="F680" s="153" t="s">
        <v>4637</v>
      </c>
      <c r="G680" s="154" t="s">
        <v>190</v>
      </c>
      <c r="H680" s="155">
        <v>1</v>
      </c>
      <c r="I680" s="156"/>
      <c r="J680" s="157">
        <f t="shared" si="0"/>
        <v>0</v>
      </c>
      <c r="K680" s="153" t="s">
        <v>224</v>
      </c>
      <c r="L680" s="34"/>
      <c r="M680" s="158" t="s">
        <v>1</v>
      </c>
      <c r="N680" s="159" t="s">
        <v>45</v>
      </c>
      <c r="O680" s="59"/>
      <c r="P680" s="160">
        <f t="shared" si="1"/>
        <v>0</v>
      </c>
      <c r="Q680" s="160">
        <v>2E-3</v>
      </c>
      <c r="R680" s="160">
        <f t="shared" si="2"/>
        <v>2E-3</v>
      </c>
      <c r="S680" s="160">
        <v>0</v>
      </c>
      <c r="T680" s="161">
        <f t="shared" si="3"/>
        <v>0</v>
      </c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R680" s="162" t="s">
        <v>192</v>
      </c>
      <c r="AT680" s="162" t="s">
        <v>187</v>
      </c>
      <c r="AU680" s="162" t="s">
        <v>88</v>
      </c>
      <c r="AY680" s="18" t="s">
        <v>185</v>
      </c>
      <c r="BE680" s="163">
        <f t="shared" si="4"/>
        <v>0</v>
      </c>
      <c r="BF680" s="163">
        <f t="shared" si="5"/>
        <v>0</v>
      </c>
      <c r="BG680" s="163">
        <f t="shared" si="6"/>
        <v>0</v>
      </c>
      <c r="BH680" s="163">
        <f t="shared" si="7"/>
        <v>0</v>
      </c>
      <c r="BI680" s="163">
        <f t="shared" si="8"/>
        <v>0</v>
      </c>
      <c r="BJ680" s="18" t="s">
        <v>24</v>
      </c>
      <c r="BK680" s="163">
        <f t="shared" si="9"/>
        <v>0</v>
      </c>
      <c r="BL680" s="18" t="s">
        <v>192</v>
      </c>
      <c r="BM680" s="162" t="s">
        <v>4638</v>
      </c>
    </row>
    <row r="681" spans="1:65" s="2" customFormat="1" ht="16.5" customHeight="1">
      <c r="A681" s="33"/>
      <c r="B681" s="150"/>
      <c r="C681" s="181" t="s">
        <v>1235</v>
      </c>
      <c r="D681" s="181" t="s">
        <v>231</v>
      </c>
      <c r="E681" s="182" t="s">
        <v>4639</v>
      </c>
      <c r="F681" s="183" t="s">
        <v>4640</v>
      </c>
      <c r="G681" s="184" t="s">
        <v>190</v>
      </c>
      <c r="H681" s="185">
        <v>1.01</v>
      </c>
      <c r="I681" s="186"/>
      <c r="J681" s="187">
        <f t="shared" si="0"/>
        <v>0</v>
      </c>
      <c r="K681" s="183" t="s">
        <v>224</v>
      </c>
      <c r="L681" s="188"/>
      <c r="M681" s="189" t="s">
        <v>1</v>
      </c>
      <c r="N681" s="190" t="s">
        <v>45</v>
      </c>
      <c r="O681" s="59"/>
      <c r="P681" s="160">
        <f t="shared" si="1"/>
        <v>0</v>
      </c>
      <c r="Q681" s="160">
        <v>9.7000000000000003E-3</v>
      </c>
      <c r="R681" s="160">
        <f t="shared" si="2"/>
        <v>9.7970000000000002E-3</v>
      </c>
      <c r="S681" s="160">
        <v>0</v>
      </c>
      <c r="T681" s="161">
        <f t="shared" si="3"/>
        <v>0</v>
      </c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R681" s="162" t="s">
        <v>217</v>
      </c>
      <c r="AT681" s="162" t="s">
        <v>231</v>
      </c>
      <c r="AU681" s="162" t="s">
        <v>88</v>
      </c>
      <c r="AY681" s="18" t="s">
        <v>185</v>
      </c>
      <c r="BE681" s="163">
        <f t="shared" si="4"/>
        <v>0</v>
      </c>
      <c r="BF681" s="163">
        <f t="shared" si="5"/>
        <v>0</v>
      </c>
      <c r="BG681" s="163">
        <f t="shared" si="6"/>
        <v>0</v>
      </c>
      <c r="BH681" s="163">
        <f t="shared" si="7"/>
        <v>0</v>
      </c>
      <c r="BI681" s="163">
        <f t="shared" si="8"/>
        <v>0</v>
      </c>
      <c r="BJ681" s="18" t="s">
        <v>24</v>
      </c>
      <c r="BK681" s="163">
        <f t="shared" si="9"/>
        <v>0</v>
      </c>
      <c r="BL681" s="18" t="s">
        <v>192</v>
      </c>
      <c r="BM681" s="162" t="s">
        <v>4641</v>
      </c>
    </row>
    <row r="682" spans="1:65" s="2" customFormat="1" ht="24.2" customHeight="1">
      <c r="A682" s="33"/>
      <c r="B682" s="150"/>
      <c r="C682" s="151" t="s">
        <v>1239</v>
      </c>
      <c r="D682" s="151" t="s">
        <v>187</v>
      </c>
      <c r="E682" s="152" t="s">
        <v>4642</v>
      </c>
      <c r="F682" s="153" t="s">
        <v>4643</v>
      </c>
      <c r="G682" s="154" t="s">
        <v>190</v>
      </c>
      <c r="H682" s="155">
        <v>8</v>
      </c>
      <c r="I682" s="156"/>
      <c r="J682" s="157">
        <f t="shared" si="0"/>
        <v>0</v>
      </c>
      <c r="K682" s="153" t="s">
        <v>224</v>
      </c>
      <c r="L682" s="34"/>
      <c r="M682" s="158" t="s">
        <v>1</v>
      </c>
      <c r="N682" s="159" t="s">
        <v>45</v>
      </c>
      <c r="O682" s="59"/>
      <c r="P682" s="160">
        <f t="shared" si="1"/>
        <v>0</v>
      </c>
      <c r="Q682" s="160">
        <v>3.0000000000000001E-3</v>
      </c>
      <c r="R682" s="160">
        <f t="shared" si="2"/>
        <v>2.4E-2</v>
      </c>
      <c r="S682" s="160">
        <v>0</v>
      </c>
      <c r="T682" s="161">
        <f t="shared" si="3"/>
        <v>0</v>
      </c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R682" s="162" t="s">
        <v>192</v>
      </c>
      <c r="AT682" s="162" t="s">
        <v>187</v>
      </c>
      <c r="AU682" s="162" t="s">
        <v>88</v>
      </c>
      <c r="AY682" s="18" t="s">
        <v>185</v>
      </c>
      <c r="BE682" s="163">
        <f t="shared" si="4"/>
        <v>0</v>
      </c>
      <c r="BF682" s="163">
        <f t="shared" si="5"/>
        <v>0</v>
      </c>
      <c r="BG682" s="163">
        <f t="shared" si="6"/>
        <v>0</v>
      </c>
      <c r="BH682" s="163">
        <f t="shared" si="7"/>
        <v>0</v>
      </c>
      <c r="BI682" s="163">
        <f t="shared" si="8"/>
        <v>0</v>
      </c>
      <c r="BJ682" s="18" t="s">
        <v>24</v>
      </c>
      <c r="BK682" s="163">
        <f t="shared" si="9"/>
        <v>0</v>
      </c>
      <c r="BL682" s="18" t="s">
        <v>192</v>
      </c>
      <c r="BM682" s="162" t="s">
        <v>4644</v>
      </c>
    </row>
    <row r="683" spans="1:65" s="2" customFormat="1" ht="16.5" customHeight="1">
      <c r="A683" s="33"/>
      <c r="B683" s="150"/>
      <c r="C683" s="181" t="s">
        <v>1243</v>
      </c>
      <c r="D683" s="181" t="s">
        <v>231</v>
      </c>
      <c r="E683" s="182" t="s">
        <v>4645</v>
      </c>
      <c r="F683" s="183" t="s">
        <v>4646</v>
      </c>
      <c r="G683" s="184" t="s">
        <v>190</v>
      </c>
      <c r="H683" s="185">
        <v>6.06</v>
      </c>
      <c r="I683" s="186"/>
      <c r="J683" s="187">
        <f t="shared" si="0"/>
        <v>0</v>
      </c>
      <c r="K683" s="183" t="s">
        <v>224</v>
      </c>
      <c r="L683" s="188"/>
      <c r="M683" s="189" t="s">
        <v>1</v>
      </c>
      <c r="N683" s="190" t="s">
        <v>45</v>
      </c>
      <c r="O683" s="59"/>
      <c r="P683" s="160">
        <f t="shared" si="1"/>
        <v>0</v>
      </c>
      <c r="Q683" s="160">
        <v>1.6E-2</v>
      </c>
      <c r="R683" s="160">
        <f t="shared" si="2"/>
        <v>9.6959999999999991E-2</v>
      </c>
      <c r="S683" s="160">
        <v>0</v>
      </c>
      <c r="T683" s="161">
        <f t="shared" si="3"/>
        <v>0</v>
      </c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R683" s="162" t="s">
        <v>217</v>
      </c>
      <c r="AT683" s="162" t="s">
        <v>231</v>
      </c>
      <c r="AU683" s="162" t="s">
        <v>88</v>
      </c>
      <c r="AY683" s="18" t="s">
        <v>185</v>
      </c>
      <c r="BE683" s="163">
        <f t="shared" si="4"/>
        <v>0</v>
      </c>
      <c r="BF683" s="163">
        <f t="shared" si="5"/>
        <v>0</v>
      </c>
      <c r="BG683" s="163">
        <f t="shared" si="6"/>
        <v>0</v>
      </c>
      <c r="BH683" s="163">
        <f t="shared" si="7"/>
        <v>0</v>
      </c>
      <c r="BI683" s="163">
        <f t="shared" si="8"/>
        <v>0</v>
      </c>
      <c r="BJ683" s="18" t="s">
        <v>24</v>
      </c>
      <c r="BK683" s="163">
        <f t="shared" si="9"/>
        <v>0</v>
      </c>
      <c r="BL683" s="18" t="s">
        <v>192</v>
      </c>
      <c r="BM683" s="162" t="s">
        <v>4647</v>
      </c>
    </row>
    <row r="684" spans="1:65" s="2" customFormat="1" ht="16.5" customHeight="1">
      <c r="A684" s="33"/>
      <c r="B684" s="150"/>
      <c r="C684" s="181" t="s">
        <v>2533</v>
      </c>
      <c r="D684" s="181" t="s">
        <v>231</v>
      </c>
      <c r="E684" s="182" t="s">
        <v>4648</v>
      </c>
      <c r="F684" s="183" t="s">
        <v>4649</v>
      </c>
      <c r="G684" s="184" t="s">
        <v>190</v>
      </c>
      <c r="H684" s="185">
        <v>2.02</v>
      </c>
      <c r="I684" s="186"/>
      <c r="J684" s="187">
        <f t="shared" si="0"/>
        <v>0</v>
      </c>
      <c r="K684" s="183" t="s">
        <v>224</v>
      </c>
      <c r="L684" s="188"/>
      <c r="M684" s="189" t="s">
        <v>1</v>
      </c>
      <c r="N684" s="190" t="s">
        <v>45</v>
      </c>
      <c r="O684" s="59"/>
      <c r="P684" s="160">
        <f t="shared" si="1"/>
        <v>0</v>
      </c>
      <c r="Q684" s="160">
        <v>1.5599999999999999E-2</v>
      </c>
      <c r="R684" s="160">
        <f t="shared" si="2"/>
        <v>3.1511999999999998E-2</v>
      </c>
      <c r="S684" s="160">
        <v>0</v>
      </c>
      <c r="T684" s="161">
        <f t="shared" si="3"/>
        <v>0</v>
      </c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R684" s="162" t="s">
        <v>217</v>
      </c>
      <c r="AT684" s="162" t="s">
        <v>231</v>
      </c>
      <c r="AU684" s="162" t="s">
        <v>88</v>
      </c>
      <c r="AY684" s="18" t="s">
        <v>185</v>
      </c>
      <c r="BE684" s="163">
        <f t="shared" si="4"/>
        <v>0</v>
      </c>
      <c r="BF684" s="163">
        <f t="shared" si="5"/>
        <v>0</v>
      </c>
      <c r="BG684" s="163">
        <f t="shared" si="6"/>
        <v>0</v>
      </c>
      <c r="BH684" s="163">
        <f t="shared" si="7"/>
        <v>0</v>
      </c>
      <c r="BI684" s="163">
        <f t="shared" si="8"/>
        <v>0</v>
      </c>
      <c r="BJ684" s="18" t="s">
        <v>24</v>
      </c>
      <c r="BK684" s="163">
        <f t="shared" si="9"/>
        <v>0</v>
      </c>
      <c r="BL684" s="18" t="s">
        <v>192</v>
      </c>
      <c r="BM684" s="162" t="s">
        <v>4650</v>
      </c>
    </row>
    <row r="685" spans="1:65" s="2" customFormat="1" ht="16.5" customHeight="1">
      <c r="A685" s="33"/>
      <c r="B685" s="150"/>
      <c r="C685" s="151" t="s">
        <v>2540</v>
      </c>
      <c r="D685" s="151" t="s">
        <v>187</v>
      </c>
      <c r="E685" s="152" t="s">
        <v>4651</v>
      </c>
      <c r="F685" s="153" t="s">
        <v>4652</v>
      </c>
      <c r="G685" s="154" t="s">
        <v>190</v>
      </c>
      <c r="H685" s="155">
        <v>27</v>
      </c>
      <c r="I685" s="156"/>
      <c r="J685" s="157">
        <f t="shared" si="0"/>
        <v>0</v>
      </c>
      <c r="K685" s="153" t="s">
        <v>191</v>
      </c>
      <c r="L685" s="34"/>
      <c r="M685" s="158" t="s">
        <v>1</v>
      </c>
      <c r="N685" s="159" t="s">
        <v>45</v>
      </c>
      <c r="O685" s="59"/>
      <c r="P685" s="160">
        <f t="shared" si="1"/>
        <v>0</v>
      </c>
      <c r="Q685" s="160">
        <v>0</v>
      </c>
      <c r="R685" s="160">
        <f t="shared" si="2"/>
        <v>0</v>
      </c>
      <c r="S685" s="160">
        <v>0</v>
      </c>
      <c r="T685" s="161">
        <f t="shared" si="3"/>
        <v>0</v>
      </c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R685" s="162" t="s">
        <v>192</v>
      </c>
      <c r="AT685" s="162" t="s">
        <v>187</v>
      </c>
      <c r="AU685" s="162" t="s">
        <v>88</v>
      </c>
      <c r="AY685" s="18" t="s">
        <v>185</v>
      </c>
      <c r="BE685" s="163">
        <f t="shared" si="4"/>
        <v>0</v>
      </c>
      <c r="BF685" s="163">
        <f t="shared" si="5"/>
        <v>0</v>
      </c>
      <c r="BG685" s="163">
        <f t="shared" si="6"/>
        <v>0</v>
      </c>
      <c r="BH685" s="163">
        <f t="shared" si="7"/>
        <v>0</v>
      </c>
      <c r="BI685" s="163">
        <f t="shared" si="8"/>
        <v>0</v>
      </c>
      <c r="BJ685" s="18" t="s">
        <v>24</v>
      </c>
      <c r="BK685" s="163">
        <f t="shared" si="9"/>
        <v>0</v>
      </c>
      <c r="BL685" s="18" t="s">
        <v>192</v>
      </c>
      <c r="BM685" s="162" t="s">
        <v>4653</v>
      </c>
    </row>
    <row r="686" spans="1:65" s="2" customFormat="1" ht="24.2" customHeight="1">
      <c r="A686" s="33"/>
      <c r="B686" s="150"/>
      <c r="C686" s="181" t="s">
        <v>2545</v>
      </c>
      <c r="D686" s="181" t="s">
        <v>231</v>
      </c>
      <c r="E686" s="182" t="s">
        <v>4654</v>
      </c>
      <c r="F686" s="183" t="s">
        <v>4655</v>
      </c>
      <c r="G686" s="184" t="s">
        <v>190</v>
      </c>
      <c r="H686" s="185">
        <v>27.27</v>
      </c>
      <c r="I686" s="186"/>
      <c r="J686" s="187">
        <f t="shared" si="0"/>
        <v>0</v>
      </c>
      <c r="K686" s="183" t="s">
        <v>224</v>
      </c>
      <c r="L686" s="188"/>
      <c r="M686" s="189" t="s">
        <v>1</v>
      </c>
      <c r="N686" s="190" t="s">
        <v>45</v>
      </c>
      <c r="O686" s="59"/>
      <c r="P686" s="160">
        <f t="shared" si="1"/>
        <v>0</v>
      </c>
      <c r="Q686" s="160">
        <v>2.12E-2</v>
      </c>
      <c r="R686" s="160">
        <f t="shared" si="2"/>
        <v>0.57812399999999997</v>
      </c>
      <c r="S686" s="160">
        <v>0</v>
      </c>
      <c r="T686" s="161">
        <f t="shared" si="3"/>
        <v>0</v>
      </c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R686" s="162" t="s">
        <v>217</v>
      </c>
      <c r="AT686" s="162" t="s">
        <v>231</v>
      </c>
      <c r="AU686" s="162" t="s">
        <v>88</v>
      </c>
      <c r="AY686" s="18" t="s">
        <v>185</v>
      </c>
      <c r="BE686" s="163">
        <f t="shared" si="4"/>
        <v>0</v>
      </c>
      <c r="BF686" s="163">
        <f t="shared" si="5"/>
        <v>0</v>
      </c>
      <c r="BG686" s="163">
        <f t="shared" si="6"/>
        <v>0</v>
      </c>
      <c r="BH686" s="163">
        <f t="shared" si="7"/>
        <v>0</v>
      </c>
      <c r="BI686" s="163">
        <f t="shared" si="8"/>
        <v>0</v>
      </c>
      <c r="BJ686" s="18" t="s">
        <v>24</v>
      </c>
      <c r="BK686" s="163">
        <f t="shared" si="9"/>
        <v>0</v>
      </c>
      <c r="BL686" s="18" t="s">
        <v>192</v>
      </c>
      <c r="BM686" s="162" t="s">
        <v>4656</v>
      </c>
    </row>
    <row r="687" spans="1:65" s="2" customFormat="1" ht="24.2" customHeight="1">
      <c r="A687" s="33"/>
      <c r="B687" s="150"/>
      <c r="C687" s="151" t="s">
        <v>2550</v>
      </c>
      <c r="D687" s="151" t="s">
        <v>187</v>
      </c>
      <c r="E687" s="152" t="s">
        <v>4657</v>
      </c>
      <c r="F687" s="153" t="s">
        <v>4658</v>
      </c>
      <c r="G687" s="154" t="s">
        <v>190</v>
      </c>
      <c r="H687" s="155">
        <v>3</v>
      </c>
      <c r="I687" s="156"/>
      <c r="J687" s="157">
        <f t="shared" si="0"/>
        <v>0</v>
      </c>
      <c r="K687" s="153" t="s">
        <v>224</v>
      </c>
      <c r="L687" s="34"/>
      <c r="M687" s="158" t="s">
        <v>1</v>
      </c>
      <c r="N687" s="159" t="s">
        <v>45</v>
      </c>
      <c r="O687" s="59"/>
      <c r="P687" s="160">
        <f t="shared" si="1"/>
        <v>0</v>
      </c>
      <c r="Q687" s="160">
        <v>4.0000000000000001E-3</v>
      </c>
      <c r="R687" s="160">
        <f t="shared" si="2"/>
        <v>1.2E-2</v>
      </c>
      <c r="S687" s="160">
        <v>0</v>
      </c>
      <c r="T687" s="161">
        <f t="shared" si="3"/>
        <v>0</v>
      </c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R687" s="162" t="s">
        <v>192</v>
      </c>
      <c r="AT687" s="162" t="s">
        <v>187</v>
      </c>
      <c r="AU687" s="162" t="s">
        <v>88</v>
      </c>
      <c r="AY687" s="18" t="s">
        <v>185</v>
      </c>
      <c r="BE687" s="163">
        <f t="shared" si="4"/>
        <v>0</v>
      </c>
      <c r="BF687" s="163">
        <f t="shared" si="5"/>
        <v>0</v>
      </c>
      <c r="BG687" s="163">
        <f t="shared" si="6"/>
        <v>0</v>
      </c>
      <c r="BH687" s="163">
        <f t="shared" si="7"/>
        <v>0</v>
      </c>
      <c r="BI687" s="163">
        <f t="shared" si="8"/>
        <v>0</v>
      </c>
      <c r="BJ687" s="18" t="s">
        <v>24</v>
      </c>
      <c r="BK687" s="163">
        <f t="shared" si="9"/>
        <v>0</v>
      </c>
      <c r="BL687" s="18" t="s">
        <v>192</v>
      </c>
      <c r="BM687" s="162" t="s">
        <v>4659</v>
      </c>
    </row>
    <row r="688" spans="1:65" s="2" customFormat="1" ht="16.5" customHeight="1">
      <c r="A688" s="33"/>
      <c r="B688" s="150"/>
      <c r="C688" s="181" t="s">
        <v>2555</v>
      </c>
      <c r="D688" s="181" t="s">
        <v>231</v>
      </c>
      <c r="E688" s="182" t="s">
        <v>4660</v>
      </c>
      <c r="F688" s="183" t="s">
        <v>4661</v>
      </c>
      <c r="G688" s="184" t="s">
        <v>190</v>
      </c>
      <c r="H688" s="185">
        <v>1.01</v>
      </c>
      <c r="I688" s="186"/>
      <c r="J688" s="187">
        <f t="shared" si="0"/>
        <v>0</v>
      </c>
      <c r="K688" s="183" t="s">
        <v>224</v>
      </c>
      <c r="L688" s="188"/>
      <c r="M688" s="189" t="s">
        <v>1</v>
      </c>
      <c r="N688" s="190" t="s">
        <v>45</v>
      </c>
      <c r="O688" s="59"/>
      <c r="P688" s="160">
        <f t="shared" si="1"/>
        <v>0</v>
      </c>
      <c r="Q688" s="160">
        <v>2.76E-2</v>
      </c>
      <c r="R688" s="160">
        <f t="shared" si="2"/>
        <v>2.7876000000000001E-2</v>
      </c>
      <c r="S688" s="160">
        <v>0</v>
      </c>
      <c r="T688" s="161">
        <f t="shared" si="3"/>
        <v>0</v>
      </c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R688" s="162" t="s">
        <v>217</v>
      </c>
      <c r="AT688" s="162" t="s">
        <v>231</v>
      </c>
      <c r="AU688" s="162" t="s">
        <v>88</v>
      </c>
      <c r="AY688" s="18" t="s">
        <v>185</v>
      </c>
      <c r="BE688" s="163">
        <f t="shared" si="4"/>
        <v>0</v>
      </c>
      <c r="BF688" s="163">
        <f t="shared" si="5"/>
        <v>0</v>
      </c>
      <c r="BG688" s="163">
        <f t="shared" si="6"/>
        <v>0</v>
      </c>
      <c r="BH688" s="163">
        <f t="shared" si="7"/>
        <v>0</v>
      </c>
      <c r="BI688" s="163">
        <f t="shared" si="8"/>
        <v>0</v>
      </c>
      <c r="BJ688" s="18" t="s">
        <v>24</v>
      </c>
      <c r="BK688" s="163">
        <f t="shared" si="9"/>
        <v>0</v>
      </c>
      <c r="BL688" s="18" t="s">
        <v>192</v>
      </c>
      <c r="BM688" s="162" t="s">
        <v>4662</v>
      </c>
    </row>
    <row r="689" spans="1:65" s="2" customFormat="1" ht="16.5" customHeight="1">
      <c r="A689" s="33"/>
      <c r="B689" s="150"/>
      <c r="C689" s="181" t="s">
        <v>2561</v>
      </c>
      <c r="D689" s="181" t="s">
        <v>231</v>
      </c>
      <c r="E689" s="182" t="s">
        <v>4663</v>
      </c>
      <c r="F689" s="183" t="s">
        <v>4664</v>
      </c>
      <c r="G689" s="184" t="s">
        <v>190</v>
      </c>
      <c r="H689" s="185">
        <v>1.01</v>
      </c>
      <c r="I689" s="186"/>
      <c r="J689" s="187">
        <f t="shared" si="0"/>
        <v>0</v>
      </c>
      <c r="K689" s="183" t="s">
        <v>224</v>
      </c>
      <c r="L689" s="188"/>
      <c r="M689" s="189" t="s">
        <v>1</v>
      </c>
      <c r="N689" s="190" t="s">
        <v>45</v>
      </c>
      <c r="O689" s="59"/>
      <c r="P689" s="160">
        <f t="shared" si="1"/>
        <v>0</v>
      </c>
      <c r="Q689" s="160">
        <v>2.8400000000000002E-2</v>
      </c>
      <c r="R689" s="160">
        <f t="shared" si="2"/>
        <v>2.8684000000000001E-2</v>
      </c>
      <c r="S689" s="160">
        <v>0</v>
      </c>
      <c r="T689" s="161">
        <f t="shared" si="3"/>
        <v>0</v>
      </c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R689" s="162" t="s">
        <v>217</v>
      </c>
      <c r="AT689" s="162" t="s">
        <v>231</v>
      </c>
      <c r="AU689" s="162" t="s">
        <v>88</v>
      </c>
      <c r="AY689" s="18" t="s">
        <v>185</v>
      </c>
      <c r="BE689" s="163">
        <f t="shared" si="4"/>
        <v>0</v>
      </c>
      <c r="BF689" s="163">
        <f t="shared" si="5"/>
        <v>0</v>
      </c>
      <c r="BG689" s="163">
        <f t="shared" si="6"/>
        <v>0</v>
      </c>
      <c r="BH689" s="163">
        <f t="shared" si="7"/>
        <v>0</v>
      </c>
      <c r="BI689" s="163">
        <f t="shared" si="8"/>
        <v>0</v>
      </c>
      <c r="BJ689" s="18" t="s">
        <v>24</v>
      </c>
      <c r="BK689" s="163">
        <f t="shared" si="9"/>
        <v>0</v>
      </c>
      <c r="BL689" s="18" t="s">
        <v>192</v>
      </c>
      <c r="BM689" s="162" t="s">
        <v>4665</v>
      </c>
    </row>
    <row r="690" spans="1:65" s="2" customFormat="1" ht="16.5" customHeight="1">
      <c r="A690" s="33"/>
      <c r="B690" s="150"/>
      <c r="C690" s="181" t="s">
        <v>2566</v>
      </c>
      <c r="D690" s="181" t="s">
        <v>231</v>
      </c>
      <c r="E690" s="182" t="s">
        <v>4666</v>
      </c>
      <c r="F690" s="183" t="s">
        <v>4667</v>
      </c>
      <c r="G690" s="184" t="s">
        <v>190</v>
      </c>
      <c r="H690" s="185">
        <v>1.01</v>
      </c>
      <c r="I690" s="186"/>
      <c r="J690" s="187">
        <f t="shared" si="0"/>
        <v>0</v>
      </c>
      <c r="K690" s="183" t="s">
        <v>224</v>
      </c>
      <c r="L690" s="188"/>
      <c r="M690" s="189" t="s">
        <v>1</v>
      </c>
      <c r="N690" s="190" t="s">
        <v>45</v>
      </c>
      <c r="O690" s="59"/>
      <c r="P690" s="160">
        <f t="shared" si="1"/>
        <v>0</v>
      </c>
      <c r="Q690" s="160">
        <v>2.9899999999999999E-2</v>
      </c>
      <c r="R690" s="160">
        <f t="shared" si="2"/>
        <v>3.0199E-2</v>
      </c>
      <c r="S690" s="160">
        <v>0</v>
      </c>
      <c r="T690" s="161">
        <f t="shared" si="3"/>
        <v>0</v>
      </c>
      <c r="U690" s="33"/>
      <c r="V690" s="33"/>
      <c r="W690" s="33"/>
      <c r="X690" s="33"/>
      <c r="Y690" s="33"/>
      <c r="Z690" s="33"/>
      <c r="AA690" s="33"/>
      <c r="AB690" s="33"/>
      <c r="AC690" s="33"/>
      <c r="AD690" s="33"/>
      <c r="AE690" s="33"/>
      <c r="AR690" s="162" t="s">
        <v>217</v>
      </c>
      <c r="AT690" s="162" t="s">
        <v>231</v>
      </c>
      <c r="AU690" s="162" t="s">
        <v>88</v>
      </c>
      <c r="AY690" s="18" t="s">
        <v>185</v>
      </c>
      <c r="BE690" s="163">
        <f t="shared" si="4"/>
        <v>0</v>
      </c>
      <c r="BF690" s="163">
        <f t="shared" si="5"/>
        <v>0</v>
      </c>
      <c r="BG690" s="163">
        <f t="shared" si="6"/>
        <v>0</v>
      </c>
      <c r="BH690" s="163">
        <f t="shared" si="7"/>
        <v>0</v>
      </c>
      <c r="BI690" s="163">
        <f t="shared" si="8"/>
        <v>0</v>
      </c>
      <c r="BJ690" s="18" t="s">
        <v>24</v>
      </c>
      <c r="BK690" s="163">
        <f t="shared" si="9"/>
        <v>0</v>
      </c>
      <c r="BL690" s="18" t="s">
        <v>192</v>
      </c>
      <c r="BM690" s="162" t="s">
        <v>4668</v>
      </c>
    </row>
    <row r="691" spans="1:65" s="2" customFormat="1" ht="21.75" customHeight="1">
      <c r="A691" s="33"/>
      <c r="B691" s="150"/>
      <c r="C691" s="151" t="s">
        <v>2571</v>
      </c>
      <c r="D691" s="151" t="s">
        <v>187</v>
      </c>
      <c r="E691" s="152" t="s">
        <v>4669</v>
      </c>
      <c r="F691" s="153" t="s">
        <v>4670</v>
      </c>
      <c r="G691" s="154" t="s">
        <v>190</v>
      </c>
      <c r="H691" s="155">
        <v>7</v>
      </c>
      <c r="I691" s="156"/>
      <c r="J691" s="157">
        <f t="shared" si="0"/>
        <v>0</v>
      </c>
      <c r="K691" s="153" t="s">
        <v>224</v>
      </c>
      <c r="L691" s="34"/>
      <c r="M691" s="158" t="s">
        <v>1</v>
      </c>
      <c r="N691" s="159" t="s">
        <v>45</v>
      </c>
      <c r="O691" s="59"/>
      <c r="P691" s="160">
        <f t="shared" si="1"/>
        <v>0</v>
      </c>
      <c r="Q691" s="160">
        <v>0</v>
      </c>
      <c r="R691" s="160">
        <f t="shared" si="2"/>
        <v>0</v>
      </c>
      <c r="S691" s="160">
        <v>0</v>
      </c>
      <c r="T691" s="161">
        <f t="shared" si="3"/>
        <v>0</v>
      </c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  <c r="AR691" s="162" t="s">
        <v>192</v>
      </c>
      <c r="AT691" s="162" t="s">
        <v>187</v>
      </c>
      <c r="AU691" s="162" t="s">
        <v>88</v>
      </c>
      <c r="AY691" s="18" t="s">
        <v>185</v>
      </c>
      <c r="BE691" s="163">
        <f t="shared" si="4"/>
        <v>0</v>
      </c>
      <c r="BF691" s="163">
        <f t="shared" si="5"/>
        <v>0</v>
      </c>
      <c r="BG691" s="163">
        <f t="shared" si="6"/>
        <v>0</v>
      </c>
      <c r="BH691" s="163">
        <f t="shared" si="7"/>
        <v>0</v>
      </c>
      <c r="BI691" s="163">
        <f t="shared" si="8"/>
        <v>0</v>
      </c>
      <c r="BJ691" s="18" t="s">
        <v>24</v>
      </c>
      <c r="BK691" s="163">
        <f t="shared" si="9"/>
        <v>0</v>
      </c>
      <c r="BL691" s="18" t="s">
        <v>192</v>
      </c>
      <c r="BM691" s="162" t="s">
        <v>4671</v>
      </c>
    </row>
    <row r="692" spans="1:65" s="2" customFormat="1" ht="16.5" customHeight="1">
      <c r="A692" s="33"/>
      <c r="B692" s="150"/>
      <c r="C692" s="181" t="s">
        <v>2576</v>
      </c>
      <c r="D692" s="181" t="s">
        <v>231</v>
      </c>
      <c r="E692" s="182" t="s">
        <v>4672</v>
      </c>
      <c r="F692" s="183" t="s">
        <v>4673</v>
      </c>
      <c r="G692" s="184" t="s">
        <v>190</v>
      </c>
      <c r="H692" s="185">
        <v>1</v>
      </c>
      <c r="I692" s="186"/>
      <c r="J692" s="187">
        <f t="shared" si="0"/>
        <v>0</v>
      </c>
      <c r="K692" s="183" t="s">
        <v>191</v>
      </c>
      <c r="L692" s="188"/>
      <c r="M692" s="189" t="s">
        <v>1</v>
      </c>
      <c r="N692" s="190" t="s">
        <v>45</v>
      </c>
      <c r="O692" s="59"/>
      <c r="P692" s="160">
        <f t="shared" si="1"/>
        <v>0</v>
      </c>
      <c r="Q692" s="160">
        <v>4.4999999999999998E-2</v>
      </c>
      <c r="R692" s="160">
        <f t="shared" si="2"/>
        <v>4.4999999999999998E-2</v>
      </c>
      <c r="S692" s="160">
        <v>0</v>
      </c>
      <c r="T692" s="161">
        <f t="shared" si="3"/>
        <v>0</v>
      </c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R692" s="162" t="s">
        <v>217</v>
      </c>
      <c r="AT692" s="162" t="s">
        <v>231</v>
      </c>
      <c r="AU692" s="162" t="s">
        <v>88</v>
      </c>
      <c r="AY692" s="18" t="s">
        <v>185</v>
      </c>
      <c r="BE692" s="163">
        <f t="shared" si="4"/>
        <v>0</v>
      </c>
      <c r="BF692" s="163">
        <f t="shared" si="5"/>
        <v>0</v>
      </c>
      <c r="BG692" s="163">
        <f t="shared" si="6"/>
        <v>0</v>
      </c>
      <c r="BH692" s="163">
        <f t="shared" si="7"/>
        <v>0</v>
      </c>
      <c r="BI692" s="163">
        <f t="shared" si="8"/>
        <v>0</v>
      </c>
      <c r="BJ692" s="18" t="s">
        <v>24</v>
      </c>
      <c r="BK692" s="163">
        <f t="shared" si="9"/>
        <v>0</v>
      </c>
      <c r="BL692" s="18" t="s">
        <v>192</v>
      </c>
      <c r="BM692" s="162" t="s">
        <v>4674</v>
      </c>
    </row>
    <row r="693" spans="1:65" s="2" customFormat="1" ht="16.5" customHeight="1">
      <c r="A693" s="33"/>
      <c r="B693" s="150"/>
      <c r="C693" s="181" t="s">
        <v>2582</v>
      </c>
      <c r="D693" s="181" t="s">
        <v>231</v>
      </c>
      <c r="E693" s="182" t="s">
        <v>4675</v>
      </c>
      <c r="F693" s="183" t="s">
        <v>4676</v>
      </c>
      <c r="G693" s="184" t="s">
        <v>190</v>
      </c>
      <c r="H693" s="185">
        <v>6</v>
      </c>
      <c r="I693" s="186"/>
      <c r="J693" s="187">
        <f t="shared" si="0"/>
        <v>0</v>
      </c>
      <c r="K693" s="183" t="s">
        <v>191</v>
      </c>
      <c r="L693" s="188"/>
      <c r="M693" s="189" t="s">
        <v>1</v>
      </c>
      <c r="N693" s="190" t="s">
        <v>45</v>
      </c>
      <c r="O693" s="59"/>
      <c r="P693" s="160">
        <f t="shared" si="1"/>
        <v>0</v>
      </c>
      <c r="Q693" s="160">
        <v>0.05</v>
      </c>
      <c r="R693" s="160">
        <f t="shared" si="2"/>
        <v>0.30000000000000004</v>
      </c>
      <c r="S693" s="160">
        <v>0</v>
      </c>
      <c r="T693" s="161">
        <f t="shared" si="3"/>
        <v>0</v>
      </c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R693" s="162" t="s">
        <v>217</v>
      </c>
      <c r="AT693" s="162" t="s">
        <v>231</v>
      </c>
      <c r="AU693" s="162" t="s">
        <v>88</v>
      </c>
      <c r="AY693" s="18" t="s">
        <v>185</v>
      </c>
      <c r="BE693" s="163">
        <f t="shared" si="4"/>
        <v>0</v>
      </c>
      <c r="BF693" s="163">
        <f t="shared" si="5"/>
        <v>0</v>
      </c>
      <c r="BG693" s="163">
        <f t="shared" si="6"/>
        <v>0</v>
      </c>
      <c r="BH693" s="163">
        <f t="shared" si="7"/>
        <v>0</v>
      </c>
      <c r="BI693" s="163">
        <f t="shared" si="8"/>
        <v>0</v>
      </c>
      <c r="BJ693" s="18" t="s">
        <v>24</v>
      </c>
      <c r="BK693" s="163">
        <f t="shared" si="9"/>
        <v>0</v>
      </c>
      <c r="BL693" s="18" t="s">
        <v>192</v>
      </c>
      <c r="BM693" s="162" t="s">
        <v>4677</v>
      </c>
    </row>
    <row r="694" spans="1:65" s="2" customFormat="1" ht="16.5" customHeight="1">
      <c r="A694" s="33"/>
      <c r="B694" s="150"/>
      <c r="C694" s="151" t="s">
        <v>2587</v>
      </c>
      <c r="D694" s="151" t="s">
        <v>187</v>
      </c>
      <c r="E694" s="152" t="s">
        <v>4678</v>
      </c>
      <c r="F694" s="153" t="s">
        <v>4679</v>
      </c>
      <c r="G694" s="154" t="s">
        <v>190</v>
      </c>
      <c r="H694" s="155">
        <v>7</v>
      </c>
      <c r="I694" s="156"/>
      <c r="J694" s="157">
        <f t="shared" si="0"/>
        <v>0</v>
      </c>
      <c r="K694" s="153" t="s">
        <v>224</v>
      </c>
      <c r="L694" s="34"/>
      <c r="M694" s="158" t="s">
        <v>1</v>
      </c>
      <c r="N694" s="159" t="s">
        <v>45</v>
      </c>
      <c r="O694" s="59"/>
      <c r="P694" s="160">
        <f t="shared" si="1"/>
        <v>0</v>
      </c>
      <c r="Q694" s="160">
        <v>4.0000000000000002E-4</v>
      </c>
      <c r="R694" s="160">
        <f t="shared" si="2"/>
        <v>2.8E-3</v>
      </c>
      <c r="S694" s="160">
        <v>0</v>
      </c>
      <c r="T694" s="161">
        <f t="shared" si="3"/>
        <v>0</v>
      </c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R694" s="162" t="s">
        <v>192</v>
      </c>
      <c r="AT694" s="162" t="s">
        <v>187</v>
      </c>
      <c r="AU694" s="162" t="s">
        <v>88</v>
      </c>
      <c r="AY694" s="18" t="s">
        <v>185</v>
      </c>
      <c r="BE694" s="163">
        <f t="shared" si="4"/>
        <v>0</v>
      </c>
      <c r="BF694" s="163">
        <f t="shared" si="5"/>
        <v>0</v>
      </c>
      <c r="BG694" s="163">
        <f t="shared" si="6"/>
        <v>0</v>
      </c>
      <c r="BH694" s="163">
        <f t="shared" si="7"/>
        <v>0</v>
      </c>
      <c r="BI694" s="163">
        <f t="shared" si="8"/>
        <v>0</v>
      </c>
      <c r="BJ694" s="18" t="s">
        <v>24</v>
      </c>
      <c r="BK694" s="163">
        <f t="shared" si="9"/>
        <v>0</v>
      </c>
      <c r="BL694" s="18" t="s">
        <v>192</v>
      </c>
      <c r="BM694" s="162" t="s">
        <v>4680</v>
      </c>
    </row>
    <row r="695" spans="1:65" s="2" customFormat="1" ht="16.5" customHeight="1">
      <c r="A695" s="33"/>
      <c r="B695" s="150"/>
      <c r="C695" s="181" t="s">
        <v>2592</v>
      </c>
      <c r="D695" s="181" t="s">
        <v>231</v>
      </c>
      <c r="E695" s="182" t="s">
        <v>4681</v>
      </c>
      <c r="F695" s="183" t="s">
        <v>4682</v>
      </c>
      <c r="G695" s="184" t="s">
        <v>4683</v>
      </c>
      <c r="H695" s="185">
        <v>7</v>
      </c>
      <c r="I695" s="186"/>
      <c r="J695" s="187">
        <f t="shared" si="0"/>
        <v>0</v>
      </c>
      <c r="K695" s="183" t="s">
        <v>224</v>
      </c>
      <c r="L695" s="188"/>
      <c r="M695" s="189" t="s">
        <v>1</v>
      </c>
      <c r="N695" s="190" t="s">
        <v>45</v>
      </c>
      <c r="O695" s="59"/>
      <c r="P695" s="160">
        <f t="shared" si="1"/>
        <v>0</v>
      </c>
      <c r="Q695" s="160">
        <v>1.5E-3</v>
      </c>
      <c r="R695" s="160">
        <f t="shared" si="2"/>
        <v>1.0500000000000001E-2</v>
      </c>
      <c r="S695" s="160">
        <v>0</v>
      </c>
      <c r="T695" s="161">
        <f t="shared" si="3"/>
        <v>0</v>
      </c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R695" s="162" t="s">
        <v>217</v>
      </c>
      <c r="AT695" s="162" t="s">
        <v>231</v>
      </c>
      <c r="AU695" s="162" t="s">
        <v>88</v>
      </c>
      <c r="AY695" s="18" t="s">
        <v>185</v>
      </c>
      <c r="BE695" s="163">
        <f t="shared" si="4"/>
        <v>0</v>
      </c>
      <c r="BF695" s="163">
        <f t="shared" si="5"/>
        <v>0</v>
      </c>
      <c r="BG695" s="163">
        <f t="shared" si="6"/>
        <v>0</v>
      </c>
      <c r="BH695" s="163">
        <f t="shared" si="7"/>
        <v>0</v>
      </c>
      <c r="BI695" s="163">
        <f t="shared" si="8"/>
        <v>0</v>
      </c>
      <c r="BJ695" s="18" t="s">
        <v>24</v>
      </c>
      <c r="BK695" s="163">
        <f t="shared" si="9"/>
        <v>0</v>
      </c>
      <c r="BL695" s="18" t="s">
        <v>192</v>
      </c>
      <c r="BM695" s="162" t="s">
        <v>4684</v>
      </c>
    </row>
    <row r="696" spans="1:65" s="2" customFormat="1" ht="24.2" customHeight="1">
      <c r="A696" s="33"/>
      <c r="B696" s="150"/>
      <c r="C696" s="151" t="s">
        <v>2602</v>
      </c>
      <c r="D696" s="151" t="s">
        <v>187</v>
      </c>
      <c r="E696" s="152" t="s">
        <v>4685</v>
      </c>
      <c r="F696" s="153" t="s">
        <v>4686</v>
      </c>
      <c r="G696" s="154" t="s">
        <v>190</v>
      </c>
      <c r="H696" s="155">
        <v>1</v>
      </c>
      <c r="I696" s="156"/>
      <c r="J696" s="157">
        <f t="shared" si="0"/>
        <v>0</v>
      </c>
      <c r="K696" s="153" t="s">
        <v>224</v>
      </c>
      <c r="L696" s="34"/>
      <c r="M696" s="158" t="s">
        <v>1</v>
      </c>
      <c r="N696" s="159" t="s">
        <v>45</v>
      </c>
      <c r="O696" s="59"/>
      <c r="P696" s="160">
        <f t="shared" si="1"/>
        <v>0</v>
      </c>
      <c r="Q696" s="160">
        <v>1E-3</v>
      </c>
      <c r="R696" s="160">
        <f t="shared" si="2"/>
        <v>1E-3</v>
      </c>
      <c r="S696" s="160">
        <v>0</v>
      </c>
      <c r="T696" s="161">
        <f t="shared" si="3"/>
        <v>0</v>
      </c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R696" s="162" t="s">
        <v>192</v>
      </c>
      <c r="AT696" s="162" t="s">
        <v>187</v>
      </c>
      <c r="AU696" s="162" t="s">
        <v>88</v>
      </c>
      <c r="AY696" s="18" t="s">
        <v>185</v>
      </c>
      <c r="BE696" s="163">
        <f t="shared" si="4"/>
        <v>0</v>
      </c>
      <c r="BF696" s="163">
        <f t="shared" si="5"/>
        <v>0</v>
      </c>
      <c r="BG696" s="163">
        <f t="shared" si="6"/>
        <v>0</v>
      </c>
      <c r="BH696" s="163">
        <f t="shared" si="7"/>
        <v>0</v>
      </c>
      <c r="BI696" s="163">
        <f t="shared" si="8"/>
        <v>0</v>
      </c>
      <c r="BJ696" s="18" t="s">
        <v>24</v>
      </c>
      <c r="BK696" s="163">
        <f t="shared" si="9"/>
        <v>0</v>
      </c>
      <c r="BL696" s="18" t="s">
        <v>192</v>
      </c>
      <c r="BM696" s="162" t="s">
        <v>4687</v>
      </c>
    </row>
    <row r="697" spans="1:65" s="2" customFormat="1" ht="16.5" customHeight="1">
      <c r="A697" s="33"/>
      <c r="B697" s="150"/>
      <c r="C697" s="181" t="s">
        <v>2608</v>
      </c>
      <c r="D697" s="181" t="s">
        <v>231</v>
      </c>
      <c r="E697" s="182" t="s">
        <v>4688</v>
      </c>
      <c r="F697" s="183" t="s">
        <v>4689</v>
      </c>
      <c r="G697" s="184" t="s">
        <v>190</v>
      </c>
      <c r="H697" s="185">
        <v>1</v>
      </c>
      <c r="I697" s="186"/>
      <c r="J697" s="187">
        <f t="shared" si="0"/>
        <v>0</v>
      </c>
      <c r="K697" s="183" t="s">
        <v>224</v>
      </c>
      <c r="L697" s="188"/>
      <c r="M697" s="189" t="s">
        <v>1</v>
      </c>
      <c r="N697" s="190" t="s">
        <v>45</v>
      </c>
      <c r="O697" s="59"/>
      <c r="P697" s="160">
        <f t="shared" si="1"/>
        <v>0</v>
      </c>
      <c r="Q697" s="160">
        <v>1.5100000000000001E-2</v>
      </c>
      <c r="R697" s="160">
        <f t="shared" si="2"/>
        <v>1.5100000000000001E-2</v>
      </c>
      <c r="S697" s="160">
        <v>0</v>
      </c>
      <c r="T697" s="161">
        <f t="shared" si="3"/>
        <v>0</v>
      </c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R697" s="162" t="s">
        <v>217</v>
      </c>
      <c r="AT697" s="162" t="s">
        <v>231</v>
      </c>
      <c r="AU697" s="162" t="s">
        <v>88</v>
      </c>
      <c r="AY697" s="18" t="s">
        <v>185</v>
      </c>
      <c r="BE697" s="163">
        <f t="shared" si="4"/>
        <v>0</v>
      </c>
      <c r="BF697" s="163">
        <f t="shared" si="5"/>
        <v>0</v>
      </c>
      <c r="BG697" s="163">
        <f t="shared" si="6"/>
        <v>0</v>
      </c>
      <c r="BH697" s="163">
        <f t="shared" si="7"/>
        <v>0</v>
      </c>
      <c r="BI697" s="163">
        <f t="shared" si="8"/>
        <v>0</v>
      </c>
      <c r="BJ697" s="18" t="s">
        <v>24</v>
      </c>
      <c r="BK697" s="163">
        <f t="shared" si="9"/>
        <v>0</v>
      </c>
      <c r="BL697" s="18" t="s">
        <v>192</v>
      </c>
      <c r="BM697" s="162" t="s">
        <v>4690</v>
      </c>
    </row>
    <row r="698" spans="1:65" s="2" customFormat="1" ht="16.5" customHeight="1">
      <c r="A698" s="33"/>
      <c r="B698" s="150"/>
      <c r="C698" s="181" t="s">
        <v>2614</v>
      </c>
      <c r="D698" s="181" t="s">
        <v>231</v>
      </c>
      <c r="E698" s="182" t="s">
        <v>4691</v>
      </c>
      <c r="F698" s="183" t="s">
        <v>4692</v>
      </c>
      <c r="G698" s="184" t="s">
        <v>4693</v>
      </c>
      <c r="H698" s="185">
        <v>1</v>
      </c>
      <c r="I698" s="186"/>
      <c r="J698" s="187">
        <f t="shared" si="0"/>
        <v>0</v>
      </c>
      <c r="K698" s="183" t="s">
        <v>224</v>
      </c>
      <c r="L698" s="188"/>
      <c r="M698" s="189" t="s">
        <v>1</v>
      </c>
      <c r="N698" s="190" t="s">
        <v>45</v>
      </c>
      <c r="O698" s="59"/>
      <c r="P698" s="160">
        <f t="shared" si="1"/>
        <v>0</v>
      </c>
      <c r="Q698" s="160">
        <v>6.0000000000000001E-3</v>
      </c>
      <c r="R698" s="160">
        <f t="shared" si="2"/>
        <v>6.0000000000000001E-3</v>
      </c>
      <c r="S698" s="160">
        <v>0</v>
      </c>
      <c r="T698" s="161">
        <f t="shared" si="3"/>
        <v>0</v>
      </c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R698" s="162" t="s">
        <v>217</v>
      </c>
      <c r="AT698" s="162" t="s">
        <v>231</v>
      </c>
      <c r="AU698" s="162" t="s">
        <v>88</v>
      </c>
      <c r="AY698" s="18" t="s">
        <v>185</v>
      </c>
      <c r="BE698" s="163">
        <f t="shared" si="4"/>
        <v>0</v>
      </c>
      <c r="BF698" s="163">
        <f t="shared" si="5"/>
        <v>0</v>
      </c>
      <c r="BG698" s="163">
        <f t="shared" si="6"/>
        <v>0</v>
      </c>
      <c r="BH698" s="163">
        <f t="shared" si="7"/>
        <v>0</v>
      </c>
      <c r="BI698" s="163">
        <f t="shared" si="8"/>
        <v>0</v>
      </c>
      <c r="BJ698" s="18" t="s">
        <v>24</v>
      </c>
      <c r="BK698" s="163">
        <f t="shared" si="9"/>
        <v>0</v>
      </c>
      <c r="BL698" s="18" t="s">
        <v>192</v>
      </c>
      <c r="BM698" s="162" t="s">
        <v>4694</v>
      </c>
    </row>
    <row r="699" spans="1:65" s="2" customFormat="1" ht="24.2" customHeight="1">
      <c r="A699" s="33"/>
      <c r="B699" s="150"/>
      <c r="C699" s="151" t="s">
        <v>2619</v>
      </c>
      <c r="D699" s="151" t="s">
        <v>187</v>
      </c>
      <c r="E699" s="152" t="s">
        <v>4695</v>
      </c>
      <c r="F699" s="153" t="s">
        <v>4696</v>
      </c>
      <c r="G699" s="154" t="s">
        <v>190</v>
      </c>
      <c r="H699" s="155">
        <v>1</v>
      </c>
      <c r="I699" s="156"/>
      <c r="J699" s="157">
        <f t="shared" si="0"/>
        <v>0</v>
      </c>
      <c r="K699" s="153" t="s">
        <v>224</v>
      </c>
      <c r="L699" s="34"/>
      <c r="M699" s="158" t="s">
        <v>1</v>
      </c>
      <c r="N699" s="159" t="s">
        <v>45</v>
      </c>
      <c r="O699" s="59"/>
      <c r="P699" s="160">
        <f t="shared" si="1"/>
        <v>0</v>
      </c>
      <c r="Q699" s="160">
        <v>2E-3</v>
      </c>
      <c r="R699" s="160">
        <f t="shared" si="2"/>
        <v>2E-3</v>
      </c>
      <c r="S699" s="160">
        <v>0</v>
      </c>
      <c r="T699" s="161">
        <f t="shared" si="3"/>
        <v>0</v>
      </c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R699" s="162" t="s">
        <v>192</v>
      </c>
      <c r="AT699" s="162" t="s">
        <v>187</v>
      </c>
      <c r="AU699" s="162" t="s">
        <v>88</v>
      </c>
      <c r="AY699" s="18" t="s">
        <v>185</v>
      </c>
      <c r="BE699" s="163">
        <f t="shared" si="4"/>
        <v>0</v>
      </c>
      <c r="BF699" s="163">
        <f t="shared" si="5"/>
        <v>0</v>
      </c>
      <c r="BG699" s="163">
        <f t="shared" si="6"/>
        <v>0</v>
      </c>
      <c r="BH699" s="163">
        <f t="shared" si="7"/>
        <v>0</v>
      </c>
      <c r="BI699" s="163">
        <f t="shared" si="8"/>
        <v>0</v>
      </c>
      <c r="BJ699" s="18" t="s">
        <v>24</v>
      </c>
      <c r="BK699" s="163">
        <f t="shared" si="9"/>
        <v>0</v>
      </c>
      <c r="BL699" s="18" t="s">
        <v>192</v>
      </c>
      <c r="BM699" s="162" t="s">
        <v>4697</v>
      </c>
    </row>
    <row r="700" spans="1:65" s="2" customFormat="1" ht="16.5" customHeight="1">
      <c r="A700" s="33"/>
      <c r="B700" s="150"/>
      <c r="C700" s="181" t="s">
        <v>2625</v>
      </c>
      <c r="D700" s="181" t="s">
        <v>231</v>
      </c>
      <c r="E700" s="182" t="s">
        <v>4698</v>
      </c>
      <c r="F700" s="183" t="s">
        <v>4699</v>
      </c>
      <c r="G700" s="184" t="s">
        <v>190</v>
      </c>
      <c r="H700" s="185">
        <v>1</v>
      </c>
      <c r="I700" s="186"/>
      <c r="J700" s="187">
        <f t="shared" si="0"/>
        <v>0</v>
      </c>
      <c r="K700" s="183" t="s">
        <v>224</v>
      </c>
      <c r="L700" s="188"/>
      <c r="M700" s="189" t="s">
        <v>1</v>
      </c>
      <c r="N700" s="190" t="s">
        <v>45</v>
      </c>
      <c r="O700" s="59"/>
      <c r="P700" s="160">
        <f t="shared" si="1"/>
        <v>0</v>
      </c>
      <c r="Q700" s="160">
        <v>2.3E-2</v>
      </c>
      <c r="R700" s="160">
        <f t="shared" si="2"/>
        <v>2.3E-2</v>
      </c>
      <c r="S700" s="160">
        <v>0</v>
      </c>
      <c r="T700" s="161">
        <f t="shared" si="3"/>
        <v>0</v>
      </c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R700" s="162" t="s">
        <v>217</v>
      </c>
      <c r="AT700" s="162" t="s">
        <v>231</v>
      </c>
      <c r="AU700" s="162" t="s">
        <v>88</v>
      </c>
      <c r="AY700" s="18" t="s">
        <v>185</v>
      </c>
      <c r="BE700" s="163">
        <f t="shared" si="4"/>
        <v>0</v>
      </c>
      <c r="BF700" s="163">
        <f t="shared" si="5"/>
        <v>0</v>
      </c>
      <c r="BG700" s="163">
        <f t="shared" si="6"/>
        <v>0</v>
      </c>
      <c r="BH700" s="163">
        <f t="shared" si="7"/>
        <v>0</v>
      </c>
      <c r="BI700" s="163">
        <f t="shared" si="8"/>
        <v>0</v>
      </c>
      <c r="BJ700" s="18" t="s">
        <v>24</v>
      </c>
      <c r="BK700" s="163">
        <f t="shared" si="9"/>
        <v>0</v>
      </c>
      <c r="BL700" s="18" t="s">
        <v>192</v>
      </c>
      <c r="BM700" s="162" t="s">
        <v>4700</v>
      </c>
    </row>
    <row r="701" spans="1:65" s="2" customFormat="1" ht="16.5" customHeight="1">
      <c r="A701" s="33"/>
      <c r="B701" s="150"/>
      <c r="C701" s="181" t="s">
        <v>2629</v>
      </c>
      <c r="D701" s="181" t="s">
        <v>231</v>
      </c>
      <c r="E701" s="182" t="s">
        <v>4701</v>
      </c>
      <c r="F701" s="183" t="s">
        <v>4702</v>
      </c>
      <c r="G701" s="184" t="s">
        <v>4693</v>
      </c>
      <c r="H701" s="185">
        <v>1</v>
      </c>
      <c r="I701" s="186"/>
      <c r="J701" s="187">
        <f t="shared" si="0"/>
        <v>0</v>
      </c>
      <c r="K701" s="183" t="s">
        <v>224</v>
      </c>
      <c r="L701" s="188"/>
      <c r="M701" s="189" t="s">
        <v>1</v>
      </c>
      <c r="N701" s="190" t="s">
        <v>45</v>
      </c>
      <c r="O701" s="59"/>
      <c r="P701" s="160">
        <f t="shared" si="1"/>
        <v>0</v>
      </c>
      <c r="Q701" s="160">
        <v>6.0000000000000001E-3</v>
      </c>
      <c r="R701" s="160">
        <f t="shared" si="2"/>
        <v>6.0000000000000001E-3</v>
      </c>
      <c r="S701" s="160">
        <v>0</v>
      </c>
      <c r="T701" s="161">
        <f t="shared" si="3"/>
        <v>0</v>
      </c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R701" s="162" t="s">
        <v>217</v>
      </c>
      <c r="AT701" s="162" t="s">
        <v>231</v>
      </c>
      <c r="AU701" s="162" t="s">
        <v>88</v>
      </c>
      <c r="AY701" s="18" t="s">
        <v>185</v>
      </c>
      <c r="BE701" s="163">
        <f t="shared" si="4"/>
        <v>0</v>
      </c>
      <c r="BF701" s="163">
        <f t="shared" si="5"/>
        <v>0</v>
      </c>
      <c r="BG701" s="163">
        <f t="shared" si="6"/>
        <v>0</v>
      </c>
      <c r="BH701" s="163">
        <f t="shared" si="7"/>
        <v>0</v>
      </c>
      <c r="BI701" s="163">
        <f t="shared" si="8"/>
        <v>0</v>
      </c>
      <c r="BJ701" s="18" t="s">
        <v>24</v>
      </c>
      <c r="BK701" s="163">
        <f t="shared" si="9"/>
        <v>0</v>
      </c>
      <c r="BL701" s="18" t="s">
        <v>192</v>
      </c>
      <c r="BM701" s="162" t="s">
        <v>4703</v>
      </c>
    </row>
    <row r="702" spans="1:65" s="2" customFormat="1" ht="24.2" customHeight="1">
      <c r="A702" s="33"/>
      <c r="B702" s="150"/>
      <c r="C702" s="151" t="s">
        <v>2635</v>
      </c>
      <c r="D702" s="151" t="s">
        <v>187</v>
      </c>
      <c r="E702" s="152" t="s">
        <v>4704</v>
      </c>
      <c r="F702" s="153" t="s">
        <v>4705</v>
      </c>
      <c r="G702" s="154" t="s">
        <v>190</v>
      </c>
      <c r="H702" s="155">
        <v>7</v>
      </c>
      <c r="I702" s="156"/>
      <c r="J702" s="157">
        <f t="shared" si="0"/>
        <v>0</v>
      </c>
      <c r="K702" s="153" t="s">
        <v>224</v>
      </c>
      <c r="L702" s="34"/>
      <c r="M702" s="158" t="s">
        <v>1</v>
      </c>
      <c r="N702" s="159" t="s">
        <v>45</v>
      </c>
      <c r="O702" s="59"/>
      <c r="P702" s="160">
        <f t="shared" si="1"/>
        <v>0</v>
      </c>
      <c r="Q702" s="160">
        <v>3.0000000000000001E-3</v>
      </c>
      <c r="R702" s="160">
        <f t="shared" si="2"/>
        <v>2.1000000000000001E-2</v>
      </c>
      <c r="S702" s="160">
        <v>0</v>
      </c>
      <c r="T702" s="161">
        <f t="shared" si="3"/>
        <v>0</v>
      </c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R702" s="162" t="s">
        <v>192</v>
      </c>
      <c r="AT702" s="162" t="s">
        <v>187</v>
      </c>
      <c r="AU702" s="162" t="s">
        <v>88</v>
      </c>
      <c r="AY702" s="18" t="s">
        <v>185</v>
      </c>
      <c r="BE702" s="163">
        <f t="shared" si="4"/>
        <v>0</v>
      </c>
      <c r="BF702" s="163">
        <f t="shared" si="5"/>
        <v>0</v>
      </c>
      <c r="BG702" s="163">
        <f t="shared" si="6"/>
        <v>0</v>
      </c>
      <c r="BH702" s="163">
        <f t="shared" si="7"/>
        <v>0</v>
      </c>
      <c r="BI702" s="163">
        <f t="shared" si="8"/>
        <v>0</v>
      </c>
      <c r="BJ702" s="18" t="s">
        <v>24</v>
      </c>
      <c r="BK702" s="163">
        <f t="shared" si="9"/>
        <v>0</v>
      </c>
      <c r="BL702" s="18" t="s">
        <v>192</v>
      </c>
      <c r="BM702" s="162" t="s">
        <v>4706</v>
      </c>
    </row>
    <row r="703" spans="1:65" s="2" customFormat="1" ht="16.5" customHeight="1">
      <c r="A703" s="33"/>
      <c r="B703" s="150"/>
      <c r="C703" s="181" t="s">
        <v>2640</v>
      </c>
      <c r="D703" s="181" t="s">
        <v>231</v>
      </c>
      <c r="E703" s="182" t="s">
        <v>4707</v>
      </c>
      <c r="F703" s="183" t="s">
        <v>4708</v>
      </c>
      <c r="G703" s="184" t="s">
        <v>190</v>
      </c>
      <c r="H703" s="185">
        <v>7</v>
      </c>
      <c r="I703" s="186"/>
      <c r="J703" s="187">
        <f t="shared" si="0"/>
        <v>0</v>
      </c>
      <c r="K703" s="183" t="s">
        <v>224</v>
      </c>
      <c r="L703" s="188"/>
      <c r="M703" s="189" t="s">
        <v>1</v>
      </c>
      <c r="N703" s="190" t="s">
        <v>45</v>
      </c>
      <c r="O703" s="59"/>
      <c r="P703" s="160">
        <f t="shared" si="1"/>
        <v>0</v>
      </c>
      <c r="Q703" s="160">
        <v>3.1600000000000003E-2</v>
      </c>
      <c r="R703" s="160">
        <f t="shared" si="2"/>
        <v>0.22120000000000001</v>
      </c>
      <c r="S703" s="160">
        <v>0</v>
      </c>
      <c r="T703" s="161">
        <f t="shared" si="3"/>
        <v>0</v>
      </c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R703" s="162" t="s">
        <v>217</v>
      </c>
      <c r="AT703" s="162" t="s">
        <v>231</v>
      </c>
      <c r="AU703" s="162" t="s">
        <v>88</v>
      </c>
      <c r="AY703" s="18" t="s">
        <v>185</v>
      </c>
      <c r="BE703" s="163">
        <f t="shared" si="4"/>
        <v>0</v>
      </c>
      <c r="BF703" s="163">
        <f t="shared" si="5"/>
        <v>0</v>
      </c>
      <c r="BG703" s="163">
        <f t="shared" si="6"/>
        <v>0</v>
      </c>
      <c r="BH703" s="163">
        <f t="shared" si="7"/>
        <v>0</v>
      </c>
      <c r="BI703" s="163">
        <f t="shared" si="8"/>
        <v>0</v>
      </c>
      <c r="BJ703" s="18" t="s">
        <v>24</v>
      </c>
      <c r="BK703" s="163">
        <f t="shared" si="9"/>
        <v>0</v>
      </c>
      <c r="BL703" s="18" t="s">
        <v>192</v>
      </c>
      <c r="BM703" s="162" t="s">
        <v>4709</v>
      </c>
    </row>
    <row r="704" spans="1:65" s="2" customFormat="1" ht="16.5" customHeight="1">
      <c r="A704" s="33"/>
      <c r="B704" s="150"/>
      <c r="C704" s="181" t="s">
        <v>2645</v>
      </c>
      <c r="D704" s="181" t="s">
        <v>231</v>
      </c>
      <c r="E704" s="182" t="s">
        <v>4701</v>
      </c>
      <c r="F704" s="183" t="s">
        <v>4702</v>
      </c>
      <c r="G704" s="184" t="s">
        <v>4693</v>
      </c>
      <c r="H704" s="185">
        <v>7</v>
      </c>
      <c r="I704" s="186"/>
      <c r="J704" s="187">
        <f t="shared" si="0"/>
        <v>0</v>
      </c>
      <c r="K704" s="183" t="s">
        <v>224</v>
      </c>
      <c r="L704" s="188"/>
      <c r="M704" s="189" t="s">
        <v>1</v>
      </c>
      <c r="N704" s="190" t="s">
        <v>45</v>
      </c>
      <c r="O704" s="59"/>
      <c r="P704" s="160">
        <f t="shared" si="1"/>
        <v>0</v>
      </c>
      <c r="Q704" s="160">
        <v>6.0000000000000001E-3</v>
      </c>
      <c r="R704" s="160">
        <f t="shared" si="2"/>
        <v>4.2000000000000003E-2</v>
      </c>
      <c r="S704" s="160">
        <v>0</v>
      </c>
      <c r="T704" s="161">
        <f t="shared" si="3"/>
        <v>0</v>
      </c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R704" s="162" t="s">
        <v>217</v>
      </c>
      <c r="AT704" s="162" t="s">
        <v>231</v>
      </c>
      <c r="AU704" s="162" t="s">
        <v>88</v>
      </c>
      <c r="AY704" s="18" t="s">
        <v>185</v>
      </c>
      <c r="BE704" s="163">
        <f t="shared" si="4"/>
        <v>0</v>
      </c>
      <c r="BF704" s="163">
        <f t="shared" si="5"/>
        <v>0</v>
      </c>
      <c r="BG704" s="163">
        <f t="shared" si="6"/>
        <v>0</v>
      </c>
      <c r="BH704" s="163">
        <f t="shared" si="7"/>
        <v>0</v>
      </c>
      <c r="BI704" s="163">
        <f t="shared" si="8"/>
        <v>0</v>
      </c>
      <c r="BJ704" s="18" t="s">
        <v>24</v>
      </c>
      <c r="BK704" s="163">
        <f t="shared" si="9"/>
        <v>0</v>
      </c>
      <c r="BL704" s="18" t="s">
        <v>192</v>
      </c>
      <c r="BM704" s="162" t="s">
        <v>4710</v>
      </c>
    </row>
    <row r="705" spans="1:65" s="2" customFormat="1" ht="16.5" customHeight="1">
      <c r="A705" s="33"/>
      <c r="B705" s="150"/>
      <c r="C705" s="151" t="s">
        <v>2651</v>
      </c>
      <c r="D705" s="151" t="s">
        <v>187</v>
      </c>
      <c r="E705" s="152" t="s">
        <v>4711</v>
      </c>
      <c r="F705" s="153" t="s">
        <v>4712</v>
      </c>
      <c r="G705" s="154" t="s">
        <v>190</v>
      </c>
      <c r="H705" s="155">
        <v>9</v>
      </c>
      <c r="I705" s="156"/>
      <c r="J705" s="157">
        <f t="shared" si="0"/>
        <v>0</v>
      </c>
      <c r="K705" s="153" t="s">
        <v>191</v>
      </c>
      <c r="L705" s="34"/>
      <c r="M705" s="158" t="s">
        <v>1</v>
      </c>
      <c r="N705" s="159" t="s">
        <v>45</v>
      </c>
      <c r="O705" s="59"/>
      <c r="P705" s="160">
        <f t="shared" si="1"/>
        <v>0</v>
      </c>
      <c r="Q705" s="160">
        <v>0.12303</v>
      </c>
      <c r="R705" s="160">
        <f t="shared" si="2"/>
        <v>1.10727</v>
      </c>
      <c r="S705" s="160">
        <v>0</v>
      </c>
      <c r="T705" s="161">
        <f t="shared" si="3"/>
        <v>0</v>
      </c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R705" s="162" t="s">
        <v>192</v>
      </c>
      <c r="AT705" s="162" t="s">
        <v>187</v>
      </c>
      <c r="AU705" s="162" t="s">
        <v>88</v>
      </c>
      <c r="AY705" s="18" t="s">
        <v>185</v>
      </c>
      <c r="BE705" s="163">
        <f t="shared" si="4"/>
        <v>0</v>
      </c>
      <c r="BF705" s="163">
        <f t="shared" si="5"/>
        <v>0</v>
      </c>
      <c r="BG705" s="163">
        <f t="shared" si="6"/>
        <v>0</v>
      </c>
      <c r="BH705" s="163">
        <f t="shared" si="7"/>
        <v>0</v>
      </c>
      <c r="BI705" s="163">
        <f t="shared" si="8"/>
        <v>0</v>
      </c>
      <c r="BJ705" s="18" t="s">
        <v>24</v>
      </c>
      <c r="BK705" s="163">
        <f t="shared" si="9"/>
        <v>0</v>
      </c>
      <c r="BL705" s="18" t="s">
        <v>192</v>
      </c>
      <c r="BM705" s="162" t="s">
        <v>4713</v>
      </c>
    </row>
    <row r="706" spans="1:65" s="2" customFormat="1" ht="16.5" customHeight="1">
      <c r="A706" s="33"/>
      <c r="B706" s="150"/>
      <c r="C706" s="181" t="s">
        <v>2656</v>
      </c>
      <c r="D706" s="181" t="s">
        <v>231</v>
      </c>
      <c r="E706" s="182" t="s">
        <v>4714</v>
      </c>
      <c r="F706" s="183" t="s">
        <v>4715</v>
      </c>
      <c r="G706" s="184" t="s">
        <v>190</v>
      </c>
      <c r="H706" s="185">
        <v>9</v>
      </c>
      <c r="I706" s="186"/>
      <c r="J706" s="187">
        <f t="shared" si="0"/>
        <v>0</v>
      </c>
      <c r="K706" s="183" t="s">
        <v>191</v>
      </c>
      <c r="L706" s="188"/>
      <c r="M706" s="189" t="s">
        <v>1</v>
      </c>
      <c r="N706" s="190" t="s">
        <v>45</v>
      </c>
      <c r="O706" s="59"/>
      <c r="P706" s="160">
        <f t="shared" si="1"/>
        <v>0</v>
      </c>
      <c r="Q706" s="160">
        <v>1.3299999999999999E-2</v>
      </c>
      <c r="R706" s="160">
        <f t="shared" si="2"/>
        <v>0.1197</v>
      </c>
      <c r="S706" s="160">
        <v>0</v>
      </c>
      <c r="T706" s="161">
        <f t="shared" si="3"/>
        <v>0</v>
      </c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R706" s="162" t="s">
        <v>217</v>
      </c>
      <c r="AT706" s="162" t="s">
        <v>231</v>
      </c>
      <c r="AU706" s="162" t="s">
        <v>88</v>
      </c>
      <c r="AY706" s="18" t="s">
        <v>185</v>
      </c>
      <c r="BE706" s="163">
        <f t="shared" si="4"/>
        <v>0</v>
      </c>
      <c r="BF706" s="163">
        <f t="shared" si="5"/>
        <v>0</v>
      </c>
      <c r="BG706" s="163">
        <f t="shared" si="6"/>
        <v>0</v>
      </c>
      <c r="BH706" s="163">
        <f t="shared" si="7"/>
        <v>0</v>
      </c>
      <c r="BI706" s="163">
        <f t="shared" si="8"/>
        <v>0</v>
      </c>
      <c r="BJ706" s="18" t="s">
        <v>24</v>
      </c>
      <c r="BK706" s="163">
        <f t="shared" si="9"/>
        <v>0</v>
      </c>
      <c r="BL706" s="18" t="s">
        <v>192</v>
      </c>
      <c r="BM706" s="162" t="s">
        <v>4716</v>
      </c>
    </row>
    <row r="707" spans="1:65" s="2" customFormat="1" ht="16.5" customHeight="1">
      <c r="A707" s="33"/>
      <c r="B707" s="150"/>
      <c r="C707" s="151" t="s">
        <v>2661</v>
      </c>
      <c r="D707" s="151" t="s">
        <v>187</v>
      </c>
      <c r="E707" s="152" t="s">
        <v>4717</v>
      </c>
      <c r="F707" s="153" t="s">
        <v>4718</v>
      </c>
      <c r="G707" s="154" t="s">
        <v>190</v>
      </c>
      <c r="H707" s="155">
        <v>7</v>
      </c>
      <c r="I707" s="156"/>
      <c r="J707" s="157">
        <f t="shared" si="0"/>
        <v>0</v>
      </c>
      <c r="K707" s="153" t="s">
        <v>191</v>
      </c>
      <c r="L707" s="34"/>
      <c r="M707" s="158" t="s">
        <v>1</v>
      </c>
      <c r="N707" s="159" t="s">
        <v>45</v>
      </c>
      <c r="O707" s="59"/>
      <c r="P707" s="160">
        <f t="shared" si="1"/>
        <v>0</v>
      </c>
      <c r="Q707" s="160">
        <v>0.32906000000000002</v>
      </c>
      <c r="R707" s="160">
        <f t="shared" si="2"/>
        <v>2.30342</v>
      </c>
      <c r="S707" s="160">
        <v>0</v>
      </c>
      <c r="T707" s="161">
        <f t="shared" si="3"/>
        <v>0</v>
      </c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R707" s="162" t="s">
        <v>192</v>
      </c>
      <c r="AT707" s="162" t="s">
        <v>187</v>
      </c>
      <c r="AU707" s="162" t="s">
        <v>88</v>
      </c>
      <c r="AY707" s="18" t="s">
        <v>185</v>
      </c>
      <c r="BE707" s="163">
        <f t="shared" si="4"/>
        <v>0</v>
      </c>
      <c r="BF707" s="163">
        <f t="shared" si="5"/>
        <v>0</v>
      </c>
      <c r="BG707" s="163">
        <f t="shared" si="6"/>
        <v>0</v>
      </c>
      <c r="BH707" s="163">
        <f t="shared" si="7"/>
        <v>0</v>
      </c>
      <c r="BI707" s="163">
        <f t="shared" si="8"/>
        <v>0</v>
      </c>
      <c r="BJ707" s="18" t="s">
        <v>24</v>
      </c>
      <c r="BK707" s="163">
        <f t="shared" si="9"/>
        <v>0</v>
      </c>
      <c r="BL707" s="18" t="s">
        <v>192</v>
      </c>
      <c r="BM707" s="162" t="s">
        <v>4719</v>
      </c>
    </row>
    <row r="708" spans="1:65" s="2" customFormat="1" ht="16.5" customHeight="1">
      <c r="A708" s="33"/>
      <c r="B708" s="150"/>
      <c r="C708" s="181" t="s">
        <v>2666</v>
      </c>
      <c r="D708" s="181" t="s">
        <v>231</v>
      </c>
      <c r="E708" s="182" t="s">
        <v>4720</v>
      </c>
      <c r="F708" s="183" t="s">
        <v>4721</v>
      </c>
      <c r="G708" s="184" t="s">
        <v>190</v>
      </c>
      <c r="H708" s="185">
        <v>7</v>
      </c>
      <c r="I708" s="186"/>
      <c r="J708" s="187">
        <f t="shared" si="0"/>
        <v>0</v>
      </c>
      <c r="K708" s="183" t="s">
        <v>191</v>
      </c>
      <c r="L708" s="188"/>
      <c r="M708" s="189" t="s">
        <v>1</v>
      </c>
      <c r="N708" s="190" t="s">
        <v>45</v>
      </c>
      <c r="O708" s="59"/>
      <c r="P708" s="160">
        <f t="shared" si="1"/>
        <v>0</v>
      </c>
      <c r="Q708" s="160">
        <v>2.9499999999999998E-2</v>
      </c>
      <c r="R708" s="160">
        <f t="shared" si="2"/>
        <v>0.20649999999999999</v>
      </c>
      <c r="S708" s="160">
        <v>0</v>
      </c>
      <c r="T708" s="161">
        <f t="shared" si="3"/>
        <v>0</v>
      </c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R708" s="162" t="s">
        <v>217</v>
      </c>
      <c r="AT708" s="162" t="s">
        <v>231</v>
      </c>
      <c r="AU708" s="162" t="s">
        <v>88</v>
      </c>
      <c r="AY708" s="18" t="s">
        <v>185</v>
      </c>
      <c r="BE708" s="163">
        <f t="shared" si="4"/>
        <v>0</v>
      </c>
      <c r="BF708" s="163">
        <f t="shared" si="5"/>
        <v>0</v>
      </c>
      <c r="BG708" s="163">
        <f t="shared" si="6"/>
        <v>0</v>
      </c>
      <c r="BH708" s="163">
        <f t="shared" si="7"/>
        <v>0</v>
      </c>
      <c r="BI708" s="163">
        <f t="shared" si="8"/>
        <v>0</v>
      </c>
      <c r="BJ708" s="18" t="s">
        <v>24</v>
      </c>
      <c r="BK708" s="163">
        <f t="shared" si="9"/>
        <v>0</v>
      </c>
      <c r="BL708" s="18" t="s">
        <v>192</v>
      </c>
      <c r="BM708" s="162" t="s">
        <v>4722</v>
      </c>
    </row>
    <row r="709" spans="1:65" s="2" customFormat="1" ht="16.5" customHeight="1">
      <c r="A709" s="33"/>
      <c r="B709" s="150"/>
      <c r="C709" s="151" t="s">
        <v>2674</v>
      </c>
      <c r="D709" s="151" t="s">
        <v>187</v>
      </c>
      <c r="E709" s="152" t="s">
        <v>4723</v>
      </c>
      <c r="F709" s="153" t="s">
        <v>4724</v>
      </c>
      <c r="G709" s="154" t="s">
        <v>190</v>
      </c>
      <c r="H709" s="155">
        <v>9</v>
      </c>
      <c r="I709" s="156"/>
      <c r="J709" s="157">
        <f t="shared" si="0"/>
        <v>0</v>
      </c>
      <c r="K709" s="153" t="s">
        <v>224</v>
      </c>
      <c r="L709" s="34"/>
      <c r="M709" s="158" t="s">
        <v>1</v>
      </c>
      <c r="N709" s="159" t="s">
        <v>45</v>
      </c>
      <c r="O709" s="59"/>
      <c r="P709" s="160">
        <f t="shared" si="1"/>
        <v>0</v>
      </c>
      <c r="Q709" s="160">
        <v>2.5000000000000001E-2</v>
      </c>
      <c r="R709" s="160">
        <f t="shared" si="2"/>
        <v>0.22500000000000001</v>
      </c>
      <c r="S709" s="160">
        <v>0</v>
      </c>
      <c r="T709" s="161">
        <f t="shared" si="3"/>
        <v>0</v>
      </c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R709" s="162" t="s">
        <v>192</v>
      </c>
      <c r="AT709" s="162" t="s">
        <v>187</v>
      </c>
      <c r="AU709" s="162" t="s">
        <v>88</v>
      </c>
      <c r="AY709" s="18" t="s">
        <v>185</v>
      </c>
      <c r="BE709" s="163">
        <f t="shared" si="4"/>
        <v>0</v>
      </c>
      <c r="BF709" s="163">
        <f t="shared" si="5"/>
        <v>0</v>
      </c>
      <c r="BG709" s="163">
        <f t="shared" si="6"/>
        <v>0</v>
      </c>
      <c r="BH709" s="163">
        <f t="shared" si="7"/>
        <v>0</v>
      </c>
      <c r="BI709" s="163">
        <f t="shared" si="8"/>
        <v>0</v>
      </c>
      <c r="BJ709" s="18" t="s">
        <v>24</v>
      </c>
      <c r="BK709" s="163">
        <f t="shared" si="9"/>
        <v>0</v>
      </c>
      <c r="BL709" s="18" t="s">
        <v>192</v>
      </c>
      <c r="BM709" s="162" t="s">
        <v>4725</v>
      </c>
    </row>
    <row r="710" spans="1:65" s="2" customFormat="1" ht="16.5" customHeight="1">
      <c r="A710" s="33"/>
      <c r="B710" s="150"/>
      <c r="C710" s="151" t="s">
        <v>2681</v>
      </c>
      <c r="D710" s="151" t="s">
        <v>187</v>
      </c>
      <c r="E710" s="152" t="s">
        <v>4726</v>
      </c>
      <c r="F710" s="153" t="s">
        <v>4727</v>
      </c>
      <c r="G710" s="154" t="s">
        <v>190</v>
      </c>
      <c r="H710" s="155">
        <v>7</v>
      </c>
      <c r="I710" s="156"/>
      <c r="J710" s="157">
        <f t="shared" si="0"/>
        <v>0</v>
      </c>
      <c r="K710" s="153" t="s">
        <v>224</v>
      </c>
      <c r="L710" s="34"/>
      <c r="M710" s="158" t="s">
        <v>1</v>
      </c>
      <c r="N710" s="159" t="s">
        <v>45</v>
      </c>
      <c r="O710" s="59"/>
      <c r="P710" s="160">
        <f t="shared" si="1"/>
        <v>0</v>
      </c>
      <c r="Q710" s="160">
        <v>2.5000000000000001E-2</v>
      </c>
      <c r="R710" s="160">
        <f t="shared" si="2"/>
        <v>0.17500000000000002</v>
      </c>
      <c r="S710" s="160">
        <v>0</v>
      </c>
      <c r="T710" s="161">
        <f t="shared" si="3"/>
        <v>0</v>
      </c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R710" s="162" t="s">
        <v>192</v>
      </c>
      <c r="AT710" s="162" t="s">
        <v>187</v>
      </c>
      <c r="AU710" s="162" t="s">
        <v>88</v>
      </c>
      <c r="AY710" s="18" t="s">
        <v>185</v>
      </c>
      <c r="BE710" s="163">
        <f t="shared" si="4"/>
        <v>0</v>
      </c>
      <c r="BF710" s="163">
        <f t="shared" si="5"/>
        <v>0</v>
      </c>
      <c r="BG710" s="163">
        <f t="shared" si="6"/>
        <v>0</v>
      </c>
      <c r="BH710" s="163">
        <f t="shared" si="7"/>
        <v>0</v>
      </c>
      <c r="BI710" s="163">
        <f t="shared" si="8"/>
        <v>0</v>
      </c>
      <c r="BJ710" s="18" t="s">
        <v>24</v>
      </c>
      <c r="BK710" s="163">
        <f t="shared" si="9"/>
        <v>0</v>
      </c>
      <c r="BL710" s="18" t="s">
        <v>192</v>
      </c>
      <c r="BM710" s="162" t="s">
        <v>4728</v>
      </c>
    </row>
    <row r="711" spans="1:65" s="2" customFormat="1" ht="16.5" customHeight="1">
      <c r="A711" s="33"/>
      <c r="B711" s="150"/>
      <c r="C711" s="151" t="s">
        <v>2686</v>
      </c>
      <c r="D711" s="151" t="s">
        <v>187</v>
      </c>
      <c r="E711" s="152" t="s">
        <v>4729</v>
      </c>
      <c r="F711" s="153" t="s">
        <v>4730</v>
      </c>
      <c r="G711" s="154" t="s">
        <v>190</v>
      </c>
      <c r="H711" s="155">
        <v>16</v>
      </c>
      <c r="I711" s="156"/>
      <c r="J711" s="157">
        <f t="shared" si="0"/>
        <v>0</v>
      </c>
      <c r="K711" s="153" t="s">
        <v>224</v>
      </c>
      <c r="L711" s="34"/>
      <c r="M711" s="158" t="s">
        <v>1</v>
      </c>
      <c r="N711" s="159" t="s">
        <v>45</v>
      </c>
      <c r="O711" s="59"/>
      <c r="P711" s="160">
        <f t="shared" si="1"/>
        <v>0</v>
      </c>
      <c r="Q711" s="160">
        <v>1.6000000000000001E-4</v>
      </c>
      <c r="R711" s="160">
        <f t="shared" si="2"/>
        <v>2.5600000000000002E-3</v>
      </c>
      <c r="S711" s="160">
        <v>0</v>
      </c>
      <c r="T711" s="161">
        <f t="shared" si="3"/>
        <v>0</v>
      </c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R711" s="162" t="s">
        <v>192</v>
      </c>
      <c r="AT711" s="162" t="s">
        <v>187</v>
      </c>
      <c r="AU711" s="162" t="s">
        <v>88</v>
      </c>
      <c r="AY711" s="18" t="s">
        <v>185</v>
      </c>
      <c r="BE711" s="163">
        <f t="shared" si="4"/>
        <v>0</v>
      </c>
      <c r="BF711" s="163">
        <f t="shared" si="5"/>
        <v>0</v>
      </c>
      <c r="BG711" s="163">
        <f t="shared" si="6"/>
        <v>0</v>
      </c>
      <c r="BH711" s="163">
        <f t="shared" si="7"/>
        <v>0</v>
      </c>
      <c r="BI711" s="163">
        <f t="shared" si="8"/>
        <v>0</v>
      </c>
      <c r="BJ711" s="18" t="s">
        <v>24</v>
      </c>
      <c r="BK711" s="163">
        <f t="shared" si="9"/>
        <v>0</v>
      </c>
      <c r="BL711" s="18" t="s">
        <v>192</v>
      </c>
      <c r="BM711" s="162" t="s">
        <v>4731</v>
      </c>
    </row>
    <row r="712" spans="1:65" s="13" customFormat="1">
      <c r="B712" s="164"/>
      <c r="D712" s="165" t="s">
        <v>194</v>
      </c>
      <c r="E712" s="166" t="s">
        <v>1</v>
      </c>
      <c r="F712" s="167" t="s">
        <v>4732</v>
      </c>
      <c r="H712" s="168">
        <v>16</v>
      </c>
      <c r="I712" s="169"/>
      <c r="L712" s="164"/>
      <c r="M712" s="170"/>
      <c r="N712" s="171"/>
      <c r="O712" s="171"/>
      <c r="P712" s="171"/>
      <c r="Q712" s="171"/>
      <c r="R712" s="171"/>
      <c r="S712" s="171"/>
      <c r="T712" s="172"/>
      <c r="AT712" s="166" t="s">
        <v>194</v>
      </c>
      <c r="AU712" s="166" t="s">
        <v>88</v>
      </c>
      <c r="AV712" s="13" t="s">
        <v>88</v>
      </c>
      <c r="AW712" s="13" t="s">
        <v>35</v>
      </c>
      <c r="AX712" s="13" t="s">
        <v>24</v>
      </c>
      <c r="AY712" s="166" t="s">
        <v>185</v>
      </c>
    </row>
    <row r="713" spans="1:65" s="2" customFormat="1" ht="16.5" customHeight="1">
      <c r="A713" s="33"/>
      <c r="B713" s="150"/>
      <c r="C713" s="151" t="s">
        <v>2692</v>
      </c>
      <c r="D713" s="151" t="s">
        <v>187</v>
      </c>
      <c r="E713" s="152" t="s">
        <v>4733</v>
      </c>
      <c r="F713" s="153" t="s">
        <v>4734</v>
      </c>
      <c r="G713" s="154" t="s">
        <v>280</v>
      </c>
      <c r="H713" s="155">
        <v>952</v>
      </c>
      <c r="I713" s="156"/>
      <c r="J713" s="157">
        <f>ROUND(I713*H713,2)</f>
        <v>0</v>
      </c>
      <c r="K713" s="153" t="s">
        <v>191</v>
      </c>
      <c r="L713" s="34"/>
      <c r="M713" s="158" t="s">
        <v>1</v>
      </c>
      <c r="N713" s="159" t="s">
        <v>45</v>
      </c>
      <c r="O713" s="59"/>
      <c r="P713" s="160">
        <f>O713*H713</f>
        <v>0</v>
      </c>
      <c r="Q713" s="160">
        <v>1.9000000000000001E-4</v>
      </c>
      <c r="R713" s="160">
        <f>Q713*H713</f>
        <v>0.18088000000000001</v>
      </c>
      <c r="S713" s="160">
        <v>0</v>
      </c>
      <c r="T713" s="161">
        <f>S713*H713</f>
        <v>0</v>
      </c>
      <c r="U713" s="33"/>
      <c r="V713" s="33"/>
      <c r="W713" s="33"/>
      <c r="X713" s="33"/>
      <c r="Y713" s="33"/>
      <c r="Z713" s="33"/>
      <c r="AA713" s="33"/>
      <c r="AB713" s="33"/>
      <c r="AC713" s="33"/>
      <c r="AD713" s="33"/>
      <c r="AE713" s="33"/>
      <c r="AR713" s="162" t="s">
        <v>192</v>
      </c>
      <c r="AT713" s="162" t="s">
        <v>187</v>
      </c>
      <c r="AU713" s="162" t="s">
        <v>88</v>
      </c>
      <c r="AY713" s="18" t="s">
        <v>185</v>
      </c>
      <c r="BE713" s="163">
        <f>IF(N713="základní",J713,0)</f>
        <v>0</v>
      </c>
      <c r="BF713" s="163">
        <f>IF(N713="snížená",J713,0)</f>
        <v>0</v>
      </c>
      <c r="BG713" s="163">
        <f>IF(N713="zákl. přenesená",J713,0)</f>
        <v>0</v>
      </c>
      <c r="BH713" s="163">
        <f>IF(N713="sníž. přenesená",J713,0)</f>
        <v>0</v>
      </c>
      <c r="BI713" s="163">
        <f>IF(N713="nulová",J713,0)</f>
        <v>0</v>
      </c>
      <c r="BJ713" s="18" t="s">
        <v>24</v>
      </c>
      <c r="BK713" s="163">
        <f>ROUND(I713*H713,2)</f>
        <v>0</v>
      </c>
      <c r="BL713" s="18" t="s">
        <v>192</v>
      </c>
      <c r="BM713" s="162" t="s">
        <v>4735</v>
      </c>
    </row>
    <row r="714" spans="1:65" s="2" customFormat="1" ht="16.5" customHeight="1">
      <c r="A714" s="33"/>
      <c r="B714" s="150"/>
      <c r="C714" s="151" t="s">
        <v>2696</v>
      </c>
      <c r="D714" s="151" t="s">
        <v>187</v>
      </c>
      <c r="E714" s="152" t="s">
        <v>4736</v>
      </c>
      <c r="F714" s="153" t="s">
        <v>4737</v>
      </c>
      <c r="G714" s="154" t="s">
        <v>280</v>
      </c>
      <c r="H714" s="155">
        <v>428</v>
      </c>
      <c r="I714" s="156"/>
      <c r="J714" s="157">
        <f>ROUND(I714*H714,2)</f>
        <v>0</v>
      </c>
      <c r="K714" s="153" t="s">
        <v>191</v>
      </c>
      <c r="L714" s="34"/>
      <c r="M714" s="158" t="s">
        <v>1</v>
      </c>
      <c r="N714" s="159" t="s">
        <v>45</v>
      </c>
      <c r="O714" s="59"/>
      <c r="P714" s="160">
        <f>O714*H714</f>
        <v>0</v>
      </c>
      <c r="Q714" s="160">
        <v>9.0000000000000006E-5</v>
      </c>
      <c r="R714" s="160">
        <f>Q714*H714</f>
        <v>3.8520000000000006E-2</v>
      </c>
      <c r="S714" s="160">
        <v>0</v>
      </c>
      <c r="T714" s="161">
        <f>S714*H714</f>
        <v>0</v>
      </c>
      <c r="U714" s="33"/>
      <c r="V714" s="33"/>
      <c r="W714" s="33"/>
      <c r="X714" s="33"/>
      <c r="Y714" s="33"/>
      <c r="Z714" s="33"/>
      <c r="AA714" s="33"/>
      <c r="AB714" s="33"/>
      <c r="AC714" s="33"/>
      <c r="AD714" s="33"/>
      <c r="AE714" s="33"/>
      <c r="AR714" s="162" t="s">
        <v>192</v>
      </c>
      <c r="AT714" s="162" t="s">
        <v>187</v>
      </c>
      <c r="AU714" s="162" t="s">
        <v>88</v>
      </c>
      <c r="AY714" s="18" t="s">
        <v>185</v>
      </c>
      <c r="BE714" s="163">
        <f>IF(N714="základní",J714,0)</f>
        <v>0</v>
      </c>
      <c r="BF714" s="163">
        <f>IF(N714="snížená",J714,0)</f>
        <v>0</v>
      </c>
      <c r="BG714" s="163">
        <f>IF(N714="zákl. přenesená",J714,0)</f>
        <v>0</v>
      </c>
      <c r="BH714" s="163">
        <f>IF(N714="sníž. přenesená",J714,0)</f>
        <v>0</v>
      </c>
      <c r="BI714" s="163">
        <f>IF(N714="nulová",J714,0)</f>
        <v>0</v>
      </c>
      <c r="BJ714" s="18" t="s">
        <v>24</v>
      </c>
      <c r="BK714" s="163">
        <f>ROUND(I714*H714,2)</f>
        <v>0</v>
      </c>
      <c r="BL714" s="18" t="s">
        <v>192</v>
      </c>
      <c r="BM714" s="162" t="s">
        <v>4738</v>
      </c>
    </row>
    <row r="715" spans="1:65" s="2" customFormat="1" ht="24.2" customHeight="1">
      <c r="A715" s="33"/>
      <c r="B715" s="150"/>
      <c r="C715" s="151" t="s">
        <v>2703</v>
      </c>
      <c r="D715" s="151" t="s">
        <v>187</v>
      </c>
      <c r="E715" s="152" t="s">
        <v>4685</v>
      </c>
      <c r="F715" s="153" t="s">
        <v>4686</v>
      </c>
      <c r="G715" s="154" t="s">
        <v>190</v>
      </c>
      <c r="H715" s="155">
        <v>5</v>
      </c>
      <c r="I715" s="156"/>
      <c r="J715" s="157">
        <f>ROUND(I715*H715,2)</f>
        <v>0</v>
      </c>
      <c r="K715" s="153" t="s">
        <v>224</v>
      </c>
      <c r="L715" s="34"/>
      <c r="M715" s="158" t="s">
        <v>1</v>
      </c>
      <c r="N715" s="159" t="s">
        <v>45</v>
      </c>
      <c r="O715" s="59"/>
      <c r="P715" s="160">
        <f>O715*H715</f>
        <v>0</v>
      </c>
      <c r="Q715" s="160">
        <v>1E-3</v>
      </c>
      <c r="R715" s="160">
        <f>Q715*H715</f>
        <v>5.0000000000000001E-3</v>
      </c>
      <c r="S715" s="160">
        <v>0</v>
      </c>
      <c r="T715" s="161">
        <f>S715*H715</f>
        <v>0</v>
      </c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  <c r="AE715" s="33"/>
      <c r="AR715" s="162" t="s">
        <v>192</v>
      </c>
      <c r="AT715" s="162" t="s">
        <v>187</v>
      </c>
      <c r="AU715" s="162" t="s">
        <v>88</v>
      </c>
      <c r="AY715" s="18" t="s">
        <v>185</v>
      </c>
      <c r="BE715" s="163">
        <f>IF(N715="základní",J715,0)</f>
        <v>0</v>
      </c>
      <c r="BF715" s="163">
        <f>IF(N715="snížená",J715,0)</f>
        <v>0</v>
      </c>
      <c r="BG715" s="163">
        <f>IF(N715="zákl. přenesená",J715,0)</f>
        <v>0</v>
      </c>
      <c r="BH715" s="163">
        <f>IF(N715="sníž. přenesená",J715,0)</f>
        <v>0</v>
      </c>
      <c r="BI715" s="163">
        <f>IF(N715="nulová",J715,0)</f>
        <v>0</v>
      </c>
      <c r="BJ715" s="18" t="s">
        <v>24</v>
      </c>
      <c r="BK715" s="163">
        <f>ROUND(I715*H715,2)</f>
        <v>0</v>
      </c>
      <c r="BL715" s="18" t="s">
        <v>192</v>
      </c>
      <c r="BM715" s="162" t="s">
        <v>4739</v>
      </c>
    </row>
    <row r="716" spans="1:65" s="13" customFormat="1">
      <c r="B716" s="164"/>
      <c r="D716" s="165" t="s">
        <v>194</v>
      </c>
      <c r="E716" s="166" t="s">
        <v>1</v>
      </c>
      <c r="F716" s="167" t="s">
        <v>4740</v>
      </c>
      <c r="H716" s="168">
        <v>5</v>
      </c>
      <c r="I716" s="169"/>
      <c r="L716" s="164"/>
      <c r="M716" s="170"/>
      <c r="N716" s="171"/>
      <c r="O716" s="171"/>
      <c r="P716" s="171"/>
      <c r="Q716" s="171"/>
      <c r="R716" s="171"/>
      <c r="S716" s="171"/>
      <c r="T716" s="172"/>
      <c r="AT716" s="166" t="s">
        <v>194</v>
      </c>
      <c r="AU716" s="166" t="s">
        <v>88</v>
      </c>
      <c r="AV716" s="13" t="s">
        <v>88</v>
      </c>
      <c r="AW716" s="13" t="s">
        <v>35</v>
      </c>
      <c r="AX716" s="13" t="s">
        <v>24</v>
      </c>
      <c r="AY716" s="166" t="s">
        <v>185</v>
      </c>
    </row>
    <row r="717" spans="1:65" s="2" customFormat="1" ht="16.5" customHeight="1">
      <c r="A717" s="33"/>
      <c r="B717" s="150"/>
      <c r="C717" s="181" t="s">
        <v>2707</v>
      </c>
      <c r="D717" s="181" t="s">
        <v>231</v>
      </c>
      <c r="E717" s="182" t="s">
        <v>4688</v>
      </c>
      <c r="F717" s="183" t="s">
        <v>4689</v>
      </c>
      <c r="G717" s="184" t="s">
        <v>190</v>
      </c>
      <c r="H717" s="185">
        <v>5</v>
      </c>
      <c r="I717" s="186"/>
      <c r="J717" s="187">
        <f>ROUND(I717*H717,2)</f>
        <v>0</v>
      </c>
      <c r="K717" s="183" t="s">
        <v>224</v>
      </c>
      <c r="L717" s="188"/>
      <c r="M717" s="189" t="s">
        <v>1</v>
      </c>
      <c r="N717" s="190" t="s">
        <v>45</v>
      </c>
      <c r="O717" s="59"/>
      <c r="P717" s="160">
        <f>O717*H717</f>
        <v>0</v>
      </c>
      <c r="Q717" s="160">
        <v>1.5100000000000001E-2</v>
      </c>
      <c r="R717" s="160">
        <f>Q717*H717</f>
        <v>7.5499999999999998E-2</v>
      </c>
      <c r="S717" s="160">
        <v>0</v>
      </c>
      <c r="T717" s="161">
        <f>S717*H717</f>
        <v>0</v>
      </c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R717" s="162" t="s">
        <v>217</v>
      </c>
      <c r="AT717" s="162" t="s">
        <v>231</v>
      </c>
      <c r="AU717" s="162" t="s">
        <v>88</v>
      </c>
      <c r="AY717" s="18" t="s">
        <v>185</v>
      </c>
      <c r="BE717" s="163">
        <f>IF(N717="základní",J717,0)</f>
        <v>0</v>
      </c>
      <c r="BF717" s="163">
        <f>IF(N717="snížená",J717,0)</f>
        <v>0</v>
      </c>
      <c r="BG717" s="163">
        <f>IF(N717="zákl. přenesená",J717,0)</f>
        <v>0</v>
      </c>
      <c r="BH717" s="163">
        <f>IF(N717="sníž. přenesená",J717,0)</f>
        <v>0</v>
      </c>
      <c r="BI717" s="163">
        <f>IF(N717="nulová",J717,0)</f>
        <v>0</v>
      </c>
      <c r="BJ717" s="18" t="s">
        <v>24</v>
      </c>
      <c r="BK717" s="163">
        <f>ROUND(I717*H717,2)</f>
        <v>0</v>
      </c>
      <c r="BL717" s="18" t="s">
        <v>192</v>
      </c>
      <c r="BM717" s="162" t="s">
        <v>4741</v>
      </c>
    </row>
    <row r="718" spans="1:65" s="2" customFormat="1" ht="16.5" customHeight="1">
      <c r="A718" s="33"/>
      <c r="B718" s="150"/>
      <c r="C718" s="181" t="s">
        <v>2718</v>
      </c>
      <c r="D718" s="181" t="s">
        <v>231</v>
      </c>
      <c r="E718" s="182" t="s">
        <v>4691</v>
      </c>
      <c r="F718" s="183" t="s">
        <v>4692</v>
      </c>
      <c r="G718" s="184" t="s">
        <v>4693</v>
      </c>
      <c r="H718" s="185">
        <v>5</v>
      </c>
      <c r="I718" s="186"/>
      <c r="J718" s="187">
        <f>ROUND(I718*H718,2)</f>
        <v>0</v>
      </c>
      <c r="K718" s="183" t="s">
        <v>224</v>
      </c>
      <c r="L718" s="188"/>
      <c r="M718" s="189" t="s">
        <v>1</v>
      </c>
      <c r="N718" s="190" t="s">
        <v>45</v>
      </c>
      <c r="O718" s="59"/>
      <c r="P718" s="160">
        <f>O718*H718</f>
        <v>0</v>
      </c>
      <c r="Q718" s="160">
        <v>6.0000000000000001E-3</v>
      </c>
      <c r="R718" s="160">
        <f>Q718*H718</f>
        <v>0.03</v>
      </c>
      <c r="S718" s="160">
        <v>0</v>
      </c>
      <c r="T718" s="161">
        <f>S718*H718</f>
        <v>0</v>
      </c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R718" s="162" t="s">
        <v>217</v>
      </c>
      <c r="AT718" s="162" t="s">
        <v>231</v>
      </c>
      <c r="AU718" s="162" t="s">
        <v>88</v>
      </c>
      <c r="AY718" s="18" t="s">
        <v>185</v>
      </c>
      <c r="BE718" s="163">
        <f>IF(N718="základní",J718,0)</f>
        <v>0</v>
      </c>
      <c r="BF718" s="163">
        <f>IF(N718="snížená",J718,0)</f>
        <v>0</v>
      </c>
      <c r="BG718" s="163">
        <f>IF(N718="zákl. přenesená",J718,0)</f>
        <v>0</v>
      </c>
      <c r="BH718" s="163">
        <f>IF(N718="sníž. přenesená",J718,0)</f>
        <v>0</v>
      </c>
      <c r="BI718" s="163">
        <f>IF(N718="nulová",J718,0)</f>
        <v>0</v>
      </c>
      <c r="BJ718" s="18" t="s">
        <v>24</v>
      </c>
      <c r="BK718" s="163">
        <f>ROUND(I718*H718,2)</f>
        <v>0</v>
      </c>
      <c r="BL718" s="18" t="s">
        <v>192</v>
      </c>
      <c r="BM718" s="162" t="s">
        <v>4742</v>
      </c>
    </row>
    <row r="719" spans="1:65" s="2" customFormat="1" ht="16.5" customHeight="1">
      <c r="A719" s="33"/>
      <c r="B719" s="150"/>
      <c r="C719" s="151" t="s">
        <v>2724</v>
      </c>
      <c r="D719" s="151" t="s">
        <v>187</v>
      </c>
      <c r="E719" s="152" t="s">
        <v>4711</v>
      </c>
      <c r="F719" s="153" t="s">
        <v>4712</v>
      </c>
      <c r="G719" s="154" t="s">
        <v>190</v>
      </c>
      <c r="H719" s="155">
        <v>5</v>
      </c>
      <c r="I719" s="156"/>
      <c r="J719" s="157">
        <f>ROUND(I719*H719,2)</f>
        <v>0</v>
      </c>
      <c r="K719" s="153" t="s">
        <v>191</v>
      </c>
      <c r="L719" s="34"/>
      <c r="M719" s="158" t="s">
        <v>1</v>
      </c>
      <c r="N719" s="159" t="s">
        <v>45</v>
      </c>
      <c r="O719" s="59"/>
      <c r="P719" s="160">
        <f>O719*H719</f>
        <v>0</v>
      </c>
      <c r="Q719" s="160">
        <v>0.12303</v>
      </c>
      <c r="R719" s="160">
        <f>Q719*H719</f>
        <v>0.61514999999999997</v>
      </c>
      <c r="S719" s="160">
        <v>0</v>
      </c>
      <c r="T719" s="161">
        <f>S719*H719</f>
        <v>0</v>
      </c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R719" s="162" t="s">
        <v>192</v>
      </c>
      <c r="AT719" s="162" t="s">
        <v>187</v>
      </c>
      <c r="AU719" s="162" t="s">
        <v>88</v>
      </c>
      <c r="AY719" s="18" t="s">
        <v>185</v>
      </c>
      <c r="BE719" s="163">
        <f>IF(N719="základní",J719,0)</f>
        <v>0</v>
      </c>
      <c r="BF719" s="163">
        <f>IF(N719="snížená",J719,0)</f>
        <v>0</v>
      </c>
      <c r="BG719" s="163">
        <f>IF(N719="zákl. přenesená",J719,0)</f>
        <v>0</v>
      </c>
      <c r="BH719" s="163">
        <f>IF(N719="sníž. přenesená",J719,0)</f>
        <v>0</v>
      </c>
      <c r="BI719" s="163">
        <f>IF(N719="nulová",J719,0)</f>
        <v>0</v>
      </c>
      <c r="BJ719" s="18" t="s">
        <v>24</v>
      </c>
      <c r="BK719" s="163">
        <f>ROUND(I719*H719,2)</f>
        <v>0</v>
      </c>
      <c r="BL719" s="18" t="s">
        <v>192</v>
      </c>
      <c r="BM719" s="162" t="s">
        <v>4743</v>
      </c>
    </row>
    <row r="720" spans="1:65" s="13" customFormat="1">
      <c r="B720" s="164"/>
      <c r="D720" s="165" t="s">
        <v>194</v>
      </c>
      <c r="E720" s="166" t="s">
        <v>1</v>
      </c>
      <c r="F720" s="167" t="s">
        <v>4740</v>
      </c>
      <c r="H720" s="168">
        <v>5</v>
      </c>
      <c r="I720" s="169"/>
      <c r="L720" s="164"/>
      <c r="M720" s="170"/>
      <c r="N720" s="171"/>
      <c r="O720" s="171"/>
      <c r="P720" s="171"/>
      <c r="Q720" s="171"/>
      <c r="R720" s="171"/>
      <c r="S720" s="171"/>
      <c r="T720" s="172"/>
      <c r="AT720" s="166" t="s">
        <v>194</v>
      </c>
      <c r="AU720" s="166" t="s">
        <v>88</v>
      </c>
      <c r="AV720" s="13" t="s">
        <v>88</v>
      </c>
      <c r="AW720" s="13" t="s">
        <v>35</v>
      </c>
      <c r="AX720" s="13" t="s">
        <v>24</v>
      </c>
      <c r="AY720" s="166" t="s">
        <v>185</v>
      </c>
    </row>
    <row r="721" spans="1:65" s="2" customFormat="1" ht="16.5" customHeight="1">
      <c r="A721" s="33"/>
      <c r="B721" s="150"/>
      <c r="C721" s="181" t="s">
        <v>2728</v>
      </c>
      <c r="D721" s="181" t="s">
        <v>231</v>
      </c>
      <c r="E721" s="182" t="s">
        <v>4714</v>
      </c>
      <c r="F721" s="183" t="s">
        <v>4715</v>
      </c>
      <c r="G721" s="184" t="s">
        <v>190</v>
      </c>
      <c r="H721" s="185">
        <v>5</v>
      </c>
      <c r="I721" s="186"/>
      <c r="J721" s="187">
        <f>ROUND(I721*H721,2)</f>
        <v>0</v>
      </c>
      <c r="K721" s="183" t="s">
        <v>191</v>
      </c>
      <c r="L721" s="188"/>
      <c r="M721" s="189" t="s">
        <v>1</v>
      </c>
      <c r="N721" s="190" t="s">
        <v>45</v>
      </c>
      <c r="O721" s="59"/>
      <c r="P721" s="160">
        <f>O721*H721</f>
        <v>0</v>
      </c>
      <c r="Q721" s="160">
        <v>1.3299999999999999E-2</v>
      </c>
      <c r="R721" s="160">
        <f>Q721*H721</f>
        <v>6.6500000000000004E-2</v>
      </c>
      <c r="S721" s="160">
        <v>0</v>
      </c>
      <c r="T721" s="161">
        <f>S721*H721</f>
        <v>0</v>
      </c>
      <c r="U721" s="33"/>
      <c r="V721" s="33"/>
      <c r="W721" s="33"/>
      <c r="X721" s="33"/>
      <c r="Y721" s="33"/>
      <c r="Z721" s="33"/>
      <c r="AA721" s="33"/>
      <c r="AB721" s="33"/>
      <c r="AC721" s="33"/>
      <c r="AD721" s="33"/>
      <c r="AE721" s="33"/>
      <c r="AR721" s="162" t="s">
        <v>217</v>
      </c>
      <c r="AT721" s="162" t="s">
        <v>231</v>
      </c>
      <c r="AU721" s="162" t="s">
        <v>88</v>
      </c>
      <c r="AY721" s="18" t="s">
        <v>185</v>
      </c>
      <c r="BE721" s="163">
        <f>IF(N721="základní",J721,0)</f>
        <v>0</v>
      </c>
      <c r="BF721" s="163">
        <f>IF(N721="snížená",J721,0)</f>
        <v>0</v>
      </c>
      <c r="BG721" s="163">
        <f>IF(N721="zákl. přenesená",J721,0)</f>
        <v>0</v>
      </c>
      <c r="BH721" s="163">
        <f>IF(N721="sníž. přenesená",J721,0)</f>
        <v>0</v>
      </c>
      <c r="BI721" s="163">
        <f>IF(N721="nulová",J721,0)</f>
        <v>0</v>
      </c>
      <c r="BJ721" s="18" t="s">
        <v>24</v>
      </c>
      <c r="BK721" s="163">
        <f>ROUND(I721*H721,2)</f>
        <v>0</v>
      </c>
      <c r="BL721" s="18" t="s">
        <v>192</v>
      </c>
      <c r="BM721" s="162" t="s">
        <v>4744</v>
      </c>
    </row>
    <row r="722" spans="1:65" s="2" customFormat="1" ht="16.5" customHeight="1">
      <c r="A722" s="33"/>
      <c r="B722" s="150"/>
      <c r="C722" s="151" t="s">
        <v>2732</v>
      </c>
      <c r="D722" s="151" t="s">
        <v>187</v>
      </c>
      <c r="E722" s="152" t="s">
        <v>4723</v>
      </c>
      <c r="F722" s="153" t="s">
        <v>4724</v>
      </c>
      <c r="G722" s="154" t="s">
        <v>190</v>
      </c>
      <c r="H722" s="155">
        <v>5</v>
      </c>
      <c r="I722" s="156"/>
      <c r="J722" s="157">
        <f>ROUND(I722*H722,2)</f>
        <v>0</v>
      </c>
      <c r="K722" s="153" t="s">
        <v>224</v>
      </c>
      <c r="L722" s="34"/>
      <c r="M722" s="158" t="s">
        <v>1</v>
      </c>
      <c r="N722" s="159" t="s">
        <v>45</v>
      </c>
      <c r="O722" s="59"/>
      <c r="P722" s="160">
        <f>O722*H722</f>
        <v>0</v>
      </c>
      <c r="Q722" s="160">
        <v>2.5000000000000001E-2</v>
      </c>
      <c r="R722" s="160">
        <f>Q722*H722</f>
        <v>0.125</v>
      </c>
      <c r="S722" s="160">
        <v>0</v>
      </c>
      <c r="T722" s="161">
        <f>S722*H722</f>
        <v>0</v>
      </c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  <c r="AR722" s="162" t="s">
        <v>192</v>
      </c>
      <c r="AT722" s="162" t="s">
        <v>187</v>
      </c>
      <c r="AU722" s="162" t="s">
        <v>88</v>
      </c>
      <c r="AY722" s="18" t="s">
        <v>185</v>
      </c>
      <c r="BE722" s="163">
        <f>IF(N722="základní",J722,0)</f>
        <v>0</v>
      </c>
      <c r="BF722" s="163">
        <f>IF(N722="snížená",J722,0)</f>
        <v>0</v>
      </c>
      <c r="BG722" s="163">
        <f>IF(N722="zákl. přenesená",J722,0)</f>
        <v>0</v>
      </c>
      <c r="BH722" s="163">
        <f>IF(N722="sníž. přenesená",J722,0)</f>
        <v>0</v>
      </c>
      <c r="BI722" s="163">
        <f>IF(N722="nulová",J722,0)</f>
        <v>0</v>
      </c>
      <c r="BJ722" s="18" t="s">
        <v>24</v>
      </c>
      <c r="BK722" s="163">
        <f>ROUND(I722*H722,2)</f>
        <v>0</v>
      </c>
      <c r="BL722" s="18" t="s">
        <v>192</v>
      </c>
      <c r="BM722" s="162" t="s">
        <v>4745</v>
      </c>
    </row>
    <row r="723" spans="1:65" s="13" customFormat="1">
      <c r="B723" s="164"/>
      <c r="D723" s="165" t="s">
        <v>194</v>
      </c>
      <c r="E723" s="166" t="s">
        <v>1</v>
      </c>
      <c r="F723" s="167" t="s">
        <v>4740</v>
      </c>
      <c r="H723" s="168">
        <v>5</v>
      </c>
      <c r="I723" s="169"/>
      <c r="L723" s="164"/>
      <c r="M723" s="170"/>
      <c r="N723" s="171"/>
      <c r="O723" s="171"/>
      <c r="P723" s="171"/>
      <c r="Q723" s="171"/>
      <c r="R723" s="171"/>
      <c r="S723" s="171"/>
      <c r="T723" s="172"/>
      <c r="AT723" s="166" t="s">
        <v>194</v>
      </c>
      <c r="AU723" s="166" t="s">
        <v>88</v>
      </c>
      <c r="AV723" s="13" t="s">
        <v>88</v>
      </c>
      <c r="AW723" s="13" t="s">
        <v>35</v>
      </c>
      <c r="AX723" s="13" t="s">
        <v>24</v>
      </c>
      <c r="AY723" s="166" t="s">
        <v>185</v>
      </c>
    </row>
    <row r="724" spans="1:65" s="2" customFormat="1" ht="16.5" customHeight="1">
      <c r="A724" s="33"/>
      <c r="B724" s="150"/>
      <c r="C724" s="151" t="s">
        <v>2738</v>
      </c>
      <c r="D724" s="151" t="s">
        <v>187</v>
      </c>
      <c r="E724" s="152" t="s">
        <v>4746</v>
      </c>
      <c r="F724" s="153" t="s">
        <v>4747</v>
      </c>
      <c r="G724" s="154" t="s">
        <v>190</v>
      </c>
      <c r="H724" s="155">
        <v>15</v>
      </c>
      <c r="I724" s="156"/>
      <c r="J724" s="157">
        <f>ROUND(I724*H724,2)</f>
        <v>0</v>
      </c>
      <c r="K724" s="153" t="s">
        <v>191</v>
      </c>
      <c r="L724" s="34"/>
      <c r="M724" s="158" t="s">
        <v>1</v>
      </c>
      <c r="N724" s="159" t="s">
        <v>45</v>
      </c>
      <c r="O724" s="59"/>
      <c r="P724" s="160">
        <f>O724*H724</f>
        <v>0</v>
      </c>
      <c r="Q724" s="160">
        <v>6.0999999999999997E-4</v>
      </c>
      <c r="R724" s="160">
        <f>Q724*H724</f>
        <v>9.1500000000000001E-3</v>
      </c>
      <c r="S724" s="160">
        <v>0</v>
      </c>
      <c r="T724" s="161">
        <f>S724*H724</f>
        <v>0</v>
      </c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R724" s="162" t="s">
        <v>192</v>
      </c>
      <c r="AT724" s="162" t="s">
        <v>187</v>
      </c>
      <c r="AU724" s="162" t="s">
        <v>88</v>
      </c>
      <c r="AY724" s="18" t="s">
        <v>185</v>
      </c>
      <c r="BE724" s="163">
        <f>IF(N724="základní",J724,0)</f>
        <v>0</v>
      </c>
      <c r="BF724" s="163">
        <f>IF(N724="snížená",J724,0)</f>
        <v>0</v>
      </c>
      <c r="BG724" s="163">
        <f>IF(N724="zákl. přenesená",J724,0)</f>
        <v>0</v>
      </c>
      <c r="BH724" s="163">
        <f>IF(N724="sníž. přenesená",J724,0)</f>
        <v>0</v>
      </c>
      <c r="BI724" s="163">
        <f>IF(N724="nulová",J724,0)</f>
        <v>0</v>
      </c>
      <c r="BJ724" s="18" t="s">
        <v>24</v>
      </c>
      <c r="BK724" s="163">
        <f>ROUND(I724*H724,2)</f>
        <v>0</v>
      </c>
      <c r="BL724" s="18" t="s">
        <v>192</v>
      </c>
      <c r="BM724" s="162" t="s">
        <v>4748</v>
      </c>
    </row>
    <row r="725" spans="1:65" s="13" customFormat="1">
      <c r="B725" s="164"/>
      <c r="D725" s="165" t="s">
        <v>194</v>
      </c>
      <c r="E725" s="166" t="s">
        <v>1</v>
      </c>
      <c r="F725" s="167" t="s">
        <v>4749</v>
      </c>
      <c r="H725" s="168">
        <v>15</v>
      </c>
      <c r="I725" s="169"/>
      <c r="L725" s="164"/>
      <c r="M725" s="170"/>
      <c r="N725" s="171"/>
      <c r="O725" s="171"/>
      <c r="P725" s="171"/>
      <c r="Q725" s="171"/>
      <c r="R725" s="171"/>
      <c r="S725" s="171"/>
      <c r="T725" s="172"/>
      <c r="AT725" s="166" t="s">
        <v>194</v>
      </c>
      <c r="AU725" s="166" t="s">
        <v>88</v>
      </c>
      <c r="AV725" s="13" t="s">
        <v>88</v>
      </c>
      <c r="AW725" s="13" t="s">
        <v>35</v>
      </c>
      <c r="AX725" s="13" t="s">
        <v>24</v>
      </c>
      <c r="AY725" s="166" t="s">
        <v>185</v>
      </c>
    </row>
    <row r="726" spans="1:65" s="2" customFormat="1" ht="16.5" customHeight="1">
      <c r="A726" s="33"/>
      <c r="B726" s="150"/>
      <c r="C726" s="181" t="s">
        <v>2742</v>
      </c>
      <c r="D726" s="181" t="s">
        <v>231</v>
      </c>
      <c r="E726" s="182" t="s">
        <v>4750</v>
      </c>
      <c r="F726" s="183" t="s">
        <v>4751</v>
      </c>
      <c r="G726" s="184" t="s">
        <v>190</v>
      </c>
      <c r="H726" s="185">
        <v>15</v>
      </c>
      <c r="I726" s="186"/>
      <c r="J726" s="187">
        <f>ROUND(I726*H726,2)</f>
        <v>0</v>
      </c>
      <c r="K726" s="183" t="s">
        <v>191</v>
      </c>
      <c r="L726" s="188"/>
      <c r="M726" s="189" t="s">
        <v>1</v>
      </c>
      <c r="N726" s="190" t="s">
        <v>45</v>
      </c>
      <c r="O726" s="59"/>
      <c r="P726" s="160">
        <f>O726*H726</f>
        <v>0</v>
      </c>
      <c r="Q726" s="160">
        <v>5.1999999999999998E-3</v>
      </c>
      <c r="R726" s="160">
        <f>Q726*H726</f>
        <v>7.8E-2</v>
      </c>
      <c r="S726" s="160">
        <v>0</v>
      </c>
      <c r="T726" s="161">
        <f>S726*H726</f>
        <v>0</v>
      </c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R726" s="162" t="s">
        <v>217</v>
      </c>
      <c r="AT726" s="162" t="s">
        <v>231</v>
      </c>
      <c r="AU726" s="162" t="s">
        <v>88</v>
      </c>
      <c r="AY726" s="18" t="s">
        <v>185</v>
      </c>
      <c r="BE726" s="163">
        <f>IF(N726="základní",J726,0)</f>
        <v>0</v>
      </c>
      <c r="BF726" s="163">
        <f>IF(N726="snížená",J726,0)</f>
        <v>0</v>
      </c>
      <c r="BG726" s="163">
        <f>IF(N726="zákl. přenesená",J726,0)</f>
        <v>0</v>
      </c>
      <c r="BH726" s="163">
        <f>IF(N726="sníž. přenesená",J726,0)</f>
        <v>0</v>
      </c>
      <c r="BI726" s="163">
        <f>IF(N726="nulová",J726,0)</f>
        <v>0</v>
      </c>
      <c r="BJ726" s="18" t="s">
        <v>24</v>
      </c>
      <c r="BK726" s="163">
        <f>ROUND(I726*H726,2)</f>
        <v>0</v>
      </c>
      <c r="BL726" s="18" t="s">
        <v>192</v>
      </c>
      <c r="BM726" s="162" t="s">
        <v>4752</v>
      </c>
    </row>
    <row r="727" spans="1:65" s="2" customFormat="1" ht="16.5" customHeight="1">
      <c r="A727" s="33"/>
      <c r="B727" s="150"/>
      <c r="C727" s="181" t="s">
        <v>2750</v>
      </c>
      <c r="D727" s="181" t="s">
        <v>231</v>
      </c>
      <c r="E727" s="182" t="s">
        <v>4753</v>
      </c>
      <c r="F727" s="183" t="s">
        <v>4754</v>
      </c>
      <c r="G727" s="184" t="s">
        <v>4693</v>
      </c>
      <c r="H727" s="185">
        <v>15</v>
      </c>
      <c r="I727" s="186"/>
      <c r="J727" s="187">
        <f>ROUND(I727*H727,2)</f>
        <v>0</v>
      </c>
      <c r="K727" s="183" t="s">
        <v>224</v>
      </c>
      <c r="L727" s="188"/>
      <c r="M727" s="189" t="s">
        <v>1</v>
      </c>
      <c r="N727" s="190" t="s">
        <v>45</v>
      </c>
      <c r="O727" s="59"/>
      <c r="P727" s="160">
        <f>O727*H727</f>
        <v>0</v>
      </c>
      <c r="Q727" s="160">
        <v>5.0000000000000001E-3</v>
      </c>
      <c r="R727" s="160">
        <f>Q727*H727</f>
        <v>7.4999999999999997E-2</v>
      </c>
      <c r="S727" s="160">
        <v>0</v>
      </c>
      <c r="T727" s="161">
        <f>S727*H727</f>
        <v>0</v>
      </c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R727" s="162" t="s">
        <v>217</v>
      </c>
      <c r="AT727" s="162" t="s">
        <v>231</v>
      </c>
      <c r="AU727" s="162" t="s">
        <v>88</v>
      </c>
      <c r="AY727" s="18" t="s">
        <v>185</v>
      </c>
      <c r="BE727" s="163">
        <f>IF(N727="základní",J727,0)</f>
        <v>0</v>
      </c>
      <c r="BF727" s="163">
        <f>IF(N727="snížená",J727,0)</f>
        <v>0</v>
      </c>
      <c r="BG727" s="163">
        <f>IF(N727="zákl. přenesená",J727,0)</f>
        <v>0</v>
      </c>
      <c r="BH727" s="163">
        <f>IF(N727="sníž. přenesená",J727,0)</f>
        <v>0</v>
      </c>
      <c r="BI727" s="163">
        <f>IF(N727="nulová",J727,0)</f>
        <v>0</v>
      </c>
      <c r="BJ727" s="18" t="s">
        <v>24</v>
      </c>
      <c r="BK727" s="163">
        <f>ROUND(I727*H727,2)</f>
        <v>0</v>
      </c>
      <c r="BL727" s="18" t="s">
        <v>192</v>
      </c>
      <c r="BM727" s="162" t="s">
        <v>4755</v>
      </c>
    </row>
    <row r="728" spans="1:65" s="2" customFormat="1" ht="16.5" customHeight="1">
      <c r="A728" s="33"/>
      <c r="B728" s="150"/>
      <c r="C728" s="151" t="s">
        <v>2764</v>
      </c>
      <c r="D728" s="151" t="s">
        <v>187</v>
      </c>
      <c r="E728" s="152" t="s">
        <v>4756</v>
      </c>
      <c r="F728" s="153" t="s">
        <v>4757</v>
      </c>
      <c r="G728" s="154" t="s">
        <v>190</v>
      </c>
      <c r="H728" s="155">
        <v>1</v>
      </c>
      <c r="I728" s="156"/>
      <c r="J728" s="157">
        <f>ROUND(I728*H728,2)</f>
        <v>0</v>
      </c>
      <c r="K728" s="153" t="s">
        <v>224</v>
      </c>
      <c r="L728" s="34"/>
      <c r="M728" s="158" t="s">
        <v>1</v>
      </c>
      <c r="N728" s="159" t="s">
        <v>45</v>
      </c>
      <c r="O728" s="59"/>
      <c r="P728" s="160">
        <f>O728*H728</f>
        <v>0</v>
      </c>
      <c r="Q728" s="160">
        <v>2.0000000000000002E-5</v>
      </c>
      <c r="R728" s="160">
        <f>Q728*H728</f>
        <v>2.0000000000000002E-5</v>
      </c>
      <c r="S728" s="160">
        <v>0</v>
      </c>
      <c r="T728" s="161">
        <f>S728*H728</f>
        <v>0</v>
      </c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R728" s="162" t="s">
        <v>192</v>
      </c>
      <c r="AT728" s="162" t="s">
        <v>187</v>
      </c>
      <c r="AU728" s="162" t="s">
        <v>88</v>
      </c>
      <c r="AY728" s="18" t="s">
        <v>185</v>
      </c>
      <c r="BE728" s="163">
        <f>IF(N728="základní",J728,0)</f>
        <v>0</v>
      </c>
      <c r="BF728" s="163">
        <f>IF(N728="snížená",J728,0)</f>
        <v>0</v>
      </c>
      <c r="BG728" s="163">
        <f>IF(N728="zákl. přenesená",J728,0)</f>
        <v>0</v>
      </c>
      <c r="BH728" s="163">
        <f>IF(N728="sníž. přenesená",J728,0)</f>
        <v>0</v>
      </c>
      <c r="BI728" s="163">
        <f>IF(N728="nulová",J728,0)</f>
        <v>0</v>
      </c>
      <c r="BJ728" s="18" t="s">
        <v>24</v>
      </c>
      <c r="BK728" s="163">
        <f>ROUND(I728*H728,2)</f>
        <v>0</v>
      </c>
      <c r="BL728" s="18" t="s">
        <v>192</v>
      </c>
      <c r="BM728" s="162" t="s">
        <v>4758</v>
      </c>
    </row>
    <row r="729" spans="1:65" s="13" customFormat="1">
      <c r="B729" s="164"/>
      <c r="D729" s="165" t="s">
        <v>194</v>
      </c>
      <c r="E729" s="166" t="s">
        <v>1</v>
      </c>
      <c r="F729" s="167" t="s">
        <v>4759</v>
      </c>
      <c r="H729" s="168">
        <v>1</v>
      </c>
      <c r="I729" s="169"/>
      <c r="L729" s="164"/>
      <c r="M729" s="170"/>
      <c r="N729" s="171"/>
      <c r="O729" s="171"/>
      <c r="P729" s="171"/>
      <c r="Q729" s="171"/>
      <c r="R729" s="171"/>
      <c r="S729" s="171"/>
      <c r="T729" s="172"/>
      <c r="AT729" s="166" t="s">
        <v>194</v>
      </c>
      <c r="AU729" s="166" t="s">
        <v>88</v>
      </c>
      <c r="AV729" s="13" t="s">
        <v>88</v>
      </c>
      <c r="AW729" s="13" t="s">
        <v>35</v>
      </c>
      <c r="AX729" s="13" t="s">
        <v>24</v>
      </c>
      <c r="AY729" s="166" t="s">
        <v>185</v>
      </c>
    </row>
    <row r="730" spans="1:65" s="2" customFormat="1" ht="16.5" customHeight="1">
      <c r="A730" s="33"/>
      <c r="B730" s="150"/>
      <c r="C730" s="181" t="s">
        <v>2776</v>
      </c>
      <c r="D730" s="181" t="s">
        <v>231</v>
      </c>
      <c r="E730" s="182" t="s">
        <v>4760</v>
      </c>
      <c r="F730" s="183" t="s">
        <v>4761</v>
      </c>
      <c r="G730" s="184" t="s">
        <v>190</v>
      </c>
      <c r="H730" s="185">
        <v>1</v>
      </c>
      <c r="I730" s="186"/>
      <c r="J730" s="187">
        <f>ROUND(I730*H730,2)</f>
        <v>0</v>
      </c>
      <c r="K730" s="183" t="s">
        <v>191</v>
      </c>
      <c r="L730" s="188"/>
      <c r="M730" s="189" t="s">
        <v>1</v>
      </c>
      <c r="N730" s="190" t="s">
        <v>45</v>
      </c>
      <c r="O730" s="59"/>
      <c r="P730" s="160">
        <f>O730*H730</f>
        <v>0</v>
      </c>
      <c r="Q730" s="160">
        <v>2.7000000000000001E-3</v>
      </c>
      <c r="R730" s="160">
        <f>Q730*H730</f>
        <v>2.7000000000000001E-3</v>
      </c>
      <c r="S730" s="160">
        <v>0</v>
      </c>
      <c r="T730" s="161">
        <f>S730*H730</f>
        <v>0</v>
      </c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  <c r="AR730" s="162" t="s">
        <v>217</v>
      </c>
      <c r="AT730" s="162" t="s">
        <v>231</v>
      </c>
      <c r="AU730" s="162" t="s">
        <v>88</v>
      </c>
      <c r="AY730" s="18" t="s">
        <v>185</v>
      </c>
      <c r="BE730" s="163">
        <f>IF(N730="základní",J730,0)</f>
        <v>0</v>
      </c>
      <c r="BF730" s="163">
        <f>IF(N730="snížená",J730,0)</f>
        <v>0</v>
      </c>
      <c r="BG730" s="163">
        <f>IF(N730="zákl. přenesená",J730,0)</f>
        <v>0</v>
      </c>
      <c r="BH730" s="163">
        <f>IF(N730="sníž. přenesená",J730,0)</f>
        <v>0</v>
      </c>
      <c r="BI730" s="163">
        <f>IF(N730="nulová",J730,0)</f>
        <v>0</v>
      </c>
      <c r="BJ730" s="18" t="s">
        <v>24</v>
      </c>
      <c r="BK730" s="163">
        <f>ROUND(I730*H730,2)</f>
        <v>0</v>
      </c>
      <c r="BL730" s="18" t="s">
        <v>192</v>
      </c>
      <c r="BM730" s="162" t="s">
        <v>4762</v>
      </c>
    </row>
    <row r="731" spans="1:65" s="2" customFormat="1" ht="16.5" customHeight="1">
      <c r="A731" s="33"/>
      <c r="B731" s="150"/>
      <c r="C731" s="181" t="s">
        <v>2780</v>
      </c>
      <c r="D731" s="181" t="s">
        <v>231</v>
      </c>
      <c r="E731" s="182" t="s">
        <v>4753</v>
      </c>
      <c r="F731" s="183" t="s">
        <v>4754</v>
      </c>
      <c r="G731" s="184" t="s">
        <v>4693</v>
      </c>
      <c r="H731" s="185">
        <v>1</v>
      </c>
      <c r="I731" s="186"/>
      <c r="J731" s="187">
        <f>ROUND(I731*H731,2)</f>
        <v>0</v>
      </c>
      <c r="K731" s="183" t="s">
        <v>224</v>
      </c>
      <c r="L731" s="188"/>
      <c r="M731" s="189" t="s">
        <v>1</v>
      </c>
      <c r="N731" s="190" t="s">
        <v>45</v>
      </c>
      <c r="O731" s="59"/>
      <c r="P731" s="160">
        <f>O731*H731</f>
        <v>0</v>
      </c>
      <c r="Q731" s="160">
        <v>5.0000000000000001E-3</v>
      </c>
      <c r="R731" s="160">
        <f>Q731*H731</f>
        <v>5.0000000000000001E-3</v>
      </c>
      <c r="S731" s="160">
        <v>0</v>
      </c>
      <c r="T731" s="161">
        <f>S731*H731</f>
        <v>0</v>
      </c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R731" s="162" t="s">
        <v>217</v>
      </c>
      <c r="AT731" s="162" t="s">
        <v>231</v>
      </c>
      <c r="AU731" s="162" t="s">
        <v>88</v>
      </c>
      <c r="AY731" s="18" t="s">
        <v>185</v>
      </c>
      <c r="BE731" s="163">
        <f>IF(N731="základní",J731,0)</f>
        <v>0</v>
      </c>
      <c r="BF731" s="163">
        <f>IF(N731="snížená",J731,0)</f>
        <v>0</v>
      </c>
      <c r="BG731" s="163">
        <f>IF(N731="zákl. přenesená",J731,0)</f>
        <v>0</v>
      </c>
      <c r="BH731" s="163">
        <f>IF(N731="sníž. přenesená",J731,0)</f>
        <v>0</v>
      </c>
      <c r="BI731" s="163">
        <f>IF(N731="nulová",J731,0)</f>
        <v>0</v>
      </c>
      <c r="BJ731" s="18" t="s">
        <v>24</v>
      </c>
      <c r="BK731" s="163">
        <f>ROUND(I731*H731,2)</f>
        <v>0</v>
      </c>
      <c r="BL731" s="18" t="s">
        <v>192</v>
      </c>
      <c r="BM731" s="162" t="s">
        <v>4763</v>
      </c>
    </row>
    <row r="732" spans="1:65" s="2" customFormat="1" ht="16.5" customHeight="1">
      <c r="A732" s="33"/>
      <c r="B732" s="150"/>
      <c r="C732" s="151" t="s">
        <v>2784</v>
      </c>
      <c r="D732" s="151" t="s">
        <v>187</v>
      </c>
      <c r="E732" s="152" t="s">
        <v>4764</v>
      </c>
      <c r="F732" s="153" t="s">
        <v>4765</v>
      </c>
      <c r="G732" s="154" t="s">
        <v>190</v>
      </c>
      <c r="H732" s="155">
        <v>16</v>
      </c>
      <c r="I732" s="156"/>
      <c r="J732" s="157">
        <f>ROUND(I732*H732,2)</f>
        <v>0</v>
      </c>
      <c r="K732" s="153" t="s">
        <v>191</v>
      </c>
      <c r="L732" s="34"/>
      <c r="M732" s="158" t="s">
        <v>1</v>
      </c>
      <c r="N732" s="159" t="s">
        <v>45</v>
      </c>
      <c r="O732" s="59"/>
      <c r="P732" s="160">
        <f>O732*H732</f>
        <v>0</v>
      </c>
      <c r="Q732" s="160">
        <v>6.3829999999999998E-2</v>
      </c>
      <c r="R732" s="160">
        <f>Q732*H732</f>
        <v>1.02128</v>
      </c>
      <c r="S732" s="160">
        <v>0</v>
      </c>
      <c r="T732" s="161">
        <f>S732*H732</f>
        <v>0</v>
      </c>
      <c r="U732" s="33"/>
      <c r="V732" s="33"/>
      <c r="W732" s="33"/>
      <c r="X732" s="33"/>
      <c r="Y732" s="33"/>
      <c r="Z732" s="33"/>
      <c r="AA732" s="33"/>
      <c r="AB732" s="33"/>
      <c r="AC732" s="33"/>
      <c r="AD732" s="33"/>
      <c r="AE732" s="33"/>
      <c r="AR732" s="162" t="s">
        <v>192</v>
      </c>
      <c r="AT732" s="162" t="s">
        <v>187</v>
      </c>
      <c r="AU732" s="162" t="s">
        <v>88</v>
      </c>
      <c r="AY732" s="18" t="s">
        <v>185</v>
      </c>
      <c r="BE732" s="163">
        <f>IF(N732="základní",J732,0)</f>
        <v>0</v>
      </c>
      <c r="BF732" s="163">
        <f>IF(N732="snížená",J732,0)</f>
        <v>0</v>
      </c>
      <c r="BG732" s="163">
        <f>IF(N732="zákl. přenesená",J732,0)</f>
        <v>0</v>
      </c>
      <c r="BH732" s="163">
        <f>IF(N732="sníž. přenesená",J732,0)</f>
        <v>0</v>
      </c>
      <c r="BI732" s="163">
        <f>IF(N732="nulová",J732,0)</f>
        <v>0</v>
      </c>
      <c r="BJ732" s="18" t="s">
        <v>24</v>
      </c>
      <c r="BK732" s="163">
        <f>ROUND(I732*H732,2)</f>
        <v>0</v>
      </c>
      <c r="BL732" s="18" t="s">
        <v>192</v>
      </c>
      <c r="BM732" s="162" t="s">
        <v>4766</v>
      </c>
    </row>
    <row r="733" spans="1:65" s="13" customFormat="1">
      <c r="B733" s="164"/>
      <c r="D733" s="165" t="s">
        <v>194</v>
      </c>
      <c r="E733" s="166" t="s">
        <v>1</v>
      </c>
      <c r="F733" s="167" t="s">
        <v>4767</v>
      </c>
      <c r="H733" s="168">
        <v>16</v>
      </c>
      <c r="I733" s="169"/>
      <c r="L733" s="164"/>
      <c r="M733" s="170"/>
      <c r="N733" s="171"/>
      <c r="O733" s="171"/>
      <c r="P733" s="171"/>
      <c r="Q733" s="171"/>
      <c r="R733" s="171"/>
      <c r="S733" s="171"/>
      <c r="T733" s="172"/>
      <c r="AT733" s="166" t="s">
        <v>194</v>
      </c>
      <c r="AU733" s="166" t="s">
        <v>88</v>
      </c>
      <c r="AV733" s="13" t="s">
        <v>88</v>
      </c>
      <c r="AW733" s="13" t="s">
        <v>35</v>
      </c>
      <c r="AX733" s="13" t="s">
        <v>24</v>
      </c>
      <c r="AY733" s="166" t="s">
        <v>185</v>
      </c>
    </row>
    <row r="734" spans="1:65" s="2" customFormat="1" ht="16.5" customHeight="1">
      <c r="A734" s="33"/>
      <c r="B734" s="150"/>
      <c r="C734" s="181" t="s">
        <v>2788</v>
      </c>
      <c r="D734" s="181" t="s">
        <v>231</v>
      </c>
      <c r="E734" s="182" t="s">
        <v>4768</v>
      </c>
      <c r="F734" s="183" t="s">
        <v>4769</v>
      </c>
      <c r="G734" s="184" t="s">
        <v>190</v>
      </c>
      <c r="H734" s="185">
        <v>16</v>
      </c>
      <c r="I734" s="186"/>
      <c r="J734" s="187">
        <f>ROUND(I734*H734,2)</f>
        <v>0</v>
      </c>
      <c r="K734" s="183" t="s">
        <v>191</v>
      </c>
      <c r="L734" s="188"/>
      <c r="M734" s="189" t="s">
        <v>1</v>
      </c>
      <c r="N734" s="190" t="s">
        <v>45</v>
      </c>
      <c r="O734" s="59"/>
      <c r="P734" s="160">
        <f>O734*H734</f>
        <v>0</v>
      </c>
      <c r="Q734" s="160">
        <v>7.3000000000000001E-3</v>
      </c>
      <c r="R734" s="160">
        <f>Q734*H734</f>
        <v>0.1168</v>
      </c>
      <c r="S734" s="160">
        <v>0</v>
      </c>
      <c r="T734" s="161">
        <f>S734*H734</f>
        <v>0</v>
      </c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  <c r="AR734" s="162" t="s">
        <v>217</v>
      </c>
      <c r="AT734" s="162" t="s">
        <v>231</v>
      </c>
      <c r="AU734" s="162" t="s">
        <v>88</v>
      </c>
      <c r="AY734" s="18" t="s">
        <v>185</v>
      </c>
      <c r="BE734" s="163">
        <f>IF(N734="základní",J734,0)</f>
        <v>0</v>
      </c>
      <c r="BF734" s="163">
        <f>IF(N734="snížená",J734,0)</f>
        <v>0</v>
      </c>
      <c r="BG734" s="163">
        <f>IF(N734="zákl. přenesená",J734,0)</f>
        <v>0</v>
      </c>
      <c r="BH734" s="163">
        <f>IF(N734="sníž. přenesená",J734,0)</f>
        <v>0</v>
      </c>
      <c r="BI734" s="163">
        <f>IF(N734="nulová",J734,0)</f>
        <v>0</v>
      </c>
      <c r="BJ734" s="18" t="s">
        <v>24</v>
      </c>
      <c r="BK734" s="163">
        <f>ROUND(I734*H734,2)</f>
        <v>0</v>
      </c>
      <c r="BL734" s="18" t="s">
        <v>192</v>
      </c>
      <c r="BM734" s="162" t="s">
        <v>4770</v>
      </c>
    </row>
    <row r="735" spans="1:65" s="2" customFormat="1" ht="16.5" customHeight="1">
      <c r="A735" s="33"/>
      <c r="B735" s="150"/>
      <c r="C735" s="151" t="s">
        <v>2792</v>
      </c>
      <c r="D735" s="151" t="s">
        <v>187</v>
      </c>
      <c r="E735" s="152" t="s">
        <v>4771</v>
      </c>
      <c r="F735" s="153" t="s">
        <v>4772</v>
      </c>
      <c r="G735" s="154" t="s">
        <v>190</v>
      </c>
      <c r="H735" s="155">
        <v>6</v>
      </c>
      <c r="I735" s="156"/>
      <c r="J735" s="157">
        <f>ROUND(I735*H735,2)</f>
        <v>0</v>
      </c>
      <c r="K735" s="153" t="s">
        <v>224</v>
      </c>
      <c r="L735" s="34"/>
      <c r="M735" s="158" t="s">
        <v>1</v>
      </c>
      <c r="N735" s="159" t="s">
        <v>45</v>
      </c>
      <c r="O735" s="59"/>
      <c r="P735" s="160">
        <f>O735*H735</f>
        <v>0</v>
      </c>
      <c r="Q735" s="160">
        <v>0</v>
      </c>
      <c r="R735" s="160">
        <f>Q735*H735</f>
        <v>0</v>
      </c>
      <c r="S735" s="160">
        <v>4.7499999999999999E-3</v>
      </c>
      <c r="T735" s="161">
        <f>S735*H735</f>
        <v>2.8499999999999998E-2</v>
      </c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  <c r="AR735" s="162" t="s">
        <v>192</v>
      </c>
      <c r="AT735" s="162" t="s">
        <v>187</v>
      </c>
      <c r="AU735" s="162" t="s">
        <v>88</v>
      </c>
      <c r="AY735" s="18" t="s">
        <v>185</v>
      </c>
      <c r="BE735" s="163">
        <f>IF(N735="základní",J735,0)</f>
        <v>0</v>
      </c>
      <c r="BF735" s="163">
        <f>IF(N735="snížená",J735,0)</f>
        <v>0</v>
      </c>
      <c r="BG735" s="163">
        <f>IF(N735="zákl. přenesená",J735,0)</f>
        <v>0</v>
      </c>
      <c r="BH735" s="163">
        <f>IF(N735="sníž. přenesená",J735,0)</f>
        <v>0</v>
      </c>
      <c r="BI735" s="163">
        <f>IF(N735="nulová",J735,0)</f>
        <v>0</v>
      </c>
      <c r="BJ735" s="18" t="s">
        <v>24</v>
      </c>
      <c r="BK735" s="163">
        <f>ROUND(I735*H735,2)</f>
        <v>0</v>
      </c>
      <c r="BL735" s="18" t="s">
        <v>192</v>
      </c>
      <c r="BM735" s="162" t="s">
        <v>4773</v>
      </c>
    </row>
    <row r="736" spans="1:65" s="2" customFormat="1" ht="16.5" customHeight="1">
      <c r="A736" s="33"/>
      <c r="B736" s="150"/>
      <c r="C736" s="151" t="s">
        <v>2794</v>
      </c>
      <c r="D736" s="151" t="s">
        <v>187</v>
      </c>
      <c r="E736" s="152" t="s">
        <v>4774</v>
      </c>
      <c r="F736" s="153" t="s">
        <v>4775</v>
      </c>
      <c r="G736" s="154" t="s">
        <v>190</v>
      </c>
      <c r="H736" s="155">
        <v>6</v>
      </c>
      <c r="I736" s="156"/>
      <c r="J736" s="157">
        <f>ROUND(I736*H736,2)</f>
        <v>0</v>
      </c>
      <c r="K736" s="153" t="s">
        <v>224</v>
      </c>
      <c r="L736" s="34"/>
      <c r="M736" s="158" t="s">
        <v>1</v>
      </c>
      <c r="N736" s="159" t="s">
        <v>45</v>
      </c>
      <c r="O736" s="59"/>
      <c r="P736" s="160">
        <f>O736*H736</f>
        <v>0</v>
      </c>
      <c r="Q736" s="160">
        <v>0</v>
      </c>
      <c r="R736" s="160">
        <f>Q736*H736</f>
        <v>0</v>
      </c>
      <c r="S736" s="160">
        <v>1.4E-2</v>
      </c>
      <c r="T736" s="161">
        <f>S736*H736</f>
        <v>8.4000000000000005E-2</v>
      </c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R736" s="162" t="s">
        <v>192</v>
      </c>
      <c r="AT736" s="162" t="s">
        <v>187</v>
      </c>
      <c r="AU736" s="162" t="s">
        <v>88</v>
      </c>
      <c r="AY736" s="18" t="s">
        <v>185</v>
      </c>
      <c r="BE736" s="163">
        <f>IF(N736="základní",J736,0)</f>
        <v>0</v>
      </c>
      <c r="BF736" s="163">
        <f>IF(N736="snížená",J736,0)</f>
        <v>0</v>
      </c>
      <c r="BG736" s="163">
        <f>IF(N736="zákl. přenesená",J736,0)</f>
        <v>0</v>
      </c>
      <c r="BH736" s="163">
        <f>IF(N736="sníž. přenesená",J736,0)</f>
        <v>0</v>
      </c>
      <c r="BI736" s="163">
        <f>IF(N736="nulová",J736,0)</f>
        <v>0</v>
      </c>
      <c r="BJ736" s="18" t="s">
        <v>24</v>
      </c>
      <c r="BK736" s="163">
        <f>ROUND(I736*H736,2)</f>
        <v>0</v>
      </c>
      <c r="BL736" s="18" t="s">
        <v>192</v>
      </c>
      <c r="BM736" s="162" t="s">
        <v>4776</v>
      </c>
    </row>
    <row r="737" spans="1:65" s="2" customFormat="1" ht="16.5" customHeight="1">
      <c r="A737" s="33"/>
      <c r="B737" s="150"/>
      <c r="C737" s="151" t="s">
        <v>2815</v>
      </c>
      <c r="D737" s="151" t="s">
        <v>187</v>
      </c>
      <c r="E737" s="152" t="s">
        <v>4777</v>
      </c>
      <c r="F737" s="153" t="s">
        <v>4778</v>
      </c>
      <c r="G737" s="154" t="s">
        <v>190</v>
      </c>
      <c r="H737" s="155">
        <v>6</v>
      </c>
      <c r="I737" s="156"/>
      <c r="J737" s="157">
        <f>ROUND(I737*H737,2)</f>
        <v>0</v>
      </c>
      <c r="K737" s="153" t="s">
        <v>224</v>
      </c>
      <c r="L737" s="34"/>
      <c r="M737" s="158" t="s">
        <v>1</v>
      </c>
      <c r="N737" s="159" t="s">
        <v>45</v>
      </c>
      <c r="O737" s="59"/>
      <c r="P737" s="160">
        <f>O737*H737</f>
        <v>0</v>
      </c>
      <c r="Q737" s="160">
        <v>2.9999999999999997E-4</v>
      </c>
      <c r="R737" s="160">
        <f>Q737*H737</f>
        <v>1.8E-3</v>
      </c>
      <c r="S737" s="160">
        <v>0</v>
      </c>
      <c r="T737" s="161">
        <f>S737*H737</f>
        <v>0</v>
      </c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R737" s="162" t="s">
        <v>192</v>
      </c>
      <c r="AT737" s="162" t="s">
        <v>187</v>
      </c>
      <c r="AU737" s="162" t="s">
        <v>88</v>
      </c>
      <c r="AY737" s="18" t="s">
        <v>185</v>
      </c>
      <c r="BE737" s="163">
        <f>IF(N737="základní",J737,0)</f>
        <v>0</v>
      </c>
      <c r="BF737" s="163">
        <f>IF(N737="snížená",J737,0)</f>
        <v>0</v>
      </c>
      <c r="BG737" s="163">
        <f>IF(N737="zákl. přenesená",J737,0)</f>
        <v>0</v>
      </c>
      <c r="BH737" s="163">
        <f>IF(N737="sníž. přenesená",J737,0)</f>
        <v>0</v>
      </c>
      <c r="BI737" s="163">
        <f>IF(N737="nulová",J737,0)</f>
        <v>0</v>
      </c>
      <c r="BJ737" s="18" t="s">
        <v>24</v>
      </c>
      <c r="BK737" s="163">
        <f>ROUND(I737*H737,2)</f>
        <v>0</v>
      </c>
      <c r="BL737" s="18" t="s">
        <v>192</v>
      </c>
      <c r="BM737" s="162" t="s">
        <v>4779</v>
      </c>
    </row>
    <row r="738" spans="1:65" s="2" customFormat="1" ht="16.5" customHeight="1">
      <c r="A738" s="33"/>
      <c r="B738" s="150"/>
      <c r="C738" s="151" t="s">
        <v>2824</v>
      </c>
      <c r="D738" s="151" t="s">
        <v>187</v>
      </c>
      <c r="E738" s="152" t="s">
        <v>1600</v>
      </c>
      <c r="F738" s="153" t="s">
        <v>1601</v>
      </c>
      <c r="G738" s="154" t="s">
        <v>234</v>
      </c>
      <c r="H738" s="155">
        <v>0.113</v>
      </c>
      <c r="I738" s="156"/>
      <c r="J738" s="157">
        <f>ROUND(I738*H738,2)</f>
        <v>0</v>
      </c>
      <c r="K738" s="153" t="s">
        <v>191</v>
      </c>
      <c r="L738" s="34"/>
      <c r="M738" s="158" t="s">
        <v>1</v>
      </c>
      <c r="N738" s="159" t="s">
        <v>45</v>
      </c>
      <c r="O738" s="59"/>
      <c r="P738" s="160">
        <f>O738*H738</f>
        <v>0</v>
      </c>
      <c r="Q738" s="160">
        <v>0</v>
      </c>
      <c r="R738" s="160">
        <f>Q738*H738</f>
        <v>0</v>
      </c>
      <c r="S738" s="160">
        <v>0</v>
      </c>
      <c r="T738" s="161">
        <f>S738*H738</f>
        <v>0</v>
      </c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R738" s="162" t="s">
        <v>192</v>
      </c>
      <c r="AT738" s="162" t="s">
        <v>187</v>
      </c>
      <c r="AU738" s="162" t="s">
        <v>88</v>
      </c>
      <c r="AY738" s="18" t="s">
        <v>185</v>
      </c>
      <c r="BE738" s="163">
        <f>IF(N738="základní",J738,0)</f>
        <v>0</v>
      </c>
      <c r="BF738" s="163">
        <f>IF(N738="snížená",J738,0)</f>
        <v>0</v>
      </c>
      <c r="BG738" s="163">
        <f>IF(N738="zákl. přenesená",J738,0)</f>
        <v>0</v>
      </c>
      <c r="BH738" s="163">
        <f>IF(N738="sníž. přenesená",J738,0)</f>
        <v>0</v>
      </c>
      <c r="BI738" s="163">
        <f>IF(N738="nulová",J738,0)</f>
        <v>0</v>
      </c>
      <c r="BJ738" s="18" t="s">
        <v>24</v>
      </c>
      <c r="BK738" s="163">
        <f>ROUND(I738*H738,2)</f>
        <v>0</v>
      </c>
      <c r="BL738" s="18" t="s">
        <v>192</v>
      </c>
      <c r="BM738" s="162" t="s">
        <v>4780</v>
      </c>
    </row>
    <row r="739" spans="1:65" s="13" customFormat="1">
      <c r="B739" s="164"/>
      <c r="D739" s="165" t="s">
        <v>194</v>
      </c>
      <c r="E739" s="166" t="s">
        <v>1</v>
      </c>
      <c r="F739" s="167" t="s">
        <v>4781</v>
      </c>
      <c r="H739" s="168">
        <v>0.113</v>
      </c>
      <c r="I739" s="169"/>
      <c r="L739" s="164"/>
      <c r="M739" s="170"/>
      <c r="N739" s="171"/>
      <c r="O739" s="171"/>
      <c r="P739" s="171"/>
      <c r="Q739" s="171"/>
      <c r="R739" s="171"/>
      <c r="S739" s="171"/>
      <c r="T739" s="172"/>
      <c r="AT739" s="166" t="s">
        <v>194</v>
      </c>
      <c r="AU739" s="166" t="s">
        <v>88</v>
      </c>
      <c r="AV739" s="13" t="s">
        <v>88</v>
      </c>
      <c r="AW739" s="13" t="s">
        <v>35</v>
      </c>
      <c r="AX739" s="13" t="s">
        <v>24</v>
      </c>
      <c r="AY739" s="166" t="s">
        <v>185</v>
      </c>
    </row>
    <row r="740" spans="1:65" s="2" customFormat="1" ht="16.5" customHeight="1">
      <c r="A740" s="33"/>
      <c r="B740" s="150"/>
      <c r="C740" s="151" t="s">
        <v>2829</v>
      </c>
      <c r="D740" s="151" t="s">
        <v>187</v>
      </c>
      <c r="E740" s="152" t="s">
        <v>1603</v>
      </c>
      <c r="F740" s="153" t="s">
        <v>1604</v>
      </c>
      <c r="G740" s="154" t="s">
        <v>234</v>
      </c>
      <c r="H740" s="155">
        <v>0.90400000000000003</v>
      </c>
      <c r="I740" s="156"/>
      <c r="J740" s="157">
        <f>ROUND(I740*H740,2)</f>
        <v>0</v>
      </c>
      <c r="K740" s="153" t="s">
        <v>191</v>
      </c>
      <c r="L740" s="34"/>
      <c r="M740" s="158" t="s">
        <v>1</v>
      </c>
      <c r="N740" s="159" t="s">
        <v>45</v>
      </c>
      <c r="O740" s="59"/>
      <c r="P740" s="160">
        <f>O740*H740</f>
        <v>0</v>
      </c>
      <c r="Q740" s="160">
        <v>0</v>
      </c>
      <c r="R740" s="160">
        <f>Q740*H740</f>
        <v>0</v>
      </c>
      <c r="S740" s="160">
        <v>0</v>
      </c>
      <c r="T740" s="161">
        <f>S740*H740</f>
        <v>0</v>
      </c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R740" s="162" t="s">
        <v>192</v>
      </c>
      <c r="AT740" s="162" t="s">
        <v>187</v>
      </c>
      <c r="AU740" s="162" t="s">
        <v>88</v>
      </c>
      <c r="AY740" s="18" t="s">
        <v>185</v>
      </c>
      <c r="BE740" s="163">
        <f>IF(N740="základní",J740,0)</f>
        <v>0</v>
      </c>
      <c r="BF740" s="163">
        <f>IF(N740="snížená",J740,0)</f>
        <v>0</v>
      </c>
      <c r="BG740" s="163">
        <f>IF(N740="zákl. přenesená",J740,0)</f>
        <v>0</v>
      </c>
      <c r="BH740" s="163">
        <f>IF(N740="sníž. přenesená",J740,0)</f>
        <v>0</v>
      </c>
      <c r="BI740" s="163">
        <f>IF(N740="nulová",J740,0)</f>
        <v>0</v>
      </c>
      <c r="BJ740" s="18" t="s">
        <v>24</v>
      </c>
      <c r="BK740" s="163">
        <f>ROUND(I740*H740,2)</f>
        <v>0</v>
      </c>
      <c r="BL740" s="18" t="s">
        <v>192</v>
      </c>
      <c r="BM740" s="162" t="s">
        <v>4782</v>
      </c>
    </row>
    <row r="741" spans="1:65" s="13" customFormat="1">
      <c r="B741" s="164"/>
      <c r="D741" s="165" t="s">
        <v>194</v>
      </c>
      <c r="E741" s="166" t="s">
        <v>1</v>
      </c>
      <c r="F741" s="167" t="s">
        <v>4783</v>
      </c>
      <c r="H741" s="168">
        <v>0.90400000000000003</v>
      </c>
      <c r="I741" s="169"/>
      <c r="L741" s="164"/>
      <c r="M741" s="170"/>
      <c r="N741" s="171"/>
      <c r="O741" s="171"/>
      <c r="P741" s="171"/>
      <c r="Q741" s="171"/>
      <c r="R741" s="171"/>
      <c r="S741" s="171"/>
      <c r="T741" s="172"/>
      <c r="AT741" s="166" t="s">
        <v>194</v>
      </c>
      <c r="AU741" s="166" t="s">
        <v>88</v>
      </c>
      <c r="AV741" s="13" t="s">
        <v>88</v>
      </c>
      <c r="AW741" s="13" t="s">
        <v>35</v>
      </c>
      <c r="AX741" s="13" t="s">
        <v>24</v>
      </c>
      <c r="AY741" s="166" t="s">
        <v>185</v>
      </c>
    </row>
    <row r="742" spans="1:65" s="2" customFormat="1" ht="33" customHeight="1">
      <c r="A742" s="33"/>
      <c r="B742" s="150"/>
      <c r="C742" s="151" t="s">
        <v>2831</v>
      </c>
      <c r="D742" s="151" t="s">
        <v>187</v>
      </c>
      <c r="E742" s="152" t="s">
        <v>4784</v>
      </c>
      <c r="F742" s="153" t="s">
        <v>4785</v>
      </c>
      <c r="G742" s="154" t="s">
        <v>280</v>
      </c>
      <c r="H742" s="155">
        <v>351.5</v>
      </c>
      <c r="I742" s="156"/>
      <c r="J742" s="157">
        <f>ROUND(I742*H742,2)</f>
        <v>0</v>
      </c>
      <c r="K742" s="153" t="s">
        <v>224</v>
      </c>
      <c r="L742" s="34"/>
      <c r="M742" s="158" t="s">
        <v>1</v>
      </c>
      <c r="N742" s="159" t="s">
        <v>45</v>
      </c>
      <c r="O742" s="59"/>
      <c r="P742" s="160">
        <f>O742*H742</f>
        <v>0</v>
      </c>
      <c r="Q742" s="160">
        <v>2.1099999999999999E-3</v>
      </c>
      <c r="R742" s="160">
        <f>Q742*H742</f>
        <v>0.74166500000000002</v>
      </c>
      <c r="S742" s="160">
        <v>0</v>
      </c>
      <c r="T742" s="161">
        <f>S742*H742</f>
        <v>0</v>
      </c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R742" s="162" t="s">
        <v>192</v>
      </c>
      <c r="AT742" s="162" t="s">
        <v>187</v>
      </c>
      <c r="AU742" s="162" t="s">
        <v>88</v>
      </c>
      <c r="AY742" s="18" t="s">
        <v>185</v>
      </c>
      <c r="BE742" s="163">
        <f>IF(N742="základní",J742,0)</f>
        <v>0</v>
      </c>
      <c r="BF742" s="163">
        <f>IF(N742="snížená",J742,0)</f>
        <v>0</v>
      </c>
      <c r="BG742" s="163">
        <f>IF(N742="zákl. přenesená",J742,0)</f>
        <v>0</v>
      </c>
      <c r="BH742" s="163">
        <f>IF(N742="sníž. přenesená",J742,0)</f>
        <v>0</v>
      </c>
      <c r="BI742" s="163">
        <f>IF(N742="nulová",J742,0)</f>
        <v>0</v>
      </c>
      <c r="BJ742" s="18" t="s">
        <v>24</v>
      </c>
      <c r="BK742" s="163">
        <f>ROUND(I742*H742,2)</f>
        <v>0</v>
      </c>
      <c r="BL742" s="18" t="s">
        <v>192</v>
      </c>
      <c r="BM742" s="162" t="s">
        <v>4786</v>
      </c>
    </row>
    <row r="743" spans="1:65" s="15" customFormat="1">
      <c r="B743" s="194"/>
      <c r="D743" s="165" t="s">
        <v>194</v>
      </c>
      <c r="E743" s="195" t="s">
        <v>1</v>
      </c>
      <c r="F743" s="196" t="s">
        <v>4787</v>
      </c>
      <c r="H743" s="195" t="s">
        <v>1</v>
      </c>
      <c r="I743" s="197"/>
      <c r="L743" s="194"/>
      <c r="M743" s="198"/>
      <c r="N743" s="199"/>
      <c r="O743" s="199"/>
      <c r="P743" s="199"/>
      <c r="Q743" s="199"/>
      <c r="R743" s="199"/>
      <c r="S743" s="199"/>
      <c r="T743" s="200"/>
      <c r="AT743" s="195" t="s">
        <v>194</v>
      </c>
      <c r="AU743" s="195" t="s">
        <v>88</v>
      </c>
      <c r="AV743" s="15" t="s">
        <v>24</v>
      </c>
      <c r="AW743" s="15" t="s">
        <v>35</v>
      </c>
      <c r="AX743" s="15" t="s">
        <v>80</v>
      </c>
      <c r="AY743" s="195" t="s">
        <v>185</v>
      </c>
    </row>
    <row r="744" spans="1:65" s="13" customFormat="1">
      <c r="B744" s="164"/>
      <c r="D744" s="165" t="s">
        <v>194</v>
      </c>
      <c r="E744" s="166" t="s">
        <v>4788</v>
      </c>
      <c r="F744" s="167" t="s">
        <v>4789</v>
      </c>
      <c r="H744" s="168">
        <v>342.5</v>
      </c>
      <c r="I744" s="169"/>
      <c r="L744" s="164"/>
      <c r="M744" s="170"/>
      <c r="N744" s="171"/>
      <c r="O744" s="171"/>
      <c r="P744" s="171"/>
      <c r="Q744" s="171"/>
      <c r="R744" s="171"/>
      <c r="S744" s="171"/>
      <c r="T744" s="172"/>
      <c r="AT744" s="166" t="s">
        <v>194</v>
      </c>
      <c r="AU744" s="166" t="s">
        <v>88</v>
      </c>
      <c r="AV744" s="13" t="s">
        <v>88</v>
      </c>
      <c r="AW744" s="13" t="s">
        <v>35</v>
      </c>
      <c r="AX744" s="13" t="s">
        <v>80</v>
      </c>
      <c r="AY744" s="166" t="s">
        <v>185</v>
      </c>
    </row>
    <row r="745" spans="1:65" s="13" customFormat="1">
      <c r="B745" s="164"/>
      <c r="D745" s="165" t="s">
        <v>194</v>
      </c>
      <c r="E745" s="166" t="s">
        <v>4183</v>
      </c>
      <c r="F745" s="167" t="s">
        <v>4790</v>
      </c>
      <c r="H745" s="168">
        <v>9</v>
      </c>
      <c r="I745" s="169"/>
      <c r="L745" s="164"/>
      <c r="M745" s="170"/>
      <c r="N745" s="171"/>
      <c r="O745" s="171"/>
      <c r="P745" s="171"/>
      <c r="Q745" s="171"/>
      <c r="R745" s="171"/>
      <c r="S745" s="171"/>
      <c r="T745" s="172"/>
      <c r="AT745" s="166" t="s">
        <v>194</v>
      </c>
      <c r="AU745" s="166" t="s">
        <v>88</v>
      </c>
      <c r="AV745" s="13" t="s">
        <v>88</v>
      </c>
      <c r="AW745" s="13" t="s">
        <v>35</v>
      </c>
      <c r="AX745" s="13" t="s">
        <v>80</v>
      </c>
      <c r="AY745" s="166" t="s">
        <v>185</v>
      </c>
    </row>
    <row r="746" spans="1:65" s="14" customFormat="1">
      <c r="B746" s="173"/>
      <c r="D746" s="165" t="s">
        <v>194</v>
      </c>
      <c r="E746" s="174" t="s">
        <v>4791</v>
      </c>
      <c r="F746" s="175" t="s">
        <v>195</v>
      </c>
      <c r="H746" s="176">
        <v>351.5</v>
      </c>
      <c r="I746" s="177"/>
      <c r="L746" s="173"/>
      <c r="M746" s="178"/>
      <c r="N746" s="179"/>
      <c r="O746" s="179"/>
      <c r="P746" s="179"/>
      <c r="Q746" s="179"/>
      <c r="R746" s="179"/>
      <c r="S746" s="179"/>
      <c r="T746" s="180"/>
      <c r="AT746" s="174" t="s">
        <v>194</v>
      </c>
      <c r="AU746" s="174" t="s">
        <v>88</v>
      </c>
      <c r="AV746" s="14" t="s">
        <v>192</v>
      </c>
      <c r="AW746" s="14" t="s">
        <v>35</v>
      </c>
      <c r="AX746" s="14" t="s">
        <v>24</v>
      </c>
      <c r="AY746" s="174" t="s">
        <v>185</v>
      </c>
    </row>
    <row r="747" spans="1:65" s="2" customFormat="1" ht="16.5" customHeight="1">
      <c r="A747" s="33"/>
      <c r="B747" s="150"/>
      <c r="C747" s="151" t="s">
        <v>2833</v>
      </c>
      <c r="D747" s="151" t="s">
        <v>187</v>
      </c>
      <c r="E747" s="152" t="s">
        <v>4792</v>
      </c>
      <c r="F747" s="153" t="s">
        <v>4793</v>
      </c>
      <c r="G747" s="154" t="s">
        <v>280</v>
      </c>
      <c r="H747" s="155">
        <v>9</v>
      </c>
      <c r="I747" s="156"/>
      <c r="J747" s="157">
        <f>ROUND(I747*H747,2)</f>
        <v>0</v>
      </c>
      <c r="K747" s="153" t="s">
        <v>224</v>
      </c>
      <c r="L747" s="34"/>
      <c r="M747" s="158" t="s">
        <v>1</v>
      </c>
      <c r="N747" s="159" t="s">
        <v>45</v>
      </c>
      <c r="O747" s="59"/>
      <c r="P747" s="160">
        <f>O747*H747</f>
        <v>0</v>
      </c>
      <c r="Q747" s="160">
        <v>0</v>
      </c>
      <c r="R747" s="160">
        <f>Q747*H747</f>
        <v>0</v>
      </c>
      <c r="S747" s="160">
        <v>0</v>
      </c>
      <c r="T747" s="161">
        <f>S747*H747</f>
        <v>0</v>
      </c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R747" s="162" t="s">
        <v>192</v>
      </c>
      <c r="AT747" s="162" t="s">
        <v>187</v>
      </c>
      <c r="AU747" s="162" t="s">
        <v>88</v>
      </c>
      <c r="AY747" s="18" t="s">
        <v>185</v>
      </c>
      <c r="BE747" s="163">
        <f>IF(N747="základní",J747,0)</f>
        <v>0</v>
      </c>
      <c r="BF747" s="163">
        <f>IF(N747="snížená",J747,0)</f>
        <v>0</v>
      </c>
      <c r="BG747" s="163">
        <f>IF(N747="zákl. přenesená",J747,0)</f>
        <v>0</v>
      </c>
      <c r="BH747" s="163">
        <f>IF(N747="sníž. přenesená",J747,0)</f>
        <v>0</v>
      </c>
      <c r="BI747" s="163">
        <f>IF(N747="nulová",J747,0)</f>
        <v>0</v>
      </c>
      <c r="BJ747" s="18" t="s">
        <v>24</v>
      </c>
      <c r="BK747" s="163">
        <f>ROUND(I747*H747,2)</f>
        <v>0</v>
      </c>
      <c r="BL747" s="18" t="s">
        <v>192</v>
      </c>
      <c r="BM747" s="162" t="s">
        <v>4794</v>
      </c>
    </row>
    <row r="748" spans="1:65" s="13" customFormat="1">
      <c r="B748" s="164"/>
      <c r="D748" s="165" t="s">
        <v>194</v>
      </c>
      <c r="E748" s="166" t="s">
        <v>1</v>
      </c>
      <c r="F748" s="167" t="s">
        <v>4183</v>
      </c>
      <c r="H748" s="168">
        <v>9</v>
      </c>
      <c r="I748" s="169"/>
      <c r="L748" s="164"/>
      <c r="M748" s="170"/>
      <c r="N748" s="171"/>
      <c r="O748" s="171"/>
      <c r="P748" s="171"/>
      <c r="Q748" s="171"/>
      <c r="R748" s="171"/>
      <c r="S748" s="171"/>
      <c r="T748" s="172"/>
      <c r="AT748" s="166" t="s">
        <v>194</v>
      </c>
      <c r="AU748" s="166" t="s">
        <v>88</v>
      </c>
      <c r="AV748" s="13" t="s">
        <v>88</v>
      </c>
      <c r="AW748" s="13" t="s">
        <v>35</v>
      </c>
      <c r="AX748" s="13" t="s">
        <v>24</v>
      </c>
      <c r="AY748" s="166" t="s">
        <v>185</v>
      </c>
    </row>
    <row r="749" spans="1:65" s="2" customFormat="1" ht="33" customHeight="1">
      <c r="A749" s="33"/>
      <c r="B749" s="150"/>
      <c r="C749" s="151" t="s">
        <v>2836</v>
      </c>
      <c r="D749" s="151" t="s">
        <v>187</v>
      </c>
      <c r="E749" s="152" t="s">
        <v>4795</v>
      </c>
      <c r="F749" s="153" t="s">
        <v>4796</v>
      </c>
      <c r="G749" s="154" t="s">
        <v>280</v>
      </c>
      <c r="H749" s="155">
        <v>10</v>
      </c>
      <c r="I749" s="156"/>
      <c r="J749" s="157">
        <f>ROUND(I749*H749,2)</f>
        <v>0</v>
      </c>
      <c r="K749" s="153" t="s">
        <v>224</v>
      </c>
      <c r="L749" s="34"/>
      <c r="M749" s="158" t="s">
        <v>1</v>
      </c>
      <c r="N749" s="159" t="s">
        <v>45</v>
      </c>
      <c r="O749" s="59"/>
      <c r="P749" s="160">
        <f>O749*H749</f>
        <v>0</v>
      </c>
      <c r="Q749" s="160">
        <v>1.328E-2</v>
      </c>
      <c r="R749" s="160">
        <f>Q749*H749</f>
        <v>0.1328</v>
      </c>
      <c r="S749" s="160">
        <v>0</v>
      </c>
      <c r="T749" s="161">
        <f>S749*H749</f>
        <v>0</v>
      </c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R749" s="162" t="s">
        <v>192</v>
      </c>
      <c r="AT749" s="162" t="s">
        <v>187</v>
      </c>
      <c r="AU749" s="162" t="s">
        <v>88</v>
      </c>
      <c r="AY749" s="18" t="s">
        <v>185</v>
      </c>
      <c r="BE749" s="163">
        <f>IF(N749="základní",J749,0)</f>
        <v>0</v>
      </c>
      <c r="BF749" s="163">
        <f>IF(N749="snížená",J749,0)</f>
        <v>0</v>
      </c>
      <c r="BG749" s="163">
        <f>IF(N749="zákl. přenesená",J749,0)</f>
        <v>0</v>
      </c>
      <c r="BH749" s="163">
        <f>IF(N749="sníž. přenesená",J749,0)</f>
        <v>0</v>
      </c>
      <c r="BI749" s="163">
        <f>IF(N749="nulová",J749,0)</f>
        <v>0</v>
      </c>
      <c r="BJ749" s="18" t="s">
        <v>24</v>
      </c>
      <c r="BK749" s="163">
        <f>ROUND(I749*H749,2)</f>
        <v>0</v>
      </c>
      <c r="BL749" s="18" t="s">
        <v>192</v>
      </c>
      <c r="BM749" s="162" t="s">
        <v>4797</v>
      </c>
    </row>
    <row r="750" spans="1:65" s="15" customFormat="1">
      <c r="B750" s="194"/>
      <c r="D750" s="165" t="s">
        <v>194</v>
      </c>
      <c r="E750" s="195" t="s">
        <v>1</v>
      </c>
      <c r="F750" s="196" t="s">
        <v>4798</v>
      </c>
      <c r="H750" s="195" t="s">
        <v>1</v>
      </c>
      <c r="I750" s="197"/>
      <c r="L750" s="194"/>
      <c r="M750" s="198"/>
      <c r="N750" s="199"/>
      <c r="O750" s="199"/>
      <c r="P750" s="199"/>
      <c r="Q750" s="199"/>
      <c r="R750" s="199"/>
      <c r="S750" s="199"/>
      <c r="T750" s="200"/>
      <c r="AT750" s="195" t="s">
        <v>194</v>
      </c>
      <c r="AU750" s="195" t="s">
        <v>88</v>
      </c>
      <c r="AV750" s="15" t="s">
        <v>24</v>
      </c>
      <c r="AW750" s="15" t="s">
        <v>35</v>
      </c>
      <c r="AX750" s="15" t="s">
        <v>80</v>
      </c>
      <c r="AY750" s="195" t="s">
        <v>185</v>
      </c>
    </row>
    <row r="751" spans="1:65" s="13" customFormat="1">
      <c r="B751" s="164"/>
      <c r="D751" s="165" t="s">
        <v>194</v>
      </c>
      <c r="E751" s="166" t="s">
        <v>4799</v>
      </c>
      <c r="F751" s="167" t="s">
        <v>4800</v>
      </c>
      <c r="H751" s="168">
        <v>8</v>
      </c>
      <c r="I751" s="169"/>
      <c r="L751" s="164"/>
      <c r="M751" s="170"/>
      <c r="N751" s="171"/>
      <c r="O751" s="171"/>
      <c r="P751" s="171"/>
      <c r="Q751" s="171"/>
      <c r="R751" s="171"/>
      <c r="S751" s="171"/>
      <c r="T751" s="172"/>
      <c r="AT751" s="166" t="s">
        <v>194</v>
      </c>
      <c r="AU751" s="166" t="s">
        <v>88</v>
      </c>
      <c r="AV751" s="13" t="s">
        <v>88</v>
      </c>
      <c r="AW751" s="13" t="s">
        <v>35</v>
      </c>
      <c r="AX751" s="13" t="s">
        <v>80</v>
      </c>
      <c r="AY751" s="166" t="s">
        <v>185</v>
      </c>
    </row>
    <row r="752" spans="1:65" s="13" customFormat="1">
      <c r="B752" s="164"/>
      <c r="D752" s="165" t="s">
        <v>194</v>
      </c>
      <c r="E752" s="166" t="s">
        <v>4182</v>
      </c>
      <c r="F752" s="167" t="s">
        <v>4801</v>
      </c>
      <c r="H752" s="168">
        <v>2</v>
      </c>
      <c r="I752" s="169"/>
      <c r="L752" s="164"/>
      <c r="M752" s="170"/>
      <c r="N752" s="171"/>
      <c r="O752" s="171"/>
      <c r="P752" s="171"/>
      <c r="Q752" s="171"/>
      <c r="R752" s="171"/>
      <c r="S752" s="171"/>
      <c r="T752" s="172"/>
      <c r="AT752" s="166" t="s">
        <v>194</v>
      </c>
      <c r="AU752" s="166" t="s">
        <v>88</v>
      </c>
      <c r="AV752" s="13" t="s">
        <v>88</v>
      </c>
      <c r="AW752" s="13" t="s">
        <v>35</v>
      </c>
      <c r="AX752" s="13" t="s">
        <v>80</v>
      </c>
      <c r="AY752" s="166" t="s">
        <v>185</v>
      </c>
    </row>
    <row r="753" spans="1:65" s="14" customFormat="1">
      <c r="B753" s="173"/>
      <c r="D753" s="165" t="s">
        <v>194</v>
      </c>
      <c r="E753" s="174" t="s">
        <v>4802</v>
      </c>
      <c r="F753" s="175" t="s">
        <v>195</v>
      </c>
      <c r="H753" s="176">
        <v>10</v>
      </c>
      <c r="I753" s="177"/>
      <c r="L753" s="173"/>
      <c r="M753" s="178"/>
      <c r="N753" s="179"/>
      <c r="O753" s="179"/>
      <c r="P753" s="179"/>
      <c r="Q753" s="179"/>
      <c r="R753" s="179"/>
      <c r="S753" s="179"/>
      <c r="T753" s="180"/>
      <c r="AT753" s="174" t="s">
        <v>194</v>
      </c>
      <c r="AU753" s="174" t="s">
        <v>88</v>
      </c>
      <c r="AV753" s="14" t="s">
        <v>192</v>
      </c>
      <c r="AW753" s="14" t="s">
        <v>35</v>
      </c>
      <c r="AX753" s="14" t="s">
        <v>24</v>
      </c>
      <c r="AY753" s="174" t="s">
        <v>185</v>
      </c>
    </row>
    <row r="754" spans="1:65" s="2" customFormat="1" ht="16.5" customHeight="1">
      <c r="A754" s="33"/>
      <c r="B754" s="150"/>
      <c r="C754" s="151" t="s">
        <v>2838</v>
      </c>
      <c r="D754" s="151" t="s">
        <v>187</v>
      </c>
      <c r="E754" s="152" t="s">
        <v>4803</v>
      </c>
      <c r="F754" s="153" t="s">
        <v>4804</v>
      </c>
      <c r="G754" s="154" t="s">
        <v>280</v>
      </c>
      <c r="H754" s="155">
        <v>2</v>
      </c>
      <c r="I754" s="156"/>
      <c r="J754" s="157">
        <f>ROUND(I754*H754,2)</f>
        <v>0</v>
      </c>
      <c r="K754" s="153" t="s">
        <v>224</v>
      </c>
      <c r="L754" s="34"/>
      <c r="M754" s="158" t="s">
        <v>1</v>
      </c>
      <c r="N754" s="159" t="s">
        <v>45</v>
      </c>
      <c r="O754" s="59"/>
      <c r="P754" s="160">
        <f>O754*H754</f>
        <v>0</v>
      </c>
      <c r="Q754" s="160">
        <v>0</v>
      </c>
      <c r="R754" s="160">
        <f>Q754*H754</f>
        <v>0</v>
      </c>
      <c r="S754" s="160">
        <v>0</v>
      </c>
      <c r="T754" s="161">
        <f>S754*H754</f>
        <v>0</v>
      </c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R754" s="162" t="s">
        <v>192</v>
      </c>
      <c r="AT754" s="162" t="s">
        <v>187</v>
      </c>
      <c r="AU754" s="162" t="s">
        <v>88</v>
      </c>
      <c r="AY754" s="18" t="s">
        <v>185</v>
      </c>
      <c r="BE754" s="163">
        <f>IF(N754="základní",J754,0)</f>
        <v>0</v>
      </c>
      <c r="BF754" s="163">
        <f>IF(N754="snížená",J754,0)</f>
        <v>0</v>
      </c>
      <c r="BG754" s="163">
        <f>IF(N754="zákl. přenesená",J754,0)</f>
        <v>0</v>
      </c>
      <c r="BH754" s="163">
        <f>IF(N754="sníž. přenesená",J754,0)</f>
        <v>0</v>
      </c>
      <c r="BI754" s="163">
        <f>IF(N754="nulová",J754,0)</f>
        <v>0</v>
      </c>
      <c r="BJ754" s="18" t="s">
        <v>24</v>
      </c>
      <c r="BK754" s="163">
        <f>ROUND(I754*H754,2)</f>
        <v>0</v>
      </c>
      <c r="BL754" s="18" t="s">
        <v>192</v>
      </c>
      <c r="BM754" s="162" t="s">
        <v>4805</v>
      </c>
    </row>
    <row r="755" spans="1:65" s="13" customFormat="1">
      <c r="B755" s="164"/>
      <c r="D755" s="165" t="s">
        <v>194</v>
      </c>
      <c r="E755" s="166" t="s">
        <v>1</v>
      </c>
      <c r="F755" s="167" t="s">
        <v>4182</v>
      </c>
      <c r="H755" s="168">
        <v>2</v>
      </c>
      <c r="I755" s="169"/>
      <c r="L755" s="164"/>
      <c r="M755" s="170"/>
      <c r="N755" s="171"/>
      <c r="O755" s="171"/>
      <c r="P755" s="171"/>
      <c r="Q755" s="171"/>
      <c r="R755" s="171"/>
      <c r="S755" s="171"/>
      <c r="T755" s="172"/>
      <c r="AT755" s="166" t="s">
        <v>194</v>
      </c>
      <c r="AU755" s="166" t="s">
        <v>88</v>
      </c>
      <c r="AV755" s="13" t="s">
        <v>88</v>
      </c>
      <c r="AW755" s="13" t="s">
        <v>35</v>
      </c>
      <c r="AX755" s="13" t="s">
        <v>24</v>
      </c>
      <c r="AY755" s="166" t="s">
        <v>185</v>
      </c>
    </row>
    <row r="756" spans="1:65" s="2" customFormat="1" ht="24.2" customHeight="1">
      <c r="A756" s="33"/>
      <c r="B756" s="150"/>
      <c r="C756" s="151" t="s">
        <v>2858</v>
      </c>
      <c r="D756" s="151" t="s">
        <v>187</v>
      </c>
      <c r="E756" s="152" t="s">
        <v>4806</v>
      </c>
      <c r="F756" s="153" t="s">
        <v>4807</v>
      </c>
      <c r="G756" s="154" t="s">
        <v>280</v>
      </c>
      <c r="H756" s="155">
        <v>75.5</v>
      </c>
      <c r="I756" s="156"/>
      <c r="J756" s="157">
        <f>ROUND(I756*H756,2)</f>
        <v>0</v>
      </c>
      <c r="K756" s="153" t="s">
        <v>224</v>
      </c>
      <c r="L756" s="34"/>
      <c r="M756" s="158" t="s">
        <v>1</v>
      </c>
      <c r="N756" s="159" t="s">
        <v>45</v>
      </c>
      <c r="O756" s="59"/>
      <c r="P756" s="160">
        <f>O756*H756</f>
        <v>0</v>
      </c>
      <c r="Q756" s="160">
        <v>2.7999999999999998E-4</v>
      </c>
      <c r="R756" s="160">
        <f>Q756*H756</f>
        <v>2.1139999999999999E-2</v>
      </c>
      <c r="S756" s="160">
        <v>0</v>
      </c>
      <c r="T756" s="161">
        <f>S756*H756</f>
        <v>0</v>
      </c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R756" s="162" t="s">
        <v>192</v>
      </c>
      <c r="AT756" s="162" t="s">
        <v>187</v>
      </c>
      <c r="AU756" s="162" t="s">
        <v>88</v>
      </c>
      <c r="AY756" s="18" t="s">
        <v>185</v>
      </c>
      <c r="BE756" s="163">
        <f>IF(N756="základní",J756,0)</f>
        <v>0</v>
      </c>
      <c r="BF756" s="163">
        <f>IF(N756="snížená",J756,0)</f>
        <v>0</v>
      </c>
      <c r="BG756" s="163">
        <f>IF(N756="zákl. přenesená",J756,0)</f>
        <v>0</v>
      </c>
      <c r="BH756" s="163">
        <f>IF(N756="sníž. přenesená",J756,0)</f>
        <v>0</v>
      </c>
      <c r="BI756" s="163">
        <f>IF(N756="nulová",J756,0)</f>
        <v>0</v>
      </c>
      <c r="BJ756" s="18" t="s">
        <v>24</v>
      </c>
      <c r="BK756" s="163">
        <f>ROUND(I756*H756,2)</f>
        <v>0</v>
      </c>
      <c r="BL756" s="18" t="s">
        <v>192</v>
      </c>
      <c r="BM756" s="162" t="s">
        <v>4808</v>
      </c>
    </row>
    <row r="757" spans="1:65" s="13" customFormat="1">
      <c r="B757" s="164"/>
      <c r="D757" s="165" t="s">
        <v>194</v>
      </c>
      <c r="E757" s="166" t="s">
        <v>1</v>
      </c>
      <c r="F757" s="167" t="s">
        <v>4809</v>
      </c>
      <c r="H757" s="168">
        <v>75.5</v>
      </c>
      <c r="I757" s="169"/>
      <c r="L757" s="164"/>
      <c r="M757" s="170"/>
      <c r="N757" s="171"/>
      <c r="O757" s="171"/>
      <c r="P757" s="171"/>
      <c r="Q757" s="171"/>
      <c r="R757" s="171"/>
      <c r="S757" s="171"/>
      <c r="T757" s="172"/>
      <c r="AT757" s="166" t="s">
        <v>194</v>
      </c>
      <c r="AU757" s="166" t="s">
        <v>88</v>
      </c>
      <c r="AV757" s="13" t="s">
        <v>88</v>
      </c>
      <c r="AW757" s="13" t="s">
        <v>35</v>
      </c>
      <c r="AX757" s="13" t="s">
        <v>24</v>
      </c>
      <c r="AY757" s="166" t="s">
        <v>185</v>
      </c>
    </row>
    <row r="758" spans="1:65" s="2" customFormat="1" ht="24.2" customHeight="1">
      <c r="A758" s="33"/>
      <c r="B758" s="150"/>
      <c r="C758" s="151" t="s">
        <v>2861</v>
      </c>
      <c r="D758" s="151" t="s">
        <v>187</v>
      </c>
      <c r="E758" s="152" t="s">
        <v>4810</v>
      </c>
      <c r="F758" s="153" t="s">
        <v>4811</v>
      </c>
      <c r="G758" s="154" t="s">
        <v>280</v>
      </c>
      <c r="H758" s="155">
        <v>3</v>
      </c>
      <c r="I758" s="156"/>
      <c r="J758" s="157">
        <f>ROUND(I758*H758,2)</f>
        <v>0</v>
      </c>
      <c r="K758" s="153" t="s">
        <v>224</v>
      </c>
      <c r="L758" s="34"/>
      <c r="M758" s="158" t="s">
        <v>1</v>
      </c>
      <c r="N758" s="159" t="s">
        <v>45</v>
      </c>
      <c r="O758" s="59"/>
      <c r="P758" s="160">
        <f>O758*H758</f>
        <v>0</v>
      </c>
      <c r="Q758" s="160">
        <v>4.2000000000000002E-4</v>
      </c>
      <c r="R758" s="160">
        <f>Q758*H758</f>
        <v>1.2600000000000001E-3</v>
      </c>
      <c r="S758" s="160">
        <v>0</v>
      </c>
      <c r="T758" s="161">
        <f>S758*H758</f>
        <v>0</v>
      </c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R758" s="162" t="s">
        <v>192</v>
      </c>
      <c r="AT758" s="162" t="s">
        <v>187</v>
      </c>
      <c r="AU758" s="162" t="s">
        <v>88</v>
      </c>
      <c r="AY758" s="18" t="s">
        <v>185</v>
      </c>
      <c r="BE758" s="163">
        <f>IF(N758="základní",J758,0)</f>
        <v>0</v>
      </c>
      <c r="BF758" s="163">
        <f>IF(N758="snížená",J758,0)</f>
        <v>0</v>
      </c>
      <c r="BG758" s="163">
        <f>IF(N758="zákl. přenesená",J758,0)</f>
        <v>0</v>
      </c>
      <c r="BH758" s="163">
        <f>IF(N758="sníž. přenesená",J758,0)</f>
        <v>0</v>
      </c>
      <c r="BI758" s="163">
        <f>IF(N758="nulová",J758,0)</f>
        <v>0</v>
      </c>
      <c r="BJ758" s="18" t="s">
        <v>24</v>
      </c>
      <c r="BK758" s="163">
        <f>ROUND(I758*H758,2)</f>
        <v>0</v>
      </c>
      <c r="BL758" s="18" t="s">
        <v>192</v>
      </c>
      <c r="BM758" s="162" t="s">
        <v>4812</v>
      </c>
    </row>
    <row r="759" spans="1:65" s="2" customFormat="1" ht="24.2" customHeight="1">
      <c r="A759" s="33"/>
      <c r="B759" s="150"/>
      <c r="C759" s="151" t="s">
        <v>2863</v>
      </c>
      <c r="D759" s="151" t="s">
        <v>187</v>
      </c>
      <c r="E759" s="152" t="s">
        <v>4813</v>
      </c>
      <c r="F759" s="153" t="s">
        <v>4814</v>
      </c>
      <c r="G759" s="154" t="s">
        <v>280</v>
      </c>
      <c r="H759" s="155">
        <v>18</v>
      </c>
      <c r="I759" s="156"/>
      <c r="J759" s="157">
        <f>ROUND(I759*H759,2)</f>
        <v>0</v>
      </c>
      <c r="K759" s="153" t="s">
        <v>224</v>
      </c>
      <c r="L759" s="34"/>
      <c r="M759" s="158" t="s">
        <v>1</v>
      </c>
      <c r="N759" s="159" t="s">
        <v>45</v>
      </c>
      <c r="O759" s="59"/>
      <c r="P759" s="160">
        <f>O759*H759</f>
        <v>0</v>
      </c>
      <c r="Q759" s="160">
        <v>1.6000000000000001E-3</v>
      </c>
      <c r="R759" s="160">
        <f>Q759*H759</f>
        <v>2.8800000000000003E-2</v>
      </c>
      <c r="S759" s="160">
        <v>0</v>
      </c>
      <c r="T759" s="161">
        <f>S759*H759</f>
        <v>0</v>
      </c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R759" s="162" t="s">
        <v>192</v>
      </c>
      <c r="AT759" s="162" t="s">
        <v>187</v>
      </c>
      <c r="AU759" s="162" t="s">
        <v>88</v>
      </c>
      <c r="AY759" s="18" t="s">
        <v>185</v>
      </c>
      <c r="BE759" s="163">
        <f>IF(N759="základní",J759,0)</f>
        <v>0</v>
      </c>
      <c r="BF759" s="163">
        <f>IF(N759="snížená",J759,0)</f>
        <v>0</v>
      </c>
      <c r="BG759" s="163">
        <f>IF(N759="zákl. přenesená",J759,0)</f>
        <v>0</v>
      </c>
      <c r="BH759" s="163">
        <f>IF(N759="sníž. přenesená",J759,0)</f>
        <v>0</v>
      </c>
      <c r="BI759" s="163">
        <f>IF(N759="nulová",J759,0)</f>
        <v>0</v>
      </c>
      <c r="BJ759" s="18" t="s">
        <v>24</v>
      </c>
      <c r="BK759" s="163">
        <f>ROUND(I759*H759,2)</f>
        <v>0</v>
      </c>
      <c r="BL759" s="18" t="s">
        <v>192</v>
      </c>
      <c r="BM759" s="162" t="s">
        <v>4815</v>
      </c>
    </row>
    <row r="760" spans="1:65" s="2" customFormat="1" ht="24.2" customHeight="1">
      <c r="A760" s="33"/>
      <c r="B760" s="150"/>
      <c r="C760" s="151" t="s">
        <v>2866</v>
      </c>
      <c r="D760" s="151" t="s">
        <v>187</v>
      </c>
      <c r="E760" s="152" t="s">
        <v>4816</v>
      </c>
      <c r="F760" s="153" t="s">
        <v>4817</v>
      </c>
      <c r="G760" s="154" t="s">
        <v>280</v>
      </c>
      <c r="H760" s="155">
        <v>7</v>
      </c>
      <c r="I760" s="156"/>
      <c r="J760" s="157">
        <f>ROUND(I760*H760,2)</f>
        <v>0</v>
      </c>
      <c r="K760" s="153" t="s">
        <v>224</v>
      </c>
      <c r="L760" s="34"/>
      <c r="M760" s="158" t="s">
        <v>1</v>
      </c>
      <c r="N760" s="159" t="s">
        <v>45</v>
      </c>
      <c r="O760" s="59"/>
      <c r="P760" s="160">
        <f>O760*H760</f>
        <v>0</v>
      </c>
      <c r="Q760" s="160">
        <v>3.1800000000000001E-3</v>
      </c>
      <c r="R760" s="160">
        <f>Q760*H760</f>
        <v>2.2260000000000002E-2</v>
      </c>
      <c r="S760" s="160">
        <v>0</v>
      </c>
      <c r="T760" s="161">
        <f>S760*H760</f>
        <v>0</v>
      </c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R760" s="162" t="s">
        <v>192</v>
      </c>
      <c r="AT760" s="162" t="s">
        <v>187</v>
      </c>
      <c r="AU760" s="162" t="s">
        <v>88</v>
      </c>
      <c r="AY760" s="18" t="s">
        <v>185</v>
      </c>
      <c r="BE760" s="163">
        <f>IF(N760="základní",J760,0)</f>
        <v>0</v>
      </c>
      <c r="BF760" s="163">
        <f>IF(N760="snížená",J760,0)</f>
        <v>0</v>
      </c>
      <c r="BG760" s="163">
        <f>IF(N760="zákl. přenesená",J760,0)</f>
        <v>0</v>
      </c>
      <c r="BH760" s="163">
        <f>IF(N760="sníž. přenesená",J760,0)</f>
        <v>0</v>
      </c>
      <c r="BI760" s="163">
        <f>IF(N760="nulová",J760,0)</f>
        <v>0</v>
      </c>
      <c r="BJ760" s="18" t="s">
        <v>24</v>
      </c>
      <c r="BK760" s="163">
        <f>ROUND(I760*H760,2)</f>
        <v>0</v>
      </c>
      <c r="BL760" s="18" t="s">
        <v>192</v>
      </c>
      <c r="BM760" s="162" t="s">
        <v>4818</v>
      </c>
    </row>
    <row r="761" spans="1:65" s="2" customFormat="1" ht="16.5" customHeight="1">
      <c r="A761" s="33"/>
      <c r="B761" s="150"/>
      <c r="C761" s="151" t="s">
        <v>2871</v>
      </c>
      <c r="D761" s="151" t="s">
        <v>187</v>
      </c>
      <c r="E761" s="152" t="s">
        <v>4792</v>
      </c>
      <c r="F761" s="153" t="s">
        <v>4793</v>
      </c>
      <c r="G761" s="154" t="s">
        <v>280</v>
      </c>
      <c r="H761" s="155">
        <v>103.5</v>
      </c>
      <c r="I761" s="156"/>
      <c r="J761" s="157">
        <f>ROUND(I761*H761,2)</f>
        <v>0</v>
      </c>
      <c r="K761" s="153" t="s">
        <v>224</v>
      </c>
      <c r="L761" s="34"/>
      <c r="M761" s="158" t="s">
        <v>1</v>
      </c>
      <c r="N761" s="159" t="s">
        <v>45</v>
      </c>
      <c r="O761" s="59"/>
      <c r="P761" s="160">
        <f>O761*H761</f>
        <v>0</v>
      </c>
      <c r="Q761" s="160">
        <v>0</v>
      </c>
      <c r="R761" s="160">
        <f>Q761*H761</f>
        <v>0</v>
      </c>
      <c r="S761" s="160">
        <v>0</v>
      </c>
      <c r="T761" s="161">
        <f>S761*H761</f>
        <v>0</v>
      </c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R761" s="162" t="s">
        <v>192</v>
      </c>
      <c r="AT761" s="162" t="s">
        <v>187</v>
      </c>
      <c r="AU761" s="162" t="s">
        <v>88</v>
      </c>
      <c r="AY761" s="18" t="s">
        <v>185</v>
      </c>
      <c r="BE761" s="163">
        <f>IF(N761="základní",J761,0)</f>
        <v>0</v>
      </c>
      <c r="BF761" s="163">
        <f>IF(N761="snížená",J761,0)</f>
        <v>0</v>
      </c>
      <c r="BG761" s="163">
        <f>IF(N761="zákl. přenesená",J761,0)</f>
        <v>0</v>
      </c>
      <c r="BH761" s="163">
        <f>IF(N761="sníž. přenesená",J761,0)</f>
        <v>0</v>
      </c>
      <c r="BI761" s="163">
        <f>IF(N761="nulová",J761,0)</f>
        <v>0</v>
      </c>
      <c r="BJ761" s="18" t="s">
        <v>24</v>
      </c>
      <c r="BK761" s="163">
        <f>ROUND(I761*H761,2)</f>
        <v>0</v>
      </c>
      <c r="BL761" s="18" t="s">
        <v>192</v>
      </c>
      <c r="BM761" s="162" t="s">
        <v>4819</v>
      </c>
    </row>
    <row r="762" spans="1:65" s="13" customFormat="1">
      <c r="B762" s="164"/>
      <c r="D762" s="165" t="s">
        <v>194</v>
      </c>
      <c r="E762" s="166" t="s">
        <v>1</v>
      </c>
      <c r="F762" s="167" t="s">
        <v>4820</v>
      </c>
      <c r="H762" s="168">
        <v>103.5</v>
      </c>
      <c r="I762" s="169"/>
      <c r="L762" s="164"/>
      <c r="M762" s="170"/>
      <c r="N762" s="171"/>
      <c r="O762" s="171"/>
      <c r="P762" s="171"/>
      <c r="Q762" s="171"/>
      <c r="R762" s="171"/>
      <c r="S762" s="171"/>
      <c r="T762" s="172"/>
      <c r="AT762" s="166" t="s">
        <v>194</v>
      </c>
      <c r="AU762" s="166" t="s">
        <v>88</v>
      </c>
      <c r="AV762" s="13" t="s">
        <v>88</v>
      </c>
      <c r="AW762" s="13" t="s">
        <v>35</v>
      </c>
      <c r="AX762" s="13" t="s">
        <v>24</v>
      </c>
      <c r="AY762" s="166" t="s">
        <v>185</v>
      </c>
    </row>
    <row r="763" spans="1:65" s="12" customFormat="1" ht="22.9" customHeight="1">
      <c r="B763" s="137"/>
      <c r="D763" s="138" t="s">
        <v>79</v>
      </c>
      <c r="E763" s="148" t="s">
        <v>418</v>
      </c>
      <c r="F763" s="148" t="s">
        <v>419</v>
      </c>
      <c r="I763" s="140"/>
      <c r="J763" s="149">
        <f>BK763</f>
        <v>0</v>
      </c>
      <c r="L763" s="137"/>
      <c r="M763" s="142"/>
      <c r="N763" s="143"/>
      <c r="O763" s="143"/>
      <c r="P763" s="144">
        <f>P764</f>
        <v>0</v>
      </c>
      <c r="Q763" s="143"/>
      <c r="R763" s="144">
        <f>R764</f>
        <v>0</v>
      </c>
      <c r="S763" s="143"/>
      <c r="T763" s="145">
        <f>T764</f>
        <v>0</v>
      </c>
      <c r="AR763" s="138" t="s">
        <v>24</v>
      </c>
      <c r="AT763" s="146" t="s">
        <v>79</v>
      </c>
      <c r="AU763" s="146" t="s">
        <v>24</v>
      </c>
      <c r="AY763" s="138" t="s">
        <v>185</v>
      </c>
      <c r="BK763" s="147">
        <f>BK764</f>
        <v>0</v>
      </c>
    </row>
    <row r="764" spans="1:65" s="2" customFormat="1" ht="16.5" customHeight="1">
      <c r="A764" s="33"/>
      <c r="B764" s="150"/>
      <c r="C764" s="151" t="s">
        <v>2873</v>
      </c>
      <c r="D764" s="151" t="s">
        <v>187</v>
      </c>
      <c r="E764" s="152" t="s">
        <v>4821</v>
      </c>
      <c r="F764" s="153" t="s">
        <v>4822</v>
      </c>
      <c r="G764" s="154" t="s">
        <v>234</v>
      </c>
      <c r="H764" s="155">
        <v>45.905999999999999</v>
      </c>
      <c r="I764" s="156"/>
      <c r="J764" s="157">
        <f>ROUND(I764*H764,2)</f>
        <v>0</v>
      </c>
      <c r="K764" s="153" t="s">
        <v>191</v>
      </c>
      <c r="L764" s="34"/>
      <c r="M764" s="158" t="s">
        <v>1</v>
      </c>
      <c r="N764" s="159" t="s">
        <v>45</v>
      </c>
      <c r="O764" s="59"/>
      <c r="P764" s="160">
        <f>O764*H764</f>
        <v>0</v>
      </c>
      <c r="Q764" s="160">
        <v>0</v>
      </c>
      <c r="R764" s="160">
        <f>Q764*H764</f>
        <v>0</v>
      </c>
      <c r="S764" s="160">
        <v>0</v>
      </c>
      <c r="T764" s="161">
        <f>S764*H764</f>
        <v>0</v>
      </c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R764" s="162" t="s">
        <v>192</v>
      </c>
      <c r="AT764" s="162" t="s">
        <v>187</v>
      </c>
      <c r="AU764" s="162" t="s">
        <v>88</v>
      </c>
      <c r="AY764" s="18" t="s">
        <v>185</v>
      </c>
      <c r="BE764" s="163">
        <f>IF(N764="základní",J764,0)</f>
        <v>0</v>
      </c>
      <c r="BF764" s="163">
        <f>IF(N764="snížená",J764,0)</f>
        <v>0</v>
      </c>
      <c r="BG764" s="163">
        <f>IF(N764="zákl. přenesená",J764,0)</f>
        <v>0</v>
      </c>
      <c r="BH764" s="163">
        <f>IF(N764="sníž. přenesená",J764,0)</f>
        <v>0</v>
      </c>
      <c r="BI764" s="163">
        <f>IF(N764="nulová",J764,0)</f>
        <v>0</v>
      </c>
      <c r="BJ764" s="18" t="s">
        <v>24</v>
      </c>
      <c r="BK764" s="163">
        <f>ROUND(I764*H764,2)</f>
        <v>0</v>
      </c>
      <c r="BL764" s="18" t="s">
        <v>192</v>
      </c>
      <c r="BM764" s="162" t="s">
        <v>4823</v>
      </c>
    </row>
    <row r="765" spans="1:65" s="12" customFormat="1" ht="25.9" customHeight="1">
      <c r="B765" s="137"/>
      <c r="D765" s="138" t="s">
        <v>79</v>
      </c>
      <c r="E765" s="139" t="s">
        <v>231</v>
      </c>
      <c r="F765" s="139" t="s">
        <v>253</v>
      </c>
      <c r="I765" s="140"/>
      <c r="J765" s="141">
        <f>BK765</f>
        <v>0</v>
      </c>
      <c r="L765" s="137"/>
      <c r="M765" s="142"/>
      <c r="N765" s="143"/>
      <c r="O765" s="143"/>
      <c r="P765" s="144">
        <f>P766</f>
        <v>0</v>
      </c>
      <c r="Q765" s="143"/>
      <c r="R765" s="144">
        <f>R766</f>
        <v>4.6592670000000007</v>
      </c>
      <c r="S765" s="143"/>
      <c r="T765" s="145">
        <f>T766</f>
        <v>0</v>
      </c>
      <c r="AR765" s="138" t="s">
        <v>117</v>
      </c>
      <c r="AT765" s="146" t="s">
        <v>79</v>
      </c>
      <c r="AU765" s="146" t="s">
        <v>80</v>
      </c>
      <c r="AY765" s="138" t="s">
        <v>185</v>
      </c>
      <c r="BK765" s="147">
        <f>BK766</f>
        <v>0</v>
      </c>
    </row>
    <row r="766" spans="1:65" s="12" customFormat="1" ht="22.9" customHeight="1">
      <c r="B766" s="137"/>
      <c r="D766" s="138" t="s">
        <v>79</v>
      </c>
      <c r="E766" s="148" t="s">
        <v>3420</v>
      </c>
      <c r="F766" s="148" t="s">
        <v>3421</v>
      </c>
      <c r="I766" s="140"/>
      <c r="J766" s="149">
        <f>BK766</f>
        <v>0</v>
      </c>
      <c r="L766" s="137"/>
      <c r="M766" s="142"/>
      <c r="N766" s="143"/>
      <c r="O766" s="143"/>
      <c r="P766" s="144">
        <f>SUM(P767:P770)</f>
        <v>0</v>
      </c>
      <c r="Q766" s="143"/>
      <c r="R766" s="144">
        <f>SUM(R767:R770)</f>
        <v>4.6592670000000007</v>
      </c>
      <c r="S766" s="143"/>
      <c r="T766" s="145">
        <f>SUM(T767:T770)</f>
        <v>0</v>
      </c>
      <c r="AR766" s="138" t="s">
        <v>117</v>
      </c>
      <c r="AT766" s="146" t="s">
        <v>79</v>
      </c>
      <c r="AU766" s="146" t="s">
        <v>24</v>
      </c>
      <c r="AY766" s="138" t="s">
        <v>185</v>
      </c>
      <c r="BK766" s="147">
        <f>SUM(BK767:BK770)</f>
        <v>0</v>
      </c>
    </row>
    <row r="767" spans="1:65" s="2" customFormat="1" ht="16.5" customHeight="1">
      <c r="A767" s="33"/>
      <c r="B767" s="150"/>
      <c r="C767" s="151" t="s">
        <v>2877</v>
      </c>
      <c r="D767" s="151" t="s">
        <v>187</v>
      </c>
      <c r="E767" s="152" t="s">
        <v>3423</v>
      </c>
      <c r="F767" s="153" t="s">
        <v>3424</v>
      </c>
      <c r="G767" s="154" t="s">
        <v>280</v>
      </c>
      <c r="H767" s="155">
        <v>36.299999999999997</v>
      </c>
      <c r="I767" s="156"/>
      <c r="J767" s="157">
        <f>ROUND(I767*H767,2)</f>
        <v>0</v>
      </c>
      <c r="K767" s="153" t="s">
        <v>191</v>
      </c>
      <c r="L767" s="34"/>
      <c r="M767" s="158" t="s">
        <v>1</v>
      </c>
      <c r="N767" s="159" t="s">
        <v>45</v>
      </c>
      <c r="O767" s="59"/>
      <c r="P767" s="160">
        <f>O767*H767</f>
        <v>0</v>
      </c>
      <c r="Q767" s="160">
        <v>9.0000000000000006E-5</v>
      </c>
      <c r="R767" s="160">
        <f>Q767*H767</f>
        <v>3.2669999999999999E-3</v>
      </c>
      <c r="S767" s="160">
        <v>0</v>
      </c>
      <c r="T767" s="161">
        <f>S767*H767</f>
        <v>0</v>
      </c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R767" s="162" t="s">
        <v>258</v>
      </c>
      <c r="AT767" s="162" t="s">
        <v>187</v>
      </c>
      <c r="AU767" s="162" t="s">
        <v>88</v>
      </c>
      <c r="AY767" s="18" t="s">
        <v>185</v>
      </c>
      <c r="BE767" s="163">
        <f>IF(N767="základní",J767,0)</f>
        <v>0</v>
      </c>
      <c r="BF767" s="163">
        <f>IF(N767="snížená",J767,0)</f>
        <v>0</v>
      </c>
      <c r="BG767" s="163">
        <f>IF(N767="zákl. přenesená",J767,0)</f>
        <v>0</v>
      </c>
      <c r="BH767" s="163">
        <f>IF(N767="sníž. přenesená",J767,0)</f>
        <v>0</v>
      </c>
      <c r="BI767" s="163">
        <f>IF(N767="nulová",J767,0)</f>
        <v>0</v>
      </c>
      <c r="BJ767" s="18" t="s">
        <v>24</v>
      </c>
      <c r="BK767" s="163">
        <f>ROUND(I767*H767,2)</f>
        <v>0</v>
      </c>
      <c r="BL767" s="18" t="s">
        <v>258</v>
      </c>
      <c r="BM767" s="162" t="s">
        <v>4824</v>
      </c>
    </row>
    <row r="768" spans="1:65" s="15" customFormat="1">
      <c r="B768" s="194"/>
      <c r="D768" s="165" t="s">
        <v>194</v>
      </c>
      <c r="E768" s="195" t="s">
        <v>1</v>
      </c>
      <c r="F768" s="196" t="s">
        <v>2099</v>
      </c>
      <c r="H768" s="195" t="s">
        <v>1</v>
      </c>
      <c r="I768" s="197"/>
      <c r="L768" s="194"/>
      <c r="M768" s="198"/>
      <c r="N768" s="199"/>
      <c r="O768" s="199"/>
      <c r="P768" s="199"/>
      <c r="Q768" s="199"/>
      <c r="R768" s="199"/>
      <c r="S768" s="199"/>
      <c r="T768" s="200"/>
      <c r="AT768" s="195" t="s">
        <v>194</v>
      </c>
      <c r="AU768" s="195" t="s">
        <v>88</v>
      </c>
      <c r="AV768" s="15" t="s">
        <v>24</v>
      </c>
      <c r="AW768" s="15" t="s">
        <v>35</v>
      </c>
      <c r="AX768" s="15" t="s">
        <v>80</v>
      </c>
      <c r="AY768" s="195" t="s">
        <v>185</v>
      </c>
    </row>
    <row r="769" spans="1:65" s="13" customFormat="1">
      <c r="B769" s="164"/>
      <c r="D769" s="165" t="s">
        <v>194</v>
      </c>
      <c r="E769" s="166" t="s">
        <v>1</v>
      </c>
      <c r="F769" s="167" t="s">
        <v>3426</v>
      </c>
      <c r="H769" s="168">
        <v>36.299999999999997</v>
      </c>
      <c r="I769" s="169"/>
      <c r="L769" s="164"/>
      <c r="M769" s="170"/>
      <c r="N769" s="171"/>
      <c r="O769" s="171"/>
      <c r="P769" s="171"/>
      <c r="Q769" s="171"/>
      <c r="R769" s="171"/>
      <c r="S769" s="171"/>
      <c r="T769" s="172"/>
      <c r="AT769" s="166" t="s">
        <v>194</v>
      </c>
      <c r="AU769" s="166" t="s">
        <v>88</v>
      </c>
      <c r="AV769" s="13" t="s">
        <v>88</v>
      </c>
      <c r="AW769" s="13" t="s">
        <v>35</v>
      </c>
      <c r="AX769" s="13" t="s">
        <v>24</v>
      </c>
      <c r="AY769" s="166" t="s">
        <v>185</v>
      </c>
    </row>
    <row r="770" spans="1:65" s="2" customFormat="1" ht="16.5" customHeight="1">
      <c r="A770" s="33"/>
      <c r="B770" s="150"/>
      <c r="C770" s="151" t="s">
        <v>2881</v>
      </c>
      <c r="D770" s="151" t="s">
        <v>187</v>
      </c>
      <c r="E770" s="152" t="s">
        <v>3428</v>
      </c>
      <c r="F770" s="153" t="s">
        <v>3429</v>
      </c>
      <c r="G770" s="154" t="s">
        <v>190</v>
      </c>
      <c r="H770" s="155">
        <v>24</v>
      </c>
      <c r="I770" s="156"/>
      <c r="J770" s="157">
        <f>ROUND(I770*H770,2)</f>
        <v>0</v>
      </c>
      <c r="K770" s="153" t="s">
        <v>191</v>
      </c>
      <c r="L770" s="34"/>
      <c r="M770" s="201" t="s">
        <v>1</v>
      </c>
      <c r="N770" s="202" t="s">
        <v>45</v>
      </c>
      <c r="O770" s="203"/>
      <c r="P770" s="204">
        <f>O770*H770</f>
        <v>0</v>
      </c>
      <c r="Q770" s="204">
        <v>0.19400000000000001</v>
      </c>
      <c r="R770" s="204">
        <f>Q770*H770</f>
        <v>4.6560000000000006</v>
      </c>
      <c r="S770" s="204">
        <v>0</v>
      </c>
      <c r="T770" s="205">
        <f>S770*H770</f>
        <v>0</v>
      </c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R770" s="162" t="s">
        <v>258</v>
      </c>
      <c r="AT770" s="162" t="s">
        <v>187</v>
      </c>
      <c r="AU770" s="162" t="s">
        <v>88</v>
      </c>
      <c r="AY770" s="18" t="s">
        <v>185</v>
      </c>
      <c r="BE770" s="163">
        <f>IF(N770="základní",J770,0)</f>
        <v>0</v>
      </c>
      <c r="BF770" s="163">
        <f>IF(N770="snížená",J770,0)</f>
        <v>0</v>
      </c>
      <c r="BG770" s="163">
        <f>IF(N770="zákl. přenesená",J770,0)</f>
        <v>0</v>
      </c>
      <c r="BH770" s="163">
        <f>IF(N770="sníž. přenesená",J770,0)</f>
        <v>0</v>
      </c>
      <c r="BI770" s="163">
        <f>IF(N770="nulová",J770,0)</f>
        <v>0</v>
      </c>
      <c r="BJ770" s="18" t="s">
        <v>24</v>
      </c>
      <c r="BK770" s="163">
        <f>ROUND(I770*H770,2)</f>
        <v>0</v>
      </c>
      <c r="BL770" s="18" t="s">
        <v>258</v>
      </c>
      <c r="BM770" s="162" t="s">
        <v>4825</v>
      </c>
    </row>
    <row r="771" spans="1:65" s="2" customFormat="1" ht="6.95" customHeight="1">
      <c r="A771" s="33"/>
      <c r="B771" s="48"/>
      <c r="C771" s="49"/>
      <c r="D771" s="49"/>
      <c r="E771" s="49"/>
      <c r="F771" s="49"/>
      <c r="G771" s="49"/>
      <c r="H771" s="49"/>
      <c r="I771" s="49"/>
      <c r="J771" s="49"/>
      <c r="K771" s="49"/>
      <c r="L771" s="34"/>
      <c r="M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  <c r="AA771" s="33"/>
      <c r="AB771" s="33"/>
      <c r="AC771" s="33"/>
      <c r="AD771" s="33"/>
      <c r="AE771" s="33"/>
    </row>
  </sheetData>
  <autoFilter ref="C128:K770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699"/>
  <sheetViews>
    <sheetView showGridLines="0" topLeftCell="A3" workbookViewId="0">
      <selection activeCell="J14" sqref="J14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52" t="s">
        <v>5</v>
      </c>
      <c r="M2" s="237"/>
      <c r="N2" s="237"/>
      <c r="O2" s="237"/>
      <c r="P2" s="237"/>
      <c r="Q2" s="237"/>
      <c r="R2" s="237"/>
      <c r="S2" s="237"/>
      <c r="T2" s="237"/>
      <c r="U2" s="237"/>
      <c r="V2" s="237"/>
      <c r="AT2" s="18" t="s">
        <v>142</v>
      </c>
      <c r="AZ2" s="99" t="s">
        <v>3431</v>
      </c>
      <c r="BA2" s="99" t="s">
        <v>1</v>
      </c>
      <c r="BB2" s="99" t="s">
        <v>1</v>
      </c>
      <c r="BC2" s="99" t="s">
        <v>396</v>
      </c>
      <c r="BD2" s="99" t="s">
        <v>88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88</v>
      </c>
      <c r="AZ3" s="99" t="s">
        <v>3432</v>
      </c>
      <c r="BA3" s="99" t="s">
        <v>1</v>
      </c>
      <c r="BB3" s="99" t="s">
        <v>1</v>
      </c>
      <c r="BC3" s="99" t="s">
        <v>4826</v>
      </c>
      <c r="BD3" s="99" t="s">
        <v>88</v>
      </c>
    </row>
    <row r="4" spans="1:56" s="1" customFormat="1" ht="24.95" customHeight="1">
      <c r="B4" s="21"/>
      <c r="D4" s="22" t="s">
        <v>158</v>
      </c>
      <c r="L4" s="21"/>
      <c r="M4" s="100" t="s">
        <v>10</v>
      </c>
      <c r="AT4" s="18" t="s">
        <v>3</v>
      </c>
      <c r="AZ4" s="99" t="s">
        <v>1487</v>
      </c>
      <c r="BA4" s="99" t="s">
        <v>1</v>
      </c>
      <c r="BB4" s="99" t="s">
        <v>1</v>
      </c>
      <c r="BC4" s="99" t="s">
        <v>4827</v>
      </c>
      <c r="BD4" s="99" t="s">
        <v>88</v>
      </c>
    </row>
    <row r="5" spans="1:56" s="1" customFormat="1" ht="6.95" customHeight="1">
      <c r="B5" s="21"/>
      <c r="L5" s="21"/>
      <c r="AZ5" s="99" t="s">
        <v>3435</v>
      </c>
      <c r="BA5" s="99" t="s">
        <v>1</v>
      </c>
      <c r="BB5" s="99" t="s">
        <v>1</v>
      </c>
      <c r="BC5" s="99" t="s">
        <v>4828</v>
      </c>
      <c r="BD5" s="99" t="s">
        <v>88</v>
      </c>
    </row>
    <row r="6" spans="1:56" s="1" customFormat="1" ht="12" customHeight="1">
      <c r="B6" s="21"/>
      <c r="D6" s="28" t="s">
        <v>16</v>
      </c>
      <c r="L6" s="21"/>
      <c r="AZ6" s="99" t="s">
        <v>3437</v>
      </c>
      <c r="BA6" s="99" t="s">
        <v>1</v>
      </c>
      <c r="BB6" s="99" t="s">
        <v>1</v>
      </c>
      <c r="BC6" s="99" t="s">
        <v>4829</v>
      </c>
      <c r="BD6" s="99" t="s">
        <v>88</v>
      </c>
    </row>
    <row r="7" spans="1:56" s="1" customFormat="1" ht="16.5" customHeight="1">
      <c r="B7" s="21"/>
      <c r="E7" s="268" t="str">
        <f>'Rekapitulace stavby'!K6</f>
        <v>BRNO, GAJDOŠOVA II - REKONSTRUKCE KANALIZACE A VODOVODU (Bubeníčkova– Mikšíčkova)</v>
      </c>
      <c r="F7" s="269"/>
      <c r="G7" s="269"/>
      <c r="H7" s="269"/>
      <c r="L7" s="21"/>
      <c r="AZ7" s="99" t="s">
        <v>3439</v>
      </c>
      <c r="BA7" s="99" t="s">
        <v>1</v>
      </c>
      <c r="BB7" s="99" t="s">
        <v>1</v>
      </c>
      <c r="BC7" s="99" t="s">
        <v>4830</v>
      </c>
      <c r="BD7" s="99" t="s">
        <v>88</v>
      </c>
    </row>
    <row r="8" spans="1:56" s="1" customFormat="1" ht="12" customHeight="1">
      <c r="B8" s="21"/>
      <c r="D8" s="28" t="s">
        <v>159</v>
      </c>
      <c r="L8" s="21"/>
      <c r="AZ8" s="99" t="s">
        <v>638</v>
      </c>
      <c r="BA8" s="99" t="s">
        <v>1</v>
      </c>
      <c r="BB8" s="99" t="s">
        <v>1</v>
      </c>
      <c r="BC8" s="99" t="s">
        <v>4831</v>
      </c>
      <c r="BD8" s="99" t="s">
        <v>88</v>
      </c>
    </row>
    <row r="9" spans="1:56" s="2" customFormat="1" ht="16.5" customHeight="1">
      <c r="A9" s="33"/>
      <c r="B9" s="34"/>
      <c r="C9" s="33"/>
      <c r="D9" s="33"/>
      <c r="E9" s="268" t="s">
        <v>1767</v>
      </c>
      <c r="F9" s="267"/>
      <c r="G9" s="267"/>
      <c r="H9" s="267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Z9" s="99" t="s">
        <v>4147</v>
      </c>
      <c r="BA9" s="99" t="s">
        <v>1</v>
      </c>
      <c r="BB9" s="99" t="s">
        <v>1</v>
      </c>
      <c r="BC9" s="99" t="s">
        <v>4832</v>
      </c>
      <c r="BD9" s="99" t="s">
        <v>88</v>
      </c>
    </row>
    <row r="10" spans="1:56" s="2" customFormat="1" ht="12" customHeight="1">
      <c r="A10" s="33"/>
      <c r="B10" s="34"/>
      <c r="C10" s="33"/>
      <c r="D10" s="28" t="s">
        <v>161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Z10" s="99" t="s">
        <v>640</v>
      </c>
      <c r="BA10" s="99" t="s">
        <v>1</v>
      </c>
      <c r="BB10" s="99" t="s">
        <v>1</v>
      </c>
      <c r="BC10" s="99" t="s">
        <v>4833</v>
      </c>
      <c r="BD10" s="99" t="s">
        <v>88</v>
      </c>
    </row>
    <row r="11" spans="1:56" s="2" customFormat="1" ht="16.5" customHeight="1">
      <c r="A11" s="33"/>
      <c r="B11" s="34"/>
      <c r="C11" s="33"/>
      <c r="D11" s="33"/>
      <c r="E11" s="261" t="s">
        <v>4834</v>
      </c>
      <c r="F11" s="267"/>
      <c r="G11" s="267"/>
      <c r="H11" s="267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Z11" s="99" t="s">
        <v>4835</v>
      </c>
      <c r="BA11" s="99" t="s">
        <v>1</v>
      </c>
      <c r="BB11" s="99" t="s">
        <v>1</v>
      </c>
      <c r="BC11" s="99" t="s">
        <v>4836</v>
      </c>
      <c r="BD11" s="99" t="s">
        <v>88</v>
      </c>
    </row>
    <row r="12" spans="1:5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Z12" s="99" t="s">
        <v>642</v>
      </c>
      <c r="BA12" s="99" t="s">
        <v>1</v>
      </c>
      <c r="BB12" s="99" t="s">
        <v>1</v>
      </c>
      <c r="BC12" s="99" t="s">
        <v>4837</v>
      </c>
      <c r="BD12" s="99" t="s">
        <v>88</v>
      </c>
    </row>
    <row r="13" spans="1:56" s="2" customFormat="1" ht="12" customHeight="1">
      <c r="A13" s="33"/>
      <c r="B13" s="34"/>
      <c r="C13" s="33"/>
      <c r="D13" s="28" t="s">
        <v>19</v>
      </c>
      <c r="E13" s="33"/>
      <c r="F13" s="26" t="s">
        <v>126</v>
      </c>
      <c r="G13" s="33"/>
      <c r="H13" s="33"/>
      <c r="I13" s="28" t="s">
        <v>20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Z13" s="99" t="s">
        <v>1768</v>
      </c>
      <c r="BA13" s="99" t="s">
        <v>1</v>
      </c>
      <c r="BB13" s="99" t="s">
        <v>1</v>
      </c>
      <c r="BC13" s="99" t="s">
        <v>1769</v>
      </c>
      <c r="BD13" s="99" t="s">
        <v>88</v>
      </c>
    </row>
    <row r="14" spans="1:56" s="2" customFormat="1" ht="12" customHeight="1">
      <c r="A14" s="33"/>
      <c r="B14" s="34"/>
      <c r="C14" s="33"/>
      <c r="D14" s="28" t="s">
        <v>21</v>
      </c>
      <c r="E14" s="33"/>
      <c r="F14" s="26" t="s">
        <v>22</v>
      </c>
      <c r="G14" s="33"/>
      <c r="H14" s="33"/>
      <c r="I14" s="28" t="s">
        <v>23</v>
      </c>
      <c r="J14" s="56"/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Z14" s="99" t="s">
        <v>644</v>
      </c>
      <c r="BA14" s="99" t="s">
        <v>1</v>
      </c>
      <c r="BB14" s="99" t="s">
        <v>1</v>
      </c>
      <c r="BC14" s="99" t="s">
        <v>4838</v>
      </c>
      <c r="BD14" s="99" t="s">
        <v>88</v>
      </c>
    </row>
    <row r="15" spans="1:5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Z15" s="99" t="s">
        <v>1772</v>
      </c>
      <c r="BA15" s="99" t="s">
        <v>1</v>
      </c>
      <c r="BB15" s="99" t="s">
        <v>1</v>
      </c>
      <c r="BC15" s="99" t="s">
        <v>1769</v>
      </c>
      <c r="BD15" s="99" t="s">
        <v>88</v>
      </c>
    </row>
    <row r="16" spans="1:56" s="2" customFormat="1" ht="12" customHeight="1">
      <c r="A16" s="33"/>
      <c r="B16" s="34"/>
      <c r="C16" s="33"/>
      <c r="D16" s="28" t="s">
        <v>25</v>
      </c>
      <c r="E16" s="33"/>
      <c r="F16" s="33"/>
      <c r="G16" s="33"/>
      <c r="H16" s="33"/>
      <c r="I16" s="28" t="s">
        <v>26</v>
      </c>
      <c r="J16" s="26" t="s">
        <v>27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Z16" s="99" t="s">
        <v>646</v>
      </c>
      <c r="BA16" s="99" t="s">
        <v>1</v>
      </c>
      <c r="BB16" s="99" t="s">
        <v>1</v>
      </c>
      <c r="BC16" s="99" t="s">
        <v>4839</v>
      </c>
      <c r="BD16" s="99" t="s">
        <v>88</v>
      </c>
    </row>
    <row r="17" spans="1:56" s="2" customFormat="1" ht="18" customHeight="1">
      <c r="A17" s="33"/>
      <c r="B17" s="34"/>
      <c r="C17" s="33"/>
      <c r="D17" s="33"/>
      <c r="E17" s="26" t="s">
        <v>28</v>
      </c>
      <c r="F17" s="33"/>
      <c r="G17" s="33"/>
      <c r="H17" s="33"/>
      <c r="I17" s="28" t="s">
        <v>29</v>
      </c>
      <c r="J17" s="26" t="s">
        <v>30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Z17" s="99" t="s">
        <v>4840</v>
      </c>
      <c r="BA17" s="99" t="s">
        <v>1</v>
      </c>
      <c r="BB17" s="99" t="s">
        <v>1</v>
      </c>
      <c r="BC17" s="99" t="s">
        <v>4841</v>
      </c>
      <c r="BD17" s="99" t="s">
        <v>88</v>
      </c>
    </row>
    <row r="18" spans="1:56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Z18" s="99" t="s">
        <v>648</v>
      </c>
      <c r="BA18" s="99" t="s">
        <v>1</v>
      </c>
      <c r="BB18" s="99" t="s">
        <v>1</v>
      </c>
      <c r="BC18" s="99" t="s">
        <v>4842</v>
      </c>
      <c r="BD18" s="99" t="s">
        <v>88</v>
      </c>
    </row>
    <row r="19" spans="1:56" s="2" customFormat="1" ht="12" customHeight="1">
      <c r="A19" s="33"/>
      <c r="B19" s="34"/>
      <c r="C19" s="33"/>
      <c r="D19" s="28" t="s">
        <v>31</v>
      </c>
      <c r="E19" s="33"/>
      <c r="F19" s="33"/>
      <c r="G19" s="33"/>
      <c r="H19" s="33"/>
      <c r="I19" s="28" t="s">
        <v>26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Z19" s="99" t="s">
        <v>1777</v>
      </c>
      <c r="BA19" s="99" t="s">
        <v>1</v>
      </c>
      <c r="BB19" s="99" t="s">
        <v>1</v>
      </c>
      <c r="BC19" s="99" t="s">
        <v>4832</v>
      </c>
      <c r="BD19" s="99" t="s">
        <v>88</v>
      </c>
    </row>
    <row r="20" spans="1:56" s="2" customFormat="1" ht="18" customHeight="1">
      <c r="A20" s="33"/>
      <c r="B20" s="34"/>
      <c r="C20" s="33"/>
      <c r="D20" s="33"/>
      <c r="E20" s="270" t="str">
        <f>'Rekapitulace stavby'!E14</f>
        <v>Vyplň údaj</v>
      </c>
      <c r="F20" s="236"/>
      <c r="G20" s="236"/>
      <c r="H20" s="236"/>
      <c r="I20" s="28" t="s">
        <v>29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Z20" s="99" t="s">
        <v>650</v>
      </c>
      <c r="BA20" s="99" t="s">
        <v>1</v>
      </c>
      <c r="BB20" s="99" t="s">
        <v>1</v>
      </c>
      <c r="BC20" s="99" t="s">
        <v>4843</v>
      </c>
      <c r="BD20" s="99" t="s">
        <v>88</v>
      </c>
    </row>
    <row r="21" spans="1:56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Z21" s="99" t="s">
        <v>4155</v>
      </c>
      <c r="BA21" s="99" t="s">
        <v>1</v>
      </c>
      <c r="BB21" s="99" t="s">
        <v>1</v>
      </c>
      <c r="BC21" s="99" t="s">
        <v>4832</v>
      </c>
      <c r="BD21" s="99" t="s">
        <v>88</v>
      </c>
    </row>
    <row r="22" spans="1:56" s="2" customFormat="1" ht="12" customHeight="1">
      <c r="A22" s="33"/>
      <c r="B22" s="34"/>
      <c r="C22" s="33"/>
      <c r="D22" s="28" t="s">
        <v>33</v>
      </c>
      <c r="E22" s="33"/>
      <c r="F22" s="33"/>
      <c r="G22" s="33"/>
      <c r="H22" s="33"/>
      <c r="I22" s="28" t="s">
        <v>26</v>
      </c>
      <c r="J22" s="26" t="s">
        <v>1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Z22" s="99" t="s">
        <v>653</v>
      </c>
      <c r="BA22" s="99" t="s">
        <v>1</v>
      </c>
      <c r="BB22" s="99" t="s">
        <v>1</v>
      </c>
      <c r="BC22" s="99" t="s">
        <v>4844</v>
      </c>
      <c r="BD22" s="99" t="s">
        <v>88</v>
      </c>
    </row>
    <row r="23" spans="1:56" s="2" customFormat="1" ht="18" customHeight="1">
      <c r="A23" s="33"/>
      <c r="B23" s="34"/>
      <c r="C23" s="33"/>
      <c r="D23" s="33"/>
      <c r="E23" s="26" t="s">
        <v>34</v>
      </c>
      <c r="F23" s="33"/>
      <c r="G23" s="33"/>
      <c r="H23" s="33"/>
      <c r="I23" s="28" t="s">
        <v>29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Z23" s="99" t="s">
        <v>4845</v>
      </c>
      <c r="BA23" s="99" t="s">
        <v>1</v>
      </c>
      <c r="BB23" s="99" t="s">
        <v>1</v>
      </c>
      <c r="BC23" s="99" t="s">
        <v>4836</v>
      </c>
      <c r="BD23" s="99" t="s">
        <v>88</v>
      </c>
    </row>
    <row r="24" spans="1:56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Z24" s="99" t="s">
        <v>655</v>
      </c>
      <c r="BA24" s="99" t="s">
        <v>1</v>
      </c>
      <c r="BB24" s="99" t="s">
        <v>1</v>
      </c>
      <c r="BC24" s="99" t="s">
        <v>1769</v>
      </c>
      <c r="BD24" s="99" t="s">
        <v>88</v>
      </c>
    </row>
    <row r="25" spans="1:56" s="2" customFormat="1" ht="12" customHeight="1">
      <c r="A25" s="33"/>
      <c r="B25" s="34"/>
      <c r="C25" s="33"/>
      <c r="D25" s="28" t="s">
        <v>36</v>
      </c>
      <c r="E25" s="33"/>
      <c r="F25" s="33"/>
      <c r="G25" s="33"/>
      <c r="H25" s="33"/>
      <c r="I25" s="28" t="s">
        <v>26</v>
      </c>
      <c r="J25" s="26" t="str">
        <f>IF('Rekapitulace stavby'!AN19="","",'Rekapitulace stavby'!AN19)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Z25" s="99" t="s">
        <v>3453</v>
      </c>
      <c r="BA25" s="99" t="s">
        <v>1</v>
      </c>
      <c r="BB25" s="99" t="s">
        <v>1</v>
      </c>
      <c r="BC25" s="99" t="s">
        <v>4846</v>
      </c>
      <c r="BD25" s="99" t="s">
        <v>88</v>
      </c>
    </row>
    <row r="26" spans="1:56" s="2" customFormat="1" ht="18" customHeight="1">
      <c r="A26" s="33"/>
      <c r="B26" s="34"/>
      <c r="C26" s="33"/>
      <c r="D26" s="33"/>
      <c r="E26" s="26" t="str">
        <f>IF('Rekapitulace stavby'!E20="","",'Rekapitulace stavby'!E20)</f>
        <v xml:space="preserve"> </v>
      </c>
      <c r="F26" s="33"/>
      <c r="G26" s="33"/>
      <c r="H26" s="33"/>
      <c r="I26" s="28" t="s">
        <v>29</v>
      </c>
      <c r="J26" s="26" t="str">
        <f>IF('Rekapitulace stavby'!AN20="","",'Rekapitulace stavby'!AN20)</f>
        <v/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Z26" s="99" t="s">
        <v>3455</v>
      </c>
      <c r="BA26" s="99" t="s">
        <v>1</v>
      </c>
      <c r="BB26" s="99" t="s">
        <v>1</v>
      </c>
      <c r="BC26" s="99" t="s">
        <v>4847</v>
      </c>
      <c r="BD26" s="99" t="s">
        <v>88</v>
      </c>
    </row>
    <row r="27" spans="1:56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Z27" s="99" t="s">
        <v>1812</v>
      </c>
      <c r="BA27" s="99" t="s">
        <v>1</v>
      </c>
      <c r="BB27" s="99" t="s">
        <v>1</v>
      </c>
      <c r="BC27" s="99" t="s">
        <v>4848</v>
      </c>
      <c r="BD27" s="99" t="s">
        <v>88</v>
      </c>
    </row>
    <row r="28" spans="1:56" s="2" customFormat="1" ht="12" customHeight="1">
      <c r="A28" s="33"/>
      <c r="B28" s="34"/>
      <c r="C28" s="33"/>
      <c r="D28" s="28" t="s">
        <v>38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Z28" s="99" t="s">
        <v>3469</v>
      </c>
      <c r="BA28" s="99" t="s">
        <v>1</v>
      </c>
      <c r="BB28" s="99" t="s">
        <v>1</v>
      </c>
      <c r="BC28" s="99" t="s">
        <v>379</v>
      </c>
      <c r="BD28" s="99" t="s">
        <v>88</v>
      </c>
    </row>
    <row r="29" spans="1:56" s="8" customFormat="1" ht="16.5" customHeight="1">
      <c r="A29" s="101"/>
      <c r="B29" s="102"/>
      <c r="C29" s="101"/>
      <c r="D29" s="101"/>
      <c r="E29" s="241" t="s">
        <v>1</v>
      </c>
      <c r="F29" s="241"/>
      <c r="G29" s="241"/>
      <c r="H29" s="241"/>
      <c r="I29" s="101"/>
      <c r="J29" s="101"/>
      <c r="K29" s="101"/>
      <c r="L29" s="103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Z29" s="214" t="s">
        <v>1500</v>
      </c>
      <c r="BA29" s="214" t="s">
        <v>1</v>
      </c>
      <c r="BB29" s="214" t="s">
        <v>1</v>
      </c>
      <c r="BC29" s="214" t="s">
        <v>4849</v>
      </c>
      <c r="BD29" s="214" t="s">
        <v>88</v>
      </c>
    </row>
    <row r="30" spans="1:56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Z30" s="99" t="s">
        <v>1502</v>
      </c>
      <c r="BA30" s="99" t="s">
        <v>1</v>
      </c>
      <c r="BB30" s="99" t="s">
        <v>1</v>
      </c>
      <c r="BC30" s="99" t="s">
        <v>4850</v>
      </c>
      <c r="BD30" s="99" t="s">
        <v>88</v>
      </c>
    </row>
    <row r="31" spans="1:56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Z31" s="99" t="s">
        <v>267</v>
      </c>
      <c r="BA31" s="99" t="s">
        <v>1</v>
      </c>
      <c r="BB31" s="99" t="s">
        <v>1</v>
      </c>
      <c r="BC31" s="99" t="s">
        <v>4851</v>
      </c>
      <c r="BD31" s="99" t="s">
        <v>88</v>
      </c>
    </row>
    <row r="32" spans="1:56" s="2" customFormat="1" ht="25.35" customHeight="1">
      <c r="A32" s="33"/>
      <c r="B32" s="34"/>
      <c r="C32" s="33"/>
      <c r="D32" s="104" t="s">
        <v>40</v>
      </c>
      <c r="E32" s="33"/>
      <c r="F32" s="33"/>
      <c r="G32" s="33"/>
      <c r="H32" s="33"/>
      <c r="I32" s="33"/>
      <c r="J32" s="72">
        <f>ROUND(J131, 0)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Z32" s="99" t="s">
        <v>3475</v>
      </c>
      <c r="BA32" s="99" t="s">
        <v>1</v>
      </c>
      <c r="BB32" s="99" t="s">
        <v>1</v>
      </c>
      <c r="BC32" s="99" t="s">
        <v>4851</v>
      </c>
      <c r="BD32" s="99" t="s">
        <v>88</v>
      </c>
    </row>
    <row r="33" spans="1:56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Z33" s="99" t="s">
        <v>4852</v>
      </c>
      <c r="BA33" s="99" t="s">
        <v>1</v>
      </c>
      <c r="BB33" s="99" t="s">
        <v>1</v>
      </c>
      <c r="BC33" s="99" t="s">
        <v>4853</v>
      </c>
      <c r="BD33" s="99" t="s">
        <v>88</v>
      </c>
    </row>
    <row r="34" spans="1:56" s="2" customFormat="1" ht="14.45" customHeight="1">
      <c r="A34" s="33"/>
      <c r="B34" s="34"/>
      <c r="C34" s="33"/>
      <c r="D34" s="33"/>
      <c r="E34" s="33"/>
      <c r="F34" s="37" t="s">
        <v>42</v>
      </c>
      <c r="G34" s="33"/>
      <c r="H34" s="33"/>
      <c r="I34" s="37" t="s">
        <v>41</v>
      </c>
      <c r="J34" s="37" t="s">
        <v>43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Z34" s="99" t="s">
        <v>4854</v>
      </c>
      <c r="BA34" s="99" t="s">
        <v>1</v>
      </c>
      <c r="BB34" s="99" t="s">
        <v>1</v>
      </c>
      <c r="BC34" s="99" t="s">
        <v>4855</v>
      </c>
      <c r="BD34" s="99" t="s">
        <v>88</v>
      </c>
    </row>
    <row r="35" spans="1:56" s="2" customFormat="1" ht="14.45" customHeight="1">
      <c r="A35" s="33"/>
      <c r="B35" s="34"/>
      <c r="C35" s="33"/>
      <c r="D35" s="105" t="s">
        <v>44</v>
      </c>
      <c r="E35" s="28" t="s">
        <v>45</v>
      </c>
      <c r="F35" s="106">
        <f>ROUND((SUM(BE131:BE698)),  0)</f>
        <v>0</v>
      </c>
      <c r="G35" s="33"/>
      <c r="H35" s="33"/>
      <c r="I35" s="107">
        <v>0.21</v>
      </c>
      <c r="J35" s="106">
        <f>ROUND(((SUM(BE131:BE698))*I35),  0)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Z35" s="99" t="s">
        <v>4856</v>
      </c>
      <c r="BA35" s="99" t="s">
        <v>1</v>
      </c>
      <c r="BB35" s="99" t="s">
        <v>1</v>
      </c>
      <c r="BC35" s="99" t="s">
        <v>4857</v>
      </c>
      <c r="BD35" s="99" t="s">
        <v>88</v>
      </c>
    </row>
    <row r="36" spans="1:56" s="2" customFormat="1" ht="14.45" customHeight="1">
      <c r="A36" s="33"/>
      <c r="B36" s="34"/>
      <c r="C36" s="33"/>
      <c r="D36" s="33"/>
      <c r="E36" s="28" t="s">
        <v>46</v>
      </c>
      <c r="F36" s="106">
        <f>ROUND((SUM(BF131:BF698)),  0)</f>
        <v>0</v>
      </c>
      <c r="G36" s="33"/>
      <c r="H36" s="33"/>
      <c r="I36" s="107">
        <v>0.15</v>
      </c>
      <c r="J36" s="106">
        <f>ROUND(((SUM(BF131:BF698))*I36),  0)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Z36" s="99" t="s">
        <v>4858</v>
      </c>
      <c r="BA36" s="99" t="s">
        <v>1</v>
      </c>
      <c r="BB36" s="99" t="s">
        <v>1</v>
      </c>
      <c r="BC36" s="99" t="s">
        <v>4859</v>
      </c>
      <c r="BD36" s="99" t="s">
        <v>88</v>
      </c>
    </row>
    <row r="37" spans="1:56" s="2" customFormat="1" ht="14.45" hidden="1" customHeight="1">
      <c r="A37" s="33"/>
      <c r="B37" s="34"/>
      <c r="C37" s="33"/>
      <c r="D37" s="33"/>
      <c r="E37" s="28" t="s">
        <v>47</v>
      </c>
      <c r="F37" s="106">
        <f>ROUND((SUM(BG131:BG698)),  0)</f>
        <v>0</v>
      </c>
      <c r="G37" s="33"/>
      <c r="H37" s="33"/>
      <c r="I37" s="107">
        <v>0.21</v>
      </c>
      <c r="J37" s="106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Z37" s="99" t="s">
        <v>4860</v>
      </c>
      <c r="BA37" s="99" t="s">
        <v>1</v>
      </c>
      <c r="BB37" s="99" t="s">
        <v>1</v>
      </c>
      <c r="BC37" s="99" t="s">
        <v>4861</v>
      </c>
      <c r="BD37" s="99" t="s">
        <v>88</v>
      </c>
    </row>
    <row r="38" spans="1:56" s="2" customFormat="1" ht="14.45" hidden="1" customHeight="1">
      <c r="A38" s="33"/>
      <c r="B38" s="34"/>
      <c r="C38" s="33"/>
      <c r="D38" s="33"/>
      <c r="E38" s="28" t="s">
        <v>48</v>
      </c>
      <c r="F38" s="106">
        <f>ROUND((SUM(BH131:BH698)),  0)</f>
        <v>0</v>
      </c>
      <c r="G38" s="33"/>
      <c r="H38" s="33"/>
      <c r="I38" s="107">
        <v>0.15</v>
      </c>
      <c r="J38" s="106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Z38" s="99" t="s">
        <v>1838</v>
      </c>
      <c r="BA38" s="99" t="s">
        <v>1</v>
      </c>
      <c r="BB38" s="99" t="s">
        <v>1</v>
      </c>
      <c r="BC38" s="99" t="s">
        <v>4862</v>
      </c>
      <c r="BD38" s="99" t="s">
        <v>88</v>
      </c>
    </row>
    <row r="39" spans="1:56" s="2" customFormat="1" ht="14.45" hidden="1" customHeight="1">
      <c r="A39" s="33"/>
      <c r="B39" s="34"/>
      <c r="C39" s="33"/>
      <c r="D39" s="33"/>
      <c r="E39" s="28" t="s">
        <v>49</v>
      </c>
      <c r="F39" s="106">
        <f>ROUND((SUM(BI131:BI698)),  0)</f>
        <v>0</v>
      </c>
      <c r="G39" s="33"/>
      <c r="H39" s="33"/>
      <c r="I39" s="107">
        <v>0</v>
      </c>
      <c r="J39" s="106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Z39" s="99" t="s">
        <v>1840</v>
      </c>
      <c r="BA39" s="99" t="s">
        <v>1</v>
      </c>
      <c r="BB39" s="99" t="s">
        <v>1</v>
      </c>
      <c r="BC39" s="99" t="s">
        <v>4863</v>
      </c>
      <c r="BD39" s="99" t="s">
        <v>88</v>
      </c>
    </row>
    <row r="40" spans="1:56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Z40" s="99" t="s">
        <v>3480</v>
      </c>
      <c r="BA40" s="99" t="s">
        <v>1</v>
      </c>
      <c r="BB40" s="99" t="s">
        <v>1</v>
      </c>
      <c r="BC40" s="99" t="s">
        <v>4829</v>
      </c>
      <c r="BD40" s="99" t="s">
        <v>88</v>
      </c>
    </row>
    <row r="41" spans="1:56" s="2" customFormat="1" ht="25.35" customHeight="1">
      <c r="A41" s="33"/>
      <c r="B41" s="34"/>
      <c r="C41" s="108"/>
      <c r="D41" s="109" t="s">
        <v>50</v>
      </c>
      <c r="E41" s="61"/>
      <c r="F41" s="61"/>
      <c r="G41" s="110" t="s">
        <v>51</v>
      </c>
      <c r="H41" s="111" t="s">
        <v>52</v>
      </c>
      <c r="I41" s="61"/>
      <c r="J41" s="112">
        <f>SUM(J32:J39)</f>
        <v>0</v>
      </c>
      <c r="K41" s="113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Z41" s="99" t="s">
        <v>458</v>
      </c>
      <c r="BA41" s="99" t="s">
        <v>1</v>
      </c>
      <c r="BB41" s="99" t="s">
        <v>1</v>
      </c>
      <c r="BC41" s="99" t="s">
        <v>4864</v>
      </c>
      <c r="BD41" s="99" t="s">
        <v>88</v>
      </c>
    </row>
    <row r="42" spans="1:56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Z42" s="99" t="s">
        <v>1856</v>
      </c>
      <c r="BA42" s="99" t="s">
        <v>1</v>
      </c>
      <c r="BB42" s="99" t="s">
        <v>1</v>
      </c>
      <c r="BC42" s="99" t="s">
        <v>4865</v>
      </c>
      <c r="BD42" s="99" t="s">
        <v>88</v>
      </c>
    </row>
    <row r="43" spans="1:56" s="1" customFormat="1" ht="14.45" customHeight="1">
      <c r="B43" s="21"/>
      <c r="L43" s="21"/>
      <c r="AZ43" s="99" t="s">
        <v>1858</v>
      </c>
      <c r="BA43" s="99" t="s">
        <v>1</v>
      </c>
      <c r="BB43" s="99" t="s">
        <v>1</v>
      </c>
      <c r="BC43" s="99" t="s">
        <v>4866</v>
      </c>
      <c r="BD43" s="99" t="s">
        <v>88</v>
      </c>
    </row>
    <row r="44" spans="1:56" s="1" customFormat="1" ht="14.45" customHeight="1">
      <c r="B44" s="21"/>
      <c r="L44" s="21"/>
      <c r="AZ44" s="99" t="s">
        <v>1860</v>
      </c>
      <c r="BA44" s="99" t="s">
        <v>1</v>
      </c>
      <c r="BB44" s="99" t="s">
        <v>1</v>
      </c>
      <c r="BC44" s="99" t="s">
        <v>4867</v>
      </c>
      <c r="BD44" s="99" t="s">
        <v>88</v>
      </c>
    </row>
    <row r="45" spans="1:56" s="1" customFormat="1" ht="14.45" customHeight="1">
      <c r="B45" s="21"/>
      <c r="L45" s="21"/>
      <c r="AZ45" s="99" t="s">
        <v>1866</v>
      </c>
      <c r="BA45" s="99" t="s">
        <v>1</v>
      </c>
      <c r="BB45" s="99" t="s">
        <v>1</v>
      </c>
      <c r="BC45" s="99" t="s">
        <v>4868</v>
      </c>
      <c r="BD45" s="99" t="s">
        <v>88</v>
      </c>
    </row>
    <row r="46" spans="1:56" s="1" customFormat="1" ht="14.45" customHeight="1">
      <c r="B46" s="21"/>
      <c r="L46" s="21"/>
    </row>
    <row r="47" spans="1:56" s="1" customFormat="1" ht="14.45" customHeight="1">
      <c r="B47" s="21"/>
      <c r="L47" s="21"/>
    </row>
    <row r="48" spans="1:56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53</v>
      </c>
      <c r="E50" s="45"/>
      <c r="F50" s="45"/>
      <c r="G50" s="44" t="s">
        <v>54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55</v>
      </c>
      <c r="E61" s="36"/>
      <c r="F61" s="114" t="s">
        <v>56</v>
      </c>
      <c r="G61" s="46" t="s">
        <v>55</v>
      </c>
      <c r="H61" s="36"/>
      <c r="I61" s="36"/>
      <c r="J61" s="115" t="s">
        <v>56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57</v>
      </c>
      <c r="E65" s="47"/>
      <c r="F65" s="47"/>
      <c r="G65" s="44" t="s">
        <v>58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55</v>
      </c>
      <c r="E76" s="36"/>
      <c r="F76" s="114" t="s">
        <v>56</v>
      </c>
      <c r="G76" s="46" t="s">
        <v>55</v>
      </c>
      <c r="H76" s="36"/>
      <c r="I76" s="36"/>
      <c r="J76" s="115" t="s">
        <v>56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163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68" t="str">
        <f>E7</f>
        <v>BRNO, GAJDOŠOVA II - REKONSTRUKCE KANALIZACE A VODOVODU (Bubeníčkova– Mikšíčkova)</v>
      </c>
      <c r="F85" s="269"/>
      <c r="G85" s="269"/>
      <c r="H85" s="269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159</v>
      </c>
      <c r="L86" s="21"/>
    </row>
    <row r="87" spans="1:31" s="2" customFormat="1" ht="16.5" customHeight="1">
      <c r="A87" s="33"/>
      <c r="B87" s="34"/>
      <c r="C87" s="33"/>
      <c r="D87" s="33"/>
      <c r="E87" s="268" t="s">
        <v>1767</v>
      </c>
      <c r="F87" s="267"/>
      <c r="G87" s="267"/>
      <c r="H87" s="267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161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61" t="str">
        <f>E11</f>
        <v>34 - SO 340 - VODOVODNÍ PŘÍPOJKY</v>
      </c>
      <c r="F89" s="267"/>
      <c r="G89" s="267"/>
      <c r="H89" s="267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21</v>
      </c>
      <c r="D91" s="33"/>
      <c r="E91" s="33"/>
      <c r="F91" s="26" t="str">
        <f>F14</f>
        <v>BRNO</v>
      </c>
      <c r="G91" s="33"/>
      <c r="H91" s="33"/>
      <c r="I91" s="28" t="s">
        <v>23</v>
      </c>
      <c r="J91" s="56" t="str">
        <f>IF(J14="","",J14)</f>
        <v/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25.7" customHeight="1">
      <c r="A93" s="33"/>
      <c r="B93" s="34"/>
      <c r="C93" s="28" t="s">
        <v>25</v>
      </c>
      <c r="D93" s="33"/>
      <c r="E93" s="33"/>
      <c r="F93" s="26" t="str">
        <f>E17</f>
        <v>Statutární město Brno</v>
      </c>
      <c r="G93" s="33"/>
      <c r="H93" s="33"/>
      <c r="I93" s="28" t="s">
        <v>33</v>
      </c>
      <c r="J93" s="31" t="str">
        <f>E23</f>
        <v>JV PROJEKT V.H. s.r.o.   Brno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31</v>
      </c>
      <c r="D94" s="33"/>
      <c r="E94" s="33"/>
      <c r="F94" s="26" t="str">
        <f>IF(E20="","",E20)</f>
        <v>Vyplň údaj</v>
      </c>
      <c r="G94" s="33"/>
      <c r="H94" s="33"/>
      <c r="I94" s="28" t="s">
        <v>36</v>
      </c>
      <c r="J94" s="31" t="str">
        <f>E26</f>
        <v xml:space="preserve"> 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6" t="s">
        <v>164</v>
      </c>
      <c r="D96" s="108"/>
      <c r="E96" s="108"/>
      <c r="F96" s="108"/>
      <c r="G96" s="108"/>
      <c r="H96" s="108"/>
      <c r="I96" s="108"/>
      <c r="J96" s="117" t="s">
        <v>165</v>
      </c>
      <c r="K96" s="108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18" t="s">
        <v>166</v>
      </c>
      <c r="D98" s="33"/>
      <c r="E98" s="33"/>
      <c r="F98" s="33"/>
      <c r="G98" s="33"/>
      <c r="H98" s="33"/>
      <c r="I98" s="33"/>
      <c r="J98" s="72">
        <f>J131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167</v>
      </c>
    </row>
    <row r="99" spans="1:47" s="9" customFormat="1" ht="24.95" customHeight="1">
      <c r="B99" s="119"/>
      <c r="D99" s="120" t="s">
        <v>168</v>
      </c>
      <c r="E99" s="121"/>
      <c r="F99" s="121"/>
      <c r="G99" s="121"/>
      <c r="H99" s="121"/>
      <c r="I99" s="121"/>
      <c r="J99" s="122">
        <f>J132</f>
        <v>0</v>
      </c>
      <c r="L99" s="119"/>
    </row>
    <row r="100" spans="1:47" s="10" customFormat="1" ht="19.899999999999999" customHeight="1">
      <c r="B100" s="123"/>
      <c r="D100" s="124" t="s">
        <v>169</v>
      </c>
      <c r="E100" s="125"/>
      <c r="F100" s="125"/>
      <c r="G100" s="125"/>
      <c r="H100" s="125"/>
      <c r="I100" s="125"/>
      <c r="J100" s="126">
        <f>J133</f>
        <v>0</v>
      </c>
      <c r="L100" s="123"/>
    </row>
    <row r="101" spans="1:47" s="10" customFormat="1" ht="19.899999999999999" customHeight="1">
      <c r="B101" s="123"/>
      <c r="D101" s="124" t="s">
        <v>1506</v>
      </c>
      <c r="E101" s="125"/>
      <c r="F101" s="125"/>
      <c r="G101" s="125"/>
      <c r="H101" s="125"/>
      <c r="I101" s="125"/>
      <c r="J101" s="126">
        <f>J596</f>
        <v>0</v>
      </c>
      <c r="L101" s="123"/>
    </row>
    <row r="102" spans="1:47" s="10" customFormat="1" ht="19.899999999999999" customHeight="1">
      <c r="B102" s="123"/>
      <c r="D102" s="124" t="s">
        <v>275</v>
      </c>
      <c r="E102" s="125"/>
      <c r="F102" s="125"/>
      <c r="G102" s="125"/>
      <c r="H102" s="125"/>
      <c r="I102" s="125"/>
      <c r="J102" s="126">
        <f>J604</f>
        <v>0</v>
      </c>
      <c r="L102" s="123"/>
    </row>
    <row r="103" spans="1:47" s="10" customFormat="1" ht="19.899999999999999" customHeight="1">
      <c r="B103" s="123"/>
      <c r="D103" s="124" t="s">
        <v>1507</v>
      </c>
      <c r="E103" s="125"/>
      <c r="F103" s="125"/>
      <c r="G103" s="125"/>
      <c r="H103" s="125"/>
      <c r="I103" s="125"/>
      <c r="J103" s="126">
        <f>J626</f>
        <v>0</v>
      </c>
      <c r="L103" s="123"/>
    </row>
    <row r="104" spans="1:47" s="10" customFormat="1" ht="19.899999999999999" customHeight="1">
      <c r="B104" s="123"/>
      <c r="D104" s="124" t="s">
        <v>276</v>
      </c>
      <c r="E104" s="125"/>
      <c r="F104" s="125"/>
      <c r="G104" s="125"/>
      <c r="H104" s="125"/>
      <c r="I104" s="125"/>
      <c r="J104" s="126">
        <f>J661</f>
        <v>0</v>
      </c>
      <c r="L104" s="123"/>
    </row>
    <row r="105" spans="1:47" s="10" customFormat="1" ht="19.899999999999999" customHeight="1">
      <c r="B105" s="123"/>
      <c r="D105" s="124" t="s">
        <v>277</v>
      </c>
      <c r="E105" s="125"/>
      <c r="F105" s="125"/>
      <c r="G105" s="125"/>
      <c r="H105" s="125"/>
      <c r="I105" s="125"/>
      <c r="J105" s="126">
        <f>J669</f>
        <v>0</v>
      </c>
      <c r="L105" s="123"/>
    </row>
    <row r="106" spans="1:47" s="9" customFormat="1" ht="24.95" customHeight="1">
      <c r="B106" s="119"/>
      <c r="D106" s="120" t="s">
        <v>3486</v>
      </c>
      <c r="E106" s="121"/>
      <c r="F106" s="121"/>
      <c r="G106" s="121"/>
      <c r="H106" s="121"/>
      <c r="I106" s="121"/>
      <c r="J106" s="122">
        <f>J671</f>
        <v>0</v>
      </c>
      <c r="L106" s="119"/>
    </row>
    <row r="107" spans="1:47" s="10" customFormat="1" ht="19.899999999999999" customHeight="1">
      <c r="B107" s="123"/>
      <c r="D107" s="124" t="s">
        <v>4869</v>
      </c>
      <c r="E107" s="125"/>
      <c r="F107" s="125"/>
      <c r="G107" s="125"/>
      <c r="H107" s="125"/>
      <c r="I107" s="125"/>
      <c r="J107" s="126">
        <f>J672</f>
        <v>0</v>
      </c>
      <c r="L107" s="123"/>
    </row>
    <row r="108" spans="1:47" s="9" customFormat="1" ht="24.95" customHeight="1">
      <c r="B108" s="119"/>
      <c r="D108" s="120" t="s">
        <v>251</v>
      </c>
      <c r="E108" s="121"/>
      <c r="F108" s="121"/>
      <c r="G108" s="121"/>
      <c r="H108" s="121"/>
      <c r="I108" s="121"/>
      <c r="J108" s="122">
        <f>J693</f>
        <v>0</v>
      </c>
      <c r="L108" s="119"/>
    </row>
    <row r="109" spans="1:47" s="10" customFormat="1" ht="19.899999999999999" customHeight="1">
      <c r="B109" s="123"/>
      <c r="D109" s="124" t="s">
        <v>1883</v>
      </c>
      <c r="E109" s="125"/>
      <c r="F109" s="125"/>
      <c r="G109" s="125"/>
      <c r="H109" s="125"/>
      <c r="I109" s="125"/>
      <c r="J109" s="126">
        <f>J694</f>
        <v>0</v>
      </c>
      <c r="L109" s="123"/>
    </row>
    <row r="110" spans="1:47" s="2" customFormat="1" ht="21.75" customHeight="1">
      <c r="A110" s="33"/>
      <c r="B110" s="34"/>
      <c r="C110" s="33"/>
      <c r="D110" s="33"/>
      <c r="E110" s="33"/>
      <c r="F110" s="33"/>
      <c r="G110" s="33"/>
      <c r="H110" s="33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2" customFormat="1" ht="6.95" customHeight="1">
      <c r="A111" s="33"/>
      <c r="B111" s="48"/>
      <c r="C111" s="49"/>
      <c r="D111" s="49"/>
      <c r="E111" s="49"/>
      <c r="F111" s="49"/>
      <c r="G111" s="49"/>
      <c r="H111" s="49"/>
      <c r="I111" s="49"/>
      <c r="J111" s="49"/>
      <c r="K111" s="49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5" spans="1:31" s="2" customFormat="1" ht="6.95" customHeight="1">
      <c r="A115" s="33"/>
      <c r="B115" s="50"/>
      <c r="C115" s="51"/>
      <c r="D115" s="51"/>
      <c r="E115" s="51"/>
      <c r="F115" s="51"/>
      <c r="G115" s="51"/>
      <c r="H115" s="51"/>
      <c r="I115" s="51"/>
      <c r="J115" s="51"/>
      <c r="K115" s="51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31" s="2" customFormat="1" ht="24.95" customHeight="1">
      <c r="A116" s="33"/>
      <c r="B116" s="34"/>
      <c r="C116" s="22" t="s">
        <v>170</v>
      </c>
      <c r="D116" s="33"/>
      <c r="E116" s="33"/>
      <c r="F116" s="33"/>
      <c r="G116" s="33"/>
      <c r="H116" s="3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31" s="2" customFormat="1" ht="6.95" customHeight="1">
      <c r="A117" s="33"/>
      <c r="B117" s="34"/>
      <c r="C117" s="33"/>
      <c r="D117" s="33"/>
      <c r="E117" s="33"/>
      <c r="F117" s="33"/>
      <c r="G117" s="33"/>
      <c r="H117" s="33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2" customFormat="1" ht="12" customHeight="1">
      <c r="A118" s="33"/>
      <c r="B118" s="34"/>
      <c r="C118" s="28" t="s">
        <v>16</v>
      </c>
      <c r="D118" s="33"/>
      <c r="E118" s="33"/>
      <c r="F118" s="33"/>
      <c r="G118" s="33"/>
      <c r="H118" s="33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2" customFormat="1" ht="16.5" customHeight="1">
      <c r="A119" s="33"/>
      <c r="B119" s="34"/>
      <c r="C119" s="33"/>
      <c r="D119" s="33"/>
      <c r="E119" s="268" t="str">
        <f>E7</f>
        <v>BRNO, GAJDOŠOVA II - REKONSTRUKCE KANALIZACE A VODOVODU (Bubeníčkova– Mikšíčkova)</v>
      </c>
      <c r="F119" s="269"/>
      <c r="G119" s="269"/>
      <c r="H119" s="269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1" customFormat="1" ht="12" customHeight="1">
      <c r="B120" s="21"/>
      <c r="C120" s="28" t="s">
        <v>159</v>
      </c>
      <c r="L120" s="21"/>
    </row>
    <row r="121" spans="1:31" s="2" customFormat="1" ht="16.5" customHeight="1">
      <c r="A121" s="33"/>
      <c r="B121" s="34"/>
      <c r="C121" s="33"/>
      <c r="D121" s="33"/>
      <c r="E121" s="268" t="s">
        <v>1767</v>
      </c>
      <c r="F121" s="267"/>
      <c r="G121" s="267"/>
      <c r="H121" s="267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12" customHeight="1">
      <c r="A122" s="33"/>
      <c r="B122" s="34"/>
      <c r="C122" s="28" t="s">
        <v>161</v>
      </c>
      <c r="D122" s="33"/>
      <c r="E122" s="33"/>
      <c r="F122" s="33"/>
      <c r="G122" s="33"/>
      <c r="H122" s="33"/>
      <c r="I122" s="3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6.5" customHeight="1">
      <c r="A123" s="33"/>
      <c r="B123" s="34"/>
      <c r="C123" s="33"/>
      <c r="D123" s="33"/>
      <c r="E123" s="261" t="str">
        <f>E11</f>
        <v>34 - SO 340 - VODOVODNÍ PŘÍPOJKY</v>
      </c>
      <c r="F123" s="267"/>
      <c r="G123" s="267"/>
      <c r="H123" s="267"/>
      <c r="I123" s="33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6.95" customHeight="1">
      <c r="A124" s="33"/>
      <c r="B124" s="34"/>
      <c r="C124" s="33"/>
      <c r="D124" s="33"/>
      <c r="E124" s="33"/>
      <c r="F124" s="33"/>
      <c r="G124" s="33"/>
      <c r="H124" s="33"/>
      <c r="I124" s="33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12" customHeight="1">
      <c r="A125" s="33"/>
      <c r="B125" s="34"/>
      <c r="C125" s="28" t="s">
        <v>21</v>
      </c>
      <c r="D125" s="33"/>
      <c r="E125" s="33"/>
      <c r="F125" s="26" t="str">
        <f>F14</f>
        <v>BRNO</v>
      </c>
      <c r="G125" s="33"/>
      <c r="H125" s="33"/>
      <c r="I125" s="28" t="s">
        <v>23</v>
      </c>
      <c r="J125" s="56" t="str">
        <f>IF(J14="","",J14)</f>
        <v/>
      </c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6.95" customHeight="1">
      <c r="A126" s="33"/>
      <c r="B126" s="34"/>
      <c r="C126" s="33"/>
      <c r="D126" s="33"/>
      <c r="E126" s="33"/>
      <c r="F126" s="33"/>
      <c r="G126" s="33"/>
      <c r="H126" s="33"/>
      <c r="I126" s="33"/>
      <c r="J126" s="33"/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25.7" customHeight="1">
      <c r="A127" s="33"/>
      <c r="B127" s="34"/>
      <c r="C127" s="28" t="s">
        <v>25</v>
      </c>
      <c r="D127" s="33"/>
      <c r="E127" s="33"/>
      <c r="F127" s="26" t="str">
        <f>E17</f>
        <v>Statutární město Brno</v>
      </c>
      <c r="G127" s="33"/>
      <c r="H127" s="33"/>
      <c r="I127" s="28" t="s">
        <v>33</v>
      </c>
      <c r="J127" s="31" t="str">
        <f>E23</f>
        <v>JV PROJEKT V.H. s.r.o.   Brno</v>
      </c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15.2" customHeight="1">
      <c r="A128" s="33"/>
      <c r="B128" s="34"/>
      <c r="C128" s="28" t="s">
        <v>31</v>
      </c>
      <c r="D128" s="33"/>
      <c r="E128" s="33"/>
      <c r="F128" s="26" t="str">
        <f>IF(E20="","",E20)</f>
        <v>Vyplň údaj</v>
      </c>
      <c r="G128" s="33"/>
      <c r="H128" s="33"/>
      <c r="I128" s="28" t="s">
        <v>36</v>
      </c>
      <c r="J128" s="31" t="str">
        <f>E26</f>
        <v xml:space="preserve"> </v>
      </c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10.35" customHeight="1">
      <c r="A129" s="33"/>
      <c r="B129" s="34"/>
      <c r="C129" s="33"/>
      <c r="D129" s="33"/>
      <c r="E129" s="33"/>
      <c r="F129" s="33"/>
      <c r="G129" s="33"/>
      <c r="H129" s="33"/>
      <c r="I129" s="33"/>
      <c r="J129" s="33"/>
      <c r="K129" s="33"/>
      <c r="L129" s="4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11" customFormat="1" ht="29.25" customHeight="1">
      <c r="A130" s="127"/>
      <c r="B130" s="128"/>
      <c r="C130" s="129" t="s">
        <v>171</v>
      </c>
      <c r="D130" s="130" t="s">
        <v>65</v>
      </c>
      <c r="E130" s="130" t="s">
        <v>61</v>
      </c>
      <c r="F130" s="130" t="s">
        <v>62</v>
      </c>
      <c r="G130" s="130" t="s">
        <v>172</v>
      </c>
      <c r="H130" s="130" t="s">
        <v>173</v>
      </c>
      <c r="I130" s="130" t="s">
        <v>174</v>
      </c>
      <c r="J130" s="130" t="s">
        <v>165</v>
      </c>
      <c r="K130" s="131" t="s">
        <v>175</v>
      </c>
      <c r="L130" s="132"/>
      <c r="M130" s="63" t="s">
        <v>1</v>
      </c>
      <c r="N130" s="64" t="s">
        <v>44</v>
      </c>
      <c r="O130" s="64" t="s">
        <v>176</v>
      </c>
      <c r="P130" s="64" t="s">
        <v>177</v>
      </c>
      <c r="Q130" s="64" t="s">
        <v>178</v>
      </c>
      <c r="R130" s="64" t="s">
        <v>179</v>
      </c>
      <c r="S130" s="64" t="s">
        <v>180</v>
      </c>
      <c r="T130" s="65" t="s">
        <v>181</v>
      </c>
      <c r="U130" s="127"/>
      <c r="V130" s="127"/>
      <c r="W130" s="127"/>
      <c r="X130" s="127"/>
      <c r="Y130" s="127"/>
      <c r="Z130" s="127"/>
      <c r="AA130" s="127"/>
      <c r="AB130" s="127"/>
      <c r="AC130" s="127"/>
      <c r="AD130" s="127"/>
      <c r="AE130" s="127"/>
    </row>
    <row r="131" spans="1:65" s="2" customFormat="1" ht="22.9" customHeight="1">
      <c r="A131" s="33"/>
      <c r="B131" s="34"/>
      <c r="C131" s="70" t="s">
        <v>182</v>
      </c>
      <c r="D131" s="33"/>
      <c r="E131" s="33"/>
      <c r="F131" s="33"/>
      <c r="G131" s="33"/>
      <c r="H131" s="33"/>
      <c r="I131" s="33"/>
      <c r="J131" s="133">
        <f>BK131</f>
        <v>0</v>
      </c>
      <c r="K131" s="33"/>
      <c r="L131" s="34"/>
      <c r="M131" s="66"/>
      <c r="N131" s="57"/>
      <c r="O131" s="67"/>
      <c r="P131" s="134">
        <f>P132+P671+P693</f>
        <v>0</v>
      </c>
      <c r="Q131" s="67"/>
      <c r="R131" s="134">
        <f>R132+R671+R693</f>
        <v>45.635017540000007</v>
      </c>
      <c r="S131" s="67"/>
      <c r="T131" s="135">
        <f>T132+T671+T693</f>
        <v>168.95417499999996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T131" s="18" t="s">
        <v>79</v>
      </c>
      <c r="AU131" s="18" t="s">
        <v>167</v>
      </c>
      <c r="BK131" s="136">
        <f>BK132+BK671+BK693</f>
        <v>0</v>
      </c>
    </row>
    <row r="132" spans="1:65" s="12" customFormat="1" ht="25.9" customHeight="1">
      <c r="B132" s="137"/>
      <c r="D132" s="138" t="s">
        <v>79</v>
      </c>
      <c r="E132" s="139" t="s">
        <v>183</v>
      </c>
      <c r="F132" s="139" t="s">
        <v>184</v>
      </c>
      <c r="I132" s="140"/>
      <c r="J132" s="141">
        <f>BK132</f>
        <v>0</v>
      </c>
      <c r="L132" s="137"/>
      <c r="M132" s="142"/>
      <c r="N132" s="143"/>
      <c r="O132" s="143"/>
      <c r="P132" s="144">
        <f>P133+P596+P604+P626+P661+P669</f>
        <v>0</v>
      </c>
      <c r="Q132" s="143"/>
      <c r="R132" s="144">
        <f>R133+R596+R604+R626+R661+R669</f>
        <v>26.785677540000002</v>
      </c>
      <c r="S132" s="143"/>
      <c r="T132" s="145">
        <f>T133+T596+T604+T626+T661+T669</f>
        <v>168.95417499999996</v>
      </c>
      <c r="AR132" s="138" t="s">
        <v>24</v>
      </c>
      <c r="AT132" s="146" t="s">
        <v>79</v>
      </c>
      <c r="AU132" s="146" t="s">
        <v>80</v>
      </c>
      <c r="AY132" s="138" t="s">
        <v>185</v>
      </c>
      <c r="BK132" s="147">
        <f>BK133+BK596+BK604+BK626+BK661+BK669</f>
        <v>0</v>
      </c>
    </row>
    <row r="133" spans="1:65" s="12" customFormat="1" ht="22.9" customHeight="1">
      <c r="B133" s="137"/>
      <c r="D133" s="138" t="s">
        <v>79</v>
      </c>
      <c r="E133" s="148" t="s">
        <v>24</v>
      </c>
      <c r="F133" s="148" t="s">
        <v>186</v>
      </c>
      <c r="I133" s="140"/>
      <c r="J133" s="149">
        <f>BK133</f>
        <v>0</v>
      </c>
      <c r="L133" s="137"/>
      <c r="M133" s="142"/>
      <c r="N133" s="143"/>
      <c r="O133" s="143"/>
      <c r="P133" s="144">
        <f>SUM(P134:P595)</f>
        <v>0</v>
      </c>
      <c r="Q133" s="143"/>
      <c r="R133" s="144">
        <f>SUM(R134:R595)</f>
        <v>4.5836637800000002</v>
      </c>
      <c r="S133" s="143"/>
      <c r="T133" s="145">
        <f>SUM(T134:T595)</f>
        <v>168.84917499999997</v>
      </c>
      <c r="AR133" s="138" t="s">
        <v>24</v>
      </c>
      <c r="AT133" s="146" t="s">
        <v>79</v>
      </c>
      <c r="AU133" s="146" t="s">
        <v>24</v>
      </c>
      <c r="AY133" s="138" t="s">
        <v>185</v>
      </c>
      <c r="BK133" s="147">
        <f>SUM(BK134:BK595)</f>
        <v>0</v>
      </c>
    </row>
    <row r="134" spans="1:65" s="2" customFormat="1" ht="16.5" customHeight="1">
      <c r="A134" s="33"/>
      <c r="B134" s="150"/>
      <c r="C134" s="151" t="s">
        <v>24</v>
      </c>
      <c r="D134" s="151" t="s">
        <v>187</v>
      </c>
      <c r="E134" s="152" t="s">
        <v>278</v>
      </c>
      <c r="F134" s="153" t="s">
        <v>279</v>
      </c>
      <c r="G134" s="154" t="s">
        <v>280</v>
      </c>
      <c r="H134" s="155">
        <v>28</v>
      </c>
      <c r="I134" s="156"/>
      <c r="J134" s="157">
        <f>ROUND(I134*H134,2)</f>
        <v>0</v>
      </c>
      <c r="K134" s="153" t="s">
        <v>191</v>
      </c>
      <c r="L134" s="34"/>
      <c r="M134" s="158" t="s">
        <v>1</v>
      </c>
      <c r="N134" s="159" t="s">
        <v>45</v>
      </c>
      <c r="O134" s="59"/>
      <c r="P134" s="160">
        <f>O134*H134</f>
        <v>0</v>
      </c>
      <c r="Q134" s="160">
        <v>0</v>
      </c>
      <c r="R134" s="160">
        <f>Q134*H134</f>
        <v>0</v>
      </c>
      <c r="S134" s="160">
        <v>0.105</v>
      </c>
      <c r="T134" s="161">
        <f>S134*H134</f>
        <v>2.94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62" t="s">
        <v>192</v>
      </c>
      <c r="AT134" s="162" t="s">
        <v>187</v>
      </c>
      <c r="AU134" s="162" t="s">
        <v>88</v>
      </c>
      <c r="AY134" s="18" t="s">
        <v>185</v>
      </c>
      <c r="BE134" s="163">
        <f>IF(N134="základní",J134,0)</f>
        <v>0</v>
      </c>
      <c r="BF134" s="163">
        <f>IF(N134="snížená",J134,0)</f>
        <v>0</v>
      </c>
      <c r="BG134" s="163">
        <f>IF(N134="zákl. přenesená",J134,0)</f>
        <v>0</v>
      </c>
      <c r="BH134" s="163">
        <f>IF(N134="sníž. přenesená",J134,0)</f>
        <v>0</v>
      </c>
      <c r="BI134" s="163">
        <f>IF(N134="nulová",J134,0)</f>
        <v>0</v>
      </c>
      <c r="BJ134" s="18" t="s">
        <v>24</v>
      </c>
      <c r="BK134" s="163">
        <f>ROUND(I134*H134,2)</f>
        <v>0</v>
      </c>
      <c r="BL134" s="18" t="s">
        <v>192</v>
      </c>
      <c r="BM134" s="162" t="s">
        <v>4870</v>
      </c>
    </row>
    <row r="135" spans="1:65" s="13" customFormat="1">
      <c r="B135" s="164"/>
      <c r="D135" s="165" t="s">
        <v>194</v>
      </c>
      <c r="E135" s="166" t="s">
        <v>1</v>
      </c>
      <c r="F135" s="167" t="s">
        <v>4871</v>
      </c>
      <c r="H135" s="168">
        <v>28</v>
      </c>
      <c r="I135" s="169"/>
      <c r="L135" s="164"/>
      <c r="M135" s="170"/>
      <c r="N135" s="171"/>
      <c r="O135" s="171"/>
      <c r="P135" s="171"/>
      <c r="Q135" s="171"/>
      <c r="R135" s="171"/>
      <c r="S135" s="171"/>
      <c r="T135" s="172"/>
      <c r="AT135" s="166" t="s">
        <v>194</v>
      </c>
      <c r="AU135" s="166" t="s">
        <v>88</v>
      </c>
      <c r="AV135" s="13" t="s">
        <v>88</v>
      </c>
      <c r="AW135" s="13" t="s">
        <v>35</v>
      </c>
      <c r="AX135" s="13" t="s">
        <v>80</v>
      </c>
      <c r="AY135" s="166" t="s">
        <v>185</v>
      </c>
    </row>
    <row r="136" spans="1:65" s="14" customFormat="1">
      <c r="B136" s="173"/>
      <c r="D136" s="165" t="s">
        <v>194</v>
      </c>
      <c r="E136" s="174" t="s">
        <v>3431</v>
      </c>
      <c r="F136" s="175" t="s">
        <v>195</v>
      </c>
      <c r="H136" s="176">
        <v>28</v>
      </c>
      <c r="I136" s="177"/>
      <c r="L136" s="173"/>
      <c r="M136" s="178"/>
      <c r="N136" s="179"/>
      <c r="O136" s="179"/>
      <c r="P136" s="179"/>
      <c r="Q136" s="179"/>
      <c r="R136" s="179"/>
      <c r="S136" s="179"/>
      <c r="T136" s="180"/>
      <c r="AT136" s="174" t="s">
        <v>194</v>
      </c>
      <c r="AU136" s="174" t="s">
        <v>88</v>
      </c>
      <c r="AV136" s="14" t="s">
        <v>192</v>
      </c>
      <c r="AW136" s="14" t="s">
        <v>35</v>
      </c>
      <c r="AX136" s="14" t="s">
        <v>24</v>
      </c>
      <c r="AY136" s="174" t="s">
        <v>185</v>
      </c>
    </row>
    <row r="137" spans="1:65" s="2" customFormat="1" ht="16.5" customHeight="1">
      <c r="A137" s="33"/>
      <c r="B137" s="150"/>
      <c r="C137" s="151" t="s">
        <v>88</v>
      </c>
      <c r="D137" s="151" t="s">
        <v>187</v>
      </c>
      <c r="E137" s="152" t="s">
        <v>1264</v>
      </c>
      <c r="F137" s="153" t="s">
        <v>1265</v>
      </c>
      <c r="G137" s="154" t="s">
        <v>280</v>
      </c>
      <c r="H137" s="155">
        <v>4.5</v>
      </c>
      <c r="I137" s="156"/>
      <c r="J137" s="157">
        <f>ROUND(I137*H137,2)</f>
        <v>0</v>
      </c>
      <c r="K137" s="153" t="s">
        <v>191</v>
      </c>
      <c r="L137" s="34"/>
      <c r="M137" s="158" t="s">
        <v>1</v>
      </c>
      <c r="N137" s="159" t="s">
        <v>45</v>
      </c>
      <c r="O137" s="59"/>
      <c r="P137" s="160">
        <f>O137*H137</f>
        <v>0</v>
      </c>
      <c r="Q137" s="160">
        <v>0</v>
      </c>
      <c r="R137" s="160">
        <f>Q137*H137</f>
        <v>0</v>
      </c>
      <c r="S137" s="160">
        <v>2.4E-2</v>
      </c>
      <c r="T137" s="161">
        <f>S137*H137</f>
        <v>0.108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2" t="s">
        <v>192</v>
      </c>
      <c r="AT137" s="162" t="s">
        <v>187</v>
      </c>
      <c r="AU137" s="162" t="s">
        <v>88</v>
      </c>
      <c r="AY137" s="18" t="s">
        <v>185</v>
      </c>
      <c r="BE137" s="163">
        <f>IF(N137="základní",J137,0)</f>
        <v>0</v>
      </c>
      <c r="BF137" s="163">
        <f>IF(N137="snížená",J137,0)</f>
        <v>0</v>
      </c>
      <c r="BG137" s="163">
        <f>IF(N137="zákl. přenesená",J137,0)</f>
        <v>0</v>
      </c>
      <c r="BH137" s="163">
        <f>IF(N137="sníž. přenesená",J137,0)</f>
        <v>0</v>
      </c>
      <c r="BI137" s="163">
        <f>IF(N137="nulová",J137,0)</f>
        <v>0</v>
      </c>
      <c r="BJ137" s="18" t="s">
        <v>24</v>
      </c>
      <c r="BK137" s="163">
        <f>ROUND(I137*H137,2)</f>
        <v>0</v>
      </c>
      <c r="BL137" s="18" t="s">
        <v>192</v>
      </c>
      <c r="BM137" s="162" t="s">
        <v>4872</v>
      </c>
    </row>
    <row r="138" spans="1:65" s="13" customFormat="1">
      <c r="B138" s="164"/>
      <c r="D138" s="165" t="s">
        <v>194</v>
      </c>
      <c r="E138" s="166" t="s">
        <v>1</v>
      </c>
      <c r="F138" s="167" t="s">
        <v>4873</v>
      </c>
      <c r="H138" s="168">
        <v>4.5</v>
      </c>
      <c r="I138" s="169"/>
      <c r="L138" s="164"/>
      <c r="M138" s="170"/>
      <c r="N138" s="171"/>
      <c r="O138" s="171"/>
      <c r="P138" s="171"/>
      <c r="Q138" s="171"/>
      <c r="R138" s="171"/>
      <c r="S138" s="171"/>
      <c r="T138" s="172"/>
      <c r="AT138" s="166" t="s">
        <v>194</v>
      </c>
      <c r="AU138" s="166" t="s">
        <v>88</v>
      </c>
      <c r="AV138" s="13" t="s">
        <v>88</v>
      </c>
      <c r="AW138" s="13" t="s">
        <v>35</v>
      </c>
      <c r="AX138" s="13" t="s">
        <v>80</v>
      </c>
      <c r="AY138" s="166" t="s">
        <v>185</v>
      </c>
    </row>
    <row r="139" spans="1:65" s="14" customFormat="1">
      <c r="B139" s="173"/>
      <c r="D139" s="165" t="s">
        <v>194</v>
      </c>
      <c r="E139" s="174" t="s">
        <v>3432</v>
      </c>
      <c r="F139" s="175" t="s">
        <v>195</v>
      </c>
      <c r="H139" s="176">
        <v>4.5</v>
      </c>
      <c r="I139" s="177"/>
      <c r="L139" s="173"/>
      <c r="M139" s="178"/>
      <c r="N139" s="179"/>
      <c r="O139" s="179"/>
      <c r="P139" s="179"/>
      <c r="Q139" s="179"/>
      <c r="R139" s="179"/>
      <c r="S139" s="179"/>
      <c r="T139" s="180"/>
      <c r="AT139" s="174" t="s">
        <v>194</v>
      </c>
      <c r="AU139" s="174" t="s">
        <v>88</v>
      </c>
      <c r="AV139" s="14" t="s">
        <v>192</v>
      </c>
      <c r="AW139" s="14" t="s">
        <v>35</v>
      </c>
      <c r="AX139" s="14" t="s">
        <v>24</v>
      </c>
      <c r="AY139" s="174" t="s">
        <v>185</v>
      </c>
    </row>
    <row r="140" spans="1:65" s="2" customFormat="1" ht="16.5" customHeight="1">
      <c r="A140" s="33"/>
      <c r="B140" s="150"/>
      <c r="C140" s="151" t="s">
        <v>117</v>
      </c>
      <c r="D140" s="151" t="s">
        <v>187</v>
      </c>
      <c r="E140" s="152" t="s">
        <v>283</v>
      </c>
      <c r="F140" s="153" t="s">
        <v>284</v>
      </c>
      <c r="G140" s="154" t="s">
        <v>280</v>
      </c>
      <c r="H140" s="155">
        <v>28</v>
      </c>
      <c r="I140" s="156"/>
      <c r="J140" s="157">
        <f>ROUND(I140*H140,2)</f>
        <v>0</v>
      </c>
      <c r="K140" s="153" t="s">
        <v>191</v>
      </c>
      <c r="L140" s="34"/>
      <c r="M140" s="158" t="s">
        <v>1</v>
      </c>
      <c r="N140" s="159" t="s">
        <v>45</v>
      </c>
      <c r="O140" s="59"/>
      <c r="P140" s="160">
        <f>O140*H140</f>
        <v>0</v>
      </c>
      <c r="Q140" s="160">
        <v>0</v>
      </c>
      <c r="R140" s="160">
        <f>Q140*H140</f>
        <v>0</v>
      </c>
      <c r="S140" s="160">
        <v>0</v>
      </c>
      <c r="T140" s="161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2" t="s">
        <v>192</v>
      </c>
      <c r="AT140" s="162" t="s">
        <v>187</v>
      </c>
      <c r="AU140" s="162" t="s">
        <v>88</v>
      </c>
      <c r="AY140" s="18" t="s">
        <v>185</v>
      </c>
      <c r="BE140" s="163">
        <f>IF(N140="základní",J140,0)</f>
        <v>0</v>
      </c>
      <c r="BF140" s="163">
        <f>IF(N140="snížená",J140,0)</f>
        <v>0</v>
      </c>
      <c r="BG140" s="163">
        <f>IF(N140="zákl. přenesená",J140,0)</f>
        <v>0</v>
      </c>
      <c r="BH140" s="163">
        <f>IF(N140="sníž. přenesená",J140,0)</f>
        <v>0</v>
      </c>
      <c r="BI140" s="163">
        <f>IF(N140="nulová",J140,0)</f>
        <v>0</v>
      </c>
      <c r="BJ140" s="18" t="s">
        <v>24</v>
      </c>
      <c r="BK140" s="163">
        <f>ROUND(I140*H140,2)</f>
        <v>0</v>
      </c>
      <c r="BL140" s="18" t="s">
        <v>192</v>
      </c>
      <c r="BM140" s="162" t="s">
        <v>4874</v>
      </c>
    </row>
    <row r="141" spans="1:65" s="13" customFormat="1">
      <c r="B141" s="164"/>
      <c r="D141" s="165" t="s">
        <v>194</v>
      </c>
      <c r="E141" s="166" t="s">
        <v>1</v>
      </c>
      <c r="F141" s="167" t="s">
        <v>3431</v>
      </c>
      <c r="H141" s="168">
        <v>28</v>
      </c>
      <c r="I141" s="169"/>
      <c r="L141" s="164"/>
      <c r="M141" s="170"/>
      <c r="N141" s="171"/>
      <c r="O141" s="171"/>
      <c r="P141" s="171"/>
      <c r="Q141" s="171"/>
      <c r="R141" s="171"/>
      <c r="S141" s="171"/>
      <c r="T141" s="172"/>
      <c r="AT141" s="166" t="s">
        <v>194</v>
      </c>
      <c r="AU141" s="166" t="s">
        <v>88</v>
      </c>
      <c r="AV141" s="13" t="s">
        <v>88</v>
      </c>
      <c r="AW141" s="13" t="s">
        <v>35</v>
      </c>
      <c r="AX141" s="13" t="s">
        <v>24</v>
      </c>
      <c r="AY141" s="166" t="s">
        <v>185</v>
      </c>
    </row>
    <row r="142" spans="1:65" s="2" customFormat="1" ht="16.5" customHeight="1">
      <c r="A142" s="33"/>
      <c r="B142" s="150"/>
      <c r="C142" s="151" t="s">
        <v>192</v>
      </c>
      <c r="D142" s="151" t="s">
        <v>187</v>
      </c>
      <c r="E142" s="152" t="s">
        <v>1268</v>
      </c>
      <c r="F142" s="153" t="s">
        <v>1269</v>
      </c>
      <c r="G142" s="154" t="s">
        <v>280</v>
      </c>
      <c r="H142" s="155">
        <v>4.5</v>
      </c>
      <c r="I142" s="156"/>
      <c r="J142" s="157">
        <f>ROUND(I142*H142,2)</f>
        <v>0</v>
      </c>
      <c r="K142" s="153" t="s">
        <v>191</v>
      </c>
      <c r="L142" s="34"/>
      <c r="M142" s="158" t="s">
        <v>1</v>
      </c>
      <c r="N142" s="159" t="s">
        <v>45</v>
      </c>
      <c r="O142" s="59"/>
      <c r="P142" s="160">
        <f>O142*H142</f>
        <v>0</v>
      </c>
      <c r="Q142" s="160">
        <v>0</v>
      </c>
      <c r="R142" s="160">
        <f>Q142*H142</f>
        <v>0</v>
      </c>
      <c r="S142" s="160">
        <v>0</v>
      </c>
      <c r="T142" s="161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2" t="s">
        <v>192</v>
      </c>
      <c r="AT142" s="162" t="s">
        <v>187</v>
      </c>
      <c r="AU142" s="162" t="s">
        <v>88</v>
      </c>
      <c r="AY142" s="18" t="s">
        <v>185</v>
      </c>
      <c r="BE142" s="163">
        <f>IF(N142="základní",J142,0)</f>
        <v>0</v>
      </c>
      <c r="BF142" s="163">
        <f>IF(N142="snížená",J142,0)</f>
        <v>0</v>
      </c>
      <c r="BG142" s="163">
        <f>IF(N142="zákl. přenesená",J142,0)</f>
        <v>0</v>
      </c>
      <c r="BH142" s="163">
        <f>IF(N142="sníž. přenesená",J142,0)</f>
        <v>0</v>
      </c>
      <c r="BI142" s="163">
        <f>IF(N142="nulová",J142,0)</f>
        <v>0</v>
      </c>
      <c r="BJ142" s="18" t="s">
        <v>24</v>
      </c>
      <c r="BK142" s="163">
        <f>ROUND(I142*H142,2)</f>
        <v>0</v>
      </c>
      <c r="BL142" s="18" t="s">
        <v>192</v>
      </c>
      <c r="BM142" s="162" t="s">
        <v>4875</v>
      </c>
    </row>
    <row r="143" spans="1:65" s="13" customFormat="1">
      <c r="B143" s="164"/>
      <c r="D143" s="165" t="s">
        <v>194</v>
      </c>
      <c r="E143" s="166" t="s">
        <v>1</v>
      </c>
      <c r="F143" s="167" t="s">
        <v>3432</v>
      </c>
      <c r="H143" s="168">
        <v>4.5</v>
      </c>
      <c r="I143" s="169"/>
      <c r="L143" s="164"/>
      <c r="M143" s="170"/>
      <c r="N143" s="171"/>
      <c r="O143" s="171"/>
      <c r="P143" s="171"/>
      <c r="Q143" s="171"/>
      <c r="R143" s="171"/>
      <c r="S143" s="171"/>
      <c r="T143" s="172"/>
      <c r="AT143" s="166" t="s">
        <v>194</v>
      </c>
      <c r="AU143" s="166" t="s">
        <v>88</v>
      </c>
      <c r="AV143" s="13" t="s">
        <v>88</v>
      </c>
      <c r="AW143" s="13" t="s">
        <v>35</v>
      </c>
      <c r="AX143" s="13" t="s">
        <v>24</v>
      </c>
      <c r="AY143" s="166" t="s">
        <v>185</v>
      </c>
    </row>
    <row r="144" spans="1:65" s="2" customFormat="1" ht="16.5" customHeight="1">
      <c r="A144" s="33"/>
      <c r="B144" s="150"/>
      <c r="C144" s="151" t="s">
        <v>157</v>
      </c>
      <c r="D144" s="151" t="s">
        <v>187</v>
      </c>
      <c r="E144" s="152" t="s">
        <v>692</v>
      </c>
      <c r="F144" s="153" t="s">
        <v>693</v>
      </c>
      <c r="G144" s="154" t="s">
        <v>280</v>
      </c>
      <c r="H144" s="155">
        <v>24</v>
      </c>
      <c r="I144" s="156"/>
      <c r="J144" s="157">
        <f>ROUND(I144*H144,2)</f>
        <v>0</v>
      </c>
      <c r="K144" s="153" t="s">
        <v>191</v>
      </c>
      <c r="L144" s="34"/>
      <c r="M144" s="158" t="s">
        <v>1</v>
      </c>
      <c r="N144" s="159" t="s">
        <v>45</v>
      </c>
      <c r="O144" s="59"/>
      <c r="P144" s="160">
        <f>O144*H144</f>
        <v>0</v>
      </c>
      <c r="Q144" s="160">
        <v>0</v>
      </c>
      <c r="R144" s="160">
        <f>Q144*H144</f>
        <v>0</v>
      </c>
      <c r="S144" s="160">
        <v>0.06</v>
      </c>
      <c r="T144" s="161">
        <f>S144*H144</f>
        <v>1.44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2" t="s">
        <v>192</v>
      </c>
      <c r="AT144" s="162" t="s">
        <v>187</v>
      </c>
      <c r="AU144" s="162" t="s">
        <v>88</v>
      </c>
      <c r="AY144" s="18" t="s">
        <v>185</v>
      </c>
      <c r="BE144" s="163">
        <f>IF(N144="základní",J144,0)</f>
        <v>0</v>
      </c>
      <c r="BF144" s="163">
        <f>IF(N144="snížená",J144,0)</f>
        <v>0</v>
      </c>
      <c r="BG144" s="163">
        <f>IF(N144="zákl. přenesená",J144,0)</f>
        <v>0</v>
      </c>
      <c r="BH144" s="163">
        <f>IF(N144="sníž. přenesená",J144,0)</f>
        <v>0</v>
      </c>
      <c r="BI144" s="163">
        <f>IF(N144="nulová",J144,0)</f>
        <v>0</v>
      </c>
      <c r="BJ144" s="18" t="s">
        <v>24</v>
      </c>
      <c r="BK144" s="163">
        <f>ROUND(I144*H144,2)</f>
        <v>0</v>
      </c>
      <c r="BL144" s="18" t="s">
        <v>192</v>
      </c>
      <c r="BM144" s="162" t="s">
        <v>4876</v>
      </c>
    </row>
    <row r="145" spans="1:65" s="13" customFormat="1">
      <c r="B145" s="164"/>
      <c r="D145" s="165" t="s">
        <v>194</v>
      </c>
      <c r="E145" s="166" t="s">
        <v>1</v>
      </c>
      <c r="F145" s="167" t="s">
        <v>4877</v>
      </c>
      <c r="H145" s="168">
        <v>2.4</v>
      </c>
      <c r="I145" s="169"/>
      <c r="L145" s="164"/>
      <c r="M145" s="170"/>
      <c r="N145" s="171"/>
      <c r="O145" s="171"/>
      <c r="P145" s="171"/>
      <c r="Q145" s="171"/>
      <c r="R145" s="171"/>
      <c r="S145" s="171"/>
      <c r="T145" s="172"/>
      <c r="AT145" s="166" t="s">
        <v>194</v>
      </c>
      <c r="AU145" s="166" t="s">
        <v>88</v>
      </c>
      <c r="AV145" s="13" t="s">
        <v>88</v>
      </c>
      <c r="AW145" s="13" t="s">
        <v>35</v>
      </c>
      <c r="AX145" s="13" t="s">
        <v>80</v>
      </c>
      <c r="AY145" s="166" t="s">
        <v>185</v>
      </c>
    </row>
    <row r="146" spans="1:65" s="13" customFormat="1">
      <c r="B146" s="164"/>
      <c r="D146" s="165" t="s">
        <v>194</v>
      </c>
      <c r="E146" s="166" t="s">
        <v>1</v>
      </c>
      <c r="F146" s="167" t="s">
        <v>4878</v>
      </c>
      <c r="H146" s="168">
        <v>21.6</v>
      </c>
      <c r="I146" s="169"/>
      <c r="L146" s="164"/>
      <c r="M146" s="170"/>
      <c r="N146" s="171"/>
      <c r="O146" s="171"/>
      <c r="P146" s="171"/>
      <c r="Q146" s="171"/>
      <c r="R146" s="171"/>
      <c r="S146" s="171"/>
      <c r="T146" s="172"/>
      <c r="AT146" s="166" t="s">
        <v>194</v>
      </c>
      <c r="AU146" s="166" t="s">
        <v>88</v>
      </c>
      <c r="AV146" s="13" t="s">
        <v>88</v>
      </c>
      <c r="AW146" s="13" t="s">
        <v>35</v>
      </c>
      <c r="AX146" s="13" t="s">
        <v>80</v>
      </c>
      <c r="AY146" s="166" t="s">
        <v>185</v>
      </c>
    </row>
    <row r="147" spans="1:65" s="14" customFormat="1">
      <c r="B147" s="173"/>
      <c r="D147" s="165" t="s">
        <v>194</v>
      </c>
      <c r="E147" s="174" t="s">
        <v>3469</v>
      </c>
      <c r="F147" s="175" t="s">
        <v>195</v>
      </c>
      <c r="H147" s="176">
        <v>24</v>
      </c>
      <c r="I147" s="177"/>
      <c r="L147" s="173"/>
      <c r="M147" s="178"/>
      <c r="N147" s="179"/>
      <c r="O147" s="179"/>
      <c r="P147" s="179"/>
      <c r="Q147" s="179"/>
      <c r="R147" s="179"/>
      <c r="S147" s="179"/>
      <c r="T147" s="180"/>
      <c r="AT147" s="174" t="s">
        <v>194</v>
      </c>
      <c r="AU147" s="174" t="s">
        <v>88</v>
      </c>
      <c r="AV147" s="14" t="s">
        <v>192</v>
      </c>
      <c r="AW147" s="14" t="s">
        <v>35</v>
      </c>
      <c r="AX147" s="14" t="s">
        <v>24</v>
      </c>
      <c r="AY147" s="174" t="s">
        <v>185</v>
      </c>
    </row>
    <row r="148" spans="1:65" s="2" customFormat="1" ht="21.75" customHeight="1">
      <c r="A148" s="33"/>
      <c r="B148" s="150"/>
      <c r="C148" s="151" t="s">
        <v>208</v>
      </c>
      <c r="D148" s="151" t="s">
        <v>187</v>
      </c>
      <c r="E148" s="152" t="s">
        <v>3515</v>
      </c>
      <c r="F148" s="153" t="s">
        <v>3516</v>
      </c>
      <c r="G148" s="154" t="s">
        <v>288</v>
      </c>
      <c r="H148" s="155">
        <v>2.4</v>
      </c>
      <c r="I148" s="156"/>
      <c r="J148" s="157">
        <f>ROUND(I148*H148,2)</f>
        <v>0</v>
      </c>
      <c r="K148" s="153" t="s">
        <v>191</v>
      </c>
      <c r="L148" s="34"/>
      <c r="M148" s="158" t="s">
        <v>1</v>
      </c>
      <c r="N148" s="159" t="s">
        <v>45</v>
      </c>
      <c r="O148" s="59"/>
      <c r="P148" s="160">
        <f>O148*H148</f>
        <v>0</v>
      </c>
      <c r="Q148" s="160">
        <v>0</v>
      </c>
      <c r="R148" s="160">
        <f>Q148*H148</f>
        <v>0</v>
      </c>
      <c r="S148" s="160">
        <v>0</v>
      </c>
      <c r="T148" s="161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62" t="s">
        <v>192</v>
      </c>
      <c r="AT148" s="162" t="s">
        <v>187</v>
      </c>
      <c r="AU148" s="162" t="s">
        <v>88</v>
      </c>
      <c r="AY148" s="18" t="s">
        <v>185</v>
      </c>
      <c r="BE148" s="163">
        <f>IF(N148="základní",J148,0)</f>
        <v>0</v>
      </c>
      <c r="BF148" s="163">
        <f>IF(N148="snížená",J148,0)</f>
        <v>0</v>
      </c>
      <c r="BG148" s="163">
        <f>IF(N148="zákl. přenesená",J148,0)</f>
        <v>0</v>
      </c>
      <c r="BH148" s="163">
        <f>IF(N148="sníž. přenesená",J148,0)</f>
        <v>0</v>
      </c>
      <c r="BI148" s="163">
        <f>IF(N148="nulová",J148,0)</f>
        <v>0</v>
      </c>
      <c r="BJ148" s="18" t="s">
        <v>24</v>
      </c>
      <c r="BK148" s="163">
        <f>ROUND(I148*H148,2)</f>
        <v>0</v>
      </c>
      <c r="BL148" s="18" t="s">
        <v>192</v>
      </c>
      <c r="BM148" s="162" t="s">
        <v>4879</v>
      </c>
    </row>
    <row r="149" spans="1:65" s="13" customFormat="1">
      <c r="B149" s="164"/>
      <c r="D149" s="165" t="s">
        <v>194</v>
      </c>
      <c r="E149" s="166" t="s">
        <v>1</v>
      </c>
      <c r="F149" s="167" t="s">
        <v>3518</v>
      </c>
      <c r="H149" s="168">
        <v>2.4</v>
      </c>
      <c r="I149" s="169"/>
      <c r="L149" s="164"/>
      <c r="M149" s="170"/>
      <c r="N149" s="171"/>
      <c r="O149" s="171"/>
      <c r="P149" s="171"/>
      <c r="Q149" s="171"/>
      <c r="R149" s="171"/>
      <c r="S149" s="171"/>
      <c r="T149" s="172"/>
      <c r="AT149" s="166" t="s">
        <v>194</v>
      </c>
      <c r="AU149" s="166" t="s">
        <v>88</v>
      </c>
      <c r="AV149" s="13" t="s">
        <v>88</v>
      </c>
      <c r="AW149" s="13" t="s">
        <v>35</v>
      </c>
      <c r="AX149" s="13" t="s">
        <v>24</v>
      </c>
      <c r="AY149" s="166" t="s">
        <v>185</v>
      </c>
    </row>
    <row r="150" spans="1:65" s="2" customFormat="1" ht="16.5" customHeight="1">
      <c r="A150" s="33"/>
      <c r="B150" s="150"/>
      <c r="C150" s="151" t="s">
        <v>213</v>
      </c>
      <c r="D150" s="151" t="s">
        <v>187</v>
      </c>
      <c r="E150" s="152" t="s">
        <v>3519</v>
      </c>
      <c r="F150" s="153" t="s">
        <v>3520</v>
      </c>
      <c r="G150" s="154" t="s">
        <v>288</v>
      </c>
      <c r="H150" s="155">
        <v>4.51</v>
      </c>
      <c r="I150" s="156"/>
      <c r="J150" s="157">
        <f>ROUND(I150*H150,2)</f>
        <v>0</v>
      </c>
      <c r="K150" s="153" t="s">
        <v>191</v>
      </c>
      <c r="L150" s="34"/>
      <c r="M150" s="158" t="s">
        <v>1</v>
      </c>
      <c r="N150" s="159" t="s">
        <v>45</v>
      </c>
      <c r="O150" s="59"/>
      <c r="P150" s="160">
        <f>O150*H150</f>
        <v>0</v>
      </c>
      <c r="Q150" s="160">
        <v>0</v>
      </c>
      <c r="R150" s="160">
        <f>Q150*H150</f>
        <v>0</v>
      </c>
      <c r="S150" s="160">
        <v>0.13</v>
      </c>
      <c r="T150" s="161">
        <f>S150*H150</f>
        <v>0.58630000000000004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62" t="s">
        <v>192</v>
      </c>
      <c r="AT150" s="162" t="s">
        <v>187</v>
      </c>
      <c r="AU150" s="162" t="s">
        <v>88</v>
      </c>
      <c r="AY150" s="18" t="s">
        <v>185</v>
      </c>
      <c r="BE150" s="163">
        <f>IF(N150="základní",J150,0)</f>
        <v>0</v>
      </c>
      <c r="BF150" s="163">
        <f>IF(N150="snížená",J150,0)</f>
        <v>0</v>
      </c>
      <c r="BG150" s="163">
        <f>IF(N150="zákl. přenesená",J150,0)</f>
        <v>0</v>
      </c>
      <c r="BH150" s="163">
        <f>IF(N150="sníž. přenesená",J150,0)</f>
        <v>0</v>
      </c>
      <c r="BI150" s="163">
        <f>IF(N150="nulová",J150,0)</f>
        <v>0</v>
      </c>
      <c r="BJ150" s="18" t="s">
        <v>24</v>
      </c>
      <c r="BK150" s="163">
        <f>ROUND(I150*H150,2)</f>
        <v>0</v>
      </c>
      <c r="BL150" s="18" t="s">
        <v>192</v>
      </c>
      <c r="BM150" s="162" t="s">
        <v>4880</v>
      </c>
    </row>
    <row r="151" spans="1:65" s="15" customFormat="1">
      <c r="B151" s="194"/>
      <c r="D151" s="165" t="s">
        <v>194</v>
      </c>
      <c r="E151" s="195" t="s">
        <v>1</v>
      </c>
      <c r="F151" s="196" t="s">
        <v>4881</v>
      </c>
      <c r="H151" s="195" t="s">
        <v>1</v>
      </c>
      <c r="I151" s="197"/>
      <c r="L151" s="194"/>
      <c r="M151" s="198"/>
      <c r="N151" s="199"/>
      <c r="O151" s="199"/>
      <c r="P151" s="199"/>
      <c r="Q151" s="199"/>
      <c r="R151" s="199"/>
      <c r="S151" s="199"/>
      <c r="T151" s="200"/>
      <c r="AT151" s="195" t="s">
        <v>194</v>
      </c>
      <c r="AU151" s="195" t="s">
        <v>88</v>
      </c>
      <c r="AV151" s="15" t="s">
        <v>24</v>
      </c>
      <c r="AW151" s="15" t="s">
        <v>35</v>
      </c>
      <c r="AX151" s="15" t="s">
        <v>80</v>
      </c>
      <c r="AY151" s="195" t="s">
        <v>185</v>
      </c>
    </row>
    <row r="152" spans="1:65" s="13" customFormat="1">
      <c r="B152" s="164"/>
      <c r="D152" s="165" t="s">
        <v>194</v>
      </c>
      <c r="E152" s="166" t="s">
        <v>1</v>
      </c>
      <c r="F152" s="167" t="s">
        <v>4882</v>
      </c>
      <c r="H152" s="168">
        <v>4.51</v>
      </c>
      <c r="I152" s="169"/>
      <c r="L152" s="164"/>
      <c r="M152" s="170"/>
      <c r="N152" s="171"/>
      <c r="O152" s="171"/>
      <c r="P152" s="171"/>
      <c r="Q152" s="171"/>
      <c r="R152" s="171"/>
      <c r="S152" s="171"/>
      <c r="T152" s="172"/>
      <c r="AT152" s="166" t="s">
        <v>194</v>
      </c>
      <c r="AU152" s="166" t="s">
        <v>88</v>
      </c>
      <c r="AV152" s="13" t="s">
        <v>88</v>
      </c>
      <c r="AW152" s="13" t="s">
        <v>35</v>
      </c>
      <c r="AX152" s="13" t="s">
        <v>80</v>
      </c>
      <c r="AY152" s="166" t="s">
        <v>185</v>
      </c>
    </row>
    <row r="153" spans="1:65" s="14" customFormat="1">
      <c r="B153" s="173"/>
      <c r="D153" s="165" t="s">
        <v>194</v>
      </c>
      <c r="E153" s="174" t="s">
        <v>3435</v>
      </c>
      <c r="F153" s="175" t="s">
        <v>195</v>
      </c>
      <c r="H153" s="176">
        <v>4.51</v>
      </c>
      <c r="I153" s="177"/>
      <c r="L153" s="173"/>
      <c r="M153" s="178"/>
      <c r="N153" s="179"/>
      <c r="O153" s="179"/>
      <c r="P153" s="179"/>
      <c r="Q153" s="179"/>
      <c r="R153" s="179"/>
      <c r="S153" s="179"/>
      <c r="T153" s="180"/>
      <c r="AT153" s="174" t="s">
        <v>194</v>
      </c>
      <c r="AU153" s="174" t="s">
        <v>88</v>
      </c>
      <c r="AV153" s="14" t="s">
        <v>192</v>
      </c>
      <c r="AW153" s="14" t="s">
        <v>35</v>
      </c>
      <c r="AX153" s="14" t="s">
        <v>24</v>
      </c>
      <c r="AY153" s="174" t="s">
        <v>185</v>
      </c>
    </row>
    <row r="154" spans="1:65" s="2" customFormat="1" ht="16.5" customHeight="1">
      <c r="A154" s="33"/>
      <c r="B154" s="150"/>
      <c r="C154" s="151" t="s">
        <v>217</v>
      </c>
      <c r="D154" s="151" t="s">
        <v>187</v>
      </c>
      <c r="E154" s="152" t="s">
        <v>707</v>
      </c>
      <c r="F154" s="153" t="s">
        <v>708</v>
      </c>
      <c r="G154" s="154" t="s">
        <v>288</v>
      </c>
      <c r="H154" s="155">
        <v>4.51</v>
      </c>
      <c r="I154" s="156"/>
      <c r="J154" s="157">
        <f>ROUND(I154*H154,2)</f>
        <v>0</v>
      </c>
      <c r="K154" s="153" t="s">
        <v>191</v>
      </c>
      <c r="L154" s="34"/>
      <c r="M154" s="158" t="s">
        <v>1</v>
      </c>
      <c r="N154" s="159" t="s">
        <v>45</v>
      </c>
      <c r="O154" s="59"/>
      <c r="P154" s="160">
        <f>O154*H154</f>
        <v>0</v>
      </c>
      <c r="Q154" s="160">
        <v>0</v>
      </c>
      <c r="R154" s="160">
        <f>Q154*H154</f>
        <v>0</v>
      </c>
      <c r="S154" s="160">
        <v>0</v>
      </c>
      <c r="T154" s="161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62" t="s">
        <v>192</v>
      </c>
      <c r="AT154" s="162" t="s">
        <v>187</v>
      </c>
      <c r="AU154" s="162" t="s">
        <v>88</v>
      </c>
      <c r="AY154" s="18" t="s">
        <v>185</v>
      </c>
      <c r="BE154" s="163">
        <f>IF(N154="základní",J154,0)</f>
        <v>0</v>
      </c>
      <c r="BF154" s="163">
        <f>IF(N154="snížená",J154,0)</f>
        <v>0</v>
      </c>
      <c r="BG154" s="163">
        <f>IF(N154="zákl. přenesená",J154,0)</f>
        <v>0</v>
      </c>
      <c r="BH154" s="163">
        <f>IF(N154="sníž. přenesená",J154,0)</f>
        <v>0</v>
      </c>
      <c r="BI154" s="163">
        <f>IF(N154="nulová",J154,0)</f>
        <v>0</v>
      </c>
      <c r="BJ154" s="18" t="s">
        <v>24</v>
      </c>
      <c r="BK154" s="163">
        <f>ROUND(I154*H154,2)</f>
        <v>0</v>
      </c>
      <c r="BL154" s="18" t="s">
        <v>192</v>
      </c>
      <c r="BM154" s="162" t="s">
        <v>4883</v>
      </c>
    </row>
    <row r="155" spans="1:65" s="13" customFormat="1">
      <c r="B155" s="164"/>
      <c r="D155" s="165" t="s">
        <v>194</v>
      </c>
      <c r="E155" s="166" t="s">
        <v>1</v>
      </c>
      <c r="F155" s="167" t="s">
        <v>3435</v>
      </c>
      <c r="H155" s="168">
        <v>4.51</v>
      </c>
      <c r="I155" s="169"/>
      <c r="L155" s="164"/>
      <c r="M155" s="170"/>
      <c r="N155" s="171"/>
      <c r="O155" s="171"/>
      <c r="P155" s="171"/>
      <c r="Q155" s="171"/>
      <c r="R155" s="171"/>
      <c r="S155" s="171"/>
      <c r="T155" s="172"/>
      <c r="AT155" s="166" t="s">
        <v>194</v>
      </c>
      <c r="AU155" s="166" t="s">
        <v>88</v>
      </c>
      <c r="AV155" s="13" t="s">
        <v>88</v>
      </c>
      <c r="AW155" s="13" t="s">
        <v>35</v>
      </c>
      <c r="AX155" s="13" t="s">
        <v>24</v>
      </c>
      <c r="AY155" s="166" t="s">
        <v>185</v>
      </c>
    </row>
    <row r="156" spans="1:65" s="2" customFormat="1" ht="16.5" customHeight="1">
      <c r="A156" s="33"/>
      <c r="B156" s="150"/>
      <c r="C156" s="151" t="s">
        <v>221</v>
      </c>
      <c r="D156" s="151" t="s">
        <v>187</v>
      </c>
      <c r="E156" s="152" t="s">
        <v>291</v>
      </c>
      <c r="F156" s="153" t="s">
        <v>292</v>
      </c>
      <c r="G156" s="154" t="s">
        <v>288</v>
      </c>
      <c r="H156" s="155">
        <v>6.4130000000000003</v>
      </c>
      <c r="I156" s="156"/>
      <c r="J156" s="157">
        <f>ROUND(I156*H156,2)</f>
        <v>0</v>
      </c>
      <c r="K156" s="153" t="s">
        <v>191</v>
      </c>
      <c r="L156" s="34"/>
      <c r="M156" s="158" t="s">
        <v>1</v>
      </c>
      <c r="N156" s="159" t="s">
        <v>45</v>
      </c>
      <c r="O156" s="59"/>
      <c r="P156" s="160">
        <f>O156*H156</f>
        <v>0</v>
      </c>
      <c r="Q156" s="160">
        <v>0</v>
      </c>
      <c r="R156" s="160">
        <f>Q156*H156</f>
        <v>0</v>
      </c>
      <c r="S156" s="160">
        <v>0.13</v>
      </c>
      <c r="T156" s="161">
        <f>S156*H156</f>
        <v>0.83369000000000004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2" t="s">
        <v>192</v>
      </c>
      <c r="AT156" s="162" t="s">
        <v>187</v>
      </c>
      <c r="AU156" s="162" t="s">
        <v>88</v>
      </c>
      <c r="AY156" s="18" t="s">
        <v>185</v>
      </c>
      <c r="BE156" s="163">
        <f>IF(N156="základní",J156,0)</f>
        <v>0</v>
      </c>
      <c r="BF156" s="163">
        <f>IF(N156="snížená",J156,0)</f>
        <v>0</v>
      </c>
      <c r="BG156" s="163">
        <f>IF(N156="zákl. přenesená",J156,0)</f>
        <v>0</v>
      </c>
      <c r="BH156" s="163">
        <f>IF(N156="sníž. přenesená",J156,0)</f>
        <v>0</v>
      </c>
      <c r="BI156" s="163">
        <f>IF(N156="nulová",J156,0)</f>
        <v>0</v>
      </c>
      <c r="BJ156" s="18" t="s">
        <v>24</v>
      </c>
      <c r="BK156" s="163">
        <f>ROUND(I156*H156,2)</f>
        <v>0</v>
      </c>
      <c r="BL156" s="18" t="s">
        <v>192</v>
      </c>
      <c r="BM156" s="162" t="s">
        <v>4884</v>
      </c>
    </row>
    <row r="157" spans="1:65" s="15" customFormat="1">
      <c r="B157" s="194"/>
      <c r="D157" s="165" t="s">
        <v>194</v>
      </c>
      <c r="E157" s="195" t="s">
        <v>1</v>
      </c>
      <c r="F157" s="196" t="s">
        <v>4885</v>
      </c>
      <c r="H157" s="195" t="s">
        <v>1</v>
      </c>
      <c r="I157" s="197"/>
      <c r="L157" s="194"/>
      <c r="M157" s="198"/>
      <c r="N157" s="199"/>
      <c r="O157" s="199"/>
      <c r="P157" s="199"/>
      <c r="Q157" s="199"/>
      <c r="R157" s="199"/>
      <c r="S157" s="199"/>
      <c r="T157" s="200"/>
      <c r="AT157" s="195" t="s">
        <v>194</v>
      </c>
      <c r="AU157" s="195" t="s">
        <v>88</v>
      </c>
      <c r="AV157" s="15" t="s">
        <v>24</v>
      </c>
      <c r="AW157" s="15" t="s">
        <v>35</v>
      </c>
      <c r="AX157" s="15" t="s">
        <v>80</v>
      </c>
      <c r="AY157" s="195" t="s">
        <v>185</v>
      </c>
    </row>
    <row r="158" spans="1:65" s="15" customFormat="1">
      <c r="B158" s="194"/>
      <c r="D158" s="165" t="s">
        <v>194</v>
      </c>
      <c r="E158" s="195" t="s">
        <v>1</v>
      </c>
      <c r="F158" s="196" t="s">
        <v>4886</v>
      </c>
      <c r="H158" s="195" t="s">
        <v>1</v>
      </c>
      <c r="I158" s="197"/>
      <c r="L158" s="194"/>
      <c r="M158" s="198"/>
      <c r="N158" s="199"/>
      <c r="O158" s="199"/>
      <c r="P158" s="199"/>
      <c r="Q158" s="199"/>
      <c r="R158" s="199"/>
      <c r="S158" s="199"/>
      <c r="T158" s="200"/>
      <c r="AT158" s="195" t="s">
        <v>194</v>
      </c>
      <c r="AU158" s="195" t="s">
        <v>88</v>
      </c>
      <c r="AV158" s="15" t="s">
        <v>24</v>
      </c>
      <c r="AW158" s="15" t="s">
        <v>35</v>
      </c>
      <c r="AX158" s="15" t="s">
        <v>80</v>
      </c>
      <c r="AY158" s="195" t="s">
        <v>185</v>
      </c>
    </row>
    <row r="159" spans="1:65" s="13" customFormat="1">
      <c r="B159" s="164"/>
      <c r="D159" s="165" t="s">
        <v>194</v>
      </c>
      <c r="E159" s="166" t="s">
        <v>1</v>
      </c>
      <c r="F159" s="167" t="s">
        <v>4887</v>
      </c>
      <c r="H159" s="168">
        <v>6.4130000000000003</v>
      </c>
      <c r="I159" s="169"/>
      <c r="L159" s="164"/>
      <c r="M159" s="170"/>
      <c r="N159" s="171"/>
      <c r="O159" s="171"/>
      <c r="P159" s="171"/>
      <c r="Q159" s="171"/>
      <c r="R159" s="171"/>
      <c r="S159" s="171"/>
      <c r="T159" s="172"/>
      <c r="AT159" s="166" t="s">
        <v>194</v>
      </c>
      <c r="AU159" s="166" t="s">
        <v>88</v>
      </c>
      <c r="AV159" s="13" t="s">
        <v>88</v>
      </c>
      <c r="AW159" s="13" t="s">
        <v>35</v>
      </c>
      <c r="AX159" s="13" t="s">
        <v>80</v>
      </c>
      <c r="AY159" s="166" t="s">
        <v>185</v>
      </c>
    </row>
    <row r="160" spans="1:65" s="16" customFormat="1">
      <c r="B160" s="206"/>
      <c r="D160" s="165" t="s">
        <v>194</v>
      </c>
      <c r="E160" s="207" t="s">
        <v>3453</v>
      </c>
      <c r="F160" s="208" t="s">
        <v>510</v>
      </c>
      <c r="H160" s="209">
        <v>6.4130000000000003</v>
      </c>
      <c r="I160" s="210"/>
      <c r="L160" s="206"/>
      <c r="M160" s="211"/>
      <c r="N160" s="212"/>
      <c r="O160" s="212"/>
      <c r="P160" s="212"/>
      <c r="Q160" s="212"/>
      <c r="R160" s="212"/>
      <c r="S160" s="212"/>
      <c r="T160" s="213"/>
      <c r="AT160" s="207" t="s">
        <v>194</v>
      </c>
      <c r="AU160" s="207" t="s">
        <v>88</v>
      </c>
      <c r="AV160" s="16" t="s">
        <v>117</v>
      </c>
      <c r="AW160" s="16" t="s">
        <v>35</v>
      </c>
      <c r="AX160" s="16" t="s">
        <v>80</v>
      </c>
      <c r="AY160" s="207" t="s">
        <v>185</v>
      </c>
    </row>
    <row r="161" spans="1:65" s="14" customFormat="1">
      <c r="B161" s="173"/>
      <c r="D161" s="165" t="s">
        <v>194</v>
      </c>
      <c r="E161" s="174" t="s">
        <v>1</v>
      </c>
      <c r="F161" s="175" t="s">
        <v>195</v>
      </c>
      <c r="H161" s="176">
        <v>6.4130000000000003</v>
      </c>
      <c r="I161" s="177"/>
      <c r="L161" s="173"/>
      <c r="M161" s="178"/>
      <c r="N161" s="179"/>
      <c r="O161" s="179"/>
      <c r="P161" s="179"/>
      <c r="Q161" s="179"/>
      <c r="R161" s="179"/>
      <c r="S161" s="179"/>
      <c r="T161" s="180"/>
      <c r="AT161" s="174" t="s">
        <v>194</v>
      </c>
      <c r="AU161" s="174" t="s">
        <v>88</v>
      </c>
      <c r="AV161" s="14" t="s">
        <v>192</v>
      </c>
      <c r="AW161" s="14" t="s">
        <v>35</v>
      </c>
      <c r="AX161" s="14" t="s">
        <v>24</v>
      </c>
      <c r="AY161" s="174" t="s">
        <v>185</v>
      </c>
    </row>
    <row r="162" spans="1:65" s="2" customFormat="1" ht="16.5" customHeight="1">
      <c r="A162" s="33"/>
      <c r="B162" s="150"/>
      <c r="C162" s="151" t="s">
        <v>109</v>
      </c>
      <c r="D162" s="151" t="s">
        <v>187</v>
      </c>
      <c r="E162" s="152" t="s">
        <v>295</v>
      </c>
      <c r="F162" s="153" t="s">
        <v>296</v>
      </c>
      <c r="G162" s="154" t="s">
        <v>288</v>
      </c>
      <c r="H162" s="155">
        <v>6.4130000000000003</v>
      </c>
      <c r="I162" s="156"/>
      <c r="J162" s="157">
        <f>ROUND(I162*H162,2)</f>
        <v>0</v>
      </c>
      <c r="K162" s="153" t="s">
        <v>191</v>
      </c>
      <c r="L162" s="34"/>
      <c r="M162" s="158" t="s">
        <v>1</v>
      </c>
      <c r="N162" s="159" t="s">
        <v>45</v>
      </c>
      <c r="O162" s="59"/>
      <c r="P162" s="160">
        <f>O162*H162</f>
        <v>0</v>
      </c>
      <c r="Q162" s="160">
        <v>0</v>
      </c>
      <c r="R162" s="160">
        <f>Q162*H162</f>
        <v>0</v>
      </c>
      <c r="S162" s="160">
        <v>0</v>
      </c>
      <c r="T162" s="161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62" t="s">
        <v>192</v>
      </c>
      <c r="AT162" s="162" t="s">
        <v>187</v>
      </c>
      <c r="AU162" s="162" t="s">
        <v>88</v>
      </c>
      <c r="AY162" s="18" t="s">
        <v>185</v>
      </c>
      <c r="BE162" s="163">
        <f>IF(N162="základní",J162,0)</f>
        <v>0</v>
      </c>
      <c r="BF162" s="163">
        <f>IF(N162="snížená",J162,0)</f>
        <v>0</v>
      </c>
      <c r="BG162" s="163">
        <f>IF(N162="zákl. přenesená",J162,0)</f>
        <v>0</v>
      </c>
      <c r="BH162" s="163">
        <f>IF(N162="sníž. přenesená",J162,0)</f>
        <v>0</v>
      </c>
      <c r="BI162" s="163">
        <f>IF(N162="nulová",J162,0)</f>
        <v>0</v>
      </c>
      <c r="BJ162" s="18" t="s">
        <v>24</v>
      </c>
      <c r="BK162" s="163">
        <f>ROUND(I162*H162,2)</f>
        <v>0</v>
      </c>
      <c r="BL162" s="18" t="s">
        <v>192</v>
      </c>
      <c r="BM162" s="162" t="s">
        <v>4888</v>
      </c>
    </row>
    <row r="163" spans="1:65" s="13" customFormat="1">
      <c r="B163" s="164"/>
      <c r="D163" s="165" t="s">
        <v>194</v>
      </c>
      <c r="E163" s="166" t="s">
        <v>1</v>
      </c>
      <c r="F163" s="167" t="s">
        <v>3453</v>
      </c>
      <c r="H163" s="168">
        <v>6.4130000000000003</v>
      </c>
      <c r="I163" s="169"/>
      <c r="L163" s="164"/>
      <c r="M163" s="170"/>
      <c r="N163" s="171"/>
      <c r="O163" s="171"/>
      <c r="P163" s="171"/>
      <c r="Q163" s="171"/>
      <c r="R163" s="171"/>
      <c r="S163" s="171"/>
      <c r="T163" s="172"/>
      <c r="AT163" s="166" t="s">
        <v>194</v>
      </c>
      <c r="AU163" s="166" t="s">
        <v>88</v>
      </c>
      <c r="AV163" s="13" t="s">
        <v>88</v>
      </c>
      <c r="AW163" s="13" t="s">
        <v>35</v>
      </c>
      <c r="AX163" s="13" t="s">
        <v>24</v>
      </c>
      <c r="AY163" s="166" t="s">
        <v>185</v>
      </c>
    </row>
    <row r="164" spans="1:65" s="2" customFormat="1" ht="21.75" customHeight="1">
      <c r="A164" s="33"/>
      <c r="B164" s="150"/>
      <c r="C164" s="151" t="s">
        <v>112</v>
      </c>
      <c r="D164" s="151" t="s">
        <v>187</v>
      </c>
      <c r="E164" s="152" t="s">
        <v>3530</v>
      </c>
      <c r="F164" s="153" t="s">
        <v>3531</v>
      </c>
      <c r="G164" s="154" t="s">
        <v>288</v>
      </c>
      <c r="H164" s="155">
        <v>17.489999999999998</v>
      </c>
      <c r="I164" s="156"/>
      <c r="J164" s="157">
        <f>ROUND(I164*H164,2)</f>
        <v>0</v>
      </c>
      <c r="K164" s="153" t="s">
        <v>224</v>
      </c>
      <c r="L164" s="34"/>
      <c r="M164" s="158" t="s">
        <v>1</v>
      </c>
      <c r="N164" s="159" t="s">
        <v>45</v>
      </c>
      <c r="O164" s="59"/>
      <c r="P164" s="160">
        <f>O164*H164</f>
        <v>0</v>
      </c>
      <c r="Q164" s="160">
        <v>0</v>
      </c>
      <c r="R164" s="160">
        <f>Q164*H164</f>
        <v>0</v>
      </c>
      <c r="S164" s="160">
        <v>0.29499999999999998</v>
      </c>
      <c r="T164" s="161">
        <f>S164*H164</f>
        <v>5.1595499999999994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62" t="s">
        <v>192</v>
      </c>
      <c r="AT164" s="162" t="s">
        <v>187</v>
      </c>
      <c r="AU164" s="162" t="s">
        <v>88</v>
      </c>
      <c r="AY164" s="18" t="s">
        <v>185</v>
      </c>
      <c r="BE164" s="163">
        <f>IF(N164="základní",J164,0)</f>
        <v>0</v>
      </c>
      <c r="BF164" s="163">
        <f>IF(N164="snížená",J164,0)</f>
        <v>0</v>
      </c>
      <c r="BG164" s="163">
        <f>IF(N164="zákl. přenesená",J164,0)</f>
        <v>0</v>
      </c>
      <c r="BH164" s="163">
        <f>IF(N164="sníž. přenesená",J164,0)</f>
        <v>0</v>
      </c>
      <c r="BI164" s="163">
        <f>IF(N164="nulová",J164,0)</f>
        <v>0</v>
      </c>
      <c r="BJ164" s="18" t="s">
        <v>24</v>
      </c>
      <c r="BK164" s="163">
        <f>ROUND(I164*H164,2)</f>
        <v>0</v>
      </c>
      <c r="BL164" s="18" t="s">
        <v>192</v>
      </c>
      <c r="BM164" s="162" t="s">
        <v>4889</v>
      </c>
    </row>
    <row r="165" spans="1:65" s="15" customFormat="1">
      <c r="B165" s="194"/>
      <c r="D165" s="165" t="s">
        <v>194</v>
      </c>
      <c r="E165" s="195" t="s">
        <v>1</v>
      </c>
      <c r="F165" s="196" t="s">
        <v>4890</v>
      </c>
      <c r="H165" s="195" t="s">
        <v>1</v>
      </c>
      <c r="I165" s="197"/>
      <c r="L165" s="194"/>
      <c r="M165" s="198"/>
      <c r="N165" s="199"/>
      <c r="O165" s="199"/>
      <c r="P165" s="199"/>
      <c r="Q165" s="199"/>
      <c r="R165" s="199"/>
      <c r="S165" s="199"/>
      <c r="T165" s="200"/>
      <c r="AT165" s="195" t="s">
        <v>194</v>
      </c>
      <c r="AU165" s="195" t="s">
        <v>88</v>
      </c>
      <c r="AV165" s="15" t="s">
        <v>24</v>
      </c>
      <c r="AW165" s="15" t="s">
        <v>35</v>
      </c>
      <c r="AX165" s="15" t="s">
        <v>80</v>
      </c>
      <c r="AY165" s="195" t="s">
        <v>185</v>
      </c>
    </row>
    <row r="166" spans="1:65" s="13" customFormat="1">
      <c r="B166" s="164"/>
      <c r="D166" s="165" t="s">
        <v>194</v>
      </c>
      <c r="E166" s="166" t="s">
        <v>1</v>
      </c>
      <c r="F166" s="167" t="s">
        <v>4891</v>
      </c>
      <c r="H166" s="168">
        <v>17.489999999999998</v>
      </c>
      <c r="I166" s="169"/>
      <c r="L166" s="164"/>
      <c r="M166" s="170"/>
      <c r="N166" s="171"/>
      <c r="O166" s="171"/>
      <c r="P166" s="171"/>
      <c r="Q166" s="171"/>
      <c r="R166" s="171"/>
      <c r="S166" s="171"/>
      <c r="T166" s="172"/>
      <c r="AT166" s="166" t="s">
        <v>194</v>
      </c>
      <c r="AU166" s="166" t="s">
        <v>88</v>
      </c>
      <c r="AV166" s="13" t="s">
        <v>88</v>
      </c>
      <c r="AW166" s="13" t="s">
        <v>35</v>
      </c>
      <c r="AX166" s="13" t="s">
        <v>80</v>
      </c>
      <c r="AY166" s="166" t="s">
        <v>185</v>
      </c>
    </row>
    <row r="167" spans="1:65" s="16" customFormat="1">
      <c r="B167" s="206"/>
      <c r="D167" s="165" t="s">
        <v>194</v>
      </c>
      <c r="E167" s="207" t="s">
        <v>3437</v>
      </c>
      <c r="F167" s="208" t="s">
        <v>510</v>
      </c>
      <c r="H167" s="209">
        <v>17.489999999999998</v>
      </c>
      <c r="I167" s="210"/>
      <c r="L167" s="206"/>
      <c r="M167" s="211"/>
      <c r="N167" s="212"/>
      <c r="O167" s="212"/>
      <c r="P167" s="212"/>
      <c r="Q167" s="212"/>
      <c r="R167" s="212"/>
      <c r="S167" s="212"/>
      <c r="T167" s="213"/>
      <c r="AT167" s="207" t="s">
        <v>194</v>
      </c>
      <c r="AU167" s="207" t="s">
        <v>88</v>
      </c>
      <c r="AV167" s="16" t="s">
        <v>117</v>
      </c>
      <c r="AW167" s="16" t="s">
        <v>35</v>
      </c>
      <c r="AX167" s="16" t="s">
        <v>80</v>
      </c>
      <c r="AY167" s="207" t="s">
        <v>185</v>
      </c>
    </row>
    <row r="168" spans="1:65" s="14" customFormat="1">
      <c r="B168" s="173"/>
      <c r="D168" s="165" t="s">
        <v>194</v>
      </c>
      <c r="E168" s="174" t="s">
        <v>1</v>
      </c>
      <c r="F168" s="175" t="s">
        <v>195</v>
      </c>
      <c r="H168" s="176">
        <v>17.489999999999998</v>
      </c>
      <c r="I168" s="177"/>
      <c r="L168" s="173"/>
      <c r="M168" s="178"/>
      <c r="N168" s="179"/>
      <c r="O168" s="179"/>
      <c r="P168" s="179"/>
      <c r="Q168" s="179"/>
      <c r="R168" s="179"/>
      <c r="S168" s="179"/>
      <c r="T168" s="180"/>
      <c r="AT168" s="174" t="s">
        <v>194</v>
      </c>
      <c r="AU168" s="174" t="s">
        <v>88</v>
      </c>
      <c r="AV168" s="14" t="s">
        <v>192</v>
      </c>
      <c r="AW168" s="14" t="s">
        <v>35</v>
      </c>
      <c r="AX168" s="14" t="s">
        <v>24</v>
      </c>
      <c r="AY168" s="174" t="s">
        <v>185</v>
      </c>
    </row>
    <row r="169" spans="1:65" s="2" customFormat="1" ht="16.5" customHeight="1">
      <c r="A169" s="33"/>
      <c r="B169" s="150"/>
      <c r="C169" s="151" t="s">
        <v>123</v>
      </c>
      <c r="D169" s="151" t="s">
        <v>187</v>
      </c>
      <c r="E169" s="152" t="s">
        <v>1884</v>
      </c>
      <c r="F169" s="153" t="s">
        <v>1885</v>
      </c>
      <c r="G169" s="154" t="s">
        <v>288</v>
      </c>
      <c r="H169" s="155">
        <v>102.476</v>
      </c>
      <c r="I169" s="156"/>
      <c r="J169" s="157">
        <f>ROUND(I169*H169,2)</f>
        <v>0</v>
      </c>
      <c r="K169" s="153" t="s">
        <v>191</v>
      </c>
      <c r="L169" s="34"/>
      <c r="M169" s="158" t="s">
        <v>1</v>
      </c>
      <c r="N169" s="159" t="s">
        <v>45</v>
      </c>
      <c r="O169" s="59"/>
      <c r="P169" s="160">
        <f>O169*H169</f>
        <v>0</v>
      </c>
      <c r="Q169" s="160">
        <v>0</v>
      </c>
      <c r="R169" s="160">
        <f>Q169*H169</f>
        <v>0</v>
      </c>
      <c r="S169" s="160">
        <v>0.18</v>
      </c>
      <c r="T169" s="161">
        <f>S169*H169</f>
        <v>18.445679999999999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62" t="s">
        <v>192</v>
      </c>
      <c r="AT169" s="162" t="s">
        <v>187</v>
      </c>
      <c r="AU169" s="162" t="s">
        <v>88</v>
      </c>
      <c r="AY169" s="18" t="s">
        <v>185</v>
      </c>
      <c r="BE169" s="163">
        <f>IF(N169="základní",J169,0)</f>
        <v>0</v>
      </c>
      <c r="BF169" s="163">
        <f>IF(N169="snížená",J169,0)</f>
        <v>0</v>
      </c>
      <c r="BG169" s="163">
        <f>IF(N169="zákl. přenesená",J169,0)</f>
        <v>0</v>
      </c>
      <c r="BH169" s="163">
        <f>IF(N169="sníž. přenesená",J169,0)</f>
        <v>0</v>
      </c>
      <c r="BI169" s="163">
        <f>IF(N169="nulová",J169,0)</f>
        <v>0</v>
      </c>
      <c r="BJ169" s="18" t="s">
        <v>24</v>
      </c>
      <c r="BK169" s="163">
        <f>ROUND(I169*H169,2)</f>
        <v>0</v>
      </c>
      <c r="BL169" s="18" t="s">
        <v>192</v>
      </c>
      <c r="BM169" s="162" t="s">
        <v>4892</v>
      </c>
    </row>
    <row r="170" spans="1:65" s="13" customFormat="1">
      <c r="B170" s="164"/>
      <c r="D170" s="165" t="s">
        <v>194</v>
      </c>
      <c r="E170" s="166" t="s">
        <v>1</v>
      </c>
      <c r="F170" s="167" t="s">
        <v>3489</v>
      </c>
      <c r="H170" s="168">
        <v>76.680999999999997</v>
      </c>
      <c r="I170" s="169"/>
      <c r="L170" s="164"/>
      <c r="M170" s="170"/>
      <c r="N170" s="171"/>
      <c r="O170" s="171"/>
      <c r="P170" s="171"/>
      <c r="Q170" s="171"/>
      <c r="R170" s="171"/>
      <c r="S170" s="171"/>
      <c r="T170" s="172"/>
      <c r="AT170" s="166" t="s">
        <v>194</v>
      </c>
      <c r="AU170" s="166" t="s">
        <v>88</v>
      </c>
      <c r="AV170" s="13" t="s">
        <v>88</v>
      </c>
      <c r="AW170" s="13" t="s">
        <v>35</v>
      </c>
      <c r="AX170" s="13" t="s">
        <v>80</v>
      </c>
      <c r="AY170" s="166" t="s">
        <v>185</v>
      </c>
    </row>
    <row r="171" spans="1:65" s="13" customFormat="1">
      <c r="B171" s="164"/>
      <c r="D171" s="165" t="s">
        <v>194</v>
      </c>
      <c r="E171" s="166" t="s">
        <v>1</v>
      </c>
      <c r="F171" s="167" t="s">
        <v>714</v>
      </c>
      <c r="H171" s="168">
        <v>9.9329999999999998</v>
      </c>
      <c r="I171" s="169"/>
      <c r="L171" s="164"/>
      <c r="M171" s="170"/>
      <c r="N171" s="171"/>
      <c r="O171" s="171"/>
      <c r="P171" s="171"/>
      <c r="Q171" s="171"/>
      <c r="R171" s="171"/>
      <c r="S171" s="171"/>
      <c r="T171" s="172"/>
      <c r="AT171" s="166" t="s">
        <v>194</v>
      </c>
      <c r="AU171" s="166" t="s">
        <v>88</v>
      </c>
      <c r="AV171" s="13" t="s">
        <v>88</v>
      </c>
      <c r="AW171" s="13" t="s">
        <v>35</v>
      </c>
      <c r="AX171" s="13" t="s">
        <v>80</v>
      </c>
      <c r="AY171" s="166" t="s">
        <v>185</v>
      </c>
    </row>
    <row r="172" spans="1:65" s="13" customFormat="1">
      <c r="B172" s="164"/>
      <c r="D172" s="165" t="s">
        <v>194</v>
      </c>
      <c r="E172" s="166" t="s">
        <v>1</v>
      </c>
      <c r="F172" s="167" t="s">
        <v>715</v>
      </c>
      <c r="H172" s="168">
        <v>14.651999999999999</v>
      </c>
      <c r="I172" s="169"/>
      <c r="L172" s="164"/>
      <c r="M172" s="170"/>
      <c r="N172" s="171"/>
      <c r="O172" s="171"/>
      <c r="P172" s="171"/>
      <c r="Q172" s="171"/>
      <c r="R172" s="171"/>
      <c r="S172" s="171"/>
      <c r="T172" s="172"/>
      <c r="AT172" s="166" t="s">
        <v>194</v>
      </c>
      <c r="AU172" s="166" t="s">
        <v>88</v>
      </c>
      <c r="AV172" s="13" t="s">
        <v>88</v>
      </c>
      <c r="AW172" s="13" t="s">
        <v>35</v>
      </c>
      <c r="AX172" s="13" t="s">
        <v>80</v>
      </c>
      <c r="AY172" s="166" t="s">
        <v>185</v>
      </c>
    </row>
    <row r="173" spans="1:65" s="13" customFormat="1">
      <c r="B173" s="164"/>
      <c r="D173" s="165" t="s">
        <v>194</v>
      </c>
      <c r="E173" s="166" t="s">
        <v>1</v>
      </c>
      <c r="F173" s="167" t="s">
        <v>3490</v>
      </c>
      <c r="H173" s="168">
        <v>1.21</v>
      </c>
      <c r="I173" s="169"/>
      <c r="L173" s="164"/>
      <c r="M173" s="170"/>
      <c r="N173" s="171"/>
      <c r="O173" s="171"/>
      <c r="P173" s="171"/>
      <c r="Q173" s="171"/>
      <c r="R173" s="171"/>
      <c r="S173" s="171"/>
      <c r="T173" s="172"/>
      <c r="AT173" s="166" t="s">
        <v>194</v>
      </c>
      <c r="AU173" s="166" t="s">
        <v>88</v>
      </c>
      <c r="AV173" s="13" t="s">
        <v>88</v>
      </c>
      <c r="AW173" s="13" t="s">
        <v>35</v>
      </c>
      <c r="AX173" s="13" t="s">
        <v>80</v>
      </c>
      <c r="AY173" s="166" t="s">
        <v>185</v>
      </c>
    </row>
    <row r="174" spans="1:65" s="14" customFormat="1">
      <c r="B174" s="173"/>
      <c r="D174" s="165" t="s">
        <v>194</v>
      </c>
      <c r="E174" s="174" t="s">
        <v>1</v>
      </c>
      <c r="F174" s="175" t="s">
        <v>195</v>
      </c>
      <c r="H174" s="176">
        <v>102.476</v>
      </c>
      <c r="I174" s="177"/>
      <c r="L174" s="173"/>
      <c r="M174" s="178"/>
      <c r="N174" s="179"/>
      <c r="O174" s="179"/>
      <c r="P174" s="179"/>
      <c r="Q174" s="179"/>
      <c r="R174" s="179"/>
      <c r="S174" s="179"/>
      <c r="T174" s="180"/>
      <c r="AT174" s="174" t="s">
        <v>194</v>
      </c>
      <c r="AU174" s="174" t="s">
        <v>88</v>
      </c>
      <c r="AV174" s="14" t="s">
        <v>192</v>
      </c>
      <c r="AW174" s="14" t="s">
        <v>35</v>
      </c>
      <c r="AX174" s="14" t="s">
        <v>24</v>
      </c>
      <c r="AY174" s="174" t="s">
        <v>185</v>
      </c>
    </row>
    <row r="175" spans="1:65" s="2" customFormat="1" ht="21.75" customHeight="1">
      <c r="A175" s="33"/>
      <c r="B175" s="150"/>
      <c r="C175" s="151" t="s">
        <v>241</v>
      </c>
      <c r="D175" s="151" t="s">
        <v>187</v>
      </c>
      <c r="E175" s="152" t="s">
        <v>3491</v>
      </c>
      <c r="F175" s="153" t="s">
        <v>3492</v>
      </c>
      <c r="G175" s="154" t="s">
        <v>288</v>
      </c>
      <c r="H175" s="155">
        <v>5.2030000000000003</v>
      </c>
      <c r="I175" s="156"/>
      <c r="J175" s="157">
        <f>ROUND(I175*H175,2)</f>
        <v>0</v>
      </c>
      <c r="K175" s="153" t="s">
        <v>191</v>
      </c>
      <c r="L175" s="34"/>
      <c r="M175" s="158" t="s">
        <v>1</v>
      </c>
      <c r="N175" s="159" t="s">
        <v>45</v>
      </c>
      <c r="O175" s="59"/>
      <c r="P175" s="160">
        <f>O175*H175</f>
        <v>0</v>
      </c>
      <c r="Q175" s="160">
        <v>0</v>
      </c>
      <c r="R175" s="160">
        <f>Q175*H175</f>
        <v>0</v>
      </c>
      <c r="S175" s="160">
        <v>0.3</v>
      </c>
      <c r="T175" s="161">
        <f>S175*H175</f>
        <v>1.5609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62" t="s">
        <v>192</v>
      </c>
      <c r="AT175" s="162" t="s">
        <v>187</v>
      </c>
      <c r="AU175" s="162" t="s">
        <v>88</v>
      </c>
      <c r="AY175" s="18" t="s">
        <v>185</v>
      </c>
      <c r="BE175" s="163">
        <f>IF(N175="základní",J175,0)</f>
        <v>0</v>
      </c>
      <c r="BF175" s="163">
        <f>IF(N175="snížená",J175,0)</f>
        <v>0</v>
      </c>
      <c r="BG175" s="163">
        <f>IF(N175="zákl. přenesená",J175,0)</f>
        <v>0</v>
      </c>
      <c r="BH175" s="163">
        <f>IF(N175="sníž. přenesená",J175,0)</f>
        <v>0</v>
      </c>
      <c r="BI175" s="163">
        <f>IF(N175="nulová",J175,0)</f>
        <v>0</v>
      </c>
      <c r="BJ175" s="18" t="s">
        <v>24</v>
      </c>
      <c r="BK175" s="163">
        <f>ROUND(I175*H175,2)</f>
        <v>0</v>
      </c>
      <c r="BL175" s="18" t="s">
        <v>192</v>
      </c>
      <c r="BM175" s="162" t="s">
        <v>4893</v>
      </c>
    </row>
    <row r="176" spans="1:65" s="13" customFormat="1">
      <c r="B176" s="164"/>
      <c r="D176" s="165" t="s">
        <v>194</v>
      </c>
      <c r="E176" s="166" t="s">
        <v>1</v>
      </c>
      <c r="F176" s="167" t="s">
        <v>717</v>
      </c>
      <c r="H176" s="168">
        <v>5.2030000000000003</v>
      </c>
      <c r="I176" s="169"/>
      <c r="L176" s="164"/>
      <c r="M176" s="170"/>
      <c r="N176" s="171"/>
      <c r="O176" s="171"/>
      <c r="P176" s="171"/>
      <c r="Q176" s="171"/>
      <c r="R176" s="171"/>
      <c r="S176" s="171"/>
      <c r="T176" s="172"/>
      <c r="AT176" s="166" t="s">
        <v>194</v>
      </c>
      <c r="AU176" s="166" t="s">
        <v>88</v>
      </c>
      <c r="AV176" s="13" t="s">
        <v>88</v>
      </c>
      <c r="AW176" s="13" t="s">
        <v>35</v>
      </c>
      <c r="AX176" s="13" t="s">
        <v>24</v>
      </c>
      <c r="AY176" s="166" t="s">
        <v>185</v>
      </c>
    </row>
    <row r="177" spans="1:65" s="2" customFormat="1" ht="21.75" customHeight="1">
      <c r="A177" s="33"/>
      <c r="B177" s="150"/>
      <c r="C177" s="151" t="s">
        <v>246</v>
      </c>
      <c r="D177" s="151" t="s">
        <v>187</v>
      </c>
      <c r="E177" s="152" t="s">
        <v>1890</v>
      </c>
      <c r="F177" s="153" t="s">
        <v>1891</v>
      </c>
      <c r="G177" s="154" t="s">
        <v>288</v>
      </c>
      <c r="H177" s="155">
        <v>22.065999999999999</v>
      </c>
      <c r="I177" s="156"/>
      <c r="J177" s="157">
        <f>ROUND(I177*H177,2)</f>
        <v>0</v>
      </c>
      <c r="K177" s="153" t="s">
        <v>191</v>
      </c>
      <c r="L177" s="34"/>
      <c r="M177" s="158" t="s">
        <v>1</v>
      </c>
      <c r="N177" s="159" t="s">
        <v>45</v>
      </c>
      <c r="O177" s="59"/>
      <c r="P177" s="160">
        <f>O177*H177</f>
        <v>0</v>
      </c>
      <c r="Q177" s="160">
        <v>0</v>
      </c>
      <c r="R177" s="160">
        <f>Q177*H177</f>
        <v>0</v>
      </c>
      <c r="S177" s="160">
        <v>0.5</v>
      </c>
      <c r="T177" s="161">
        <f>S177*H177</f>
        <v>11.032999999999999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62" t="s">
        <v>192</v>
      </c>
      <c r="AT177" s="162" t="s">
        <v>187</v>
      </c>
      <c r="AU177" s="162" t="s">
        <v>88</v>
      </c>
      <c r="AY177" s="18" t="s">
        <v>185</v>
      </c>
      <c r="BE177" s="163">
        <f>IF(N177="základní",J177,0)</f>
        <v>0</v>
      </c>
      <c r="BF177" s="163">
        <f>IF(N177="snížená",J177,0)</f>
        <v>0</v>
      </c>
      <c r="BG177" s="163">
        <f>IF(N177="zákl. přenesená",J177,0)</f>
        <v>0</v>
      </c>
      <c r="BH177" s="163">
        <f>IF(N177="sníž. přenesená",J177,0)</f>
        <v>0</v>
      </c>
      <c r="BI177" s="163">
        <f>IF(N177="nulová",J177,0)</f>
        <v>0</v>
      </c>
      <c r="BJ177" s="18" t="s">
        <v>24</v>
      </c>
      <c r="BK177" s="163">
        <f>ROUND(I177*H177,2)</f>
        <v>0</v>
      </c>
      <c r="BL177" s="18" t="s">
        <v>192</v>
      </c>
      <c r="BM177" s="162" t="s">
        <v>4894</v>
      </c>
    </row>
    <row r="178" spans="1:65" s="13" customFormat="1">
      <c r="B178" s="164"/>
      <c r="D178" s="165" t="s">
        <v>194</v>
      </c>
      <c r="E178" s="166" t="s">
        <v>1</v>
      </c>
      <c r="F178" s="167" t="s">
        <v>722</v>
      </c>
      <c r="H178" s="168">
        <v>4.9939999999999998</v>
      </c>
      <c r="I178" s="169"/>
      <c r="L178" s="164"/>
      <c r="M178" s="170"/>
      <c r="N178" s="171"/>
      <c r="O178" s="171"/>
      <c r="P178" s="171"/>
      <c r="Q178" s="171"/>
      <c r="R178" s="171"/>
      <c r="S178" s="171"/>
      <c r="T178" s="172"/>
      <c r="AT178" s="166" t="s">
        <v>194</v>
      </c>
      <c r="AU178" s="166" t="s">
        <v>88</v>
      </c>
      <c r="AV178" s="13" t="s">
        <v>88</v>
      </c>
      <c r="AW178" s="13" t="s">
        <v>35</v>
      </c>
      <c r="AX178" s="13" t="s">
        <v>80</v>
      </c>
      <c r="AY178" s="166" t="s">
        <v>185</v>
      </c>
    </row>
    <row r="179" spans="1:65" s="13" customFormat="1">
      <c r="B179" s="164"/>
      <c r="D179" s="165" t="s">
        <v>194</v>
      </c>
      <c r="E179" s="166" t="s">
        <v>1</v>
      </c>
      <c r="F179" s="167" t="s">
        <v>715</v>
      </c>
      <c r="H179" s="168">
        <v>14.651999999999999</v>
      </c>
      <c r="I179" s="169"/>
      <c r="L179" s="164"/>
      <c r="M179" s="170"/>
      <c r="N179" s="171"/>
      <c r="O179" s="171"/>
      <c r="P179" s="171"/>
      <c r="Q179" s="171"/>
      <c r="R179" s="171"/>
      <c r="S179" s="171"/>
      <c r="T179" s="172"/>
      <c r="AT179" s="166" t="s">
        <v>194</v>
      </c>
      <c r="AU179" s="166" t="s">
        <v>88</v>
      </c>
      <c r="AV179" s="13" t="s">
        <v>88</v>
      </c>
      <c r="AW179" s="13" t="s">
        <v>35</v>
      </c>
      <c r="AX179" s="13" t="s">
        <v>80</v>
      </c>
      <c r="AY179" s="166" t="s">
        <v>185</v>
      </c>
    </row>
    <row r="180" spans="1:65" s="13" customFormat="1">
      <c r="B180" s="164"/>
      <c r="D180" s="165" t="s">
        <v>194</v>
      </c>
      <c r="E180" s="166" t="s">
        <v>1</v>
      </c>
      <c r="F180" s="167" t="s">
        <v>3495</v>
      </c>
      <c r="H180" s="168">
        <v>2.42</v>
      </c>
      <c r="I180" s="169"/>
      <c r="L180" s="164"/>
      <c r="M180" s="170"/>
      <c r="N180" s="171"/>
      <c r="O180" s="171"/>
      <c r="P180" s="171"/>
      <c r="Q180" s="171"/>
      <c r="R180" s="171"/>
      <c r="S180" s="171"/>
      <c r="T180" s="172"/>
      <c r="AT180" s="166" t="s">
        <v>194</v>
      </c>
      <c r="AU180" s="166" t="s">
        <v>88</v>
      </c>
      <c r="AV180" s="13" t="s">
        <v>88</v>
      </c>
      <c r="AW180" s="13" t="s">
        <v>35</v>
      </c>
      <c r="AX180" s="13" t="s">
        <v>80</v>
      </c>
      <c r="AY180" s="166" t="s">
        <v>185</v>
      </c>
    </row>
    <row r="181" spans="1:65" s="14" customFormat="1">
      <c r="B181" s="173"/>
      <c r="D181" s="165" t="s">
        <v>194</v>
      </c>
      <c r="E181" s="174" t="s">
        <v>1</v>
      </c>
      <c r="F181" s="175" t="s">
        <v>195</v>
      </c>
      <c r="H181" s="176">
        <v>22.065999999999999</v>
      </c>
      <c r="I181" s="177"/>
      <c r="L181" s="173"/>
      <c r="M181" s="178"/>
      <c r="N181" s="179"/>
      <c r="O181" s="179"/>
      <c r="P181" s="179"/>
      <c r="Q181" s="179"/>
      <c r="R181" s="179"/>
      <c r="S181" s="179"/>
      <c r="T181" s="180"/>
      <c r="AT181" s="174" t="s">
        <v>194</v>
      </c>
      <c r="AU181" s="174" t="s">
        <v>88</v>
      </c>
      <c r="AV181" s="14" t="s">
        <v>192</v>
      </c>
      <c r="AW181" s="14" t="s">
        <v>35</v>
      </c>
      <c r="AX181" s="14" t="s">
        <v>24</v>
      </c>
      <c r="AY181" s="174" t="s">
        <v>185</v>
      </c>
    </row>
    <row r="182" spans="1:65" s="2" customFormat="1" ht="21.75" customHeight="1">
      <c r="A182" s="33"/>
      <c r="B182" s="150"/>
      <c r="C182" s="151" t="s">
        <v>8</v>
      </c>
      <c r="D182" s="151" t="s">
        <v>187</v>
      </c>
      <c r="E182" s="152" t="s">
        <v>1893</v>
      </c>
      <c r="F182" s="153" t="s">
        <v>1894</v>
      </c>
      <c r="G182" s="154" t="s">
        <v>288</v>
      </c>
      <c r="H182" s="155">
        <v>46.771999999999998</v>
      </c>
      <c r="I182" s="156"/>
      <c r="J182" s="157">
        <f>ROUND(I182*H182,2)</f>
        <v>0</v>
      </c>
      <c r="K182" s="153" t="s">
        <v>191</v>
      </c>
      <c r="L182" s="34"/>
      <c r="M182" s="158" t="s">
        <v>1</v>
      </c>
      <c r="N182" s="159" t="s">
        <v>45</v>
      </c>
      <c r="O182" s="59"/>
      <c r="P182" s="160">
        <f>O182*H182</f>
        <v>0</v>
      </c>
      <c r="Q182" s="160">
        <v>0</v>
      </c>
      <c r="R182" s="160">
        <f>Q182*H182</f>
        <v>0</v>
      </c>
      <c r="S182" s="160">
        <v>0.28999999999999998</v>
      </c>
      <c r="T182" s="161">
        <f>S182*H182</f>
        <v>13.563879999999999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62" t="s">
        <v>192</v>
      </c>
      <c r="AT182" s="162" t="s">
        <v>187</v>
      </c>
      <c r="AU182" s="162" t="s">
        <v>88</v>
      </c>
      <c r="AY182" s="18" t="s">
        <v>185</v>
      </c>
      <c r="BE182" s="163">
        <f>IF(N182="základní",J182,0)</f>
        <v>0</v>
      </c>
      <c r="BF182" s="163">
        <f>IF(N182="snížená",J182,0)</f>
        <v>0</v>
      </c>
      <c r="BG182" s="163">
        <f>IF(N182="zákl. přenesená",J182,0)</f>
        <v>0</v>
      </c>
      <c r="BH182" s="163">
        <f>IF(N182="sníž. přenesená",J182,0)</f>
        <v>0</v>
      </c>
      <c r="BI182" s="163">
        <f>IF(N182="nulová",J182,0)</f>
        <v>0</v>
      </c>
      <c r="BJ182" s="18" t="s">
        <v>24</v>
      </c>
      <c r="BK182" s="163">
        <f>ROUND(I182*H182,2)</f>
        <v>0</v>
      </c>
      <c r="BL182" s="18" t="s">
        <v>192</v>
      </c>
      <c r="BM182" s="162" t="s">
        <v>4895</v>
      </c>
    </row>
    <row r="183" spans="1:65" s="13" customFormat="1">
      <c r="B183" s="164"/>
      <c r="D183" s="165" t="s">
        <v>194</v>
      </c>
      <c r="E183" s="166" t="s">
        <v>1</v>
      </c>
      <c r="F183" s="167" t="s">
        <v>3497</v>
      </c>
      <c r="H183" s="168">
        <v>4.51</v>
      </c>
      <c r="I183" s="169"/>
      <c r="L183" s="164"/>
      <c r="M183" s="170"/>
      <c r="N183" s="171"/>
      <c r="O183" s="171"/>
      <c r="P183" s="171"/>
      <c r="Q183" s="171"/>
      <c r="R183" s="171"/>
      <c r="S183" s="171"/>
      <c r="T183" s="172"/>
      <c r="AT183" s="166" t="s">
        <v>194</v>
      </c>
      <c r="AU183" s="166" t="s">
        <v>88</v>
      </c>
      <c r="AV183" s="13" t="s">
        <v>88</v>
      </c>
      <c r="AW183" s="13" t="s">
        <v>35</v>
      </c>
      <c r="AX183" s="13" t="s">
        <v>80</v>
      </c>
      <c r="AY183" s="166" t="s">
        <v>185</v>
      </c>
    </row>
    <row r="184" spans="1:65" s="13" customFormat="1">
      <c r="B184" s="164"/>
      <c r="D184" s="165" t="s">
        <v>194</v>
      </c>
      <c r="E184" s="166" t="s">
        <v>1</v>
      </c>
      <c r="F184" s="167" t="s">
        <v>3498</v>
      </c>
      <c r="H184" s="168">
        <v>6.4130000000000003</v>
      </c>
      <c r="I184" s="169"/>
      <c r="L184" s="164"/>
      <c r="M184" s="170"/>
      <c r="N184" s="171"/>
      <c r="O184" s="171"/>
      <c r="P184" s="171"/>
      <c r="Q184" s="171"/>
      <c r="R184" s="171"/>
      <c r="S184" s="171"/>
      <c r="T184" s="172"/>
      <c r="AT184" s="166" t="s">
        <v>194</v>
      </c>
      <c r="AU184" s="166" t="s">
        <v>88</v>
      </c>
      <c r="AV184" s="13" t="s">
        <v>88</v>
      </c>
      <c r="AW184" s="13" t="s">
        <v>35</v>
      </c>
      <c r="AX184" s="13" t="s">
        <v>80</v>
      </c>
      <c r="AY184" s="166" t="s">
        <v>185</v>
      </c>
    </row>
    <row r="185" spans="1:65" s="13" customFormat="1">
      <c r="B185" s="164"/>
      <c r="D185" s="165" t="s">
        <v>194</v>
      </c>
      <c r="E185" s="166" t="s">
        <v>1</v>
      </c>
      <c r="F185" s="167" t="s">
        <v>3499</v>
      </c>
      <c r="H185" s="168">
        <v>17.489999999999998</v>
      </c>
      <c r="I185" s="169"/>
      <c r="L185" s="164"/>
      <c r="M185" s="170"/>
      <c r="N185" s="171"/>
      <c r="O185" s="171"/>
      <c r="P185" s="171"/>
      <c r="Q185" s="171"/>
      <c r="R185" s="171"/>
      <c r="S185" s="171"/>
      <c r="T185" s="172"/>
      <c r="AT185" s="166" t="s">
        <v>194</v>
      </c>
      <c r="AU185" s="166" t="s">
        <v>88</v>
      </c>
      <c r="AV185" s="13" t="s">
        <v>88</v>
      </c>
      <c r="AW185" s="13" t="s">
        <v>35</v>
      </c>
      <c r="AX185" s="13" t="s">
        <v>80</v>
      </c>
      <c r="AY185" s="166" t="s">
        <v>185</v>
      </c>
    </row>
    <row r="186" spans="1:65" s="13" customFormat="1">
      <c r="B186" s="164"/>
      <c r="D186" s="165" t="s">
        <v>194</v>
      </c>
      <c r="E186" s="166" t="s">
        <v>1</v>
      </c>
      <c r="F186" s="167" t="s">
        <v>724</v>
      </c>
      <c r="H186" s="168">
        <v>2.4969999999999999</v>
      </c>
      <c r="I186" s="169"/>
      <c r="L186" s="164"/>
      <c r="M186" s="170"/>
      <c r="N186" s="171"/>
      <c r="O186" s="171"/>
      <c r="P186" s="171"/>
      <c r="Q186" s="171"/>
      <c r="R186" s="171"/>
      <c r="S186" s="171"/>
      <c r="T186" s="172"/>
      <c r="AT186" s="166" t="s">
        <v>194</v>
      </c>
      <c r="AU186" s="166" t="s">
        <v>88</v>
      </c>
      <c r="AV186" s="13" t="s">
        <v>88</v>
      </c>
      <c r="AW186" s="13" t="s">
        <v>35</v>
      </c>
      <c r="AX186" s="13" t="s">
        <v>80</v>
      </c>
      <c r="AY186" s="166" t="s">
        <v>185</v>
      </c>
    </row>
    <row r="187" spans="1:65" s="13" customFormat="1">
      <c r="B187" s="164"/>
      <c r="D187" s="165" t="s">
        <v>194</v>
      </c>
      <c r="E187" s="166" t="s">
        <v>1</v>
      </c>
      <c r="F187" s="167" t="s">
        <v>725</v>
      </c>
      <c r="H187" s="168">
        <v>14.651999999999999</v>
      </c>
      <c r="I187" s="169"/>
      <c r="L187" s="164"/>
      <c r="M187" s="170"/>
      <c r="N187" s="171"/>
      <c r="O187" s="171"/>
      <c r="P187" s="171"/>
      <c r="Q187" s="171"/>
      <c r="R187" s="171"/>
      <c r="S187" s="171"/>
      <c r="T187" s="172"/>
      <c r="AT187" s="166" t="s">
        <v>194</v>
      </c>
      <c r="AU187" s="166" t="s">
        <v>88</v>
      </c>
      <c r="AV187" s="13" t="s">
        <v>88</v>
      </c>
      <c r="AW187" s="13" t="s">
        <v>35</v>
      </c>
      <c r="AX187" s="13" t="s">
        <v>80</v>
      </c>
      <c r="AY187" s="166" t="s">
        <v>185</v>
      </c>
    </row>
    <row r="188" spans="1:65" s="13" customFormat="1">
      <c r="B188" s="164"/>
      <c r="D188" s="165" t="s">
        <v>194</v>
      </c>
      <c r="E188" s="166" t="s">
        <v>1</v>
      </c>
      <c r="F188" s="167" t="s">
        <v>726</v>
      </c>
      <c r="H188" s="168">
        <v>1.21</v>
      </c>
      <c r="I188" s="169"/>
      <c r="L188" s="164"/>
      <c r="M188" s="170"/>
      <c r="N188" s="171"/>
      <c r="O188" s="171"/>
      <c r="P188" s="171"/>
      <c r="Q188" s="171"/>
      <c r="R188" s="171"/>
      <c r="S188" s="171"/>
      <c r="T188" s="172"/>
      <c r="AT188" s="166" t="s">
        <v>194</v>
      </c>
      <c r="AU188" s="166" t="s">
        <v>88</v>
      </c>
      <c r="AV188" s="13" t="s">
        <v>88</v>
      </c>
      <c r="AW188" s="13" t="s">
        <v>35</v>
      </c>
      <c r="AX188" s="13" t="s">
        <v>80</v>
      </c>
      <c r="AY188" s="166" t="s">
        <v>185</v>
      </c>
    </row>
    <row r="189" spans="1:65" s="14" customFormat="1">
      <c r="B189" s="173"/>
      <c r="D189" s="165" t="s">
        <v>194</v>
      </c>
      <c r="E189" s="174" t="s">
        <v>1</v>
      </c>
      <c r="F189" s="175" t="s">
        <v>195</v>
      </c>
      <c r="H189" s="176">
        <v>46.771999999999998</v>
      </c>
      <c r="I189" s="177"/>
      <c r="L189" s="173"/>
      <c r="M189" s="178"/>
      <c r="N189" s="179"/>
      <c r="O189" s="179"/>
      <c r="P189" s="179"/>
      <c r="Q189" s="179"/>
      <c r="R189" s="179"/>
      <c r="S189" s="179"/>
      <c r="T189" s="180"/>
      <c r="AT189" s="174" t="s">
        <v>194</v>
      </c>
      <c r="AU189" s="174" t="s">
        <v>88</v>
      </c>
      <c r="AV189" s="14" t="s">
        <v>192</v>
      </c>
      <c r="AW189" s="14" t="s">
        <v>35</v>
      </c>
      <c r="AX189" s="14" t="s">
        <v>24</v>
      </c>
      <c r="AY189" s="174" t="s">
        <v>185</v>
      </c>
    </row>
    <row r="190" spans="1:65" s="2" customFormat="1" ht="21.75" customHeight="1">
      <c r="A190" s="33"/>
      <c r="B190" s="150"/>
      <c r="C190" s="151" t="s">
        <v>337</v>
      </c>
      <c r="D190" s="151" t="s">
        <v>187</v>
      </c>
      <c r="E190" s="152" t="s">
        <v>1896</v>
      </c>
      <c r="F190" s="153" t="s">
        <v>1897</v>
      </c>
      <c r="G190" s="154" t="s">
        <v>288</v>
      </c>
      <c r="H190" s="155">
        <v>47.575000000000003</v>
      </c>
      <c r="I190" s="156"/>
      <c r="J190" s="157">
        <f>ROUND(I190*H190,2)</f>
        <v>0</v>
      </c>
      <c r="K190" s="153" t="s">
        <v>191</v>
      </c>
      <c r="L190" s="34"/>
      <c r="M190" s="158" t="s">
        <v>1</v>
      </c>
      <c r="N190" s="159" t="s">
        <v>45</v>
      </c>
      <c r="O190" s="59"/>
      <c r="P190" s="160">
        <f>O190*H190</f>
        <v>0</v>
      </c>
      <c r="Q190" s="160">
        <v>0</v>
      </c>
      <c r="R190" s="160">
        <f>Q190*H190</f>
        <v>0</v>
      </c>
      <c r="S190" s="160">
        <v>0.44</v>
      </c>
      <c r="T190" s="161">
        <f>S190*H190</f>
        <v>20.933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62" t="s">
        <v>192</v>
      </c>
      <c r="AT190" s="162" t="s">
        <v>187</v>
      </c>
      <c r="AU190" s="162" t="s">
        <v>88</v>
      </c>
      <c r="AY190" s="18" t="s">
        <v>185</v>
      </c>
      <c r="BE190" s="163">
        <f>IF(N190="základní",J190,0)</f>
        <v>0</v>
      </c>
      <c r="BF190" s="163">
        <f>IF(N190="snížená",J190,0)</f>
        <v>0</v>
      </c>
      <c r="BG190" s="163">
        <f>IF(N190="zákl. přenesená",J190,0)</f>
        <v>0</v>
      </c>
      <c r="BH190" s="163">
        <f>IF(N190="sníž. přenesená",J190,0)</f>
        <v>0</v>
      </c>
      <c r="BI190" s="163">
        <f>IF(N190="nulová",J190,0)</f>
        <v>0</v>
      </c>
      <c r="BJ190" s="18" t="s">
        <v>24</v>
      </c>
      <c r="BK190" s="163">
        <f>ROUND(I190*H190,2)</f>
        <v>0</v>
      </c>
      <c r="BL190" s="18" t="s">
        <v>192</v>
      </c>
      <c r="BM190" s="162" t="s">
        <v>4896</v>
      </c>
    </row>
    <row r="191" spans="1:65" s="13" customFormat="1">
      <c r="B191" s="164"/>
      <c r="D191" s="165" t="s">
        <v>194</v>
      </c>
      <c r="E191" s="166" t="s">
        <v>1</v>
      </c>
      <c r="F191" s="167" t="s">
        <v>3501</v>
      </c>
      <c r="H191" s="168">
        <v>17.489999999999998</v>
      </c>
      <c r="I191" s="169"/>
      <c r="L191" s="164"/>
      <c r="M191" s="170"/>
      <c r="N191" s="171"/>
      <c r="O191" s="171"/>
      <c r="P191" s="171"/>
      <c r="Q191" s="171"/>
      <c r="R191" s="171"/>
      <c r="S191" s="171"/>
      <c r="T191" s="172"/>
      <c r="AT191" s="166" t="s">
        <v>194</v>
      </c>
      <c r="AU191" s="166" t="s">
        <v>88</v>
      </c>
      <c r="AV191" s="13" t="s">
        <v>88</v>
      </c>
      <c r="AW191" s="13" t="s">
        <v>35</v>
      </c>
      <c r="AX191" s="13" t="s">
        <v>80</v>
      </c>
      <c r="AY191" s="166" t="s">
        <v>185</v>
      </c>
    </row>
    <row r="192" spans="1:65" s="13" customFormat="1">
      <c r="B192" s="164"/>
      <c r="D192" s="165" t="s">
        <v>194</v>
      </c>
      <c r="E192" s="166" t="s">
        <v>1</v>
      </c>
      <c r="F192" s="167" t="s">
        <v>730</v>
      </c>
      <c r="H192" s="168">
        <v>4.9939999999999998</v>
      </c>
      <c r="I192" s="169"/>
      <c r="L192" s="164"/>
      <c r="M192" s="170"/>
      <c r="N192" s="171"/>
      <c r="O192" s="171"/>
      <c r="P192" s="171"/>
      <c r="Q192" s="171"/>
      <c r="R192" s="171"/>
      <c r="S192" s="171"/>
      <c r="T192" s="172"/>
      <c r="AT192" s="166" t="s">
        <v>194</v>
      </c>
      <c r="AU192" s="166" t="s">
        <v>88</v>
      </c>
      <c r="AV192" s="13" t="s">
        <v>88</v>
      </c>
      <c r="AW192" s="13" t="s">
        <v>35</v>
      </c>
      <c r="AX192" s="13" t="s">
        <v>80</v>
      </c>
      <c r="AY192" s="166" t="s">
        <v>185</v>
      </c>
    </row>
    <row r="193" spans="1:65" s="13" customFormat="1">
      <c r="B193" s="164"/>
      <c r="D193" s="165" t="s">
        <v>194</v>
      </c>
      <c r="E193" s="166" t="s">
        <v>1</v>
      </c>
      <c r="F193" s="167" t="s">
        <v>731</v>
      </c>
      <c r="H193" s="168">
        <v>9.9329999999999998</v>
      </c>
      <c r="I193" s="169"/>
      <c r="L193" s="164"/>
      <c r="M193" s="170"/>
      <c r="N193" s="171"/>
      <c r="O193" s="171"/>
      <c r="P193" s="171"/>
      <c r="Q193" s="171"/>
      <c r="R193" s="171"/>
      <c r="S193" s="171"/>
      <c r="T193" s="172"/>
      <c r="AT193" s="166" t="s">
        <v>194</v>
      </c>
      <c r="AU193" s="166" t="s">
        <v>88</v>
      </c>
      <c r="AV193" s="13" t="s">
        <v>88</v>
      </c>
      <c r="AW193" s="13" t="s">
        <v>35</v>
      </c>
      <c r="AX193" s="13" t="s">
        <v>80</v>
      </c>
      <c r="AY193" s="166" t="s">
        <v>185</v>
      </c>
    </row>
    <row r="194" spans="1:65" s="13" customFormat="1">
      <c r="B194" s="164"/>
      <c r="D194" s="165" t="s">
        <v>194</v>
      </c>
      <c r="E194" s="166" t="s">
        <v>1</v>
      </c>
      <c r="F194" s="167" t="s">
        <v>732</v>
      </c>
      <c r="H194" s="168">
        <v>2.508</v>
      </c>
      <c r="I194" s="169"/>
      <c r="L194" s="164"/>
      <c r="M194" s="170"/>
      <c r="N194" s="171"/>
      <c r="O194" s="171"/>
      <c r="P194" s="171"/>
      <c r="Q194" s="171"/>
      <c r="R194" s="171"/>
      <c r="S194" s="171"/>
      <c r="T194" s="172"/>
      <c r="AT194" s="166" t="s">
        <v>194</v>
      </c>
      <c r="AU194" s="166" t="s">
        <v>88</v>
      </c>
      <c r="AV194" s="13" t="s">
        <v>88</v>
      </c>
      <c r="AW194" s="13" t="s">
        <v>35</v>
      </c>
      <c r="AX194" s="13" t="s">
        <v>80</v>
      </c>
      <c r="AY194" s="166" t="s">
        <v>185</v>
      </c>
    </row>
    <row r="195" spans="1:65" s="13" customFormat="1">
      <c r="B195" s="164"/>
      <c r="D195" s="165" t="s">
        <v>194</v>
      </c>
      <c r="E195" s="166" t="s">
        <v>1</v>
      </c>
      <c r="F195" s="167" t="s">
        <v>733</v>
      </c>
      <c r="H195" s="168">
        <v>7.4470000000000001</v>
      </c>
      <c r="I195" s="169"/>
      <c r="L195" s="164"/>
      <c r="M195" s="170"/>
      <c r="N195" s="171"/>
      <c r="O195" s="171"/>
      <c r="P195" s="171"/>
      <c r="Q195" s="171"/>
      <c r="R195" s="171"/>
      <c r="S195" s="171"/>
      <c r="T195" s="172"/>
      <c r="AT195" s="166" t="s">
        <v>194</v>
      </c>
      <c r="AU195" s="166" t="s">
        <v>88</v>
      </c>
      <c r="AV195" s="13" t="s">
        <v>88</v>
      </c>
      <c r="AW195" s="13" t="s">
        <v>35</v>
      </c>
      <c r="AX195" s="13" t="s">
        <v>80</v>
      </c>
      <c r="AY195" s="166" t="s">
        <v>185</v>
      </c>
    </row>
    <row r="196" spans="1:65" s="13" customFormat="1">
      <c r="B196" s="164"/>
      <c r="D196" s="165" t="s">
        <v>194</v>
      </c>
      <c r="E196" s="166" t="s">
        <v>1</v>
      </c>
      <c r="F196" s="167" t="s">
        <v>734</v>
      </c>
      <c r="H196" s="168">
        <v>5.2030000000000003</v>
      </c>
      <c r="I196" s="169"/>
      <c r="L196" s="164"/>
      <c r="M196" s="170"/>
      <c r="N196" s="171"/>
      <c r="O196" s="171"/>
      <c r="P196" s="171"/>
      <c r="Q196" s="171"/>
      <c r="R196" s="171"/>
      <c r="S196" s="171"/>
      <c r="T196" s="172"/>
      <c r="AT196" s="166" t="s">
        <v>194</v>
      </c>
      <c r="AU196" s="166" t="s">
        <v>88</v>
      </c>
      <c r="AV196" s="13" t="s">
        <v>88</v>
      </c>
      <c r="AW196" s="13" t="s">
        <v>35</v>
      </c>
      <c r="AX196" s="13" t="s">
        <v>80</v>
      </c>
      <c r="AY196" s="166" t="s">
        <v>185</v>
      </c>
    </row>
    <row r="197" spans="1:65" s="14" customFormat="1">
      <c r="B197" s="173"/>
      <c r="D197" s="165" t="s">
        <v>194</v>
      </c>
      <c r="E197" s="174" t="s">
        <v>1</v>
      </c>
      <c r="F197" s="175" t="s">
        <v>195</v>
      </c>
      <c r="H197" s="176">
        <v>47.575000000000003</v>
      </c>
      <c r="I197" s="177"/>
      <c r="L197" s="173"/>
      <c r="M197" s="178"/>
      <c r="N197" s="179"/>
      <c r="O197" s="179"/>
      <c r="P197" s="179"/>
      <c r="Q197" s="179"/>
      <c r="R197" s="179"/>
      <c r="S197" s="179"/>
      <c r="T197" s="180"/>
      <c r="AT197" s="174" t="s">
        <v>194</v>
      </c>
      <c r="AU197" s="174" t="s">
        <v>88</v>
      </c>
      <c r="AV197" s="14" t="s">
        <v>192</v>
      </c>
      <c r="AW197" s="14" t="s">
        <v>35</v>
      </c>
      <c r="AX197" s="14" t="s">
        <v>24</v>
      </c>
      <c r="AY197" s="174" t="s">
        <v>185</v>
      </c>
    </row>
    <row r="198" spans="1:65" s="2" customFormat="1" ht="21.75" customHeight="1">
      <c r="A198" s="33"/>
      <c r="B198" s="150"/>
      <c r="C198" s="151" t="s">
        <v>342</v>
      </c>
      <c r="D198" s="151" t="s">
        <v>187</v>
      </c>
      <c r="E198" s="152" t="s">
        <v>3502</v>
      </c>
      <c r="F198" s="153" t="s">
        <v>3503</v>
      </c>
      <c r="G198" s="154" t="s">
        <v>288</v>
      </c>
      <c r="H198" s="155">
        <v>6.2919999999999998</v>
      </c>
      <c r="I198" s="156"/>
      <c r="J198" s="157">
        <f>ROUND(I198*H198,2)</f>
        <v>0</v>
      </c>
      <c r="K198" s="153" t="s">
        <v>191</v>
      </c>
      <c r="L198" s="34"/>
      <c r="M198" s="158" t="s">
        <v>1</v>
      </c>
      <c r="N198" s="159" t="s">
        <v>45</v>
      </c>
      <c r="O198" s="59"/>
      <c r="P198" s="160">
        <f>O198*H198</f>
        <v>0</v>
      </c>
      <c r="Q198" s="160">
        <v>0</v>
      </c>
      <c r="R198" s="160">
        <f>Q198*H198</f>
        <v>0</v>
      </c>
      <c r="S198" s="160">
        <v>0.57999999999999996</v>
      </c>
      <c r="T198" s="161">
        <f>S198*H198</f>
        <v>3.6493599999999997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62" t="s">
        <v>192</v>
      </c>
      <c r="AT198" s="162" t="s">
        <v>187</v>
      </c>
      <c r="AU198" s="162" t="s">
        <v>88</v>
      </c>
      <c r="AY198" s="18" t="s">
        <v>185</v>
      </c>
      <c r="BE198" s="163">
        <f>IF(N198="základní",J198,0)</f>
        <v>0</v>
      </c>
      <c r="BF198" s="163">
        <f>IF(N198="snížená",J198,0)</f>
        <v>0</v>
      </c>
      <c r="BG198" s="163">
        <f>IF(N198="zákl. přenesená",J198,0)</f>
        <v>0</v>
      </c>
      <c r="BH198" s="163">
        <f>IF(N198="sníž. přenesená",J198,0)</f>
        <v>0</v>
      </c>
      <c r="BI198" s="163">
        <f>IF(N198="nulová",J198,0)</f>
        <v>0</v>
      </c>
      <c r="BJ198" s="18" t="s">
        <v>24</v>
      </c>
      <c r="BK198" s="163">
        <f>ROUND(I198*H198,2)</f>
        <v>0</v>
      </c>
      <c r="BL198" s="18" t="s">
        <v>192</v>
      </c>
      <c r="BM198" s="162" t="s">
        <v>4897</v>
      </c>
    </row>
    <row r="199" spans="1:65" s="13" customFormat="1">
      <c r="B199" s="164"/>
      <c r="D199" s="165" t="s">
        <v>194</v>
      </c>
      <c r="E199" s="166" t="s">
        <v>1</v>
      </c>
      <c r="F199" s="167" t="s">
        <v>738</v>
      </c>
      <c r="H199" s="168">
        <v>6.2919999999999998</v>
      </c>
      <c r="I199" s="169"/>
      <c r="L199" s="164"/>
      <c r="M199" s="170"/>
      <c r="N199" s="171"/>
      <c r="O199" s="171"/>
      <c r="P199" s="171"/>
      <c r="Q199" s="171"/>
      <c r="R199" s="171"/>
      <c r="S199" s="171"/>
      <c r="T199" s="172"/>
      <c r="AT199" s="166" t="s">
        <v>194</v>
      </c>
      <c r="AU199" s="166" t="s">
        <v>88</v>
      </c>
      <c r="AV199" s="13" t="s">
        <v>88</v>
      </c>
      <c r="AW199" s="13" t="s">
        <v>35</v>
      </c>
      <c r="AX199" s="13" t="s">
        <v>24</v>
      </c>
      <c r="AY199" s="166" t="s">
        <v>185</v>
      </c>
    </row>
    <row r="200" spans="1:65" s="2" customFormat="1" ht="21.75" customHeight="1">
      <c r="A200" s="33"/>
      <c r="B200" s="150"/>
      <c r="C200" s="151" t="s">
        <v>347</v>
      </c>
      <c r="D200" s="151" t="s">
        <v>187</v>
      </c>
      <c r="E200" s="152" t="s">
        <v>3552</v>
      </c>
      <c r="F200" s="153" t="s">
        <v>3553</v>
      </c>
      <c r="G200" s="154" t="s">
        <v>288</v>
      </c>
      <c r="H200" s="155">
        <v>76.680999999999997</v>
      </c>
      <c r="I200" s="156"/>
      <c r="J200" s="157">
        <f>ROUND(I200*H200,2)</f>
        <v>0</v>
      </c>
      <c r="K200" s="153" t="s">
        <v>191</v>
      </c>
      <c r="L200" s="34"/>
      <c r="M200" s="158" t="s">
        <v>1</v>
      </c>
      <c r="N200" s="159" t="s">
        <v>45</v>
      </c>
      <c r="O200" s="59"/>
      <c r="P200" s="160">
        <f>O200*H200</f>
        <v>0</v>
      </c>
      <c r="Q200" s="160">
        <v>0</v>
      </c>
      <c r="R200" s="160">
        <f>Q200*H200</f>
        <v>0</v>
      </c>
      <c r="S200" s="160">
        <v>0.32500000000000001</v>
      </c>
      <c r="T200" s="161">
        <f>S200*H200</f>
        <v>24.921325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62" t="s">
        <v>192</v>
      </c>
      <c r="AT200" s="162" t="s">
        <v>187</v>
      </c>
      <c r="AU200" s="162" t="s">
        <v>88</v>
      </c>
      <c r="AY200" s="18" t="s">
        <v>185</v>
      </c>
      <c r="BE200" s="163">
        <f>IF(N200="základní",J200,0)</f>
        <v>0</v>
      </c>
      <c r="BF200" s="163">
        <f>IF(N200="snížená",J200,0)</f>
        <v>0</v>
      </c>
      <c r="BG200" s="163">
        <f>IF(N200="zákl. přenesená",J200,0)</f>
        <v>0</v>
      </c>
      <c r="BH200" s="163">
        <f>IF(N200="sníž. přenesená",J200,0)</f>
        <v>0</v>
      </c>
      <c r="BI200" s="163">
        <f>IF(N200="nulová",J200,0)</f>
        <v>0</v>
      </c>
      <c r="BJ200" s="18" t="s">
        <v>24</v>
      </c>
      <c r="BK200" s="163">
        <f>ROUND(I200*H200,2)</f>
        <v>0</v>
      </c>
      <c r="BL200" s="18" t="s">
        <v>192</v>
      </c>
      <c r="BM200" s="162" t="s">
        <v>4898</v>
      </c>
    </row>
    <row r="201" spans="1:65" s="13" customFormat="1">
      <c r="B201" s="164"/>
      <c r="D201" s="165" t="s">
        <v>194</v>
      </c>
      <c r="E201" s="166" t="s">
        <v>1</v>
      </c>
      <c r="F201" s="167" t="s">
        <v>3555</v>
      </c>
      <c r="H201" s="168">
        <v>76.680999999999997</v>
      </c>
      <c r="I201" s="169"/>
      <c r="L201" s="164"/>
      <c r="M201" s="170"/>
      <c r="N201" s="171"/>
      <c r="O201" s="171"/>
      <c r="P201" s="171"/>
      <c r="Q201" s="171"/>
      <c r="R201" s="171"/>
      <c r="S201" s="171"/>
      <c r="T201" s="172"/>
      <c r="AT201" s="166" t="s">
        <v>194</v>
      </c>
      <c r="AU201" s="166" t="s">
        <v>88</v>
      </c>
      <c r="AV201" s="13" t="s">
        <v>88</v>
      </c>
      <c r="AW201" s="13" t="s">
        <v>35</v>
      </c>
      <c r="AX201" s="13" t="s">
        <v>24</v>
      </c>
      <c r="AY201" s="166" t="s">
        <v>185</v>
      </c>
    </row>
    <row r="202" spans="1:65" s="2" customFormat="1" ht="16.5" customHeight="1">
      <c r="A202" s="33"/>
      <c r="B202" s="150"/>
      <c r="C202" s="151" t="s">
        <v>352</v>
      </c>
      <c r="D202" s="151" t="s">
        <v>187</v>
      </c>
      <c r="E202" s="152" t="s">
        <v>1300</v>
      </c>
      <c r="F202" s="153" t="s">
        <v>1301</v>
      </c>
      <c r="G202" s="154" t="s">
        <v>280</v>
      </c>
      <c r="H202" s="155">
        <v>146.41999999999999</v>
      </c>
      <c r="I202" s="156"/>
      <c r="J202" s="157">
        <f>ROUND(I202*H202,2)</f>
        <v>0</v>
      </c>
      <c r="K202" s="153" t="s">
        <v>191</v>
      </c>
      <c r="L202" s="34"/>
      <c r="M202" s="158" t="s">
        <v>1</v>
      </c>
      <c r="N202" s="159" t="s">
        <v>45</v>
      </c>
      <c r="O202" s="59"/>
      <c r="P202" s="160">
        <f>O202*H202</f>
        <v>0</v>
      </c>
      <c r="Q202" s="160">
        <v>3.0000000000000001E-5</v>
      </c>
      <c r="R202" s="160">
        <f>Q202*H202</f>
        <v>4.3926E-3</v>
      </c>
      <c r="S202" s="160">
        <v>0</v>
      </c>
      <c r="T202" s="161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62" t="s">
        <v>192</v>
      </c>
      <c r="AT202" s="162" t="s">
        <v>187</v>
      </c>
      <c r="AU202" s="162" t="s">
        <v>88</v>
      </c>
      <c r="AY202" s="18" t="s">
        <v>185</v>
      </c>
      <c r="BE202" s="163">
        <f>IF(N202="základní",J202,0)</f>
        <v>0</v>
      </c>
      <c r="BF202" s="163">
        <f>IF(N202="snížená",J202,0)</f>
        <v>0</v>
      </c>
      <c r="BG202" s="163">
        <f>IF(N202="zákl. přenesená",J202,0)</f>
        <v>0</v>
      </c>
      <c r="BH202" s="163">
        <f>IF(N202="sníž. přenesená",J202,0)</f>
        <v>0</v>
      </c>
      <c r="BI202" s="163">
        <f>IF(N202="nulová",J202,0)</f>
        <v>0</v>
      </c>
      <c r="BJ202" s="18" t="s">
        <v>24</v>
      </c>
      <c r="BK202" s="163">
        <f>ROUND(I202*H202,2)</f>
        <v>0</v>
      </c>
      <c r="BL202" s="18" t="s">
        <v>192</v>
      </c>
      <c r="BM202" s="162" t="s">
        <v>4899</v>
      </c>
    </row>
    <row r="203" spans="1:65" s="15" customFormat="1">
      <c r="B203" s="194"/>
      <c r="D203" s="165" t="s">
        <v>194</v>
      </c>
      <c r="E203" s="195" t="s">
        <v>1</v>
      </c>
      <c r="F203" s="196" t="s">
        <v>4209</v>
      </c>
      <c r="H203" s="195" t="s">
        <v>1</v>
      </c>
      <c r="I203" s="197"/>
      <c r="L203" s="194"/>
      <c r="M203" s="198"/>
      <c r="N203" s="199"/>
      <c r="O203" s="199"/>
      <c r="P203" s="199"/>
      <c r="Q203" s="199"/>
      <c r="R203" s="199"/>
      <c r="S203" s="199"/>
      <c r="T203" s="200"/>
      <c r="AT203" s="195" t="s">
        <v>194</v>
      </c>
      <c r="AU203" s="195" t="s">
        <v>88</v>
      </c>
      <c r="AV203" s="15" t="s">
        <v>24</v>
      </c>
      <c r="AW203" s="15" t="s">
        <v>35</v>
      </c>
      <c r="AX203" s="15" t="s">
        <v>80</v>
      </c>
      <c r="AY203" s="195" t="s">
        <v>185</v>
      </c>
    </row>
    <row r="204" spans="1:65" s="13" customFormat="1">
      <c r="B204" s="164"/>
      <c r="D204" s="165" t="s">
        <v>194</v>
      </c>
      <c r="E204" s="166" t="s">
        <v>1</v>
      </c>
      <c r="F204" s="167" t="s">
        <v>4900</v>
      </c>
      <c r="H204" s="168">
        <v>5.78</v>
      </c>
      <c r="I204" s="169"/>
      <c r="L204" s="164"/>
      <c r="M204" s="170"/>
      <c r="N204" s="171"/>
      <c r="O204" s="171"/>
      <c r="P204" s="171"/>
      <c r="Q204" s="171"/>
      <c r="R204" s="171"/>
      <c r="S204" s="171"/>
      <c r="T204" s="172"/>
      <c r="AT204" s="166" t="s">
        <v>194</v>
      </c>
      <c r="AU204" s="166" t="s">
        <v>88</v>
      </c>
      <c r="AV204" s="13" t="s">
        <v>88</v>
      </c>
      <c r="AW204" s="13" t="s">
        <v>35</v>
      </c>
      <c r="AX204" s="13" t="s">
        <v>80</v>
      </c>
      <c r="AY204" s="166" t="s">
        <v>185</v>
      </c>
    </row>
    <row r="205" spans="1:65" s="13" customFormat="1">
      <c r="B205" s="164"/>
      <c r="D205" s="165" t="s">
        <v>194</v>
      </c>
      <c r="E205" s="166" t="s">
        <v>1</v>
      </c>
      <c r="F205" s="167" t="s">
        <v>4901</v>
      </c>
      <c r="H205" s="168">
        <v>1.46</v>
      </c>
      <c r="I205" s="169"/>
      <c r="L205" s="164"/>
      <c r="M205" s="170"/>
      <c r="N205" s="171"/>
      <c r="O205" s="171"/>
      <c r="P205" s="171"/>
      <c r="Q205" s="171"/>
      <c r="R205" s="171"/>
      <c r="S205" s="171"/>
      <c r="T205" s="172"/>
      <c r="AT205" s="166" t="s">
        <v>194</v>
      </c>
      <c r="AU205" s="166" t="s">
        <v>88</v>
      </c>
      <c r="AV205" s="13" t="s">
        <v>88</v>
      </c>
      <c r="AW205" s="13" t="s">
        <v>35</v>
      </c>
      <c r="AX205" s="13" t="s">
        <v>80</v>
      </c>
      <c r="AY205" s="166" t="s">
        <v>185</v>
      </c>
    </row>
    <row r="206" spans="1:65" s="13" customFormat="1">
      <c r="B206" s="164"/>
      <c r="D206" s="165" t="s">
        <v>194</v>
      </c>
      <c r="E206" s="166" t="s">
        <v>1</v>
      </c>
      <c r="F206" s="167" t="s">
        <v>4902</v>
      </c>
      <c r="H206" s="168">
        <v>9.56</v>
      </c>
      <c r="I206" s="169"/>
      <c r="L206" s="164"/>
      <c r="M206" s="170"/>
      <c r="N206" s="171"/>
      <c r="O206" s="171"/>
      <c r="P206" s="171"/>
      <c r="Q206" s="171"/>
      <c r="R206" s="171"/>
      <c r="S206" s="171"/>
      <c r="T206" s="172"/>
      <c r="AT206" s="166" t="s">
        <v>194</v>
      </c>
      <c r="AU206" s="166" t="s">
        <v>88</v>
      </c>
      <c r="AV206" s="13" t="s">
        <v>88</v>
      </c>
      <c r="AW206" s="13" t="s">
        <v>35</v>
      </c>
      <c r="AX206" s="13" t="s">
        <v>80</v>
      </c>
      <c r="AY206" s="166" t="s">
        <v>185</v>
      </c>
    </row>
    <row r="207" spans="1:65" s="13" customFormat="1">
      <c r="B207" s="164"/>
      <c r="D207" s="165" t="s">
        <v>194</v>
      </c>
      <c r="E207" s="166" t="s">
        <v>1</v>
      </c>
      <c r="F207" s="167" t="s">
        <v>4903</v>
      </c>
      <c r="H207" s="168">
        <v>1.42</v>
      </c>
      <c r="I207" s="169"/>
      <c r="L207" s="164"/>
      <c r="M207" s="170"/>
      <c r="N207" s="171"/>
      <c r="O207" s="171"/>
      <c r="P207" s="171"/>
      <c r="Q207" s="171"/>
      <c r="R207" s="171"/>
      <c r="S207" s="171"/>
      <c r="T207" s="172"/>
      <c r="AT207" s="166" t="s">
        <v>194</v>
      </c>
      <c r="AU207" s="166" t="s">
        <v>88</v>
      </c>
      <c r="AV207" s="13" t="s">
        <v>88</v>
      </c>
      <c r="AW207" s="13" t="s">
        <v>35</v>
      </c>
      <c r="AX207" s="13" t="s">
        <v>80</v>
      </c>
      <c r="AY207" s="166" t="s">
        <v>185</v>
      </c>
    </row>
    <row r="208" spans="1:65" s="13" customFormat="1">
      <c r="B208" s="164"/>
      <c r="D208" s="165" t="s">
        <v>194</v>
      </c>
      <c r="E208" s="166" t="s">
        <v>1</v>
      </c>
      <c r="F208" s="167" t="s">
        <v>4904</v>
      </c>
      <c r="H208" s="168">
        <v>9.6199999999999992</v>
      </c>
      <c r="I208" s="169"/>
      <c r="L208" s="164"/>
      <c r="M208" s="170"/>
      <c r="N208" s="171"/>
      <c r="O208" s="171"/>
      <c r="P208" s="171"/>
      <c r="Q208" s="171"/>
      <c r="R208" s="171"/>
      <c r="S208" s="171"/>
      <c r="T208" s="172"/>
      <c r="AT208" s="166" t="s">
        <v>194</v>
      </c>
      <c r="AU208" s="166" t="s">
        <v>88</v>
      </c>
      <c r="AV208" s="13" t="s">
        <v>88</v>
      </c>
      <c r="AW208" s="13" t="s">
        <v>35</v>
      </c>
      <c r="AX208" s="13" t="s">
        <v>80</v>
      </c>
      <c r="AY208" s="166" t="s">
        <v>185</v>
      </c>
    </row>
    <row r="209" spans="1:65" s="13" customFormat="1">
      <c r="B209" s="164"/>
      <c r="D209" s="165" t="s">
        <v>194</v>
      </c>
      <c r="E209" s="166" t="s">
        <v>1</v>
      </c>
      <c r="F209" s="167" t="s">
        <v>4905</v>
      </c>
      <c r="H209" s="168">
        <v>9.76</v>
      </c>
      <c r="I209" s="169"/>
      <c r="L209" s="164"/>
      <c r="M209" s="170"/>
      <c r="N209" s="171"/>
      <c r="O209" s="171"/>
      <c r="P209" s="171"/>
      <c r="Q209" s="171"/>
      <c r="R209" s="171"/>
      <c r="S209" s="171"/>
      <c r="T209" s="172"/>
      <c r="AT209" s="166" t="s">
        <v>194</v>
      </c>
      <c r="AU209" s="166" t="s">
        <v>88</v>
      </c>
      <c r="AV209" s="13" t="s">
        <v>88</v>
      </c>
      <c r="AW209" s="13" t="s">
        <v>35</v>
      </c>
      <c r="AX209" s="13" t="s">
        <v>80</v>
      </c>
      <c r="AY209" s="166" t="s">
        <v>185</v>
      </c>
    </row>
    <row r="210" spans="1:65" s="13" customFormat="1">
      <c r="B210" s="164"/>
      <c r="D210" s="165" t="s">
        <v>194</v>
      </c>
      <c r="E210" s="166" t="s">
        <v>1</v>
      </c>
      <c r="F210" s="167" t="s">
        <v>4906</v>
      </c>
      <c r="H210" s="168">
        <v>10.38</v>
      </c>
      <c r="I210" s="169"/>
      <c r="L210" s="164"/>
      <c r="M210" s="170"/>
      <c r="N210" s="171"/>
      <c r="O210" s="171"/>
      <c r="P210" s="171"/>
      <c r="Q210" s="171"/>
      <c r="R210" s="171"/>
      <c r="S210" s="171"/>
      <c r="T210" s="172"/>
      <c r="AT210" s="166" t="s">
        <v>194</v>
      </c>
      <c r="AU210" s="166" t="s">
        <v>88</v>
      </c>
      <c r="AV210" s="13" t="s">
        <v>88</v>
      </c>
      <c r="AW210" s="13" t="s">
        <v>35</v>
      </c>
      <c r="AX210" s="13" t="s">
        <v>80</v>
      </c>
      <c r="AY210" s="166" t="s">
        <v>185</v>
      </c>
    </row>
    <row r="211" spans="1:65" s="13" customFormat="1">
      <c r="B211" s="164"/>
      <c r="D211" s="165" t="s">
        <v>194</v>
      </c>
      <c r="E211" s="166" t="s">
        <v>1</v>
      </c>
      <c r="F211" s="167" t="s">
        <v>4907</v>
      </c>
      <c r="H211" s="168">
        <v>6.92</v>
      </c>
      <c r="I211" s="169"/>
      <c r="L211" s="164"/>
      <c r="M211" s="170"/>
      <c r="N211" s="171"/>
      <c r="O211" s="171"/>
      <c r="P211" s="171"/>
      <c r="Q211" s="171"/>
      <c r="R211" s="171"/>
      <c r="S211" s="171"/>
      <c r="T211" s="172"/>
      <c r="AT211" s="166" t="s">
        <v>194</v>
      </c>
      <c r="AU211" s="166" t="s">
        <v>88</v>
      </c>
      <c r="AV211" s="13" t="s">
        <v>88</v>
      </c>
      <c r="AW211" s="13" t="s">
        <v>35</v>
      </c>
      <c r="AX211" s="13" t="s">
        <v>80</v>
      </c>
      <c r="AY211" s="166" t="s">
        <v>185</v>
      </c>
    </row>
    <row r="212" spans="1:65" s="13" customFormat="1">
      <c r="B212" s="164"/>
      <c r="D212" s="165" t="s">
        <v>194</v>
      </c>
      <c r="E212" s="166" t="s">
        <v>1</v>
      </c>
      <c r="F212" s="167" t="s">
        <v>4908</v>
      </c>
      <c r="H212" s="168">
        <v>10.7</v>
      </c>
      <c r="I212" s="169"/>
      <c r="L212" s="164"/>
      <c r="M212" s="170"/>
      <c r="N212" s="171"/>
      <c r="O212" s="171"/>
      <c r="P212" s="171"/>
      <c r="Q212" s="171"/>
      <c r="R212" s="171"/>
      <c r="S212" s="171"/>
      <c r="T212" s="172"/>
      <c r="AT212" s="166" t="s">
        <v>194</v>
      </c>
      <c r="AU212" s="166" t="s">
        <v>88</v>
      </c>
      <c r="AV212" s="13" t="s">
        <v>88</v>
      </c>
      <c r="AW212" s="13" t="s">
        <v>35</v>
      </c>
      <c r="AX212" s="13" t="s">
        <v>80</v>
      </c>
      <c r="AY212" s="166" t="s">
        <v>185</v>
      </c>
    </row>
    <row r="213" spans="1:65" s="13" customFormat="1">
      <c r="B213" s="164"/>
      <c r="D213" s="165" t="s">
        <v>194</v>
      </c>
      <c r="E213" s="166" t="s">
        <v>1</v>
      </c>
      <c r="F213" s="167" t="s">
        <v>4909</v>
      </c>
      <c r="H213" s="168">
        <v>7.04</v>
      </c>
      <c r="I213" s="169"/>
      <c r="L213" s="164"/>
      <c r="M213" s="170"/>
      <c r="N213" s="171"/>
      <c r="O213" s="171"/>
      <c r="P213" s="171"/>
      <c r="Q213" s="171"/>
      <c r="R213" s="171"/>
      <c r="S213" s="171"/>
      <c r="T213" s="172"/>
      <c r="AT213" s="166" t="s">
        <v>194</v>
      </c>
      <c r="AU213" s="166" t="s">
        <v>88</v>
      </c>
      <c r="AV213" s="13" t="s">
        <v>88</v>
      </c>
      <c r="AW213" s="13" t="s">
        <v>35</v>
      </c>
      <c r="AX213" s="13" t="s">
        <v>80</v>
      </c>
      <c r="AY213" s="166" t="s">
        <v>185</v>
      </c>
    </row>
    <row r="214" spans="1:65" s="13" customFormat="1">
      <c r="B214" s="164"/>
      <c r="D214" s="165" t="s">
        <v>194</v>
      </c>
      <c r="E214" s="166" t="s">
        <v>1</v>
      </c>
      <c r="F214" s="167" t="s">
        <v>4910</v>
      </c>
      <c r="H214" s="168">
        <v>8.1199999999999992</v>
      </c>
      <c r="I214" s="169"/>
      <c r="L214" s="164"/>
      <c r="M214" s="170"/>
      <c r="N214" s="171"/>
      <c r="O214" s="171"/>
      <c r="P214" s="171"/>
      <c r="Q214" s="171"/>
      <c r="R214" s="171"/>
      <c r="S214" s="171"/>
      <c r="T214" s="172"/>
      <c r="AT214" s="166" t="s">
        <v>194</v>
      </c>
      <c r="AU214" s="166" t="s">
        <v>88</v>
      </c>
      <c r="AV214" s="13" t="s">
        <v>88</v>
      </c>
      <c r="AW214" s="13" t="s">
        <v>35</v>
      </c>
      <c r="AX214" s="13" t="s">
        <v>80</v>
      </c>
      <c r="AY214" s="166" t="s">
        <v>185</v>
      </c>
    </row>
    <row r="215" spans="1:65" s="13" customFormat="1">
      <c r="B215" s="164"/>
      <c r="D215" s="165" t="s">
        <v>194</v>
      </c>
      <c r="E215" s="166" t="s">
        <v>1</v>
      </c>
      <c r="F215" s="167" t="s">
        <v>4911</v>
      </c>
      <c r="H215" s="168">
        <v>9.9</v>
      </c>
      <c r="I215" s="169"/>
      <c r="L215" s="164"/>
      <c r="M215" s="170"/>
      <c r="N215" s="171"/>
      <c r="O215" s="171"/>
      <c r="P215" s="171"/>
      <c r="Q215" s="171"/>
      <c r="R215" s="171"/>
      <c r="S215" s="171"/>
      <c r="T215" s="172"/>
      <c r="AT215" s="166" t="s">
        <v>194</v>
      </c>
      <c r="AU215" s="166" t="s">
        <v>88</v>
      </c>
      <c r="AV215" s="13" t="s">
        <v>88</v>
      </c>
      <c r="AW215" s="13" t="s">
        <v>35</v>
      </c>
      <c r="AX215" s="13" t="s">
        <v>80</v>
      </c>
      <c r="AY215" s="166" t="s">
        <v>185</v>
      </c>
    </row>
    <row r="216" spans="1:65" s="13" customFormat="1">
      <c r="B216" s="164"/>
      <c r="D216" s="165" t="s">
        <v>194</v>
      </c>
      <c r="E216" s="166" t="s">
        <v>1</v>
      </c>
      <c r="F216" s="167" t="s">
        <v>4912</v>
      </c>
      <c r="H216" s="168">
        <v>15.6</v>
      </c>
      <c r="I216" s="169"/>
      <c r="L216" s="164"/>
      <c r="M216" s="170"/>
      <c r="N216" s="171"/>
      <c r="O216" s="171"/>
      <c r="P216" s="171"/>
      <c r="Q216" s="171"/>
      <c r="R216" s="171"/>
      <c r="S216" s="171"/>
      <c r="T216" s="172"/>
      <c r="AT216" s="166" t="s">
        <v>194</v>
      </c>
      <c r="AU216" s="166" t="s">
        <v>88</v>
      </c>
      <c r="AV216" s="13" t="s">
        <v>88</v>
      </c>
      <c r="AW216" s="13" t="s">
        <v>35</v>
      </c>
      <c r="AX216" s="13" t="s">
        <v>80</v>
      </c>
      <c r="AY216" s="166" t="s">
        <v>185</v>
      </c>
    </row>
    <row r="217" spans="1:65" s="13" customFormat="1">
      <c r="B217" s="164"/>
      <c r="D217" s="165" t="s">
        <v>194</v>
      </c>
      <c r="E217" s="166" t="s">
        <v>1</v>
      </c>
      <c r="F217" s="167" t="s">
        <v>4913</v>
      </c>
      <c r="H217" s="168">
        <v>15.48</v>
      </c>
      <c r="I217" s="169"/>
      <c r="L217" s="164"/>
      <c r="M217" s="170"/>
      <c r="N217" s="171"/>
      <c r="O217" s="171"/>
      <c r="P217" s="171"/>
      <c r="Q217" s="171"/>
      <c r="R217" s="171"/>
      <c r="S217" s="171"/>
      <c r="T217" s="172"/>
      <c r="AT217" s="166" t="s">
        <v>194</v>
      </c>
      <c r="AU217" s="166" t="s">
        <v>88</v>
      </c>
      <c r="AV217" s="13" t="s">
        <v>88</v>
      </c>
      <c r="AW217" s="13" t="s">
        <v>35</v>
      </c>
      <c r="AX217" s="13" t="s">
        <v>80</v>
      </c>
      <c r="AY217" s="166" t="s">
        <v>185</v>
      </c>
    </row>
    <row r="218" spans="1:65" s="13" customFormat="1">
      <c r="B218" s="164"/>
      <c r="D218" s="165" t="s">
        <v>194</v>
      </c>
      <c r="E218" s="166" t="s">
        <v>1</v>
      </c>
      <c r="F218" s="167" t="s">
        <v>4914</v>
      </c>
      <c r="H218" s="168">
        <v>16.72</v>
      </c>
      <c r="I218" s="169"/>
      <c r="L218" s="164"/>
      <c r="M218" s="170"/>
      <c r="N218" s="171"/>
      <c r="O218" s="171"/>
      <c r="P218" s="171"/>
      <c r="Q218" s="171"/>
      <c r="R218" s="171"/>
      <c r="S218" s="171"/>
      <c r="T218" s="172"/>
      <c r="AT218" s="166" t="s">
        <v>194</v>
      </c>
      <c r="AU218" s="166" t="s">
        <v>88</v>
      </c>
      <c r="AV218" s="13" t="s">
        <v>88</v>
      </c>
      <c r="AW218" s="13" t="s">
        <v>35</v>
      </c>
      <c r="AX218" s="13" t="s">
        <v>80</v>
      </c>
      <c r="AY218" s="166" t="s">
        <v>185</v>
      </c>
    </row>
    <row r="219" spans="1:65" s="13" customFormat="1">
      <c r="B219" s="164"/>
      <c r="D219" s="165" t="s">
        <v>194</v>
      </c>
      <c r="E219" s="166" t="s">
        <v>1</v>
      </c>
      <c r="F219" s="167" t="s">
        <v>4915</v>
      </c>
      <c r="H219" s="168">
        <v>7.96</v>
      </c>
      <c r="I219" s="169"/>
      <c r="L219" s="164"/>
      <c r="M219" s="170"/>
      <c r="N219" s="171"/>
      <c r="O219" s="171"/>
      <c r="P219" s="171"/>
      <c r="Q219" s="171"/>
      <c r="R219" s="171"/>
      <c r="S219" s="171"/>
      <c r="T219" s="172"/>
      <c r="AT219" s="166" t="s">
        <v>194</v>
      </c>
      <c r="AU219" s="166" t="s">
        <v>88</v>
      </c>
      <c r="AV219" s="13" t="s">
        <v>88</v>
      </c>
      <c r="AW219" s="13" t="s">
        <v>35</v>
      </c>
      <c r="AX219" s="13" t="s">
        <v>80</v>
      </c>
      <c r="AY219" s="166" t="s">
        <v>185</v>
      </c>
    </row>
    <row r="220" spans="1:65" s="14" customFormat="1">
      <c r="B220" s="173"/>
      <c r="D220" s="165" t="s">
        <v>194</v>
      </c>
      <c r="E220" s="174" t="s">
        <v>1</v>
      </c>
      <c r="F220" s="175" t="s">
        <v>195</v>
      </c>
      <c r="H220" s="176">
        <v>146.41999999999999</v>
      </c>
      <c r="I220" s="177"/>
      <c r="L220" s="173"/>
      <c r="M220" s="178"/>
      <c r="N220" s="179"/>
      <c r="O220" s="179"/>
      <c r="P220" s="179"/>
      <c r="Q220" s="179"/>
      <c r="R220" s="179"/>
      <c r="S220" s="179"/>
      <c r="T220" s="180"/>
      <c r="AT220" s="174" t="s">
        <v>194</v>
      </c>
      <c r="AU220" s="174" t="s">
        <v>88</v>
      </c>
      <c r="AV220" s="14" t="s">
        <v>192</v>
      </c>
      <c r="AW220" s="14" t="s">
        <v>35</v>
      </c>
      <c r="AX220" s="14" t="s">
        <v>24</v>
      </c>
      <c r="AY220" s="174" t="s">
        <v>185</v>
      </c>
    </row>
    <row r="221" spans="1:65" s="2" customFormat="1" ht="16.5" customHeight="1">
      <c r="A221" s="33"/>
      <c r="B221" s="150"/>
      <c r="C221" s="151" t="s">
        <v>356</v>
      </c>
      <c r="D221" s="151" t="s">
        <v>187</v>
      </c>
      <c r="E221" s="152" t="s">
        <v>302</v>
      </c>
      <c r="F221" s="153" t="s">
        <v>303</v>
      </c>
      <c r="G221" s="154" t="s">
        <v>234</v>
      </c>
      <c r="H221" s="155">
        <v>105.175</v>
      </c>
      <c r="I221" s="156"/>
      <c r="J221" s="157">
        <f>ROUND(I221*H221,2)</f>
        <v>0</v>
      </c>
      <c r="K221" s="153" t="s">
        <v>191</v>
      </c>
      <c r="L221" s="34"/>
      <c r="M221" s="158" t="s">
        <v>1</v>
      </c>
      <c r="N221" s="159" t="s">
        <v>45</v>
      </c>
      <c r="O221" s="59"/>
      <c r="P221" s="160">
        <f>O221*H221</f>
        <v>0</v>
      </c>
      <c r="Q221" s="160">
        <v>0</v>
      </c>
      <c r="R221" s="160">
        <f>Q221*H221</f>
        <v>0</v>
      </c>
      <c r="S221" s="160">
        <v>0</v>
      </c>
      <c r="T221" s="161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62" t="s">
        <v>192</v>
      </c>
      <c r="AT221" s="162" t="s">
        <v>187</v>
      </c>
      <c r="AU221" s="162" t="s">
        <v>88</v>
      </c>
      <c r="AY221" s="18" t="s">
        <v>185</v>
      </c>
      <c r="BE221" s="163">
        <f>IF(N221="základní",J221,0)</f>
        <v>0</v>
      </c>
      <c r="BF221" s="163">
        <f>IF(N221="snížená",J221,0)</f>
        <v>0</v>
      </c>
      <c r="BG221" s="163">
        <f>IF(N221="zákl. přenesená",J221,0)</f>
        <v>0</v>
      </c>
      <c r="BH221" s="163">
        <f>IF(N221="sníž. přenesená",J221,0)</f>
        <v>0</v>
      </c>
      <c r="BI221" s="163">
        <f>IF(N221="nulová",J221,0)</f>
        <v>0</v>
      </c>
      <c r="BJ221" s="18" t="s">
        <v>24</v>
      </c>
      <c r="BK221" s="163">
        <f>ROUND(I221*H221,2)</f>
        <v>0</v>
      </c>
      <c r="BL221" s="18" t="s">
        <v>192</v>
      </c>
      <c r="BM221" s="162" t="s">
        <v>4916</v>
      </c>
    </row>
    <row r="222" spans="1:65" s="2" customFormat="1" ht="16.5" customHeight="1">
      <c r="A222" s="33"/>
      <c r="B222" s="150"/>
      <c r="C222" s="151" t="s">
        <v>7</v>
      </c>
      <c r="D222" s="151" t="s">
        <v>187</v>
      </c>
      <c r="E222" s="152" t="s">
        <v>305</v>
      </c>
      <c r="F222" s="153" t="s">
        <v>306</v>
      </c>
      <c r="G222" s="154" t="s">
        <v>234</v>
      </c>
      <c r="H222" s="155">
        <v>631.04999999999995</v>
      </c>
      <c r="I222" s="156"/>
      <c r="J222" s="157">
        <f>ROUND(I222*H222,2)</f>
        <v>0</v>
      </c>
      <c r="K222" s="153" t="s">
        <v>191</v>
      </c>
      <c r="L222" s="34"/>
      <c r="M222" s="158" t="s">
        <v>1</v>
      </c>
      <c r="N222" s="159" t="s">
        <v>45</v>
      </c>
      <c r="O222" s="59"/>
      <c r="P222" s="160">
        <f>O222*H222</f>
        <v>0</v>
      </c>
      <c r="Q222" s="160">
        <v>0</v>
      </c>
      <c r="R222" s="160">
        <f>Q222*H222</f>
        <v>0</v>
      </c>
      <c r="S222" s="160">
        <v>0</v>
      </c>
      <c r="T222" s="161">
        <f>S222*H222</f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62" t="s">
        <v>192</v>
      </c>
      <c r="AT222" s="162" t="s">
        <v>187</v>
      </c>
      <c r="AU222" s="162" t="s">
        <v>88</v>
      </c>
      <c r="AY222" s="18" t="s">
        <v>185</v>
      </c>
      <c r="BE222" s="163">
        <f>IF(N222="základní",J222,0)</f>
        <v>0</v>
      </c>
      <c r="BF222" s="163">
        <f>IF(N222="snížená",J222,0)</f>
        <v>0</v>
      </c>
      <c r="BG222" s="163">
        <f>IF(N222="zákl. přenesená",J222,0)</f>
        <v>0</v>
      </c>
      <c r="BH222" s="163">
        <f>IF(N222="sníž. přenesená",J222,0)</f>
        <v>0</v>
      </c>
      <c r="BI222" s="163">
        <f>IF(N222="nulová",J222,0)</f>
        <v>0</v>
      </c>
      <c r="BJ222" s="18" t="s">
        <v>24</v>
      </c>
      <c r="BK222" s="163">
        <f>ROUND(I222*H222,2)</f>
        <v>0</v>
      </c>
      <c r="BL222" s="18" t="s">
        <v>192</v>
      </c>
      <c r="BM222" s="162" t="s">
        <v>4917</v>
      </c>
    </row>
    <row r="223" spans="1:65" s="13" customFormat="1">
      <c r="B223" s="164"/>
      <c r="D223" s="165" t="s">
        <v>194</v>
      </c>
      <c r="F223" s="167" t="s">
        <v>4918</v>
      </c>
      <c r="H223" s="168">
        <v>631.04999999999995</v>
      </c>
      <c r="I223" s="169"/>
      <c r="L223" s="164"/>
      <c r="M223" s="170"/>
      <c r="N223" s="171"/>
      <c r="O223" s="171"/>
      <c r="P223" s="171"/>
      <c r="Q223" s="171"/>
      <c r="R223" s="171"/>
      <c r="S223" s="171"/>
      <c r="T223" s="172"/>
      <c r="AT223" s="166" t="s">
        <v>194</v>
      </c>
      <c r="AU223" s="166" t="s">
        <v>88</v>
      </c>
      <c r="AV223" s="13" t="s">
        <v>88</v>
      </c>
      <c r="AW223" s="13" t="s">
        <v>3</v>
      </c>
      <c r="AX223" s="13" t="s">
        <v>24</v>
      </c>
      <c r="AY223" s="166" t="s">
        <v>185</v>
      </c>
    </row>
    <row r="224" spans="1:65" s="2" customFormat="1" ht="16.5" customHeight="1">
      <c r="A224" s="33"/>
      <c r="B224" s="150"/>
      <c r="C224" s="151" t="s">
        <v>367</v>
      </c>
      <c r="D224" s="151" t="s">
        <v>187</v>
      </c>
      <c r="E224" s="152" t="s">
        <v>309</v>
      </c>
      <c r="F224" s="153" t="s">
        <v>310</v>
      </c>
      <c r="G224" s="154" t="s">
        <v>234</v>
      </c>
      <c r="H224" s="155">
        <v>105.175</v>
      </c>
      <c r="I224" s="156"/>
      <c r="J224" s="157">
        <f>ROUND(I224*H224,2)</f>
        <v>0</v>
      </c>
      <c r="K224" s="153" t="s">
        <v>224</v>
      </c>
      <c r="L224" s="34"/>
      <c r="M224" s="158" t="s">
        <v>1</v>
      </c>
      <c r="N224" s="159" t="s">
        <v>45</v>
      </c>
      <c r="O224" s="59"/>
      <c r="P224" s="160">
        <f>O224*H224</f>
        <v>0</v>
      </c>
      <c r="Q224" s="160">
        <v>0</v>
      </c>
      <c r="R224" s="160">
        <f>Q224*H224</f>
        <v>0</v>
      </c>
      <c r="S224" s="160">
        <v>0</v>
      </c>
      <c r="T224" s="161">
        <f>S224*H224</f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62" t="s">
        <v>192</v>
      </c>
      <c r="AT224" s="162" t="s">
        <v>187</v>
      </c>
      <c r="AU224" s="162" t="s">
        <v>88</v>
      </c>
      <c r="AY224" s="18" t="s">
        <v>185</v>
      </c>
      <c r="BE224" s="163">
        <f>IF(N224="základní",J224,0)</f>
        <v>0</v>
      </c>
      <c r="BF224" s="163">
        <f>IF(N224="snížená",J224,0)</f>
        <v>0</v>
      </c>
      <c r="BG224" s="163">
        <f>IF(N224="zákl. přenesená",J224,0)</f>
        <v>0</v>
      </c>
      <c r="BH224" s="163">
        <f>IF(N224="sníž. přenesená",J224,0)</f>
        <v>0</v>
      </c>
      <c r="BI224" s="163">
        <f>IF(N224="nulová",J224,0)</f>
        <v>0</v>
      </c>
      <c r="BJ224" s="18" t="s">
        <v>24</v>
      </c>
      <c r="BK224" s="163">
        <f>ROUND(I224*H224,2)</f>
        <v>0</v>
      </c>
      <c r="BL224" s="18" t="s">
        <v>192</v>
      </c>
      <c r="BM224" s="162" t="s">
        <v>4919</v>
      </c>
    </row>
    <row r="225" spans="1:65" s="2" customFormat="1" ht="16.5" customHeight="1">
      <c r="A225" s="33"/>
      <c r="B225" s="150"/>
      <c r="C225" s="151" t="s">
        <v>372</v>
      </c>
      <c r="D225" s="151" t="s">
        <v>187</v>
      </c>
      <c r="E225" s="152" t="s">
        <v>312</v>
      </c>
      <c r="F225" s="153" t="s">
        <v>313</v>
      </c>
      <c r="G225" s="154" t="s">
        <v>234</v>
      </c>
      <c r="H225" s="155">
        <v>3.53</v>
      </c>
      <c r="I225" s="156"/>
      <c r="J225" s="157">
        <f>ROUND(I225*H225,2)</f>
        <v>0</v>
      </c>
      <c r="K225" s="153" t="s">
        <v>191</v>
      </c>
      <c r="L225" s="34"/>
      <c r="M225" s="158" t="s">
        <v>1</v>
      </c>
      <c r="N225" s="159" t="s">
        <v>45</v>
      </c>
      <c r="O225" s="59"/>
      <c r="P225" s="160">
        <f>O225*H225</f>
        <v>0</v>
      </c>
      <c r="Q225" s="160">
        <v>0</v>
      </c>
      <c r="R225" s="160">
        <f>Q225*H225</f>
        <v>0</v>
      </c>
      <c r="S225" s="160">
        <v>0</v>
      </c>
      <c r="T225" s="161">
        <f>S225*H225</f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62" t="s">
        <v>192</v>
      </c>
      <c r="AT225" s="162" t="s">
        <v>187</v>
      </c>
      <c r="AU225" s="162" t="s">
        <v>88</v>
      </c>
      <c r="AY225" s="18" t="s">
        <v>185</v>
      </c>
      <c r="BE225" s="163">
        <f>IF(N225="základní",J225,0)</f>
        <v>0</v>
      </c>
      <c r="BF225" s="163">
        <f>IF(N225="snížená",J225,0)</f>
        <v>0</v>
      </c>
      <c r="BG225" s="163">
        <f>IF(N225="zákl. přenesená",J225,0)</f>
        <v>0</v>
      </c>
      <c r="BH225" s="163">
        <f>IF(N225="sníž. přenesená",J225,0)</f>
        <v>0</v>
      </c>
      <c r="BI225" s="163">
        <f>IF(N225="nulová",J225,0)</f>
        <v>0</v>
      </c>
      <c r="BJ225" s="18" t="s">
        <v>24</v>
      </c>
      <c r="BK225" s="163">
        <f>ROUND(I225*H225,2)</f>
        <v>0</v>
      </c>
      <c r="BL225" s="18" t="s">
        <v>192</v>
      </c>
      <c r="BM225" s="162" t="s">
        <v>4920</v>
      </c>
    </row>
    <row r="226" spans="1:65" s="15" customFormat="1">
      <c r="B226" s="194"/>
      <c r="D226" s="165" t="s">
        <v>194</v>
      </c>
      <c r="E226" s="195" t="s">
        <v>1</v>
      </c>
      <c r="F226" s="196" t="s">
        <v>315</v>
      </c>
      <c r="H226" s="195" t="s">
        <v>1</v>
      </c>
      <c r="I226" s="197"/>
      <c r="L226" s="194"/>
      <c r="M226" s="198"/>
      <c r="N226" s="199"/>
      <c r="O226" s="199"/>
      <c r="P226" s="199"/>
      <c r="Q226" s="199"/>
      <c r="R226" s="199"/>
      <c r="S226" s="199"/>
      <c r="T226" s="200"/>
      <c r="AT226" s="195" t="s">
        <v>194</v>
      </c>
      <c r="AU226" s="195" t="s">
        <v>88</v>
      </c>
      <c r="AV226" s="15" t="s">
        <v>24</v>
      </c>
      <c r="AW226" s="15" t="s">
        <v>35</v>
      </c>
      <c r="AX226" s="15" t="s">
        <v>80</v>
      </c>
      <c r="AY226" s="195" t="s">
        <v>185</v>
      </c>
    </row>
    <row r="227" spans="1:65" s="13" customFormat="1">
      <c r="B227" s="164"/>
      <c r="D227" s="165" t="s">
        <v>194</v>
      </c>
      <c r="E227" s="166" t="s">
        <v>1</v>
      </c>
      <c r="F227" s="167" t="s">
        <v>3588</v>
      </c>
      <c r="H227" s="168">
        <v>0.89800000000000002</v>
      </c>
      <c r="I227" s="169"/>
      <c r="L227" s="164"/>
      <c r="M227" s="170"/>
      <c r="N227" s="171"/>
      <c r="O227" s="171"/>
      <c r="P227" s="171"/>
      <c r="Q227" s="171"/>
      <c r="R227" s="171"/>
      <c r="S227" s="171"/>
      <c r="T227" s="172"/>
      <c r="AT227" s="166" t="s">
        <v>194</v>
      </c>
      <c r="AU227" s="166" t="s">
        <v>88</v>
      </c>
      <c r="AV227" s="13" t="s">
        <v>88</v>
      </c>
      <c r="AW227" s="13" t="s">
        <v>35</v>
      </c>
      <c r="AX227" s="13" t="s">
        <v>80</v>
      </c>
      <c r="AY227" s="166" t="s">
        <v>185</v>
      </c>
    </row>
    <row r="228" spans="1:65" s="13" customFormat="1">
      <c r="B228" s="164"/>
      <c r="D228" s="165" t="s">
        <v>194</v>
      </c>
      <c r="E228" s="166" t="s">
        <v>1</v>
      </c>
      <c r="F228" s="167" t="s">
        <v>3589</v>
      </c>
      <c r="H228" s="168">
        <v>2.2959999999999998</v>
      </c>
      <c r="I228" s="169"/>
      <c r="L228" s="164"/>
      <c r="M228" s="170"/>
      <c r="N228" s="171"/>
      <c r="O228" s="171"/>
      <c r="P228" s="171"/>
      <c r="Q228" s="171"/>
      <c r="R228" s="171"/>
      <c r="S228" s="171"/>
      <c r="T228" s="172"/>
      <c r="AT228" s="166" t="s">
        <v>194</v>
      </c>
      <c r="AU228" s="166" t="s">
        <v>88</v>
      </c>
      <c r="AV228" s="13" t="s">
        <v>88</v>
      </c>
      <c r="AW228" s="13" t="s">
        <v>35</v>
      </c>
      <c r="AX228" s="13" t="s">
        <v>80</v>
      </c>
      <c r="AY228" s="166" t="s">
        <v>185</v>
      </c>
    </row>
    <row r="229" spans="1:65" s="13" customFormat="1">
      <c r="B229" s="164"/>
      <c r="D229" s="165" t="s">
        <v>194</v>
      </c>
      <c r="E229" s="166" t="s">
        <v>1</v>
      </c>
      <c r="F229" s="167" t="s">
        <v>3590</v>
      </c>
      <c r="H229" s="168">
        <v>0.33600000000000002</v>
      </c>
      <c r="I229" s="169"/>
      <c r="L229" s="164"/>
      <c r="M229" s="170"/>
      <c r="N229" s="171"/>
      <c r="O229" s="171"/>
      <c r="P229" s="171"/>
      <c r="Q229" s="171"/>
      <c r="R229" s="171"/>
      <c r="S229" s="171"/>
      <c r="T229" s="172"/>
      <c r="AT229" s="166" t="s">
        <v>194</v>
      </c>
      <c r="AU229" s="166" t="s">
        <v>88</v>
      </c>
      <c r="AV229" s="13" t="s">
        <v>88</v>
      </c>
      <c r="AW229" s="13" t="s">
        <v>35</v>
      </c>
      <c r="AX229" s="13" t="s">
        <v>80</v>
      </c>
      <c r="AY229" s="166" t="s">
        <v>185</v>
      </c>
    </row>
    <row r="230" spans="1:65" s="14" customFormat="1">
      <c r="B230" s="173"/>
      <c r="D230" s="165" t="s">
        <v>194</v>
      </c>
      <c r="E230" s="174" t="s">
        <v>1</v>
      </c>
      <c r="F230" s="175" t="s">
        <v>195</v>
      </c>
      <c r="H230" s="176">
        <v>3.53</v>
      </c>
      <c r="I230" s="177"/>
      <c r="L230" s="173"/>
      <c r="M230" s="178"/>
      <c r="N230" s="179"/>
      <c r="O230" s="179"/>
      <c r="P230" s="179"/>
      <c r="Q230" s="179"/>
      <c r="R230" s="179"/>
      <c r="S230" s="179"/>
      <c r="T230" s="180"/>
      <c r="AT230" s="174" t="s">
        <v>194</v>
      </c>
      <c r="AU230" s="174" t="s">
        <v>88</v>
      </c>
      <c r="AV230" s="14" t="s">
        <v>192</v>
      </c>
      <c r="AW230" s="14" t="s">
        <v>35</v>
      </c>
      <c r="AX230" s="14" t="s">
        <v>24</v>
      </c>
      <c r="AY230" s="174" t="s">
        <v>185</v>
      </c>
    </row>
    <row r="231" spans="1:65" s="2" customFormat="1" ht="16.5" customHeight="1">
      <c r="A231" s="33"/>
      <c r="B231" s="150"/>
      <c r="C231" s="151" t="s">
        <v>379</v>
      </c>
      <c r="D231" s="151" t="s">
        <v>187</v>
      </c>
      <c r="E231" s="152" t="s">
        <v>318</v>
      </c>
      <c r="F231" s="153" t="s">
        <v>319</v>
      </c>
      <c r="G231" s="154" t="s">
        <v>234</v>
      </c>
      <c r="H231" s="155">
        <v>17.649999999999999</v>
      </c>
      <c r="I231" s="156"/>
      <c r="J231" s="157">
        <f>ROUND(I231*H231,2)</f>
        <v>0</v>
      </c>
      <c r="K231" s="153" t="s">
        <v>191</v>
      </c>
      <c r="L231" s="34"/>
      <c r="M231" s="158" t="s">
        <v>1</v>
      </c>
      <c r="N231" s="159" t="s">
        <v>45</v>
      </c>
      <c r="O231" s="59"/>
      <c r="P231" s="160">
        <f>O231*H231</f>
        <v>0</v>
      </c>
      <c r="Q231" s="160">
        <v>0</v>
      </c>
      <c r="R231" s="160">
        <f>Q231*H231</f>
        <v>0</v>
      </c>
      <c r="S231" s="160">
        <v>0</v>
      </c>
      <c r="T231" s="161">
        <f>S231*H231</f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62" t="s">
        <v>192</v>
      </c>
      <c r="AT231" s="162" t="s">
        <v>187</v>
      </c>
      <c r="AU231" s="162" t="s">
        <v>88</v>
      </c>
      <c r="AY231" s="18" t="s">
        <v>185</v>
      </c>
      <c r="BE231" s="163">
        <f>IF(N231="základní",J231,0)</f>
        <v>0</v>
      </c>
      <c r="BF231" s="163">
        <f>IF(N231="snížená",J231,0)</f>
        <v>0</v>
      </c>
      <c r="BG231" s="163">
        <f>IF(N231="zákl. přenesená",J231,0)</f>
        <v>0</v>
      </c>
      <c r="BH231" s="163">
        <f>IF(N231="sníž. přenesená",J231,0)</f>
        <v>0</v>
      </c>
      <c r="BI231" s="163">
        <f>IF(N231="nulová",J231,0)</f>
        <v>0</v>
      </c>
      <c r="BJ231" s="18" t="s">
        <v>24</v>
      </c>
      <c r="BK231" s="163">
        <f>ROUND(I231*H231,2)</f>
        <v>0</v>
      </c>
      <c r="BL231" s="18" t="s">
        <v>192</v>
      </c>
      <c r="BM231" s="162" t="s">
        <v>4921</v>
      </c>
    </row>
    <row r="232" spans="1:65" s="13" customFormat="1">
      <c r="B232" s="164"/>
      <c r="D232" s="165" t="s">
        <v>194</v>
      </c>
      <c r="F232" s="167" t="s">
        <v>4922</v>
      </c>
      <c r="H232" s="168">
        <v>17.649999999999999</v>
      </c>
      <c r="I232" s="169"/>
      <c r="L232" s="164"/>
      <c r="M232" s="170"/>
      <c r="N232" s="171"/>
      <c r="O232" s="171"/>
      <c r="P232" s="171"/>
      <c r="Q232" s="171"/>
      <c r="R232" s="171"/>
      <c r="S232" s="171"/>
      <c r="T232" s="172"/>
      <c r="AT232" s="166" t="s">
        <v>194</v>
      </c>
      <c r="AU232" s="166" t="s">
        <v>88</v>
      </c>
      <c r="AV232" s="13" t="s">
        <v>88</v>
      </c>
      <c r="AW232" s="13" t="s">
        <v>3</v>
      </c>
      <c r="AX232" s="13" t="s">
        <v>24</v>
      </c>
      <c r="AY232" s="166" t="s">
        <v>185</v>
      </c>
    </row>
    <row r="233" spans="1:65" s="2" customFormat="1" ht="16.5" customHeight="1">
      <c r="A233" s="33"/>
      <c r="B233" s="150"/>
      <c r="C233" s="151" t="s">
        <v>383</v>
      </c>
      <c r="D233" s="151" t="s">
        <v>187</v>
      </c>
      <c r="E233" s="152" t="s">
        <v>4229</v>
      </c>
      <c r="F233" s="153" t="s">
        <v>4230</v>
      </c>
      <c r="G233" s="154" t="s">
        <v>288</v>
      </c>
      <c r="H233" s="155">
        <v>76.680999999999997</v>
      </c>
      <c r="I233" s="156"/>
      <c r="J233" s="157">
        <f>ROUND(I233*H233,2)</f>
        <v>0</v>
      </c>
      <c r="K233" s="153" t="s">
        <v>191</v>
      </c>
      <c r="L233" s="34"/>
      <c r="M233" s="158" t="s">
        <v>1</v>
      </c>
      <c r="N233" s="159" t="s">
        <v>45</v>
      </c>
      <c r="O233" s="59"/>
      <c r="P233" s="160">
        <f>O233*H233</f>
        <v>0</v>
      </c>
      <c r="Q233" s="160">
        <v>0</v>
      </c>
      <c r="R233" s="160">
        <f>Q233*H233</f>
        <v>0</v>
      </c>
      <c r="S233" s="160">
        <v>9.8000000000000004E-2</v>
      </c>
      <c r="T233" s="161">
        <f>S233*H233</f>
        <v>7.5147380000000004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62" t="s">
        <v>192</v>
      </c>
      <c r="AT233" s="162" t="s">
        <v>187</v>
      </c>
      <c r="AU233" s="162" t="s">
        <v>88</v>
      </c>
      <c r="AY233" s="18" t="s">
        <v>185</v>
      </c>
      <c r="BE233" s="163">
        <f>IF(N233="základní",J233,0)</f>
        <v>0</v>
      </c>
      <c r="BF233" s="163">
        <f>IF(N233="snížená",J233,0)</f>
        <v>0</v>
      </c>
      <c r="BG233" s="163">
        <f>IF(N233="zákl. přenesená",J233,0)</f>
        <v>0</v>
      </c>
      <c r="BH233" s="163">
        <f>IF(N233="sníž. přenesená",J233,0)</f>
        <v>0</v>
      </c>
      <c r="BI233" s="163">
        <f>IF(N233="nulová",J233,0)</f>
        <v>0</v>
      </c>
      <c r="BJ233" s="18" t="s">
        <v>24</v>
      </c>
      <c r="BK233" s="163">
        <f>ROUND(I233*H233,2)</f>
        <v>0</v>
      </c>
      <c r="BL233" s="18" t="s">
        <v>192</v>
      </c>
      <c r="BM233" s="162" t="s">
        <v>4923</v>
      </c>
    </row>
    <row r="234" spans="1:65" s="15" customFormat="1">
      <c r="B234" s="194"/>
      <c r="D234" s="165" t="s">
        <v>194</v>
      </c>
      <c r="E234" s="195" t="s">
        <v>1</v>
      </c>
      <c r="F234" s="196" t="s">
        <v>3557</v>
      </c>
      <c r="H234" s="195" t="s">
        <v>1</v>
      </c>
      <c r="I234" s="197"/>
      <c r="L234" s="194"/>
      <c r="M234" s="198"/>
      <c r="N234" s="199"/>
      <c r="O234" s="199"/>
      <c r="P234" s="199"/>
      <c r="Q234" s="199"/>
      <c r="R234" s="199"/>
      <c r="S234" s="199"/>
      <c r="T234" s="200"/>
      <c r="AT234" s="195" t="s">
        <v>194</v>
      </c>
      <c r="AU234" s="195" t="s">
        <v>88</v>
      </c>
      <c r="AV234" s="15" t="s">
        <v>24</v>
      </c>
      <c r="AW234" s="15" t="s">
        <v>35</v>
      </c>
      <c r="AX234" s="15" t="s">
        <v>80</v>
      </c>
      <c r="AY234" s="195" t="s">
        <v>185</v>
      </c>
    </row>
    <row r="235" spans="1:65" s="13" customFormat="1">
      <c r="B235" s="164"/>
      <c r="D235" s="165" t="s">
        <v>194</v>
      </c>
      <c r="E235" s="166" t="s">
        <v>1</v>
      </c>
      <c r="F235" s="167" t="s">
        <v>4924</v>
      </c>
      <c r="H235" s="168">
        <v>3.1789999999999998</v>
      </c>
      <c r="I235" s="169"/>
      <c r="L235" s="164"/>
      <c r="M235" s="170"/>
      <c r="N235" s="171"/>
      <c r="O235" s="171"/>
      <c r="P235" s="171"/>
      <c r="Q235" s="171"/>
      <c r="R235" s="171"/>
      <c r="S235" s="171"/>
      <c r="T235" s="172"/>
      <c r="AT235" s="166" t="s">
        <v>194</v>
      </c>
      <c r="AU235" s="166" t="s">
        <v>88</v>
      </c>
      <c r="AV235" s="13" t="s">
        <v>88</v>
      </c>
      <c r="AW235" s="13" t="s">
        <v>35</v>
      </c>
      <c r="AX235" s="13" t="s">
        <v>80</v>
      </c>
      <c r="AY235" s="166" t="s">
        <v>185</v>
      </c>
    </row>
    <row r="236" spans="1:65" s="13" customFormat="1">
      <c r="B236" s="164"/>
      <c r="D236" s="165" t="s">
        <v>194</v>
      </c>
      <c r="E236" s="166" t="s">
        <v>1</v>
      </c>
      <c r="F236" s="167" t="s">
        <v>4925</v>
      </c>
      <c r="H236" s="168">
        <v>0.80300000000000005</v>
      </c>
      <c r="I236" s="169"/>
      <c r="L236" s="164"/>
      <c r="M236" s="170"/>
      <c r="N236" s="171"/>
      <c r="O236" s="171"/>
      <c r="P236" s="171"/>
      <c r="Q236" s="171"/>
      <c r="R236" s="171"/>
      <c r="S236" s="171"/>
      <c r="T236" s="172"/>
      <c r="AT236" s="166" t="s">
        <v>194</v>
      </c>
      <c r="AU236" s="166" t="s">
        <v>88</v>
      </c>
      <c r="AV236" s="13" t="s">
        <v>88</v>
      </c>
      <c r="AW236" s="13" t="s">
        <v>35</v>
      </c>
      <c r="AX236" s="13" t="s">
        <v>80</v>
      </c>
      <c r="AY236" s="166" t="s">
        <v>185</v>
      </c>
    </row>
    <row r="237" spans="1:65" s="13" customFormat="1">
      <c r="B237" s="164"/>
      <c r="D237" s="165" t="s">
        <v>194</v>
      </c>
      <c r="E237" s="166" t="s">
        <v>1</v>
      </c>
      <c r="F237" s="167" t="s">
        <v>4926</v>
      </c>
      <c r="H237" s="168">
        <v>5.258</v>
      </c>
      <c r="I237" s="169"/>
      <c r="L237" s="164"/>
      <c r="M237" s="170"/>
      <c r="N237" s="171"/>
      <c r="O237" s="171"/>
      <c r="P237" s="171"/>
      <c r="Q237" s="171"/>
      <c r="R237" s="171"/>
      <c r="S237" s="171"/>
      <c r="T237" s="172"/>
      <c r="AT237" s="166" t="s">
        <v>194</v>
      </c>
      <c r="AU237" s="166" t="s">
        <v>88</v>
      </c>
      <c r="AV237" s="13" t="s">
        <v>88</v>
      </c>
      <c r="AW237" s="13" t="s">
        <v>35</v>
      </c>
      <c r="AX237" s="13" t="s">
        <v>80</v>
      </c>
      <c r="AY237" s="166" t="s">
        <v>185</v>
      </c>
    </row>
    <row r="238" spans="1:65" s="13" customFormat="1">
      <c r="B238" s="164"/>
      <c r="D238" s="165" t="s">
        <v>194</v>
      </c>
      <c r="E238" s="166" t="s">
        <v>1</v>
      </c>
      <c r="F238" s="167" t="s">
        <v>4927</v>
      </c>
      <c r="H238" s="168">
        <v>0.78100000000000003</v>
      </c>
      <c r="I238" s="169"/>
      <c r="L238" s="164"/>
      <c r="M238" s="170"/>
      <c r="N238" s="171"/>
      <c r="O238" s="171"/>
      <c r="P238" s="171"/>
      <c r="Q238" s="171"/>
      <c r="R238" s="171"/>
      <c r="S238" s="171"/>
      <c r="T238" s="172"/>
      <c r="AT238" s="166" t="s">
        <v>194</v>
      </c>
      <c r="AU238" s="166" t="s">
        <v>88</v>
      </c>
      <c r="AV238" s="13" t="s">
        <v>88</v>
      </c>
      <c r="AW238" s="13" t="s">
        <v>35</v>
      </c>
      <c r="AX238" s="13" t="s">
        <v>80</v>
      </c>
      <c r="AY238" s="166" t="s">
        <v>185</v>
      </c>
    </row>
    <row r="239" spans="1:65" s="13" customFormat="1">
      <c r="B239" s="164"/>
      <c r="D239" s="165" t="s">
        <v>194</v>
      </c>
      <c r="E239" s="166" t="s">
        <v>1</v>
      </c>
      <c r="F239" s="167" t="s">
        <v>4928</v>
      </c>
      <c r="H239" s="168">
        <v>5.2910000000000004</v>
      </c>
      <c r="I239" s="169"/>
      <c r="L239" s="164"/>
      <c r="M239" s="170"/>
      <c r="N239" s="171"/>
      <c r="O239" s="171"/>
      <c r="P239" s="171"/>
      <c r="Q239" s="171"/>
      <c r="R239" s="171"/>
      <c r="S239" s="171"/>
      <c r="T239" s="172"/>
      <c r="AT239" s="166" t="s">
        <v>194</v>
      </c>
      <c r="AU239" s="166" t="s">
        <v>88</v>
      </c>
      <c r="AV239" s="13" t="s">
        <v>88</v>
      </c>
      <c r="AW239" s="13" t="s">
        <v>35</v>
      </c>
      <c r="AX239" s="13" t="s">
        <v>80</v>
      </c>
      <c r="AY239" s="166" t="s">
        <v>185</v>
      </c>
    </row>
    <row r="240" spans="1:65" s="13" customFormat="1">
      <c r="B240" s="164"/>
      <c r="D240" s="165" t="s">
        <v>194</v>
      </c>
      <c r="E240" s="166" t="s">
        <v>1</v>
      </c>
      <c r="F240" s="167" t="s">
        <v>4929</v>
      </c>
      <c r="H240" s="168">
        <v>5.3680000000000003</v>
      </c>
      <c r="I240" s="169"/>
      <c r="L240" s="164"/>
      <c r="M240" s="170"/>
      <c r="N240" s="171"/>
      <c r="O240" s="171"/>
      <c r="P240" s="171"/>
      <c r="Q240" s="171"/>
      <c r="R240" s="171"/>
      <c r="S240" s="171"/>
      <c r="T240" s="172"/>
      <c r="AT240" s="166" t="s">
        <v>194</v>
      </c>
      <c r="AU240" s="166" t="s">
        <v>88</v>
      </c>
      <c r="AV240" s="13" t="s">
        <v>88</v>
      </c>
      <c r="AW240" s="13" t="s">
        <v>35</v>
      </c>
      <c r="AX240" s="13" t="s">
        <v>80</v>
      </c>
      <c r="AY240" s="166" t="s">
        <v>185</v>
      </c>
    </row>
    <row r="241" spans="1:65" s="13" customFormat="1">
      <c r="B241" s="164"/>
      <c r="D241" s="165" t="s">
        <v>194</v>
      </c>
      <c r="E241" s="166" t="s">
        <v>1</v>
      </c>
      <c r="F241" s="167" t="s">
        <v>4930</v>
      </c>
      <c r="H241" s="168">
        <v>5.7089999999999996</v>
      </c>
      <c r="I241" s="169"/>
      <c r="L241" s="164"/>
      <c r="M241" s="170"/>
      <c r="N241" s="171"/>
      <c r="O241" s="171"/>
      <c r="P241" s="171"/>
      <c r="Q241" s="171"/>
      <c r="R241" s="171"/>
      <c r="S241" s="171"/>
      <c r="T241" s="172"/>
      <c r="AT241" s="166" t="s">
        <v>194</v>
      </c>
      <c r="AU241" s="166" t="s">
        <v>88</v>
      </c>
      <c r="AV241" s="13" t="s">
        <v>88</v>
      </c>
      <c r="AW241" s="13" t="s">
        <v>35</v>
      </c>
      <c r="AX241" s="13" t="s">
        <v>80</v>
      </c>
      <c r="AY241" s="166" t="s">
        <v>185</v>
      </c>
    </row>
    <row r="242" spans="1:65" s="13" customFormat="1">
      <c r="B242" s="164"/>
      <c r="D242" s="165" t="s">
        <v>194</v>
      </c>
      <c r="E242" s="166" t="s">
        <v>1</v>
      </c>
      <c r="F242" s="167" t="s">
        <v>4931</v>
      </c>
      <c r="H242" s="168">
        <v>3.806</v>
      </c>
      <c r="I242" s="169"/>
      <c r="L242" s="164"/>
      <c r="M242" s="170"/>
      <c r="N242" s="171"/>
      <c r="O242" s="171"/>
      <c r="P242" s="171"/>
      <c r="Q242" s="171"/>
      <c r="R242" s="171"/>
      <c r="S242" s="171"/>
      <c r="T242" s="172"/>
      <c r="AT242" s="166" t="s">
        <v>194</v>
      </c>
      <c r="AU242" s="166" t="s">
        <v>88</v>
      </c>
      <c r="AV242" s="13" t="s">
        <v>88</v>
      </c>
      <c r="AW242" s="13" t="s">
        <v>35</v>
      </c>
      <c r="AX242" s="13" t="s">
        <v>80</v>
      </c>
      <c r="AY242" s="166" t="s">
        <v>185</v>
      </c>
    </row>
    <row r="243" spans="1:65" s="13" customFormat="1">
      <c r="B243" s="164"/>
      <c r="D243" s="165" t="s">
        <v>194</v>
      </c>
      <c r="E243" s="166" t="s">
        <v>1</v>
      </c>
      <c r="F243" s="167" t="s">
        <v>4932</v>
      </c>
      <c r="H243" s="168">
        <v>5.8849999999999998</v>
      </c>
      <c r="I243" s="169"/>
      <c r="L243" s="164"/>
      <c r="M243" s="170"/>
      <c r="N243" s="171"/>
      <c r="O243" s="171"/>
      <c r="P243" s="171"/>
      <c r="Q243" s="171"/>
      <c r="R243" s="171"/>
      <c r="S243" s="171"/>
      <c r="T243" s="172"/>
      <c r="AT243" s="166" t="s">
        <v>194</v>
      </c>
      <c r="AU243" s="166" t="s">
        <v>88</v>
      </c>
      <c r="AV243" s="13" t="s">
        <v>88</v>
      </c>
      <c r="AW243" s="13" t="s">
        <v>35</v>
      </c>
      <c r="AX243" s="13" t="s">
        <v>80</v>
      </c>
      <c r="AY243" s="166" t="s">
        <v>185</v>
      </c>
    </row>
    <row r="244" spans="1:65" s="13" customFormat="1">
      <c r="B244" s="164"/>
      <c r="D244" s="165" t="s">
        <v>194</v>
      </c>
      <c r="E244" s="166" t="s">
        <v>1</v>
      </c>
      <c r="F244" s="167" t="s">
        <v>4933</v>
      </c>
      <c r="H244" s="168">
        <v>3.8719999999999999</v>
      </c>
      <c r="I244" s="169"/>
      <c r="L244" s="164"/>
      <c r="M244" s="170"/>
      <c r="N244" s="171"/>
      <c r="O244" s="171"/>
      <c r="P244" s="171"/>
      <c r="Q244" s="171"/>
      <c r="R244" s="171"/>
      <c r="S244" s="171"/>
      <c r="T244" s="172"/>
      <c r="AT244" s="166" t="s">
        <v>194</v>
      </c>
      <c r="AU244" s="166" t="s">
        <v>88</v>
      </c>
      <c r="AV244" s="13" t="s">
        <v>88</v>
      </c>
      <c r="AW244" s="13" t="s">
        <v>35</v>
      </c>
      <c r="AX244" s="13" t="s">
        <v>80</v>
      </c>
      <c r="AY244" s="166" t="s">
        <v>185</v>
      </c>
    </row>
    <row r="245" spans="1:65" s="13" customFormat="1">
      <c r="B245" s="164"/>
      <c r="D245" s="165" t="s">
        <v>194</v>
      </c>
      <c r="E245" s="166" t="s">
        <v>1</v>
      </c>
      <c r="F245" s="167" t="s">
        <v>4934</v>
      </c>
      <c r="H245" s="168">
        <v>4.4660000000000002</v>
      </c>
      <c r="I245" s="169"/>
      <c r="L245" s="164"/>
      <c r="M245" s="170"/>
      <c r="N245" s="171"/>
      <c r="O245" s="171"/>
      <c r="P245" s="171"/>
      <c r="Q245" s="171"/>
      <c r="R245" s="171"/>
      <c r="S245" s="171"/>
      <c r="T245" s="172"/>
      <c r="AT245" s="166" t="s">
        <v>194</v>
      </c>
      <c r="AU245" s="166" t="s">
        <v>88</v>
      </c>
      <c r="AV245" s="13" t="s">
        <v>88</v>
      </c>
      <c r="AW245" s="13" t="s">
        <v>35</v>
      </c>
      <c r="AX245" s="13" t="s">
        <v>80</v>
      </c>
      <c r="AY245" s="166" t="s">
        <v>185</v>
      </c>
    </row>
    <row r="246" spans="1:65" s="13" customFormat="1">
      <c r="B246" s="164"/>
      <c r="D246" s="165" t="s">
        <v>194</v>
      </c>
      <c r="E246" s="166" t="s">
        <v>1</v>
      </c>
      <c r="F246" s="167" t="s">
        <v>4935</v>
      </c>
      <c r="H246" s="168">
        <v>5.4450000000000003</v>
      </c>
      <c r="I246" s="169"/>
      <c r="L246" s="164"/>
      <c r="M246" s="170"/>
      <c r="N246" s="171"/>
      <c r="O246" s="171"/>
      <c r="P246" s="171"/>
      <c r="Q246" s="171"/>
      <c r="R246" s="171"/>
      <c r="S246" s="171"/>
      <c r="T246" s="172"/>
      <c r="AT246" s="166" t="s">
        <v>194</v>
      </c>
      <c r="AU246" s="166" t="s">
        <v>88</v>
      </c>
      <c r="AV246" s="13" t="s">
        <v>88</v>
      </c>
      <c r="AW246" s="13" t="s">
        <v>35</v>
      </c>
      <c r="AX246" s="13" t="s">
        <v>80</v>
      </c>
      <c r="AY246" s="166" t="s">
        <v>185</v>
      </c>
    </row>
    <row r="247" spans="1:65" s="13" customFormat="1">
      <c r="B247" s="164"/>
      <c r="D247" s="165" t="s">
        <v>194</v>
      </c>
      <c r="E247" s="166" t="s">
        <v>1</v>
      </c>
      <c r="F247" s="167" t="s">
        <v>4936</v>
      </c>
      <c r="H247" s="168">
        <v>8.58</v>
      </c>
      <c r="I247" s="169"/>
      <c r="L247" s="164"/>
      <c r="M247" s="170"/>
      <c r="N247" s="171"/>
      <c r="O247" s="171"/>
      <c r="P247" s="171"/>
      <c r="Q247" s="171"/>
      <c r="R247" s="171"/>
      <c r="S247" s="171"/>
      <c r="T247" s="172"/>
      <c r="AT247" s="166" t="s">
        <v>194</v>
      </c>
      <c r="AU247" s="166" t="s">
        <v>88</v>
      </c>
      <c r="AV247" s="13" t="s">
        <v>88</v>
      </c>
      <c r="AW247" s="13" t="s">
        <v>35</v>
      </c>
      <c r="AX247" s="13" t="s">
        <v>80</v>
      </c>
      <c r="AY247" s="166" t="s">
        <v>185</v>
      </c>
    </row>
    <row r="248" spans="1:65" s="13" customFormat="1">
      <c r="B248" s="164"/>
      <c r="D248" s="165" t="s">
        <v>194</v>
      </c>
      <c r="E248" s="166" t="s">
        <v>1</v>
      </c>
      <c r="F248" s="167" t="s">
        <v>4937</v>
      </c>
      <c r="H248" s="168">
        <v>4.6639999999999997</v>
      </c>
      <c r="I248" s="169"/>
      <c r="L248" s="164"/>
      <c r="M248" s="170"/>
      <c r="N248" s="171"/>
      <c r="O248" s="171"/>
      <c r="P248" s="171"/>
      <c r="Q248" s="171"/>
      <c r="R248" s="171"/>
      <c r="S248" s="171"/>
      <c r="T248" s="172"/>
      <c r="AT248" s="166" t="s">
        <v>194</v>
      </c>
      <c r="AU248" s="166" t="s">
        <v>88</v>
      </c>
      <c r="AV248" s="13" t="s">
        <v>88</v>
      </c>
      <c r="AW248" s="13" t="s">
        <v>35</v>
      </c>
      <c r="AX248" s="13" t="s">
        <v>80</v>
      </c>
      <c r="AY248" s="166" t="s">
        <v>185</v>
      </c>
    </row>
    <row r="249" spans="1:65" s="13" customFormat="1">
      <c r="B249" s="164"/>
      <c r="D249" s="165" t="s">
        <v>194</v>
      </c>
      <c r="E249" s="166" t="s">
        <v>1</v>
      </c>
      <c r="F249" s="167" t="s">
        <v>4938</v>
      </c>
      <c r="H249" s="168">
        <v>9.1959999999999997</v>
      </c>
      <c r="I249" s="169"/>
      <c r="L249" s="164"/>
      <c r="M249" s="170"/>
      <c r="N249" s="171"/>
      <c r="O249" s="171"/>
      <c r="P249" s="171"/>
      <c r="Q249" s="171"/>
      <c r="R249" s="171"/>
      <c r="S249" s="171"/>
      <c r="T249" s="172"/>
      <c r="AT249" s="166" t="s">
        <v>194</v>
      </c>
      <c r="AU249" s="166" t="s">
        <v>88</v>
      </c>
      <c r="AV249" s="13" t="s">
        <v>88</v>
      </c>
      <c r="AW249" s="13" t="s">
        <v>35</v>
      </c>
      <c r="AX249" s="13" t="s">
        <v>80</v>
      </c>
      <c r="AY249" s="166" t="s">
        <v>185</v>
      </c>
    </row>
    <row r="250" spans="1:65" s="13" customFormat="1">
      <c r="B250" s="164"/>
      <c r="D250" s="165" t="s">
        <v>194</v>
      </c>
      <c r="E250" s="166" t="s">
        <v>1</v>
      </c>
      <c r="F250" s="167" t="s">
        <v>4939</v>
      </c>
      <c r="H250" s="168">
        <v>4.3780000000000001</v>
      </c>
      <c r="I250" s="169"/>
      <c r="L250" s="164"/>
      <c r="M250" s="170"/>
      <c r="N250" s="171"/>
      <c r="O250" s="171"/>
      <c r="P250" s="171"/>
      <c r="Q250" s="171"/>
      <c r="R250" s="171"/>
      <c r="S250" s="171"/>
      <c r="T250" s="172"/>
      <c r="AT250" s="166" t="s">
        <v>194</v>
      </c>
      <c r="AU250" s="166" t="s">
        <v>88</v>
      </c>
      <c r="AV250" s="13" t="s">
        <v>88</v>
      </c>
      <c r="AW250" s="13" t="s">
        <v>35</v>
      </c>
      <c r="AX250" s="13" t="s">
        <v>80</v>
      </c>
      <c r="AY250" s="166" t="s">
        <v>185</v>
      </c>
    </row>
    <row r="251" spans="1:65" s="16" customFormat="1">
      <c r="B251" s="206"/>
      <c r="D251" s="165" t="s">
        <v>194</v>
      </c>
      <c r="E251" s="207" t="s">
        <v>3439</v>
      </c>
      <c r="F251" s="208" t="s">
        <v>510</v>
      </c>
      <c r="H251" s="209">
        <v>76.680999999999997</v>
      </c>
      <c r="I251" s="210"/>
      <c r="L251" s="206"/>
      <c r="M251" s="211"/>
      <c r="N251" s="212"/>
      <c r="O251" s="212"/>
      <c r="P251" s="212"/>
      <c r="Q251" s="212"/>
      <c r="R251" s="212"/>
      <c r="S251" s="212"/>
      <c r="T251" s="213"/>
      <c r="AT251" s="207" t="s">
        <v>194</v>
      </c>
      <c r="AU251" s="207" t="s">
        <v>88</v>
      </c>
      <c r="AV251" s="16" t="s">
        <v>117</v>
      </c>
      <c r="AW251" s="16" t="s">
        <v>35</v>
      </c>
      <c r="AX251" s="16" t="s">
        <v>80</v>
      </c>
      <c r="AY251" s="207" t="s">
        <v>185</v>
      </c>
    </row>
    <row r="252" spans="1:65" s="14" customFormat="1">
      <c r="B252" s="173"/>
      <c r="D252" s="165" t="s">
        <v>194</v>
      </c>
      <c r="E252" s="174" t="s">
        <v>1</v>
      </c>
      <c r="F252" s="175" t="s">
        <v>195</v>
      </c>
      <c r="H252" s="176">
        <v>76.680999999999997</v>
      </c>
      <c r="I252" s="177"/>
      <c r="L252" s="173"/>
      <c r="M252" s="178"/>
      <c r="N252" s="179"/>
      <c r="O252" s="179"/>
      <c r="P252" s="179"/>
      <c r="Q252" s="179"/>
      <c r="R252" s="179"/>
      <c r="S252" s="179"/>
      <c r="T252" s="180"/>
      <c r="AT252" s="174" t="s">
        <v>194</v>
      </c>
      <c r="AU252" s="174" t="s">
        <v>88</v>
      </c>
      <c r="AV252" s="14" t="s">
        <v>192</v>
      </c>
      <c r="AW252" s="14" t="s">
        <v>35</v>
      </c>
      <c r="AX252" s="14" t="s">
        <v>24</v>
      </c>
      <c r="AY252" s="174" t="s">
        <v>185</v>
      </c>
    </row>
    <row r="253" spans="1:65" s="2" customFormat="1" ht="16.5" customHeight="1">
      <c r="A253" s="33"/>
      <c r="B253" s="150"/>
      <c r="C253" s="151" t="s">
        <v>389</v>
      </c>
      <c r="D253" s="151" t="s">
        <v>187</v>
      </c>
      <c r="E253" s="152" t="s">
        <v>1333</v>
      </c>
      <c r="F253" s="153" t="s">
        <v>1334</v>
      </c>
      <c r="G253" s="154" t="s">
        <v>280</v>
      </c>
      <c r="H253" s="155">
        <v>146.41999999999999</v>
      </c>
      <c r="I253" s="156"/>
      <c r="J253" s="157">
        <f>ROUND(I253*H253,2)</f>
        <v>0</v>
      </c>
      <c r="K253" s="153" t="s">
        <v>191</v>
      </c>
      <c r="L253" s="34"/>
      <c r="M253" s="158" t="s">
        <v>1</v>
      </c>
      <c r="N253" s="159" t="s">
        <v>45</v>
      </c>
      <c r="O253" s="59"/>
      <c r="P253" s="160">
        <f>O253*H253</f>
        <v>0</v>
      </c>
      <c r="Q253" s="160">
        <v>0</v>
      </c>
      <c r="R253" s="160">
        <f>Q253*H253</f>
        <v>0</v>
      </c>
      <c r="S253" s="160">
        <v>0</v>
      </c>
      <c r="T253" s="161">
        <f>S253*H253</f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62" t="s">
        <v>192</v>
      </c>
      <c r="AT253" s="162" t="s">
        <v>187</v>
      </c>
      <c r="AU253" s="162" t="s">
        <v>88</v>
      </c>
      <c r="AY253" s="18" t="s">
        <v>185</v>
      </c>
      <c r="BE253" s="163">
        <f>IF(N253="základní",J253,0)</f>
        <v>0</v>
      </c>
      <c r="BF253" s="163">
        <f>IF(N253="snížená",J253,0)</f>
        <v>0</v>
      </c>
      <c r="BG253" s="163">
        <f>IF(N253="zákl. přenesená",J253,0)</f>
        <v>0</v>
      </c>
      <c r="BH253" s="163">
        <f>IF(N253="sníž. přenesená",J253,0)</f>
        <v>0</v>
      </c>
      <c r="BI253" s="163">
        <f>IF(N253="nulová",J253,0)</f>
        <v>0</v>
      </c>
      <c r="BJ253" s="18" t="s">
        <v>24</v>
      </c>
      <c r="BK253" s="163">
        <f>ROUND(I253*H253,2)</f>
        <v>0</v>
      </c>
      <c r="BL253" s="18" t="s">
        <v>192</v>
      </c>
      <c r="BM253" s="162" t="s">
        <v>4940</v>
      </c>
    </row>
    <row r="254" spans="1:65" s="15" customFormat="1">
      <c r="B254" s="194"/>
      <c r="D254" s="165" t="s">
        <v>194</v>
      </c>
      <c r="E254" s="195" t="s">
        <v>1</v>
      </c>
      <c r="F254" s="196" t="s">
        <v>3557</v>
      </c>
      <c r="H254" s="195" t="s">
        <v>1</v>
      </c>
      <c r="I254" s="197"/>
      <c r="L254" s="194"/>
      <c r="M254" s="198"/>
      <c r="N254" s="199"/>
      <c r="O254" s="199"/>
      <c r="P254" s="199"/>
      <c r="Q254" s="199"/>
      <c r="R254" s="199"/>
      <c r="S254" s="199"/>
      <c r="T254" s="200"/>
      <c r="AT254" s="195" t="s">
        <v>194</v>
      </c>
      <c r="AU254" s="195" t="s">
        <v>88</v>
      </c>
      <c r="AV254" s="15" t="s">
        <v>24</v>
      </c>
      <c r="AW254" s="15" t="s">
        <v>35</v>
      </c>
      <c r="AX254" s="15" t="s">
        <v>80</v>
      </c>
      <c r="AY254" s="195" t="s">
        <v>185</v>
      </c>
    </row>
    <row r="255" spans="1:65" s="13" customFormat="1">
      <c r="B255" s="164"/>
      <c r="D255" s="165" t="s">
        <v>194</v>
      </c>
      <c r="E255" s="166" t="s">
        <v>1</v>
      </c>
      <c r="F255" s="167" t="s">
        <v>4900</v>
      </c>
      <c r="H255" s="168">
        <v>5.78</v>
      </c>
      <c r="I255" s="169"/>
      <c r="L255" s="164"/>
      <c r="M255" s="170"/>
      <c r="N255" s="171"/>
      <c r="O255" s="171"/>
      <c r="P255" s="171"/>
      <c r="Q255" s="171"/>
      <c r="R255" s="171"/>
      <c r="S255" s="171"/>
      <c r="T255" s="172"/>
      <c r="AT255" s="166" t="s">
        <v>194</v>
      </c>
      <c r="AU255" s="166" t="s">
        <v>88</v>
      </c>
      <c r="AV255" s="13" t="s">
        <v>88</v>
      </c>
      <c r="AW255" s="13" t="s">
        <v>35</v>
      </c>
      <c r="AX255" s="13" t="s">
        <v>80</v>
      </c>
      <c r="AY255" s="166" t="s">
        <v>185</v>
      </c>
    </row>
    <row r="256" spans="1:65" s="13" customFormat="1">
      <c r="B256" s="164"/>
      <c r="D256" s="165" t="s">
        <v>194</v>
      </c>
      <c r="E256" s="166" t="s">
        <v>1</v>
      </c>
      <c r="F256" s="167" t="s">
        <v>4901</v>
      </c>
      <c r="H256" s="168">
        <v>1.46</v>
      </c>
      <c r="I256" s="169"/>
      <c r="L256" s="164"/>
      <c r="M256" s="170"/>
      <c r="N256" s="171"/>
      <c r="O256" s="171"/>
      <c r="P256" s="171"/>
      <c r="Q256" s="171"/>
      <c r="R256" s="171"/>
      <c r="S256" s="171"/>
      <c r="T256" s="172"/>
      <c r="AT256" s="166" t="s">
        <v>194</v>
      </c>
      <c r="AU256" s="166" t="s">
        <v>88</v>
      </c>
      <c r="AV256" s="13" t="s">
        <v>88</v>
      </c>
      <c r="AW256" s="13" t="s">
        <v>35</v>
      </c>
      <c r="AX256" s="13" t="s">
        <v>80</v>
      </c>
      <c r="AY256" s="166" t="s">
        <v>185</v>
      </c>
    </row>
    <row r="257" spans="1:65" s="13" customFormat="1">
      <c r="B257" s="164"/>
      <c r="D257" s="165" t="s">
        <v>194</v>
      </c>
      <c r="E257" s="166" t="s">
        <v>1</v>
      </c>
      <c r="F257" s="167" t="s">
        <v>4902</v>
      </c>
      <c r="H257" s="168">
        <v>9.56</v>
      </c>
      <c r="I257" s="169"/>
      <c r="L257" s="164"/>
      <c r="M257" s="170"/>
      <c r="N257" s="171"/>
      <c r="O257" s="171"/>
      <c r="P257" s="171"/>
      <c r="Q257" s="171"/>
      <c r="R257" s="171"/>
      <c r="S257" s="171"/>
      <c r="T257" s="172"/>
      <c r="AT257" s="166" t="s">
        <v>194</v>
      </c>
      <c r="AU257" s="166" t="s">
        <v>88</v>
      </c>
      <c r="AV257" s="13" t="s">
        <v>88</v>
      </c>
      <c r="AW257" s="13" t="s">
        <v>35</v>
      </c>
      <c r="AX257" s="13" t="s">
        <v>80</v>
      </c>
      <c r="AY257" s="166" t="s">
        <v>185</v>
      </c>
    </row>
    <row r="258" spans="1:65" s="13" customFormat="1">
      <c r="B258" s="164"/>
      <c r="D258" s="165" t="s">
        <v>194</v>
      </c>
      <c r="E258" s="166" t="s">
        <v>1</v>
      </c>
      <c r="F258" s="167" t="s">
        <v>4903</v>
      </c>
      <c r="H258" s="168">
        <v>1.42</v>
      </c>
      <c r="I258" s="169"/>
      <c r="L258" s="164"/>
      <c r="M258" s="170"/>
      <c r="N258" s="171"/>
      <c r="O258" s="171"/>
      <c r="P258" s="171"/>
      <c r="Q258" s="171"/>
      <c r="R258" s="171"/>
      <c r="S258" s="171"/>
      <c r="T258" s="172"/>
      <c r="AT258" s="166" t="s">
        <v>194</v>
      </c>
      <c r="AU258" s="166" t="s">
        <v>88</v>
      </c>
      <c r="AV258" s="13" t="s">
        <v>88</v>
      </c>
      <c r="AW258" s="13" t="s">
        <v>35</v>
      </c>
      <c r="AX258" s="13" t="s">
        <v>80</v>
      </c>
      <c r="AY258" s="166" t="s">
        <v>185</v>
      </c>
    </row>
    <row r="259" spans="1:65" s="13" customFormat="1">
      <c r="B259" s="164"/>
      <c r="D259" s="165" t="s">
        <v>194</v>
      </c>
      <c r="E259" s="166" t="s">
        <v>1</v>
      </c>
      <c r="F259" s="167" t="s">
        <v>4904</v>
      </c>
      <c r="H259" s="168">
        <v>9.6199999999999992</v>
      </c>
      <c r="I259" s="169"/>
      <c r="L259" s="164"/>
      <c r="M259" s="170"/>
      <c r="N259" s="171"/>
      <c r="O259" s="171"/>
      <c r="P259" s="171"/>
      <c r="Q259" s="171"/>
      <c r="R259" s="171"/>
      <c r="S259" s="171"/>
      <c r="T259" s="172"/>
      <c r="AT259" s="166" t="s">
        <v>194</v>
      </c>
      <c r="AU259" s="166" t="s">
        <v>88</v>
      </c>
      <c r="AV259" s="13" t="s">
        <v>88</v>
      </c>
      <c r="AW259" s="13" t="s">
        <v>35</v>
      </c>
      <c r="AX259" s="13" t="s">
        <v>80</v>
      </c>
      <c r="AY259" s="166" t="s">
        <v>185</v>
      </c>
    </row>
    <row r="260" spans="1:65" s="13" customFormat="1">
      <c r="B260" s="164"/>
      <c r="D260" s="165" t="s">
        <v>194</v>
      </c>
      <c r="E260" s="166" t="s">
        <v>1</v>
      </c>
      <c r="F260" s="167" t="s">
        <v>4905</v>
      </c>
      <c r="H260" s="168">
        <v>9.76</v>
      </c>
      <c r="I260" s="169"/>
      <c r="L260" s="164"/>
      <c r="M260" s="170"/>
      <c r="N260" s="171"/>
      <c r="O260" s="171"/>
      <c r="P260" s="171"/>
      <c r="Q260" s="171"/>
      <c r="R260" s="171"/>
      <c r="S260" s="171"/>
      <c r="T260" s="172"/>
      <c r="AT260" s="166" t="s">
        <v>194</v>
      </c>
      <c r="AU260" s="166" t="s">
        <v>88</v>
      </c>
      <c r="AV260" s="13" t="s">
        <v>88</v>
      </c>
      <c r="AW260" s="13" t="s">
        <v>35</v>
      </c>
      <c r="AX260" s="13" t="s">
        <v>80</v>
      </c>
      <c r="AY260" s="166" t="s">
        <v>185</v>
      </c>
    </row>
    <row r="261" spans="1:65" s="13" customFormat="1">
      <c r="B261" s="164"/>
      <c r="D261" s="165" t="s">
        <v>194</v>
      </c>
      <c r="E261" s="166" t="s">
        <v>1</v>
      </c>
      <c r="F261" s="167" t="s">
        <v>4906</v>
      </c>
      <c r="H261" s="168">
        <v>10.38</v>
      </c>
      <c r="I261" s="169"/>
      <c r="L261" s="164"/>
      <c r="M261" s="170"/>
      <c r="N261" s="171"/>
      <c r="O261" s="171"/>
      <c r="P261" s="171"/>
      <c r="Q261" s="171"/>
      <c r="R261" s="171"/>
      <c r="S261" s="171"/>
      <c r="T261" s="172"/>
      <c r="AT261" s="166" t="s">
        <v>194</v>
      </c>
      <c r="AU261" s="166" t="s">
        <v>88</v>
      </c>
      <c r="AV261" s="13" t="s">
        <v>88</v>
      </c>
      <c r="AW261" s="13" t="s">
        <v>35</v>
      </c>
      <c r="AX261" s="13" t="s">
        <v>80</v>
      </c>
      <c r="AY261" s="166" t="s">
        <v>185</v>
      </c>
    </row>
    <row r="262" spans="1:65" s="13" customFormat="1">
      <c r="B262" s="164"/>
      <c r="D262" s="165" t="s">
        <v>194</v>
      </c>
      <c r="E262" s="166" t="s">
        <v>1</v>
      </c>
      <c r="F262" s="167" t="s">
        <v>4907</v>
      </c>
      <c r="H262" s="168">
        <v>6.92</v>
      </c>
      <c r="I262" s="169"/>
      <c r="L262" s="164"/>
      <c r="M262" s="170"/>
      <c r="N262" s="171"/>
      <c r="O262" s="171"/>
      <c r="P262" s="171"/>
      <c r="Q262" s="171"/>
      <c r="R262" s="171"/>
      <c r="S262" s="171"/>
      <c r="T262" s="172"/>
      <c r="AT262" s="166" t="s">
        <v>194</v>
      </c>
      <c r="AU262" s="166" t="s">
        <v>88</v>
      </c>
      <c r="AV262" s="13" t="s">
        <v>88</v>
      </c>
      <c r="AW262" s="13" t="s">
        <v>35</v>
      </c>
      <c r="AX262" s="13" t="s">
        <v>80</v>
      </c>
      <c r="AY262" s="166" t="s">
        <v>185</v>
      </c>
    </row>
    <row r="263" spans="1:65" s="13" customFormat="1">
      <c r="B263" s="164"/>
      <c r="D263" s="165" t="s">
        <v>194</v>
      </c>
      <c r="E263" s="166" t="s">
        <v>1</v>
      </c>
      <c r="F263" s="167" t="s">
        <v>4908</v>
      </c>
      <c r="H263" s="168">
        <v>10.7</v>
      </c>
      <c r="I263" s="169"/>
      <c r="L263" s="164"/>
      <c r="M263" s="170"/>
      <c r="N263" s="171"/>
      <c r="O263" s="171"/>
      <c r="P263" s="171"/>
      <c r="Q263" s="171"/>
      <c r="R263" s="171"/>
      <c r="S263" s="171"/>
      <c r="T263" s="172"/>
      <c r="AT263" s="166" t="s">
        <v>194</v>
      </c>
      <c r="AU263" s="166" t="s">
        <v>88</v>
      </c>
      <c r="AV263" s="13" t="s">
        <v>88</v>
      </c>
      <c r="AW263" s="13" t="s">
        <v>35</v>
      </c>
      <c r="AX263" s="13" t="s">
        <v>80</v>
      </c>
      <c r="AY263" s="166" t="s">
        <v>185</v>
      </c>
    </row>
    <row r="264" spans="1:65" s="13" customFormat="1">
      <c r="B264" s="164"/>
      <c r="D264" s="165" t="s">
        <v>194</v>
      </c>
      <c r="E264" s="166" t="s">
        <v>1</v>
      </c>
      <c r="F264" s="167" t="s">
        <v>4909</v>
      </c>
      <c r="H264" s="168">
        <v>7.04</v>
      </c>
      <c r="I264" s="169"/>
      <c r="L264" s="164"/>
      <c r="M264" s="170"/>
      <c r="N264" s="171"/>
      <c r="O264" s="171"/>
      <c r="P264" s="171"/>
      <c r="Q264" s="171"/>
      <c r="R264" s="171"/>
      <c r="S264" s="171"/>
      <c r="T264" s="172"/>
      <c r="AT264" s="166" t="s">
        <v>194</v>
      </c>
      <c r="AU264" s="166" t="s">
        <v>88</v>
      </c>
      <c r="AV264" s="13" t="s">
        <v>88</v>
      </c>
      <c r="AW264" s="13" t="s">
        <v>35</v>
      </c>
      <c r="AX264" s="13" t="s">
        <v>80</v>
      </c>
      <c r="AY264" s="166" t="s">
        <v>185</v>
      </c>
    </row>
    <row r="265" spans="1:65" s="13" customFormat="1">
      <c r="B265" s="164"/>
      <c r="D265" s="165" t="s">
        <v>194</v>
      </c>
      <c r="E265" s="166" t="s">
        <v>1</v>
      </c>
      <c r="F265" s="167" t="s">
        <v>4910</v>
      </c>
      <c r="H265" s="168">
        <v>8.1199999999999992</v>
      </c>
      <c r="I265" s="169"/>
      <c r="L265" s="164"/>
      <c r="M265" s="170"/>
      <c r="N265" s="171"/>
      <c r="O265" s="171"/>
      <c r="P265" s="171"/>
      <c r="Q265" s="171"/>
      <c r="R265" s="171"/>
      <c r="S265" s="171"/>
      <c r="T265" s="172"/>
      <c r="AT265" s="166" t="s">
        <v>194</v>
      </c>
      <c r="AU265" s="166" t="s">
        <v>88</v>
      </c>
      <c r="AV265" s="13" t="s">
        <v>88</v>
      </c>
      <c r="AW265" s="13" t="s">
        <v>35</v>
      </c>
      <c r="AX265" s="13" t="s">
        <v>80</v>
      </c>
      <c r="AY265" s="166" t="s">
        <v>185</v>
      </c>
    </row>
    <row r="266" spans="1:65" s="13" customFormat="1">
      <c r="B266" s="164"/>
      <c r="D266" s="165" t="s">
        <v>194</v>
      </c>
      <c r="E266" s="166" t="s">
        <v>1</v>
      </c>
      <c r="F266" s="167" t="s">
        <v>4911</v>
      </c>
      <c r="H266" s="168">
        <v>9.9</v>
      </c>
      <c r="I266" s="169"/>
      <c r="L266" s="164"/>
      <c r="M266" s="170"/>
      <c r="N266" s="171"/>
      <c r="O266" s="171"/>
      <c r="P266" s="171"/>
      <c r="Q266" s="171"/>
      <c r="R266" s="171"/>
      <c r="S266" s="171"/>
      <c r="T266" s="172"/>
      <c r="AT266" s="166" t="s">
        <v>194</v>
      </c>
      <c r="AU266" s="166" t="s">
        <v>88</v>
      </c>
      <c r="AV266" s="13" t="s">
        <v>88</v>
      </c>
      <c r="AW266" s="13" t="s">
        <v>35</v>
      </c>
      <c r="AX266" s="13" t="s">
        <v>80</v>
      </c>
      <c r="AY266" s="166" t="s">
        <v>185</v>
      </c>
    </row>
    <row r="267" spans="1:65" s="13" customFormat="1">
      <c r="B267" s="164"/>
      <c r="D267" s="165" t="s">
        <v>194</v>
      </c>
      <c r="E267" s="166" t="s">
        <v>1</v>
      </c>
      <c r="F267" s="167" t="s">
        <v>4912</v>
      </c>
      <c r="H267" s="168">
        <v>15.6</v>
      </c>
      <c r="I267" s="169"/>
      <c r="L267" s="164"/>
      <c r="M267" s="170"/>
      <c r="N267" s="171"/>
      <c r="O267" s="171"/>
      <c r="P267" s="171"/>
      <c r="Q267" s="171"/>
      <c r="R267" s="171"/>
      <c r="S267" s="171"/>
      <c r="T267" s="172"/>
      <c r="AT267" s="166" t="s">
        <v>194</v>
      </c>
      <c r="AU267" s="166" t="s">
        <v>88</v>
      </c>
      <c r="AV267" s="13" t="s">
        <v>88</v>
      </c>
      <c r="AW267" s="13" t="s">
        <v>35</v>
      </c>
      <c r="AX267" s="13" t="s">
        <v>80</v>
      </c>
      <c r="AY267" s="166" t="s">
        <v>185</v>
      </c>
    </row>
    <row r="268" spans="1:65" s="13" customFormat="1">
      <c r="B268" s="164"/>
      <c r="D268" s="165" t="s">
        <v>194</v>
      </c>
      <c r="E268" s="166" t="s">
        <v>1</v>
      </c>
      <c r="F268" s="167" t="s">
        <v>4913</v>
      </c>
      <c r="H268" s="168">
        <v>15.48</v>
      </c>
      <c r="I268" s="169"/>
      <c r="L268" s="164"/>
      <c r="M268" s="170"/>
      <c r="N268" s="171"/>
      <c r="O268" s="171"/>
      <c r="P268" s="171"/>
      <c r="Q268" s="171"/>
      <c r="R268" s="171"/>
      <c r="S268" s="171"/>
      <c r="T268" s="172"/>
      <c r="AT268" s="166" t="s">
        <v>194</v>
      </c>
      <c r="AU268" s="166" t="s">
        <v>88</v>
      </c>
      <c r="AV268" s="13" t="s">
        <v>88</v>
      </c>
      <c r="AW268" s="13" t="s">
        <v>35</v>
      </c>
      <c r="AX268" s="13" t="s">
        <v>80</v>
      </c>
      <c r="AY268" s="166" t="s">
        <v>185</v>
      </c>
    </row>
    <row r="269" spans="1:65" s="13" customFormat="1">
      <c r="B269" s="164"/>
      <c r="D269" s="165" t="s">
        <v>194</v>
      </c>
      <c r="E269" s="166" t="s">
        <v>1</v>
      </c>
      <c r="F269" s="167" t="s">
        <v>4914</v>
      </c>
      <c r="H269" s="168">
        <v>16.72</v>
      </c>
      <c r="I269" s="169"/>
      <c r="L269" s="164"/>
      <c r="M269" s="170"/>
      <c r="N269" s="171"/>
      <c r="O269" s="171"/>
      <c r="P269" s="171"/>
      <c r="Q269" s="171"/>
      <c r="R269" s="171"/>
      <c r="S269" s="171"/>
      <c r="T269" s="172"/>
      <c r="AT269" s="166" t="s">
        <v>194</v>
      </c>
      <c r="AU269" s="166" t="s">
        <v>88</v>
      </c>
      <c r="AV269" s="13" t="s">
        <v>88</v>
      </c>
      <c r="AW269" s="13" t="s">
        <v>35</v>
      </c>
      <c r="AX269" s="13" t="s">
        <v>80</v>
      </c>
      <c r="AY269" s="166" t="s">
        <v>185</v>
      </c>
    </row>
    <row r="270" spans="1:65" s="13" customFormat="1">
      <c r="B270" s="164"/>
      <c r="D270" s="165" t="s">
        <v>194</v>
      </c>
      <c r="E270" s="166" t="s">
        <v>1</v>
      </c>
      <c r="F270" s="167" t="s">
        <v>4915</v>
      </c>
      <c r="H270" s="168">
        <v>7.96</v>
      </c>
      <c r="I270" s="169"/>
      <c r="L270" s="164"/>
      <c r="M270" s="170"/>
      <c r="N270" s="171"/>
      <c r="O270" s="171"/>
      <c r="P270" s="171"/>
      <c r="Q270" s="171"/>
      <c r="R270" s="171"/>
      <c r="S270" s="171"/>
      <c r="T270" s="172"/>
      <c r="AT270" s="166" t="s">
        <v>194</v>
      </c>
      <c r="AU270" s="166" t="s">
        <v>88</v>
      </c>
      <c r="AV270" s="13" t="s">
        <v>88</v>
      </c>
      <c r="AW270" s="13" t="s">
        <v>35</v>
      </c>
      <c r="AX270" s="13" t="s">
        <v>80</v>
      </c>
      <c r="AY270" s="166" t="s">
        <v>185</v>
      </c>
    </row>
    <row r="271" spans="1:65" s="14" customFormat="1">
      <c r="B271" s="173"/>
      <c r="D271" s="165" t="s">
        <v>194</v>
      </c>
      <c r="E271" s="174" t="s">
        <v>1</v>
      </c>
      <c r="F271" s="175" t="s">
        <v>195</v>
      </c>
      <c r="H271" s="176">
        <v>146.41999999999999</v>
      </c>
      <c r="I271" s="177"/>
      <c r="L271" s="173"/>
      <c r="M271" s="178"/>
      <c r="N271" s="179"/>
      <c r="O271" s="179"/>
      <c r="P271" s="179"/>
      <c r="Q271" s="179"/>
      <c r="R271" s="179"/>
      <c r="S271" s="179"/>
      <c r="T271" s="180"/>
      <c r="AT271" s="174" t="s">
        <v>194</v>
      </c>
      <c r="AU271" s="174" t="s">
        <v>88</v>
      </c>
      <c r="AV271" s="14" t="s">
        <v>192</v>
      </c>
      <c r="AW271" s="14" t="s">
        <v>35</v>
      </c>
      <c r="AX271" s="14" t="s">
        <v>24</v>
      </c>
      <c r="AY271" s="174" t="s">
        <v>185</v>
      </c>
    </row>
    <row r="272" spans="1:65" s="2" customFormat="1" ht="16.5" customHeight="1">
      <c r="A272" s="33"/>
      <c r="B272" s="150"/>
      <c r="C272" s="151" t="s">
        <v>393</v>
      </c>
      <c r="D272" s="151" t="s">
        <v>187</v>
      </c>
      <c r="E272" s="152" t="s">
        <v>3623</v>
      </c>
      <c r="F272" s="153" t="s">
        <v>3624</v>
      </c>
      <c r="G272" s="154" t="s">
        <v>288</v>
      </c>
      <c r="H272" s="155">
        <v>12.43</v>
      </c>
      <c r="I272" s="156"/>
      <c r="J272" s="157">
        <f>ROUND(I272*H272,2)</f>
        <v>0</v>
      </c>
      <c r="K272" s="153" t="s">
        <v>191</v>
      </c>
      <c r="L272" s="34"/>
      <c r="M272" s="158" t="s">
        <v>1</v>
      </c>
      <c r="N272" s="159" t="s">
        <v>45</v>
      </c>
      <c r="O272" s="59"/>
      <c r="P272" s="160">
        <f>O272*H272</f>
        <v>0</v>
      </c>
      <c r="Q272" s="160">
        <v>0</v>
      </c>
      <c r="R272" s="160">
        <f>Q272*H272</f>
        <v>0</v>
      </c>
      <c r="S272" s="160">
        <v>0.316</v>
      </c>
      <c r="T272" s="161">
        <f>S272*H272</f>
        <v>3.92788</v>
      </c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R272" s="162" t="s">
        <v>192</v>
      </c>
      <c r="AT272" s="162" t="s">
        <v>187</v>
      </c>
      <c r="AU272" s="162" t="s">
        <v>88</v>
      </c>
      <c r="AY272" s="18" t="s">
        <v>185</v>
      </c>
      <c r="BE272" s="163">
        <f>IF(N272="základní",J272,0)</f>
        <v>0</v>
      </c>
      <c r="BF272" s="163">
        <f>IF(N272="snížená",J272,0)</f>
        <v>0</v>
      </c>
      <c r="BG272" s="163">
        <f>IF(N272="zákl. přenesená",J272,0)</f>
        <v>0</v>
      </c>
      <c r="BH272" s="163">
        <f>IF(N272="sníž. přenesená",J272,0)</f>
        <v>0</v>
      </c>
      <c r="BI272" s="163">
        <f>IF(N272="nulová",J272,0)</f>
        <v>0</v>
      </c>
      <c r="BJ272" s="18" t="s">
        <v>24</v>
      </c>
      <c r="BK272" s="163">
        <f>ROUND(I272*H272,2)</f>
        <v>0</v>
      </c>
      <c r="BL272" s="18" t="s">
        <v>192</v>
      </c>
      <c r="BM272" s="162" t="s">
        <v>4941</v>
      </c>
    </row>
    <row r="273" spans="1:65" s="13" customFormat="1">
      <c r="B273" s="164"/>
      <c r="D273" s="165" t="s">
        <v>194</v>
      </c>
      <c r="E273" s="166" t="s">
        <v>1</v>
      </c>
      <c r="F273" s="167" t="s">
        <v>755</v>
      </c>
      <c r="H273" s="168">
        <v>9.9329999999999998</v>
      </c>
      <c r="I273" s="169"/>
      <c r="L273" s="164"/>
      <c r="M273" s="170"/>
      <c r="N273" s="171"/>
      <c r="O273" s="171"/>
      <c r="P273" s="171"/>
      <c r="Q273" s="171"/>
      <c r="R273" s="171"/>
      <c r="S273" s="171"/>
      <c r="T273" s="172"/>
      <c r="AT273" s="166" t="s">
        <v>194</v>
      </c>
      <c r="AU273" s="166" t="s">
        <v>88</v>
      </c>
      <c r="AV273" s="13" t="s">
        <v>88</v>
      </c>
      <c r="AW273" s="13" t="s">
        <v>35</v>
      </c>
      <c r="AX273" s="13" t="s">
        <v>80</v>
      </c>
      <c r="AY273" s="166" t="s">
        <v>185</v>
      </c>
    </row>
    <row r="274" spans="1:65" s="13" customFormat="1">
      <c r="B274" s="164"/>
      <c r="D274" s="165" t="s">
        <v>194</v>
      </c>
      <c r="E274" s="166" t="s">
        <v>1</v>
      </c>
      <c r="F274" s="167" t="s">
        <v>756</v>
      </c>
      <c r="H274" s="168">
        <v>2.4969999999999999</v>
      </c>
      <c r="I274" s="169"/>
      <c r="L274" s="164"/>
      <c r="M274" s="170"/>
      <c r="N274" s="171"/>
      <c r="O274" s="171"/>
      <c r="P274" s="171"/>
      <c r="Q274" s="171"/>
      <c r="R274" s="171"/>
      <c r="S274" s="171"/>
      <c r="T274" s="172"/>
      <c r="AT274" s="166" t="s">
        <v>194</v>
      </c>
      <c r="AU274" s="166" t="s">
        <v>88</v>
      </c>
      <c r="AV274" s="13" t="s">
        <v>88</v>
      </c>
      <c r="AW274" s="13" t="s">
        <v>35</v>
      </c>
      <c r="AX274" s="13" t="s">
        <v>80</v>
      </c>
      <c r="AY274" s="166" t="s">
        <v>185</v>
      </c>
    </row>
    <row r="275" spans="1:65" s="14" customFormat="1">
      <c r="B275" s="173"/>
      <c r="D275" s="165" t="s">
        <v>194</v>
      </c>
      <c r="E275" s="174" t="s">
        <v>1</v>
      </c>
      <c r="F275" s="175" t="s">
        <v>195</v>
      </c>
      <c r="H275" s="176">
        <v>12.43</v>
      </c>
      <c r="I275" s="177"/>
      <c r="L275" s="173"/>
      <c r="M275" s="178"/>
      <c r="N275" s="179"/>
      <c r="O275" s="179"/>
      <c r="P275" s="179"/>
      <c r="Q275" s="179"/>
      <c r="R275" s="179"/>
      <c r="S275" s="179"/>
      <c r="T275" s="180"/>
      <c r="AT275" s="174" t="s">
        <v>194</v>
      </c>
      <c r="AU275" s="174" t="s">
        <v>88</v>
      </c>
      <c r="AV275" s="14" t="s">
        <v>192</v>
      </c>
      <c r="AW275" s="14" t="s">
        <v>35</v>
      </c>
      <c r="AX275" s="14" t="s">
        <v>24</v>
      </c>
      <c r="AY275" s="174" t="s">
        <v>185</v>
      </c>
    </row>
    <row r="276" spans="1:65" s="2" customFormat="1" ht="16.5" customHeight="1">
      <c r="A276" s="33"/>
      <c r="B276" s="150"/>
      <c r="C276" s="151" t="s">
        <v>396</v>
      </c>
      <c r="D276" s="151" t="s">
        <v>187</v>
      </c>
      <c r="E276" s="152" t="s">
        <v>1909</v>
      </c>
      <c r="F276" s="153" t="s">
        <v>1910</v>
      </c>
      <c r="G276" s="154" t="s">
        <v>288</v>
      </c>
      <c r="H276" s="155">
        <v>34.584000000000003</v>
      </c>
      <c r="I276" s="156"/>
      <c r="J276" s="157">
        <f>ROUND(I276*H276,2)</f>
        <v>0</v>
      </c>
      <c r="K276" s="153" t="s">
        <v>191</v>
      </c>
      <c r="L276" s="34"/>
      <c r="M276" s="158" t="s">
        <v>1</v>
      </c>
      <c r="N276" s="159" t="s">
        <v>45</v>
      </c>
      <c r="O276" s="59"/>
      <c r="P276" s="160">
        <f>O276*H276</f>
        <v>0</v>
      </c>
      <c r="Q276" s="160">
        <v>0</v>
      </c>
      <c r="R276" s="160">
        <f>Q276*H276</f>
        <v>0</v>
      </c>
      <c r="S276" s="160">
        <v>0.45</v>
      </c>
      <c r="T276" s="161">
        <f>S276*H276</f>
        <v>15.562800000000001</v>
      </c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R276" s="162" t="s">
        <v>192</v>
      </c>
      <c r="AT276" s="162" t="s">
        <v>187</v>
      </c>
      <c r="AU276" s="162" t="s">
        <v>88</v>
      </c>
      <c r="AY276" s="18" t="s">
        <v>185</v>
      </c>
      <c r="BE276" s="163">
        <f>IF(N276="základní",J276,0)</f>
        <v>0</v>
      </c>
      <c r="BF276" s="163">
        <f>IF(N276="snížená",J276,0)</f>
        <v>0</v>
      </c>
      <c r="BG276" s="163">
        <f>IF(N276="zákl. přenesená",J276,0)</f>
        <v>0</v>
      </c>
      <c r="BH276" s="163">
        <f>IF(N276="sníž. přenesená",J276,0)</f>
        <v>0</v>
      </c>
      <c r="BI276" s="163">
        <f>IF(N276="nulová",J276,0)</f>
        <v>0</v>
      </c>
      <c r="BJ276" s="18" t="s">
        <v>24</v>
      </c>
      <c r="BK276" s="163">
        <f>ROUND(I276*H276,2)</f>
        <v>0</v>
      </c>
      <c r="BL276" s="18" t="s">
        <v>192</v>
      </c>
      <c r="BM276" s="162" t="s">
        <v>4942</v>
      </c>
    </row>
    <row r="277" spans="1:65" s="15" customFormat="1">
      <c r="B277" s="194"/>
      <c r="D277" s="165" t="s">
        <v>194</v>
      </c>
      <c r="E277" s="195" t="s">
        <v>1</v>
      </c>
      <c r="F277" s="196" t="s">
        <v>761</v>
      </c>
      <c r="H277" s="195" t="s">
        <v>1</v>
      </c>
      <c r="I277" s="197"/>
      <c r="L277" s="194"/>
      <c r="M277" s="198"/>
      <c r="N277" s="199"/>
      <c r="O277" s="199"/>
      <c r="P277" s="199"/>
      <c r="Q277" s="199"/>
      <c r="R277" s="199"/>
      <c r="S277" s="199"/>
      <c r="T277" s="200"/>
      <c r="AT277" s="195" t="s">
        <v>194</v>
      </c>
      <c r="AU277" s="195" t="s">
        <v>88</v>
      </c>
      <c r="AV277" s="15" t="s">
        <v>24</v>
      </c>
      <c r="AW277" s="15" t="s">
        <v>35</v>
      </c>
      <c r="AX277" s="15" t="s">
        <v>80</v>
      </c>
      <c r="AY277" s="195" t="s">
        <v>185</v>
      </c>
    </row>
    <row r="278" spans="1:65" s="13" customFormat="1">
      <c r="B278" s="164"/>
      <c r="D278" s="165" t="s">
        <v>194</v>
      </c>
      <c r="E278" s="166" t="s">
        <v>1</v>
      </c>
      <c r="F278" s="167" t="s">
        <v>4943</v>
      </c>
      <c r="H278" s="168">
        <v>5.093</v>
      </c>
      <c r="I278" s="169"/>
      <c r="L278" s="164"/>
      <c r="M278" s="170"/>
      <c r="N278" s="171"/>
      <c r="O278" s="171"/>
      <c r="P278" s="171"/>
      <c r="Q278" s="171"/>
      <c r="R278" s="171"/>
      <c r="S278" s="171"/>
      <c r="T278" s="172"/>
      <c r="AT278" s="166" t="s">
        <v>194</v>
      </c>
      <c r="AU278" s="166" t="s">
        <v>88</v>
      </c>
      <c r="AV278" s="13" t="s">
        <v>88</v>
      </c>
      <c r="AW278" s="13" t="s">
        <v>35</v>
      </c>
      <c r="AX278" s="13" t="s">
        <v>80</v>
      </c>
      <c r="AY278" s="166" t="s">
        <v>185</v>
      </c>
    </row>
    <row r="279" spans="1:65" s="13" customFormat="1">
      <c r="B279" s="164"/>
      <c r="D279" s="165" t="s">
        <v>194</v>
      </c>
      <c r="E279" s="166" t="s">
        <v>4835</v>
      </c>
      <c r="F279" s="167" t="s">
        <v>4944</v>
      </c>
      <c r="H279" s="168">
        <v>4.84</v>
      </c>
      <c r="I279" s="169"/>
      <c r="L279" s="164"/>
      <c r="M279" s="170"/>
      <c r="N279" s="171"/>
      <c r="O279" s="171"/>
      <c r="P279" s="171"/>
      <c r="Q279" s="171"/>
      <c r="R279" s="171"/>
      <c r="S279" s="171"/>
      <c r="T279" s="172"/>
      <c r="AT279" s="166" t="s">
        <v>194</v>
      </c>
      <c r="AU279" s="166" t="s">
        <v>88</v>
      </c>
      <c r="AV279" s="13" t="s">
        <v>88</v>
      </c>
      <c r="AW279" s="13" t="s">
        <v>35</v>
      </c>
      <c r="AX279" s="13" t="s">
        <v>80</v>
      </c>
      <c r="AY279" s="166" t="s">
        <v>185</v>
      </c>
    </row>
    <row r="280" spans="1:65" s="16" customFormat="1">
      <c r="B280" s="206"/>
      <c r="D280" s="165" t="s">
        <v>194</v>
      </c>
      <c r="E280" s="207" t="s">
        <v>640</v>
      </c>
      <c r="F280" s="208" t="s">
        <v>510</v>
      </c>
      <c r="H280" s="209">
        <v>9.9329999999999998</v>
      </c>
      <c r="I280" s="210"/>
      <c r="L280" s="206"/>
      <c r="M280" s="211"/>
      <c r="N280" s="212"/>
      <c r="O280" s="212"/>
      <c r="P280" s="212"/>
      <c r="Q280" s="212"/>
      <c r="R280" s="212"/>
      <c r="S280" s="212"/>
      <c r="T280" s="213"/>
      <c r="AT280" s="207" t="s">
        <v>194</v>
      </c>
      <c r="AU280" s="207" t="s">
        <v>88</v>
      </c>
      <c r="AV280" s="16" t="s">
        <v>117</v>
      </c>
      <c r="AW280" s="16" t="s">
        <v>35</v>
      </c>
      <c r="AX280" s="16" t="s">
        <v>80</v>
      </c>
      <c r="AY280" s="207" t="s">
        <v>185</v>
      </c>
    </row>
    <row r="281" spans="1:65" s="15" customFormat="1">
      <c r="B281" s="194"/>
      <c r="D281" s="165" t="s">
        <v>194</v>
      </c>
      <c r="E281" s="195" t="s">
        <v>1</v>
      </c>
      <c r="F281" s="196" t="s">
        <v>762</v>
      </c>
      <c r="H281" s="195" t="s">
        <v>1</v>
      </c>
      <c r="I281" s="197"/>
      <c r="L281" s="194"/>
      <c r="M281" s="198"/>
      <c r="N281" s="199"/>
      <c r="O281" s="199"/>
      <c r="P281" s="199"/>
      <c r="Q281" s="199"/>
      <c r="R281" s="199"/>
      <c r="S281" s="199"/>
      <c r="T281" s="200"/>
      <c r="AT281" s="195" t="s">
        <v>194</v>
      </c>
      <c r="AU281" s="195" t="s">
        <v>88</v>
      </c>
      <c r="AV281" s="15" t="s">
        <v>24</v>
      </c>
      <c r="AW281" s="15" t="s">
        <v>35</v>
      </c>
      <c r="AX281" s="15" t="s">
        <v>80</v>
      </c>
      <c r="AY281" s="195" t="s">
        <v>185</v>
      </c>
    </row>
    <row r="282" spans="1:65" s="13" customFormat="1">
      <c r="B282" s="164"/>
      <c r="D282" s="165" t="s">
        <v>194</v>
      </c>
      <c r="E282" s="166" t="s">
        <v>1</v>
      </c>
      <c r="F282" s="167" t="s">
        <v>4945</v>
      </c>
      <c r="H282" s="168">
        <v>1.2869999999999999</v>
      </c>
      <c r="I282" s="169"/>
      <c r="L282" s="164"/>
      <c r="M282" s="170"/>
      <c r="N282" s="171"/>
      <c r="O282" s="171"/>
      <c r="P282" s="171"/>
      <c r="Q282" s="171"/>
      <c r="R282" s="171"/>
      <c r="S282" s="171"/>
      <c r="T282" s="172"/>
      <c r="AT282" s="166" t="s">
        <v>194</v>
      </c>
      <c r="AU282" s="166" t="s">
        <v>88</v>
      </c>
      <c r="AV282" s="13" t="s">
        <v>88</v>
      </c>
      <c r="AW282" s="13" t="s">
        <v>35</v>
      </c>
      <c r="AX282" s="13" t="s">
        <v>80</v>
      </c>
      <c r="AY282" s="166" t="s">
        <v>185</v>
      </c>
    </row>
    <row r="283" spans="1:65" s="13" customFormat="1">
      <c r="B283" s="164"/>
      <c r="D283" s="165" t="s">
        <v>194</v>
      </c>
      <c r="E283" s="166" t="s">
        <v>1768</v>
      </c>
      <c r="F283" s="167" t="s">
        <v>4946</v>
      </c>
      <c r="H283" s="168">
        <v>1.21</v>
      </c>
      <c r="I283" s="169"/>
      <c r="L283" s="164"/>
      <c r="M283" s="170"/>
      <c r="N283" s="171"/>
      <c r="O283" s="171"/>
      <c r="P283" s="171"/>
      <c r="Q283" s="171"/>
      <c r="R283" s="171"/>
      <c r="S283" s="171"/>
      <c r="T283" s="172"/>
      <c r="AT283" s="166" t="s">
        <v>194</v>
      </c>
      <c r="AU283" s="166" t="s">
        <v>88</v>
      </c>
      <c r="AV283" s="13" t="s">
        <v>88</v>
      </c>
      <c r="AW283" s="13" t="s">
        <v>35</v>
      </c>
      <c r="AX283" s="13" t="s">
        <v>80</v>
      </c>
      <c r="AY283" s="166" t="s">
        <v>185</v>
      </c>
    </row>
    <row r="284" spans="1:65" s="16" customFormat="1">
      <c r="B284" s="206"/>
      <c r="D284" s="165" t="s">
        <v>194</v>
      </c>
      <c r="E284" s="207" t="s">
        <v>642</v>
      </c>
      <c r="F284" s="208" t="s">
        <v>510</v>
      </c>
      <c r="H284" s="209">
        <v>2.4969999999999999</v>
      </c>
      <c r="I284" s="210"/>
      <c r="L284" s="206"/>
      <c r="M284" s="211"/>
      <c r="N284" s="212"/>
      <c r="O284" s="212"/>
      <c r="P284" s="212"/>
      <c r="Q284" s="212"/>
      <c r="R284" s="212"/>
      <c r="S284" s="212"/>
      <c r="T284" s="213"/>
      <c r="AT284" s="207" t="s">
        <v>194</v>
      </c>
      <c r="AU284" s="207" t="s">
        <v>88</v>
      </c>
      <c r="AV284" s="16" t="s">
        <v>117</v>
      </c>
      <c r="AW284" s="16" t="s">
        <v>35</v>
      </c>
      <c r="AX284" s="16" t="s">
        <v>80</v>
      </c>
      <c r="AY284" s="207" t="s">
        <v>185</v>
      </c>
    </row>
    <row r="285" spans="1:65" s="13" customFormat="1">
      <c r="B285" s="164"/>
      <c r="D285" s="165" t="s">
        <v>194</v>
      </c>
      <c r="E285" s="166" t="s">
        <v>1</v>
      </c>
      <c r="F285" s="167" t="s">
        <v>763</v>
      </c>
      <c r="H285" s="168">
        <v>6.2919999999999998</v>
      </c>
      <c r="I285" s="169"/>
      <c r="L285" s="164"/>
      <c r="M285" s="170"/>
      <c r="N285" s="171"/>
      <c r="O285" s="171"/>
      <c r="P285" s="171"/>
      <c r="Q285" s="171"/>
      <c r="R285" s="171"/>
      <c r="S285" s="171"/>
      <c r="T285" s="172"/>
      <c r="AT285" s="166" t="s">
        <v>194</v>
      </c>
      <c r="AU285" s="166" t="s">
        <v>88</v>
      </c>
      <c r="AV285" s="13" t="s">
        <v>88</v>
      </c>
      <c r="AW285" s="13" t="s">
        <v>35</v>
      </c>
      <c r="AX285" s="13" t="s">
        <v>80</v>
      </c>
      <c r="AY285" s="166" t="s">
        <v>185</v>
      </c>
    </row>
    <row r="286" spans="1:65" s="13" customFormat="1">
      <c r="B286" s="164"/>
      <c r="D286" s="165" t="s">
        <v>194</v>
      </c>
      <c r="E286" s="166" t="s">
        <v>1</v>
      </c>
      <c r="F286" s="167" t="s">
        <v>764</v>
      </c>
      <c r="H286" s="168">
        <v>14.651999999999999</v>
      </c>
      <c r="I286" s="169"/>
      <c r="L286" s="164"/>
      <c r="M286" s="170"/>
      <c r="N286" s="171"/>
      <c r="O286" s="171"/>
      <c r="P286" s="171"/>
      <c r="Q286" s="171"/>
      <c r="R286" s="171"/>
      <c r="S286" s="171"/>
      <c r="T286" s="172"/>
      <c r="AT286" s="166" t="s">
        <v>194</v>
      </c>
      <c r="AU286" s="166" t="s">
        <v>88</v>
      </c>
      <c r="AV286" s="13" t="s">
        <v>88</v>
      </c>
      <c r="AW286" s="13" t="s">
        <v>35</v>
      </c>
      <c r="AX286" s="13" t="s">
        <v>80</v>
      </c>
      <c r="AY286" s="166" t="s">
        <v>185</v>
      </c>
    </row>
    <row r="287" spans="1:65" s="13" customFormat="1">
      <c r="B287" s="164"/>
      <c r="D287" s="165" t="s">
        <v>194</v>
      </c>
      <c r="E287" s="166" t="s">
        <v>1</v>
      </c>
      <c r="F287" s="167" t="s">
        <v>765</v>
      </c>
      <c r="H287" s="168">
        <v>1.21</v>
      </c>
      <c r="I287" s="169"/>
      <c r="L287" s="164"/>
      <c r="M287" s="170"/>
      <c r="N287" s="171"/>
      <c r="O287" s="171"/>
      <c r="P287" s="171"/>
      <c r="Q287" s="171"/>
      <c r="R287" s="171"/>
      <c r="S287" s="171"/>
      <c r="T287" s="172"/>
      <c r="AT287" s="166" t="s">
        <v>194</v>
      </c>
      <c r="AU287" s="166" t="s">
        <v>88</v>
      </c>
      <c r="AV287" s="13" t="s">
        <v>88</v>
      </c>
      <c r="AW287" s="13" t="s">
        <v>35</v>
      </c>
      <c r="AX287" s="13" t="s">
        <v>80</v>
      </c>
      <c r="AY287" s="166" t="s">
        <v>185</v>
      </c>
    </row>
    <row r="288" spans="1:65" s="16" customFormat="1">
      <c r="B288" s="206"/>
      <c r="D288" s="165" t="s">
        <v>194</v>
      </c>
      <c r="E288" s="207" t="s">
        <v>1</v>
      </c>
      <c r="F288" s="208" t="s">
        <v>510</v>
      </c>
      <c r="H288" s="209">
        <v>22.154</v>
      </c>
      <c r="I288" s="210"/>
      <c r="L288" s="206"/>
      <c r="M288" s="211"/>
      <c r="N288" s="212"/>
      <c r="O288" s="212"/>
      <c r="P288" s="212"/>
      <c r="Q288" s="212"/>
      <c r="R288" s="212"/>
      <c r="S288" s="212"/>
      <c r="T288" s="213"/>
      <c r="AT288" s="207" t="s">
        <v>194</v>
      </c>
      <c r="AU288" s="207" t="s">
        <v>88</v>
      </c>
      <c r="AV288" s="16" t="s">
        <v>117</v>
      </c>
      <c r="AW288" s="16" t="s">
        <v>35</v>
      </c>
      <c r="AX288" s="16" t="s">
        <v>80</v>
      </c>
      <c r="AY288" s="207" t="s">
        <v>185</v>
      </c>
    </row>
    <row r="289" spans="1:65" s="14" customFormat="1">
      <c r="B289" s="173"/>
      <c r="D289" s="165" t="s">
        <v>194</v>
      </c>
      <c r="E289" s="174" t="s">
        <v>1</v>
      </c>
      <c r="F289" s="175" t="s">
        <v>195</v>
      </c>
      <c r="H289" s="176">
        <v>34.584000000000003</v>
      </c>
      <c r="I289" s="177"/>
      <c r="L289" s="173"/>
      <c r="M289" s="178"/>
      <c r="N289" s="179"/>
      <c r="O289" s="179"/>
      <c r="P289" s="179"/>
      <c r="Q289" s="179"/>
      <c r="R289" s="179"/>
      <c r="S289" s="179"/>
      <c r="T289" s="180"/>
      <c r="AT289" s="174" t="s">
        <v>194</v>
      </c>
      <c r="AU289" s="174" t="s">
        <v>88</v>
      </c>
      <c r="AV289" s="14" t="s">
        <v>192</v>
      </c>
      <c r="AW289" s="14" t="s">
        <v>35</v>
      </c>
      <c r="AX289" s="14" t="s">
        <v>24</v>
      </c>
      <c r="AY289" s="174" t="s">
        <v>185</v>
      </c>
    </row>
    <row r="290" spans="1:65" s="2" customFormat="1" ht="16.5" customHeight="1">
      <c r="A290" s="33"/>
      <c r="B290" s="150"/>
      <c r="C290" s="151" t="s">
        <v>398</v>
      </c>
      <c r="D290" s="151" t="s">
        <v>187</v>
      </c>
      <c r="E290" s="152" t="s">
        <v>1524</v>
      </c>
      <c r="F290" s="153" t="s">
        <v>1525</v>
      </c>
      <c r="G290" s="154" t="s">
        <v>280</v>
      </c>
      <c r="H290" s="155">
        <v>33.6</v>
      </c>
      <c r="I290" s="156"/>
      <c r="J290" s="157">
        <f>ROUND(I290*H290,2)</f>
        <v>0</v>
      </c>
      <c r="K290" s="153" t="s">
        <v>191</v>
      </c>
      <c r="L290" s="34"/>
      <c r="M290" s="158" t="s">
        <v>1</v>
      </c>
      <c r="N290" s="159" t="s">
        <v>45</v>
      </c>
      <c r="O290" s="59"/>
      <c r="P290" s="160">
        <f>O290*H290</f>
        <v>0</v>
      </c>
      <c r="Q290" s="160">
        <v>0</v>
      </c>
      <c r="R290" s="160">
        <f>Q290*H290</f>
        <v>0</v>
      </c>
      <c r="S290" s="160">
        <v>0</v>
      </c>
      <c r="T290" s="161">
        <f>S290*H290</f>
        <v>0</v>
      </c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R290" s="162" t="s">
        <v>192</v>
      </c>
      <c r="AT290" s="162" t="s">
        <v>187</v>
      </c>
      <c r="AU290" s="162" t="s">
        <v>88</v>
      </c>
      <c r="AY290" s="18" t="s">
        <v>185</v>
      </c>
      <c r="BE290" s="163">
        <f>IF(N290="základní",J290,0)</f>
        <v>0</v>
      </c>
      <c r="BF290" s="163">
        <f>IF(N290="snížená",J290,0)</f>
        <v>0</v>
      </c>
      <c r="BG290" s="163">
        <f>IF(N290="zákl. přenesená",J290,0)</f>
        <v>0</v>
      </c>
      <c r="BH290" s="163">
        <f>IF(N290="sníž. přenesená",J290,0)</f>
        <v>0</v>
      </c>
      <c r="BI290" s="163">
        <f>IF(N290="nulová",J290,0)</f>
        <v>0</v>
      </c>
      <c r="BJ290" s="18" t="s">
        <v>24</v>
      </c>
      <c r="BK290" s="163">
        <f>ROUND(I290*H290,2)</f>
        <v>0</v>
      </c>
      <c r="BL290" s="18" t="s">
        <v>192</v>
      </c>
      <c r="BM290" s="162" t="s">
        <v>4947</v>
      </c>
    </row>
    <row r="291" spans="1:65" s="15" customFormat="1">
      <c r="B291" s="194"/>
      <c r="D291" s="165" t="s">
        <v>194</v>
      </c>
      <c r="E291" s="195" t="s">
        <v>1</v>
      </c>
      <c r="F291" s="196" t="s">
        <v>761</v>
      </c>
      <c r="H291" s="195" t="s">
        <v>1</v>
      </c>
      <c r="I291" s="197"/>
      <c r="L291" s="194"/>
      <c r="M291" s="198"/>
      <c r="N291" s="199"/>
      <c r="O291" s="199"/>
      <c r="P291" s="199"/>
      <c r="Q291" s="199"/>
      <c r="R291" s="199"/>
      <c r="S291" s="199"/>
      <c r="T291" s="200"/>
      <c r="AT291" s="195" t="s">
        <v>194</v>
      </c>
      <c r="AU291" s="195" t="s">
        <v>88</v>
      </c>
      <c r="AV291" s="15" t="s">
        <v>24</v>
      </c>
      <c r="AW291" s="15" t="s">
        <v>35</v>
      </c>
      <c r="AX291" s="15" t="s">
        <v>80</v>
      </c>
      <c r="AY291" s="195" t="s">
        <v>185</v>
      </c>
    </row>
    <row r="292" spans="1:65" s="13" customFormat="1">
      <c r="B292" s="164"/>
      <c r="D292" s="165" t="s">
        <v>194</v>
      </c>
      <c r="E292" s="166" t="s">
        <v>1</v>
      </c>
      <c r="F292" s="167" t="s">
        <v>4948</v>
      </c>
      <c r="H292" s="168">
        <v>9.26</v>
      </c>
      <c r="I292" s="169"/>
      <c r="L292" s="164"/>
      <c r="M292" s="170"/>
      <c r="N292" s="171"/>
      <c r="O292" s="171"/>
      <c r="P292" s="171"/>
      <c r="Q292" s="171"/>
      <c r="R292" s="171"/>
      <c r="S292" s="171"/>
      <c r="T292" s="172"/>
      <c r="AT292" s="166" t="s">
        <v>194</v>
      </c>
      <c r="AU292" s="166" t="s">
        <v>88</v>
      </c>
      <c r="AV292" s="13" t="s">
        <v>88</v>
      </c>
      <c r="AW292" s="13" t="s">
        <v>35</v>
      </c>
      <c r="AX292" s="13" t="s">
        <v>80</v>
      </c>
      <c r="AY292" s="166" t="s">
        <v>185</v>
      </c>
    </row>
    <row r="293" spans="1:65" s="13" customFormat="1">
      <c r="B293" s="164"/>
      <c r="D293" s="165" t="s">
        <v>194</v>
      </c>
      <c r="E293" s="166" t="s">
        <v>1</v>
      </c>
      <c r="F293" s="167" t="s">
        <v>4949</v>
      </c>
      <c r="H293" s="168">
        <v>17.600000000000001</v>
      </c>
      <c r="I293" s="169"/>
      <c r="L293" s="164"/>
      <c r="M293" s="170"/>
      <c r="N293" s="171"/>
      <c r="O293" s="171"/>
      <c r="P293" s="171"/>
      <c r="Q293" s="171"/>
      <c r="R293" s="171"/>
      <c r="S293" s="171"/>
      <c r="T293" s="172"/>
      <c r="AT293" s="166" t="s">
        <v>194</v>
      </c>
      <c r="AU293" s="166" t="s">
        <v>88</v>
      </c>
      <c r="AV293" s="13" t="s">
        <v>88</v>
      </c>
      <c r="AW293" s="13" t="s">
        <v>35</v>
      </c>
      <c r="AX293" s="13" t="s">
        <v>80</v>
      </c>
      <c r="AY293" s="166" t="s">
        <v>185</v>
      </c>
    </row>
    <row r="294" spans="1:65" s="15" customFormat="1">
      <c r="B294" s="194"/>
      <c r="D294" s="165" t="s">
        <v>194</v>
      </c>
      <c r="E294" s="195" t="s">
        <v>1</v>
      </c>
      <c r="F294" s="196" t="s">
        <v>762</v>
      </c>
      <c r="H294" s="195" t="s">
        <v>1</v>
      </c>
      <c r="I294" s="197"/>
      <c r="L294" s="194"/>
      <c r="M294" s="198"/>
      <c r="N294" s="199"/>
      <c r="O294" s="199"/>
      <c r="P294" s="199"/>
      <c r="Q294" s="199"/>
      <c r="R294" s="199"/>
      <c r="S294" s="199"/>
      <c r="T294" s="200"/>
      <c r="AT294" s="195" t="s">
        <v>194</v>
      </c>
      <c r="AU294" s="195" t="s">
        <v>88</v>
      </c>
      <c r="AV294" s="15" t="s">
        <v>24</v>
      </c>
      <c r="AW294" s="15" t="s">
        <v>35</v>
      </c>
      <c r="AX294" s="15" t="s">
        <v>80</v>
      </c>
      <c r="AY294" s="195" t="s">
        <v>185</v>
      </c>
    </row>
    <row r="295" spans="1:65" s="13" customFormat="1">
      <c r="B295" s="164"/>
      <c r="D295" s="165" t="s">
        <v>194</v>
      </c>
      <c r="E295" s="166" t="s">
        <v>1</v>
      </c>
      <c r="F295" s="167" t="s">
        <v>4950</v>
      </c>
      <c r="H295" s="168">
        <v>2.34</v>
      </c>
      <c r="I295" s="169"/>
      <c r="L295" s="164"/>
      <c r="M295" s="170"/>
      <c r="N295" s="171"/>
      <c r="O295" s="171"/>
      <c r="P295" s="171"/>
      <c r="Q295" s="171"/>
      <c r="R295" s="171"/>
      <c r="S295" s="171"/>
      <c r="T295" s="172"/>
      <c r="AT295" s="166" t="s">
        <v>194</v>
      </c>
      <c r="AU295" s="166" t="s">
        <v>88</v>
      </c>
      <c r="AV295" s="13" t="s">
        <v>88</v>
      </c>
      <c r="AW295" s="13" t="s">
        <v>35</v>
      </c>
      <c r="AX295" s="13" t="s">
        <v>80</v>
      </c>
      <c r="AY295" s="166" t="s">
        <v>185</v>
      </c>
    </row>
    <row r="296" spans="1:65" s="13" customFormat="1">
      <c r="B296" s="164"/>
      <c r="D296" s="165" t="s">
        <v>194</v>
      </c>
      <c r="E296" s="166" t="s">
        <v>1</v>
      </c>
      <c r="F296" s="167" t="s">
        <v>4951</v>
      </c>
      <c r="H296" s="168">
        <v>4.4000000000000004</v>
      </c>
      <c r="I296" s="169"/>
      <c r="L296" s="164"/>
      <c r="M296" s="170"/>
      <c r="N296" s="171"/>
      <c r="O296" s="171"/>
      <c r="P296" s="171"/>
      <c r="Q296" s="171"/>
      <c r="R296" s="171"/>
      <c r="S296" s="171"/>
      <c r="T296" s="172"/>
      <c r="AT296" s="166" t="s">
        <v>194</v>
      </c>
      <c r="AU296" s="166" t="s">
        <v>88</v>
      </c>
      <c r="AV296" s="13" t="s">
        <v>88</v>
      </c>
      <c r="AW296" s="13" t="s">
        <v>35</v>
      </c>
      <c r="AX296" s="13" t="s">
        <v>80</v>
      </c>
      <c r="AY296" s="166" t="s">
        <v>185</v>
      </c>
    </row>
    <row r="297" spans="1:65" s="14" customFormat="1">
      <c r="B297" s="173"/>
      <c r="D297" s="165" t="s">
        <v>194</v>
      </c>
      <c r="E297" s="174" t="s">
        <v>1</v>
      </c>
      <c r="F297" s="175" t="s">
        <v>195</v>
      </c>
      <c r="H297" s="176">
        <v>33.6</v>
      </c>
      <c r="I297" s="177"/>
      <c r="L297" s="173"/>
      <c r="M297" s="178"/>
      <c r="N297" s="179"/>
      <c r="O297" s="179"/>
      <c r="P297" s="179"/>
      <c r="Q297" s="179"/>
      <c r="R297" s="179"/>
      <c r="S297" s="179"/>
      <c r="T297" s="180"/>
      <c r="AT297" s="174" t="s">
        <v>194</v>
      </c>
      <c r="AU297" s="174" t="s">
        <v>88</v>
      </c>
      <c r="AV297" s="14" t="s">
        <v>192</v>
      </c>
      <c r="AW297" s="14" t="s">
        <v>35</v>
      </c>
      <c r="AX297" s="14" t="s">
        <v>24</v>
      </c>
      <c r="AY297" s="174" t="s">
        <v>185</v>
      </c>
    </row>
    <row r="298" spans="1:65" s="2" customFormat="1" ht="16.5" customHeight="1">
      <c r="A298" s="33"/>
      <c r="B298" s="150"/>
      <c r="C298" s="151" t="s">
        <v>127</v>
      </c>
      <c r="D298" s="151" t="s">
        <v>187</v>
      </c>
      <c r="E298" s="152" t="s">
        <v>1925</v>
      </c>
      <c r="F298" s="153" t="s">
        <v>1926</v>
      </c>
      <c r="G298" s="154" t="s">
        <v>288</v>
      </c>
      <c r="H298" s="155">
        <v>59.95</v>
      </c>
      <c r="I298" s="156"/>
      <c r="J298" s="157">
        <f>ROUND(I298*H298,2)</f>
        <v>0</v>
      </c>
      <c r="K298" s="153" t="s">
        <v>191</v>
      </c>
      <c r="L298" s="34"/>
      <c r="M298" s="158" t="s">
        <v>1</v>
      </c>
      <c r="N298" s="159" t="s">
        <v>45</v>
      </c>
      <c r="O298" s="59"/>
      <c r="P298" s="160">
        <f>O298*H298</f>
        <v>0</v>
      </c>
      <c r="Q298" s="160">
        <v>0</v>
      </c>
      <c r="R298" s="160">
        <f>Q298*H298</f>
        <v>0</v>
      </c>
      <c r="S298" s="160">
        <v>0.58199999999999996</v>
      </c>
      <c r="T298" s="161">
        <f>S298*H298</f>
        <v>34.890900000000002</v>
      </c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R298" s="162" t="s">
        <v>192</v>
      </c>
      <c r="AT298" s="162" t="s">
        <v>187</v>
      </c>
      <c r="AU298" s="162" t="s">
        <v>88</v>
      </c>
      <c r="AY298" s="18" t="s">
        <v>185</v>
      </c>
      <c r="BE298" s="163">
        <f>IF(N298="základní",J298,0)</f>
        <v>0</v>
      </c>
      <c r="BF298" s="163">
        <f>IF(N298="snížená",J298,0)</f>
        <v>0</v>
      </c>
      <c r="BG298" s="163">
        <f>IF(N298="zákl. přenesená",J298,0)</f>
        <v>0</v>
      </c>
      <c r="BH298" s="163">
        <f>IF(N298="sníž. přenesená",J298,0)</f>
        <v>0</v>
      </c>
      <c r="BI298" s="163">
        <f>IF(N298="nulová",J298,0)</f>
        <v>0</v>
      </c>
      <c r="BJ298" s="18" t="s">
        <v>24</v>
      </c>
      <c r="BK298" s="163">
        <f>ROUND(I298*H298,2)</f>
        <v>0</v>
      </c>
      <c r="BL298" s="18" t="s">
        <v>192</v>
      </c>
      <c r="BM298" s="162" t="s">
        <v>4952</v>
      </c>
    </row>
    <row r="299" spans="1:65" s="15" customFormat="1">
      <c r="B299" s="194"/>
      <c r="D299" s="165" t="s">
        <v>194</v>
      </c>
      <c r="E299" s="195" t="s">
        <v>1</v>
      </c>
      <c r="F299" s="196" t="s">
        <v>770</v>
      </c>
      <c r="H299" s="195" t="s">
        <v>1</v>
      </c>
      <c r="I299" s="197"/>
      <c r="L299" s="194"/>
      <c r="M299" s="198"/>
      <c r="N299" s="199"/>
      <c r="O299" s="199"/>
      <c r="P299" s="199"/>
      <c r="Q299" s="199"/>
      <c r="R299" s="199"/>
      <c r="S299" s="199"/>
      <c r="T299" s="200"/>
      <c r="AT299" s="195" t="s">
        <v>194</v>
      </c>
      <c r="AU299" s="195" t="s">
        <v>88</v>
      </c>
      <c r="AV299" s="15" t="s">
        <v>24</v>
      </c>
      <c r="AW299" s="15" t="s">
        <v>35</v>
      </c>
      <c r="AX299" s="15" t="s">
        <v>80</v>
      </c>
      <c r="AY299" s="195" t="s">
        <v>185</v>
      </c>
    </row>
    <row r="300" spans="1:65" s="13" customFormat="1">
      <c r="B300" s="164"/>
      <c r="D300" s="165" t="s">
        <v>194</v>
      </c>
      <c r="E300" s="166" t="s">
        <v>1</v>
      </c>
      <c r="F300" s="167" t="s">
        <v>4953</v>
      </c>
      <c r="H300" s="168">
        <v>2.5739999999999998</v>
      </c>
      <c r="I300" s="169"/>
      <c r="L300" s="164"/>
      <c r="M300" s="170"/>
      <c r="N300" s="171"/>
      <c r="O300" s="171"/>
      <c r="P300" s="171"/>
      <c r="Q300" s="171"/>
      <c r="R300" s="171"/>
      <c r="S300" s="171"/>
      <c r="T300" s="172"/>
      <c r="AT300" s="166" t="s">
        <v>194</v>
      </c>
      <c r="AU300" s="166" t="s">
        <v>88</v>
      </c>
      <c r="AV300" s="13" t="s">
        <v>88</v>
      </c>
      <c r="AW300" s="13" t="s">
        <v>35</v>
      </c>
      <c r="AX300" s="13" t="s">
        <v>80</v>
      </c>
      <c r="AY300" s="166" t="s">
        <v>185</v>
      </c>
    </row>
    <row r="301" spans="1:65" s="13" customFormat="1">
      <c r="B301" s="164"/>
      <c r="D301" s="165" t="s">
        <v>194</v>
      </c>
      <c r="E301" s="166" t="s">
        <v>4147</v>
      </c>
      <c r="F301" s="167" t="s">
        <v>4954</v>
      </c>
      <c r="H301" s="168">
        <v>2.42</v>
      </c>
      <c r="I301" s="169"/>
      <c r="L301" s="164"/>
      <c r="M301" s="170"/>
      <c r="N301" s="171"/>
      <c r="O301" s="171"/>
      <c r="P301" s="171"/>
      <c r="Q301" s="171"/>
      <c r="R301" s="171"/>
      <c r="S301" s="171"/>
      <c r="T301" s="172"/>
      <c r="AT301" s="166" t="s">
        <v>194</v>
      </c>
      <c r="AU301" s="166" t="s">
        <v>88</v>
      </c>
      <c r="AV301" s="13" t="s">
        <v>88</v>
      </c>
      <c r="AW301" s="13" t="s">
        <v>35</v>
      </c>
      <c r="AX301" s="13" t="s">
        <v>80</v>
      </c>
      <c r="AY301" s="166" t="s">
        <v>185</v>
      </c>
    </row>
    <row r="302" spans="1:65" s="16" customFormat="1">
      <c r="B302" s="206"/>
      <c r="D302" s="165" t="s">
        <v>194</v>
      </c>
      <c r="E302" s="207" t="s">
        <v>638</v>
      </c>
      <c r="F302" s="208" t="s">
        <v>510</v>
      </c>
      <c r="H302" s="209">
        <v>4.9939999999999998</v>
      </c>
      <c r="I302" s="210"/>
      <c r="L302" s="206"/>
      <c r="M302" s="211"/>
      <c r="N302" s="212"/>
      <c r="O302" s="212"/>
      <c r="P302" s="212"/>
      <c r="Q302" s="212"/>
      <c r="R302" s="212"/>
      <c r="S302" s="212"/>
      <c r="T302" s="213"/>
      <c r="AT302" s="207" t="s">
        <v>194</v>
      </c>
      <c r="AU302" s="207" t="s">
        <v>88</v>
      </c>
      <c r="AV302" s="16" t="s">
        <v>117</v>
      </c>
      <c r="AW302" s="16" t="s">
        <v>35</v>
      </c>
      <c r="AX302" s="16" t="s">
        <v>80</v>
      </c>
      <c r="AY302" s="207" t="s">
        <v>185</v>
      </c>
    </row>
    <row r="303" spans="1:65" s="13" customFormat="1">
      <c r="B303" s="164"/>
      <c r="D303" s="165" t="s">
        <v>194</v>
      </c>
      <c r="E303" s="166" t="s">
        <v>1</v>
      </c>
      <c r="F303" s="167" t="s">
        <v>771</v>
      </c>
      <c r="H303" s="168">
        <v>4.9939999999999998</v>
      </c>
      <c r="I303" s="169"/>
      <c r="L303" s="164"/>
      <c r="M303" s="170"/>
      <c r="N303" s="171"/>
      <c r="O303" s="171"/>
      <c r="P303" s="171"/>
      <c r="Q303" s="171"/>
      <c r="R303" s="171"/>
      <c r="S303" s="171"/>
      <c r="T303" s="172"/>
      <c r="AT303" s="166" t="s">
        <v>194</v>
      </c>
      <c r="AU303" s="166" t="s">
        <v>88</v>
      </c>
      <c r="AV303" s="13" t="s">
        <v>88</v>
      </c>
      <c r="AW303" s="13" t="s">
        <v>35</v>
      </c>
      <c r="AX303" s="13" t="s">
        <v>80</v>
      </c>
      <c r="AY303" s="166" t="s">
        <v>185</v>
      </c>
    </row>
    <row r="304" spans="1:65" s="16" customFormat="1">
      <c r="B304" s="206"/>
      <c r="D304" s="165" t="s">
        <v>194</v>
      </c>
      <c r="E304" s="207" t="s">
        <v>1</v>
      </c>
      <c r="F304" s="208" t="s">
        <v>510</v>
      </c>
      <c r="H304" s="209">
        <v>4.9939999999999998</v>
      </c>
      <c r="I304" s="210"/>
      <c r="L304" s="206"/>
      <c r="M304" s="211"/>
      <c r="N304" s="212"/>
      <c r="O304" s="212"/>
      <c r="P304" s="212"/>
      <c r="Q304" s="212"/>
      <c r="R304" s="212"/>
      <c r="S304" s="212"/>
      <c r="T304" s="213"/>
      <c r="AT304" s="207" t="s">
        <v>194</v>
      </c>
      <c r="AU304" s="207" t="s">
        <v>88</v>
      </c>
      <c r="AV304" s="16" t="s">
        <v>117</v>
      </c>
      <c r="AW304" s="16" t="s">
        <v>35</v>
      </c>
      <c r="AX304" s="16" t="s">
        <v>80</v>
      </c>
      <c r="AY304" s="207" t="s">
        <v>185</v>
      </c>
    </row>
    <row r="305" spans="2:51" s="15" customFormat="1">
      <c r="B305" s="194"/>
      <c r="D305" s="165" t="s">
        <v>194</v>
      </c>
      <c r="E305" s="195" t="s">
        <v>1</v>
      </c>
      <c r="F305" s="196" t="s">
        <v>772</v>
      </c>
      <c r="H305" s="195" t="s">
        <v>1</v>
      </c>
      <c r="I305" s="197"/>
      <c r="L305" s="194"/>
      <c r="M305" s="198"/>
      <c r="N305" s="199"/>
      <c r="O305" s="199"/>
      <c r="P305" s="199"/>
      <c r="Q305" s="199"/>
      <c r="R305" s="199"/>
      <c r="S305" s="199"/>
      <c r="T305" s="200"/>
      <c r="AT305" s="195" t="s">
        <v>194</v>
      </c>
      <c r="AU305" s="195" t="s">
        <v>88</v>
      </c>
      <c r="AV305" s="15" t="s">
        <v>24</v>
      </c>
      <c r="AW305" s="15" t="s">
        <v>35</v>
      </c>
      <c r="AX305" s="15" t="s">
        <v>80</v>
      </c>
      <c r="AY305" s="195" t="s">
        <v>185</v>
      </c>
    </row>
    <row r="306" spans="2:51" s="13" customFormat="1">
      <c r="B306" s="164"/>
      <c r="D306" s="165" t="s">
        <v>194</v>
      </c>
      <c r="E306" s="166" t="s">
        <v>1</v>
      </c>
      <c r="F306" s="167" t="s">
        <v>4955</v>
      </c>
      <c r="H306" s="168">
        <v>1.298</v>
      </c>
      <c r="I306" s="169"/>
      <c r="L306" s="164"/>
      <c r="M306" s="170"/>
      <c r="N306" s="171"/>
      <c r="O306" s="171"/>
      <c r="P306" s="171"/>
      <c r="Q306" s="171"/>
      <c r="R306" s="171"/>
      <c r="S306" s="171"/>
      <c r="T306" s="172"/>
      <c r="AT306" s="166" t="s">
        <v>194</v>
      </c>
      <c r="AU306" s="166" t="s">
        <v>88</v>
      </c>
      <c r="AV306" s="13" t="s">
        <v>88</v>
      </c>
      <c r="AW306" s="13" t="s">
        <v>35</v>
      </c>
      <c r="AX306" s="13" t="s">
        <v>80</v>
      </c>
      <c r="AY306" s="166" t="s">
        <v>185</v>
      </c>
    </row>
    <row r="307" spans="2:51" s="13" customFormat="1">
      <c r="B307" s="164"/>
      <c r="D307" s="165" t="s">
        <v>194</v>
      </c>
      <c r="E307" s="166" t="s">
        <v>1772</v>
      </c>
      <c r="F307" s="167" t="s">
        <v>4956</v>
      </c>
      <c r="H307" s="168">
        <v>1.21</v>
      </c>
      <c r="I307" s="169"/>
      <c r="L307" s="164"/>
      <c r="M307" s="170"/>
      <c r="N307" s="171"/>
      <c r="O307" s="171"/>
      <c r="P307" s="171"/>
      <c r="Q307" s="171"/>
      <c r="R307" s="171"/>
      <c r="S307" s="171"/>
      <c r="T307" s="172"/>
      <c r="AT307" s="166" t="s">
        <v>194</v>
      </c>
      <c r="AU307" s="166" t="s">
        <v>88</v>
      </c>
      <c r="AV307" s="13" t="s">
        <v>88</v>
      </c>
      <c r="AW307" s="13" t="s">
        <v>35</v>
      </c>
      <c r="AX307" s="13" t="s">
        <v>80</v>
      </c>
      <c r="AY307" s="166" t="s">
        <v>185</v>
      </c>
    </row>
    <row r="308" spans="2:51" s="16" customFormat="1">
      <c r="B308" s="206"/>
      <c r="D308" s="165" t="s">
        <v>194</v>
      </c>
      <c r="E308" s="207" t="s">
        <v>644</v>
      </c>
      <c r="F308" s="208" t="s">
        <v>510</v>
      </c>
      <c r="H308" s="209">
        <v>2.508</v>
      </c>
      <c r="I308" s="210"/>
      <c r="L308" s="206"/>
      <c r="M308" s="211"/>
      <c r="N308" s="212"/>
      <c r="O308" s="212"/>
      <c r="P308" s="212"/>
      <c r="Q308" s="212"/>
      <c r="R308" s="212"/>
      <c r="S308" s="212"/>
      <c r="T308" s="213"/>
      <c r="AT308" s="207" t="s">
        <v>194</v>
      </c>
      <c r="AU308" s="207" t="s">
        <v>88</v>
      </c>
      <c r="AV308" s="16" t="s">
        <v>117</v>
      </c>
      <c r="AW308" s="16" t="s">
        <v>35</v>
      </c>
      <c r="AX308" s="16" t="s">
        <v>80</v>
      </c>
      <c r="AY308" s="207" t="s">
        <v>185</v>
      </c>
    </row>
    <row r="309" spans="2:51" s="15" customFormat="1">
      <c r="B309" s="194"/>
      <c r="D309" s="165" t="s">
        <v>194</v>
      </c>
      <c r="E309" s="195" t="s">
        <v>1</v>
      </c>
      <c r="F309" s="196" t="s">
        <v>773</v>
      </c>
      <c r="H309" s="195" t="s">
        <v>1</v>
      </c>
      <c r="I309" s="197"/>
      <c r="L309" s="194"/>
      <c r="M309" s="198"/>
      <c r="N309" s="199"/>
      <c r="O309" s="199"/>
      <c r="P309" s="199"/>
      <c r="Q309" s="199"/>
      <c r="R309" s="199"/>
      <c r="S309" s="199"/>
      <c r="T309" s="200"/>
      <c r="AT309" s="195" t="s">
        <v>194</v>
      </c>
      <c r="AU309" s="195" t="s">
        <v>88</v>
      </c>
      <c r="AV309" s="15" t="s">
        <v>24</v>
      </c>
      <c r="AW309" s="15" t="s">
        <v>35</v>
      </c>
      <c r="AX309" s="15" t="s">
        <v>80</v>
      </c>
      <c r="AY309" s="195" t="s">
        <v>185</v>
      </c>
    </row>
    <row r="310" spans="2:51" s="13" customFormat="1">
      <c r="B310" s="164"/>
      <c r="D310" s="165" t="s">
        <v>194</v>
      </c>
      <c r="E310" s="166" t="s">
        <v>1</v>
      </c>
      <c r="F310" s="167" t="s">
        <v>4957</v>
      </c>
      <c r="H310" s="168">
        <v>3.8170000000000002</v>
      </c>
      <c r="I310" s="169"/>
      <c r="L310" s="164"/>
      <c r="M310" s="170"/>
      <c r="N310" s="171"/>
      <c r="O310" s="171"/>
      <c r="P310" s="171"/>
      <c r="Q310" s="171"/>
      <c r="R310" s="171"/>
      <c r="S310" s="171"/>
      <c r="T310" s="172"/>
      <c r="AT310" s="166" t="s">
        <v>194</v>
      </c>
      <c r="AU310" s="166" t="s">
        <v>88</v>
      </c>
      <c r="AV310" s="13" t="s">
        <v>88</v>
      </c>
      <c r="AW310" s="13" t="s">
        <v>35</v>
      </c>
      <c r="AX310" s="13" t="s">
        <v>80</v>
      </c>
      <c r="AY310" s="166" t="s">
        <v>185</v>
      </c>
    </row>
    <row r="311" spans="2:51" s="13" customFormat="1">
      <c r="B311" s="164"/>
      <c r="D311" s="165" t="s">
        <v>194</v>
      </c>
      <c r="E311" s="166" t="s">
        <v>4840</v>
      </c>
      <c r="F311" s="167" t="s">
        <v>4958</v>
      </c>
      <c r="H311" s="168">
        <v>3.63</v>
      </c>
      <c r="I311" s="169"/>
      <c r="L311" s="164"/>
      <c r="M311" s="170"/>
      <c r="N311" s="171"/>
      <c r="O311" s="171"/>
      <c r="P311" s="171"/>
      <c r="Q311" s="171"/>
      <c r="R311" s="171"/>
      <c r="S311" s="171"/>
      <c r="T311" s="172"/>
      <c r="AT311" s="166" t="s">
        <v>194</v>
      </c>
      <c r="AU311" s="166" t="s">
        <v>88</v>
      </c>
      <c r="AV311" s="13" t="s">
        <v>88</v>
      </c>
      <c r="AW311" s="13" t="s">
        <v>35</v>
      </c>
      <c r="AX311" s="13" t="s">
        <v>80</v>
      </c>
      <c r="AY311" s="166" t="s">
        <v>185</v>
      </c>
    </row>
    <row r="312" spans="2:51" s="16" customFormat="1">
      <c r="B312" s="206"/>
      <c r="D312" s="165" t="s">
        <v>194</v>
      </c>
      <c r="E312" s="207" t="s">
        <v>646</v>
      </c>
      <c r="F312" s="208" t="s">
        <v>510</v>
      </c>
      <c r="H312" s="209">
        <v>7.4470000000000001</v>
      </c>
      <c r="I312" s="210"/>
      <c r="L312" s="206"/>
      <c r="M312" s="211"/>
      <c r="N312" s="212"/>
      <c r="O312" s="212"/>
      <c r="P312" s="212"/>
      <c r="Q312" s="212"/>
      <c r="R312" s="212"/>
      <c r="S312" s="212"/>
      <c r="T312" s="213"/>
      <c r="AT312" s="207" t="s">
        <v>194</v>
      </c>
      <c r="AU312" s="207" t="s">
        <v>88</v>
      </c>
      <c r="AV312" s="16" t="s">
        <v>117</v>
      </c>
      <c r="AW312" s="16" t="s">
        <v>35</v>
      </c>
      <c r="AX312" s="16" t="s">
        <v>80</v>
      </c>
      <c r="AY312" s="207" t="s">
        <v>185</v>
      </c>
    </row>
    <row r="313" spans="2:51" s="13" customFormat="1">
      <c r="B313" s="164"/>
      <c r="D313" s="165" t="s">
        <v>194</v>
      </c>
      <c r="E313" s="166" t="s">
        <v>1</v>
      </c>
      <c r="F313" s="167" t="s">
        <v>774</v>
      </c>
      <c r="H313" s="168">
        <v>7.4470000000000001</v>
      </c>
      <c r="I313" s="169"/>
      <c r="L313" s="164"/>
      <c r="M313" s="170"/>
      <c r="N313" s="171"/>
      <c r="O313" s="171"/>
      <c r="P313" s="171"/>
      <c r="Q313" s="171"/>
      <c r="R313" s="171"/>
      <c r="S313" s="171"/>
      <c r="T313" s="172"/>
      <c r="AT313" s="166" t="s">
        <v>194</v>
      </c>
      <c r="AU313" s="166" t="s">
        <v>88</v>
      </c>
      <c r="AV313" s="13" t="s">
        <v>88</v>
      </c>
      <c r="AW313" s="13" t="s">
        <v>35</v>
      </c>
      <c r="AX313" s="13" t="s">
        <v>80</v>
      </c>
      <c r="AY313" s="166" t="s">
        <v>185</v>
      </c>
    </row>
    <row r="314" spans="2:51" s="16" customFormat="1">
      <c r="B314" s="206"/>
      <c r="D314" s="165" t="s">
        <v>194</v>
      </c>
      <c r="E314" s="207" t="s">
        <v>1</v>
      </c>
      <c r="F314" s="208" t="s">
        <v>510</v>
      </c>
      <c r="H314" s="209">
        <v>7.4470000000000001</v>
      </c>
      <c r="I314" s="210"/>
      <c r="L314" s="206"/>
      <c r="M314" s="211"/>
      <c r="N314" s="212"/>
      <c r="O314" s="212"/>
      <c r="P314" s="212"/>
      <c r="Q314" s="212"/>
      <c r="R314" s="212"/>
      <c r="S314" s="212"/>
      <c r="T314" s="213"/>
      <c r="AT314" s="207" t="s">
        <v>194</v>
      </c>
      <c r="AU314" s="207" t="s">
        <v>88</v>
      </c>
      <c r="AV314" s="16" t="s">
        <v>117</v>
      </c>
      <c r="AW314" s="16" t="s">
        <v>35</v>
      </c>
      <c r="AX314" s="16" t="s">
        <v>80</v>
      </c>
      <c r="AY314" s="207" t="s">
        <v>185</v>
      </c>
    </row>
    <row r="315" spans="2:51" s="15" customFormat="1">
      <c r="B315" s="194"/>
      <c r="D315" s="165" t="s">
        <v>194</v>
      </c>
      <c r="E315" s="195" t="s">
        <v>1</v>
      </c>
      <c r="F315" s="196" t="s">
        <v>775</v>
      </c>
      <c r="H315" s="195" t="s">
        <v>1</v>
      </c>
      <c r="I315" s="197"/>
      <c r="L315" s="194"/>
      <c r="M315" s="198"/>
      <c r="N315" s="199"/>
      <c r="O315" s="199"/>
      <c r="P315" s="199"/>
      <c r="Q315" s="199"/>
      <c r="R315" s="199"/>
      <c r="S315" s="199"/>
      <c r="T315" s="200"/>
      <c r="AT315" s="195" t="s">
        <v>194</v>
      </c>
      <c r="AU315" s="195" t="s">
        <v>88</v>
      </c>
      <c r="AV315" s="15" t="s">
        <v>24</v>
      </c>
      <c r="AW315" s="15" t="s">
        <v>35</v>
      </c>
      <c r="AX315" s="15" t="s">
        <v>80</v>
      </c>
      <c r="AY315" s="195" t="s">
        <v>185</v>
      </c>
    </row>
    <row r="316" spans="2:51" s="13" customFormat="1">
      <c r="B316" s="164"/>
      <c r="D316" s="165" t="s">
        <v>194</v>
      </c>
      <c r="E316" s="166" t="s">
        <v>1</v>
      </c>
      <c r="F316" s="167" t="s">
        <v>4959</v>
      </c>
      <c r="H316" s="168">
        <v>3.8719999999999999</v>
      </c>
      <c r="I316" s="169"/>
      <c r="L316" s="164"/>
      <c r="M316" s="170"/>
      <c r="N316" s="171"/>
      <c r="O316" s="171"/>
      <c r="P316" s="171"/>
      <c r="Q316" s="171"/>
      <c r="R316" s="171"/>
      <c r="S316" s="171"/>
      <c r="T316" s="172"/>
      <c r="AT316" s="166" t="s">
        <v>194</v>
      </c>
      <c r="AU316" s="166" t="s">
        <v>88</v>
      </c>
      <c r="AV316" s="13" t="s">
        <v>88</v>
      </c>
      <c r="AW316" s="13" t="s">
        <v>35</v>
      </c>
      <c r="AX316" s="13" t="s">
        <v>80</v>
      </c>
      <c r="AY316" s="166" t="s">
        <v>185</v>
      </c>
    </row>
    <row r="317" spans="2:51" s="13" customFormat="1">
      <c r="B317" s="164"/>
      <c r="D317" s="165" t="s">
        <v>194</v>
      </c>
      <c r="E317" s="166" t="s">
        <v>1777</v>
      </c>
      <c r="F317" s="167" t="s">
        <v>4960</v>
      </c>
      <c r="H317" s="168">
        <v>2.42</v>
      </c>
      <c r="I317" s="169"/>
      <c r="L317" s="164"/>
      <c r="M317" s="170"/>
      <c r="N317" s="171"/>
      <c r="O317" s="171"/>
      <c r="P317" s="171"/>
      <c r="Q317" s="171"/>
      <c r="R317" s="171"/>
      <c r="S317" s="171"/>
      <c r="T317" s="172"/>
      <c r="AT317" s="166" t="s">
        <v>194</v>
      </c>
      <c r="AU317" s="166" t="s">
        <v>88</v>
      </c>
      <c r="AV317" s="13" t="s">
        <v>88</v>
      </c>
      <c r="AW317" s="13" t="s">
        <v>35</v>
      </c>
      <c r="AX317" s="13" t="s">
        <v>80</v>
      </c>
      <c r="AY317" s="166" t="s">
        <v>185</v>
      </c>
    </row>
    <row r="318" spans="2:51" s="16" customFormat="1">
      <c r="B318" s="206"/>
      <c r="D318" s="165" t="s">
        <v>194</v>
      </c>
      <c r="E318" s="207" t="s">
        <v>648</v>
      </c>
      <c r="F318" s="208" t="s">
        <v>510</v>
      </c>
      <c r="H318" s="209">
        <v>6.2919999999999998</v>
      </c>
      <c r="I318" s="210"/>
      <c r="L318" s="206"/>
      <c r="M318" s="211"/>
      <c r="N318" s="212"/>
      <c r="O318" s="212"/>
      <c r="P318" s="212"/>
      <c r="Q318" s="212"/>
      <c r="R318" s="212"/>
      <c r="S318" s="212"/>
      <c r="T318" s="213"/>
      <c r="AT318" s="207" t="s">
        <v>194</v>
      </c>
      <c r="AU318" s="207" t="s">
        <v>88</v>
      </c>
      <c r="AV318" s="16" t="s">
        <v>117</v>
      </c>
      <c r="AW318" s="16" t="s">
        <v>35</v>
      </c>
      <c r="AX318" s="16" t="s">
        <v>80</v>
      </c>
      <c r="AY318" s="207" t="s">
        <v>185</v>
      </c>
    </row>
    <row r="319" spans="2:51" s="15" customFormat="1">
      <c r="B319" s="194"/>
      <c r="D319" s="165" t="s">
        <v>194</v>
      </c>
      <c r="E319" s="195" t="s">
        <v>1</v>
      </c>
      <c r="F319" s="196" t="s">
        <v>776</v>
      </c>
      <c r="H319" s="195" t="s">
        <v>1</v>
      </c>
      <c r="I319" s="197"/>
      <c r="L319" s="194"/>
      <c r="M319" s="198"/>
      <c r="N319" s="199"/>
      <c r="O319" s="199"/>
      <c r="P319" s="199"/>
      <c r="Q319" s="199"/>
      <c r="R319" s="199"/>
      <c r="S319" s="199"/>
      <c r="T319" s="200"/>
      <c r="AT319" s="195" t="s">
        <v>194</v>
      </c>
      <c r="AU319" s="195" t="s">
        <v>88</v>
      </c>
      <c r="AV319" s="15" t="s">
        <v>24</v>
      </c>
      <c r="AW319" s="15" t="s">
        <v>35</v>
      </c>
      <c r="AX319" s="15" t="s">
        <v>80</v>
      </c>
      <c r="AY319" s="195" t="s">
        <v>185</v>
      </c>
    </row>
    <row r="320" spans="2:51" s="13" customFormat="1">
      <c r="B320" s="164"/>
      <c r="D320" s="165" t="s">
        <v>194</v>
      </c>
      <c r="E320" s="166" t="s">
        <v>1</v>
      </c>
      <c r="F320" s="167" t="s">
        <v>4961</v>
      </c>
      <c r="H320" s="168">
        <v>2.7829999999999999</v>
      </c>
      <c r="I320" s="169"/>
      <c r="L320" s="164"/>
      <c r="M320" s="170"/>
      <c r="N320" s="171"/>
      <c r="O320" s="171"/>
      <c r="P320" s="171"/>
      <c r="Q320" s="171"/>
      <c r="R320" s="171"/>
      <c r="S320" s="171"/>
      <c r="T320" s="172"/>
      <c r="AT320" s="166" t="s">
        <v>194</v>
      </c>
      <c r="AU320" s="166" t="s">
        <v>88</v>
      </c>
      <c r="AV320" s="13" t="s">
        <v>88</v>
      </c>
      <c r="AW320" s="13" t="s">
        <v>35</v>
      </c>
      <c r="AX320" s="13" t="s">
        <v>80</v>
      </c>
      <c r="AY320" s="166" t="s">
        <v>185</v>
      </c>
    </row>
    <row r="321" spans="1:65" s="13" customFormat="1">
      <c r="B321" s="164"/>
      <c r="D321" s="165" t="s">
        <v>194</v>
      </c>
      <c r="E321" s="166" t="s">
        <v>4155</v>
      </c>
      <c r="F321" s="167" t="s">
        <v>4962</v>
      </c>
      <c r="H321" s="168">
        <v>2.42</v>
      </c>
      <c r="I321" s="169"/>
      <c r="L321" s="164"/>
      <c r="M321" s="170"/>
      <c r="N321" s="171"/>
      <c r="O321" s="171"/>
      <c r="P321" s="171"/>
      <c r="Q321" s="171"/>
      <c r="R321" s="171"/>
      <c r="S321" s="171"/>
      <c r="T321" s="172"/>
      <c r="AT321" s="166" t="s">
        <v>194</v>
      </c>
      <c r="AU321" s="166" t="s">
        <v>88</v>
      </c>
      <c r="AV321" s="13" t="s">
        <v>88</v>
      </c>
      <c r="AW321" s="13" t="s">
        <v>35</v>
      </c>
      <c r="AX321" s="13" t="s">
        <v>80</v>
      </c>
      <c r="AY321" s="166" t="s">
        <v>185</v>
      </c>
    </row>
    <row r="322" spans="1:65" s="16" customFormat="1">
      <c r="B322" s="206"/>
      <c r="D322" s="165" t="s">
        <v>194</v>
      </c>
      <c r="E322" s="207" t="s">
        <v>650</v>
      </c>
      <c r="F322" s="208" t="s">
        <v>510</v>
      </c>
      <c r="H322" s="209">
        <v>5.2030000000000003</v>
      </c>
      <c r="I322" s="210"/>
      <c r="L322" s="206"/>
      <c r="M322" s="211"/>
      <c r="N322" s="212"/>
      <c r="O322" s="212"/>
      <c r="P322" s="212"/>
      <c r="Q322" s="212"/>
      <c r="R322" s="212"/>
      <c r="S322" s="212"/>
      <c r="T322" s="213"/>
      <c r="AT322" s="207" t="s">
        <v>194</v>
      </c>
      <c r="AU322" s="207" t="s">
        <v>88</v>
      </c>
      <c r="AV322" s="16" t="s">
        <v>117</v>
      </c>
      <c r="AW322" s="16" t="s">
        <v>35</v>
      </c>
      <c r="AX322" s="16" t="s">
        <v>80</v>
      </c>
      <c r="AY322" s="207" t="s">
        <v>185</v>
      </c>
    </row>
    <row r="323" spans="1:65" s="13" customFormat="1">
      <c r="B323" s="164"/>
      <c r="D323" s="165" t="s">
        <v>194</v>
      </c>
      <c r="E323" s="166" t="s">
        <v>1</v>
      </c>
      <c r="F323" s="167" t="s">
        <v>777</v>
      </c>
      <c r="H323" s="168">
        <v>5.2030000000000003</v>
      </c>
      <c r="I323" s="169"/>
      <c r="L323" s="164"/>
      <c r="M323" s="170"/>
      <c r="N323" s="171"/>
      <c r="O323" s="171"/>
      <c r="P323" s="171"/>
      <c r="Q323" s="171"/>
      <c r="R323" s="171"/>
      <c r="S323" s="171"/>
      <c r="T323" s="172"/>
      <c r="AT323" s="166" t="s">
        <v>194</v>
      </c>
      <c r="AU323" s="166" t="s">
        <v>88</v>
      </c>
      <c r="AV323" s="13" t="s">
        <v>88</v>
      </c>
      <c r="AW323" s="13" t="s">
        <v>35</v>
      </c>
      <c r="AX323" s="13" t="s">
        <v>80</v>
      </c>
      <c r="AY323" s="166" t="s">
        <v>185</v>
      </c>
    </row>
    <row r="324" spans="1:65" s="16" customFormat="1">
      <c r="B324" s="206"/>
      <c r="D324" s="165" t="s">
        <v>194</v>
      </c>
      <c r="E324" s="207" t="s">
        <v>1</v>
      </c>
      <c r="F324" s="208" t="s">
        <v>510</v>
      </c>
      <c r="H324" s="209">
        <v>5.2030000000000003</v>
      </c>
      <c r="I324" s="210"/>
      <c r="L324" s="206"/>
      <c r="M324" s="211"/>
      <c r="N324" s="212"/>
      <c r="O324" s="212"/>
      <c r="P324" s="212"/>
      <c r="Q324" s="212"/>
      <c r="R324" s="212"/>
      <c r="S324" s="212"/>
      <c r="T324" s="213"/>
      <c r="AT324" s="207" t="s">
        <v>194</v>
      </c>
      <c r="AU324" s="207" t="s">
        <v>88</v>
      </c>
      <c r="AV324" s="16" t="s">
        <v>117</v>
      </c>
      <c r="AW324" s="16" t="s">
        <v>35</v>
      </c>
      <c r="AX324" s="16" t="s">
        <v>80</v>
      </c>
      <c r="AY324" s="207" t="s">
        <v>185</v>
      </c>
    </row>
    <row r="325" spans="1:65" s="15" customFormat="1">
      <c r="B325" s="194"/>
      <c r="D325" s="165" t="s">
        <v>194</v>
      </c>
      <c r="E325" s="195" t="s">
        <v>1</v>
      </c>
      <c r="F325" s="196" t="s">
        <v>778</v>
      </c>
      <c r="H325" s="195" t="s">
        <v>1</v>
      </c>
      <c r="I325" s="197"/>
      <c r="L325" s="194"/>
      <c r="M325" s="198"/>
      <c r="N325" s="199"/>
      <c r="O325" s="199"/>
      <c r="P325" s="199"/>
      <c r="Q325" s="199"/>
      <c r="R325" s="199"/>
      <c r="S325" s="199"/>
      <c r="T325" s="200"/>
      <c r="AT325" s="195" t="s">
        <v>194</v>
      </c>
      <c r="AU325" s="195" t="s">
        <v>88</v>
      </c>
      <c r="AV325" s="15" t="s">
        <v>24</v>
      </c>
      <c r="AW325" s="15" t="s">
        <v>35</v>
      </c>
      <c r="AX325" s="15" t="s">
        <v>80</v>
      </c>
      <c r="AY325" s="195" t="s">
        <v>185</v>
      </c>
    </row>
    <row r="326" spans="1:65" s="13" customFormat="1">
      <c r="B326" s="164"/>
      <c r="D326" s="165" t="s">
        <v>194</v>
      </c>
      <c r="E326" s="166" t="s">
        <v>1</v>
      </c>
      <c r="F326" s="167" t="s">
        <v>4963</v>
      </c>
      <c r="H326" s="168">
        <v>9.8119999999999994</v>
      </c>
      <c r="I326" s="169"/>
      <c r="L326" s="164"/>
      <c r="M326" s="170"/>
      <c r="N326" s="171"/>
      <c r="O326" s="171"/>
      <c r="P326" s="171"/>
      <c r="Q326" s="171"/>
      <c r="R326" s="171"/>
      <c r="S326" s="171"/>
      <c r="T326" s="172"/>
      <c r="AT326" s="166" t="s">
        <v>194</v>
      </c>
      <c r="AU326" s="166" t="s">
        <v>88</v>
      </c>
      <c r="AV326" s="13" t="s">
        <v>88</v>
      </c>
      <c r="AW326" s="13" t="s">
        <v>35</v>
      </c>
      <c r="AX326" s="13" t="s">
        <v>80</v>
      </c>
      <c r="AY326" s="166" t="s">
        <v>185</v>
      </c>
    </row>
    <row r="327" spans="1:65" s="13" customFormat="1">
      <c r="B327" s="164"/>
      <c r="D327" s="165" t="s">
        <v>194</v>
      </c>
      <c r="E327" s="166" t="s">
        <v>4845</v>
      </c>
      <c r="F327" s="167" t="s">
        <v>4964</v>
      </c>
      <c r="H327" s="168">
        <v>4.84</v>
      </c>
      <c r="I327" s="169"/>
      <c r="L327" s="164"/>
      <c r="M327" s="170"/>
      <c r="N327" s="171"/>
      <c r="O327" s="171"/>
      <c r="P327" s="171"/>
      <c r="Q327" s="171"/>
      <c r="R327" s="171"/>
      <c r="S327" s="171"/>
      <c r="T327" s="172"/>
      <c r="AT327" s="166" t="s">
        <v>194</v>
      </c>
      <c r="AU327" s="166" t="s">
        <v>88</v>
      </c>
      <c r="AV327" s="13" t="s">
        <v>88</v>
      </c>
      <c r="AW327" s="13" t="s">
        <v>35</v>
      </c>
      <c r="AX327" s="13" t="s">
        <v>80</v>
      </c>
      <c r="AY327" s="166" t="s">
        <v>185</v>
      </c>
    </row>
    <row r="328" spans="1:65" s="16" customFormat="1">
      <c r="B328" s="206"/>
      <c r="D328" s="165" t="s">
        <v>194</v>
      </c>
      <c r="E328" s="207" t="s">
        <v>653</v>
      </c>
      <c r="F328" s="208" t="s">
        <v>510</v>
      </c>
      <c r="H328" s="209">
        <v>14.651999999999999</v>
      </c>
      <c r="I328" s="210"/>
      <c r="L328" s="206"/>
      <c r="M328" s="211"/>
      <c r="N328" s="212"/>
      <c r="O328" s="212"/>
      <c r="P328" s="212"/>
      <c r="Q328" s="212"/>
      <c r="R328" s="212"/>
      <c r="S328" s="212"/>
      <c r="T328" s="213"/>
      <c r="AT328" s="207" t="s">
        <v>194</v>
      </c>
      <c r="AU328" s="207" t="s">
        <v>88</v>
      </c>
      <c r="AV328" s="16" t="s">
        <v>117</v>
      </c>
      <c r="AW328" s="16" t="s">
        <v>35</v>
      </c>
      <c r="AX328" s="16" t="s">
        <v>80</v>
      </c>
      <c r="AY328" s="207" t="s">
        <v>185</v>
      </c>
    </row>
    <row r="329" spans="1:65" s="15" customFormat="1">
      <c r="B329" s="194"/>
      <c r="D329" s="165" t="s">
        <v>194</v>
      </c>
      <c r="E329" s="195" t="s">
        <v>1</v>
      </c>
      <c r="F329" s="196" t="s">
        <v>779</v>
      </c>
      <c r="H329" s="195" t="s">
        <v>1</v>
      </c>
      <c r="I329" s="197"/>
      <c r="L329" s="194"/>
      <c r="M329" s="198"/>
      <c r="N329" s="199"/>
      <c r="O329" s="199"/>
      <c r="P329" s="199"/>
      <c r="Q329" s="199"/>
      <c r="R329" s="199"/>
      <c r="S329" s="199"/>
      <c r="T329" s="200"/>
      <c r="AT329" s="195" t="s">
        <v>194</v>
      </c>
      <c r="AU329" s="195" t="s">
        <v>88</v>
      </c>
      <c r="AV329" s="15" t="s">
        <v>24</v>
      </c>
      <c r="AW329" s="15" t="s">
        <v>35</v>
      </c>
      <c r="AX329" s="15" t="s">
        <v>80</v>
      </c>
      <c r="AY329" s="195" t="s">
        <v>185</v>
      </c>
    </row>
    <row r="330" spans="1:65" s="13" customFormat="1">
      <c r="B330" s="164"/>
      <c r="D330" s="165" t="s">
        <v>194</v>
      </c>
      <c r="E330" s="166" t="s">
        <v>4965</v>
      </c>
      <c r="F330" s="167" t="s">
        <v>4966</v>
      </c>
      <c r="H330" s="168">
        <v>1.21</v>
      </c>
      <c r="I330" s="169"/>
      <c r="L330" s="164"/>
      <c r="M330" s="170"/>
      <c r="N330" s="171"/>
      <c r="O330" s="171"/>
      <c r="P330" s="171"/>
      <c r="Q330" s="171"/>
      <c r="R330" s="171"/>
      <c r="S330" s="171"/>
      <c r="T330" s="172"/>
      <c r="AT330" s="166" t="s">
        <v>194</v>
      </c>
      <c r="AU330" s="166" t="s">
        <v>88</v>
      </c>
      <c r="AV330" s="13" t="s">
        <v>88</v>
      </c>
      <c r="AW330" s="13" t="s">
        <v>35</v>
      </c>
      <c r="AX330" s="13" t="s">
        <v>80</v>
      </c>
      <c r="AY330" s="166" t="s">
        <v>185</v>
      </c>
    </row>
    <row r="331" spans="1:65" s="16" customFormat="1">
      <c r="B331" s="206"/>
      <c r="D331" s="165" t="s">
        <v>194</v>
      </c>
      <c r="E331" s="207" t="s">
        <v>655</v>
      </c>
      <c r="F331" s="208" t="s">
        <v>510</v>
      </c>
      <c r="H331" s="209">
        <v>1.21</v>
      </c>
      <c r="I331" s="210"/>
      <c r="L331" s="206"/>
      <c r="M331" s="211"/>
      <c r="N331" s="212"/>
      <c r="O331" s="212"/>
      <c r="P331" s="212"/>
      <c r="Q331" s="212"/>
      <c r="R331" s="212"/>
      <c r="S331" s="212"/>
      <c r="T331" s="213"/>
      <c r="AT331" s="207" t="s">
        <v>194</v>
      </c>
      <c r="AU331" s="207" t="s">
        <v>88</v>
      </c>
      <c r="AV331" s="16" t="s">
        <v>117</v>
      </c>
      <c r="AW331" s="16" t="s">
        <v>35</v>
      </c>
      <c r="AX331" s="16" t="s">
        <v>80</v>
      </c>
      <c r="AY331" s="207" t="s">
        <v>185</v>
      </c>
    </row>
    <row r="332" spans="1:65" s="14" customFormat="1">
      <c r="B332" s="173"/>
      <c r="D332" s="165" t="s">
        <v>194</v>
      </c>
      <c r="E332" s="174" t="s">
        <v>1</v>
      </c>
      <c r="F332" s="175" t="s">
        <v>195</v>
      </c>
      <c r="H332" s="176">
        <v>59.95</v>
      </c>
      <c r="I332" s="177"/>
      <c r="L332" s="173"/>
      <c r="M332" s="178"/>
      <c r="N332" s="179"/>
      <c r="O332" s="179"/>
      <c r="P332" s="179"/>
      <c r="Q332" s="179"/>
      <c r="R332" s="179"/>
      <c r="S332" s="179"/>
      <c r="T332" s="180"/>
      <c r="AT332" s="174" t="s">
        <v>194</v>
      </c>
      <c r="AU332" s="174" t="s">
        <v>88</v>
      </c>
      <c r="AV332" s="14" t="s">
        <v>192</v>
      </c>
      <c r="AW332" s="14" t="s">
        <v>35</v>
      </c>
      <c r="AX332" s="14" t="s">
        <v>24</v>
      </c>
      <c r="AY332" s="174" t="s">
        <v>185</v>
      </c>
    </row>
    <row r="333" spans="1:65" s="2" customFormat="1" ht="16.5" customHeight="1">
      <c r="A333" s="33"/>
      <c r="B333" s="150"/>
      <c r="C333" s="151" t="s">
        <v>130</v>
      </c>
      <c r="D333" s="151" t="s">
        <v>187</v>
      </c>
      <c r="E333" s="152" t="s">
        <v>1530</v>
      </c>
      <c r="F333" s="153" t="s">
        <v>1531</v>
      </c>
      <c r="G333" s="154" t="s">
        <v>280</v>
      </c>
      <c r="H333" s="155">
        <v>109.92</v>
      </c>
      <c r="I333" s="156"/>
      <c r="J333" s="157">
        <f>ROUND(I333*H333,2)</f>
        <v>0</v>
      </c>
      <c r="K333" s="153" t="s">
        <v>191</v>
      </c>
      <c r="L333" s="34"/>
      <c r="M333" s="158" t="s">
        <v>1</v>
      </c>
      <c r="N333" s="159" t="s">
        <v>45</v>
      </c>
      <c r="O333" s="59"/>
      <c r="P333" s="160">
        <f>O333*H333</f>
        <v>0</v>
      </c>
      <c r="Q333" s="160">
        <v>1.0000000000000001E-5</v>
      </c>
      <c r="R333" s="160">
        <f>Q333*H333</f>
        <v>1.0992E-3</v>
      </c>
      <c r="S333" s="160">
        <v>0</v>
      </c>
      <c r="T333" s="161">
        <f>S333*H333</f>
        <v>0</v>
      </c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R333" s="162" t="s">
        <v>192</v>
      </c>
      <c r="AT333" s="162" t="s">
        <v>187</v>
      </c>
      <c r="AU333" s="162" t="s">
        <v>88</v>
      </c>
      <c r="AY333" s="18" t="s">
        <v>185</v>
      </c>
      <c r="BE333" s="163">
        <f>IF(N333="základní",J333,0)</f>
        <v>0</v>
      </c>
      <c r="BF333" s="163">
        <f>IF(N333="snížená",J333,0)</f>
        <v>0</v>
      </c>
      <c r="BG333" s="163">
        <f>IF(N333="zákl. přenesená",J333,0)</f>
        <v>0</v>
      </c>
      <c r="BH333" s="163">
        <f>IF(N333="sníž. přenesená",J333,0)</f>
        <v>0</v>
      </c>
      <c r="BI333" s="163">
        <f>IF(N333="nulová",J333,0)</f>
        <v>0</v>
      </c>
      <c r="BJ333" s="18" t="s">
        <v>24</v>
      </c>
      <c r="BK333" s="163">
        <f>ROUND(I333*H333,2)</f>
        <v>0</v>
      </c>
      <c r="BL333" s="18" t="s">
        <v>192</v>
      </c>
      <c r="BM333" s="162" t="s">
        <v>4967</v>
      </c>
    </row>
    <row r="334" spans="1:65" s="15" customFormat="1">
      <c r="B334" s="194"/>
      <c r="D334" s="165" t="s">
        <v>194</v>
      </c>
      <c r="E334" s="195" t="s">
        <v>1</v>
      </c>
      <c r="F334" s="196" t="s">
        <v>770</v>
      </c>
      <c r="H334" s="195" t="s">
        <v>1</v>
      </c>
      <c r="I334" s="197"/>
      <c r="L334" s="194"/>
      <c r="M334" s="198"/>
      <c r="N334" s="199"/>
      <c r="O334" s="199"/>
      <c r="P334" s="199"/>
      <c r="Q334" s="199"/>
      <c r="R334" s="199"/>
      <c r="S334" s="199"/>
      <c r="T334" s="200"/>
      <c r="AT334" s="195" t="s">
        <v>194</v>
      </c>
      <c r="AU334" s="195" t="s">
        <v>88</v>
      </c>
      <c r="AV334" s="15" t="s">
        <v>24</v>
      </c>
      <c r="AW334" s="15" t="s">
        <v>35</v>
      </c>
      <c r="AX334" s="15" t="s">
        <v>80</v>
      </c>
      <c r="AY334" s="195" t="s">
        <v>185</v>
      </c>
    </row>
    <row r="335" spans="1:65" s="13" customFormat="1">
      <c r="B335" s="164"/>
      <c r="D335" s="165" t="s">
        <v>194</v>
      </c>
      <c r="E335" s="166" t="s">
        <v>1</v>
      </c>
      <c r="F335" s="167" t="s">
        <v>4968</v>
      </c>
      <c r="H335" s="168">
        <v>4.68</v>
      </c>
      <c r="I335" s="169"/>
      <c r="L335" s="164"/>
      <c r="M335" s="170"/>
      <c r="N335" s="171"/>
      <c r="O335" s="171"/>
      <c r="P335" s="171"/>
      <c r="Q335" s="171"/>
      <c r="R335" s="171"/>
      <c r="S335" s="171"/>
      <c r="T335" s="172"/>
      <c r="AT335" s="166" t="s">
        <v>194</v>
      </c>
      <c r="AU335" s="166" t="s">
        <v>88</v>
      </c>
      <c r="AV335" s="13" t="s">
        <v>88</v>
      </c>
      <c r="AW335" s="13" t="s">
        <v>35</v>
      </c>
      <c r="AX335" s="13" t="s">
        <v>80</v>
      </c>
      <c r="AY335" s="166" t="s">
        <v>185</v>
      </c>
    </row>
    <row r="336" spans="1:65" s="15" customFormat="1">
      <c r="B336" s="194"/>
      <c r="D336" s="165" t="s">
        <v>194</v>
      </c>
      <c r="E336" s="195" t="s">
        <v>1</v>
      </c>
      <c r="F336" s="196" t="s">
        <v>772</v>
      </c>
      <c r="H336" s="195" t="s">
        <v>1</v>
      </c>
      <c r="I336" s="197"/>
      <c r="L336" s="194"/>
      <c r="M336" s="198"/>
      <c r="N336" s="199"/>
      <c r="O336" s="199"/>
      <c r="P336" s="199"/>
      <c r="Q336" s="199"/>
      <c r="R336" s="199"/>
      <c r="S336" s="199"/>
      <c r="T336" s="200"/>
      <c r="AT336" s="195" t="s">
        <v>194</v>
      </c>
      <c r="AU336" s="195" t="s">
        <v>88</v>
      </c>
      <c r="AV336" s="15" t="s">
        <v>24</v>
      </c>
      <c r="AW336" s="15" t="s">
        <v>35</v>
      </c>
      <c r="AX336" s="15" t="s">
        <v>80</v>
      </c>
      <c r="AY336" s="195" t="s">
        <v>185</v>
      </c>
    </row>
    <row r="337" spans="2:51" s="13" customFormat="1">
      <c r="B337" s="164"/>
      <c r="D337" s="165" t="s">
        <v>194</v>
      </c>
      <c r="E337" s="166" t="s">
        <v>1</v>
      </c>
      <c r="F337" s="167" t="s">
        <v>4969</v>
      </c>
      <c r="H337" s="168">
        <v>2.36</v>
      </c>
      <c r="I337" s="169"/>
      <c r="L337" s="164"/>
      <c r="M337" s="170"/>
      <c r="N337" s="171"/>
      <c r="O337" s="171"/>
      <c r="P337" s="171"/>
      <c r="Q337" s="171"/>
      <c r="R337" s="171"/>
      <c r="S337" s="171"/>
      <c r="T337" s="172"/>
      <c r="AT337" s="166" t="s">
        <v>194</v>
      </c>
      <c r="AU337" s="166" t="s">
        <v>88</v>
      </c>
      <c r="AV337" s="13" t="s">
        <v>88</v>
      </c>
      <c r="AW337" s="13" t="s">
        <v>35</v>
      </c>
      <c r="AX337" s="13" t="s">
        <v>80</v>
      </c>
      <c r="AY337" s="166" t="s">
        <v>185</v>
      </c>
    </row>
    <row r="338" spans="2:51" s="15" customFormat="1">
      <c r="B338" s="194"/>
      <c r="D338" s="165" t="s">
        <v>194</v>
      </c>
      <c r="E338" s="195" t="s">
        <v>1</v>
      </c>
      <c r="F338" s="196" t="s">
        <v>773</v>
      </c>
      <c r="H338" s="195" t="s">
        <v>1</v>
      </c>
      <c r="I338" s="197"/>
      <c r="L338" s="194"/>
      <c r="M338" s="198"/>
      <c r="N338" s="199"/>
      <c r="O338" s="199"/>
      <c r="P338" s="199"/>
      <c r="Q338" s="199"/>
      <c r="R338" s="199"/>
      <c r="S338" s="199"/>
      <c r="T338" s="200"/>
      <c r="AT338" s="195" t="s">
        <v>194</v>
      </c>
      <c r="AU338" s="195" t="s">
        <v>88</v>
      </c>
      <c r="AV338" s="15" t="s">
        <v>24</v>
      </c>
      <c r="AW338" s="15" t="s">
        <v>35</v>
      </c>
      <c r="AX338" s="15" t="s">
        <v>80</v>
      </c>
      <c r="AY338" s="195" t="s">
        <v>185</v>
      </c>
    </row>
    <row r="339" spans="2:51" s="13" customFormat="1">
      <c r="B339" s="164"/>
      <c r="D339" s="165" t="s">
        <v>194</v>
      </c>
      <c r="E339" s="166" t="s">
        <v>1</v>
      </c>
      <c r="F339" s="167" t="s">
        <v>4970</v>
      </c>
      <c r="H339" s="168">
        <v>6.94</v>
      </c>
      <c r="I339" s="169"/>
      <c r="L339" s="164"/>
      <c r="M339" s="170"/>
      <c r="N339" s="171"/>
      <c r="O339" s="171"/>
      <c r="P339" s="171"/>
      <c r="Q339" s="171"/>
      <c r="R339" s="171"/>
      <c r="S339" s="171"/>
      <c r="T339" s="172"/>
      <c r="AT339" s="166" t="s">
        <v>194</v>
      </c>
      <c r="AU339" s="166" t="s">
        <v>88</v>
      </c>
      <c r="AV339" s="13" t="s">
        <v>88</v>
      </c>
      <c r="AW339" s="13" t="s">
        <v>35</v>
      </c>
      <c r="AX339" s="13" t="s">
        <v>80</v>
      </c>
      <c r="AY339" s="166" t="s">
        <v>185</v>
      </c>
    </row>
    <row r="340" spans="2:51" s="15" customFormat="1">
      <c r="B340" s="194"/>
      <c r="D340" s="165" t="s">
        <v>194</v>
      </c>
      <c r="E340" s="195" t="s">
        <v>1</v>
      </c>
      <c r="F340" s="196" t="s">
        <v>775</v>
      </c>
      <c r="H340" s="195" t="s">
        <v>1</v>
      </c>
      <c r="I340" s="197"/>
      <c r="L340" s="194"/>
      <c r="M340" s="198"/>
      <c r="N340" s="199"/>
      <c r="O340" s="199"/>
      <c r="P340" s="199"/>
      <c r="Q340" s="199"/>
      <c r="R340" s="199"/>
      <c r="S340" s="199"/>
      <c r="T340" s="200"/>
      <c r="AT340" s="195" t="s">
        <v>194</v>
      </c>
      <c r="AU340" s="195" t="s">
        <v>88</v>
      </c>
      <c r="AV340" s="15" t="s">
        <v>24</v>
      </c>
      <c r="AW340" s="15" t="s">
        <v>35</v>
      </c>
      <c r="AX340" s="15" t="s">
        <v>80</v>
      </c>
      <c r="AY340" s="195" t="s">
        <v>185</v>
      </c>
    </row>
    <row r="341" spans="2:51" s="13" customFormat="1">
      <c r="B341" s="164"/>
      <c r="D341" s="165" t="s">
        <v>194</v>
      </c>
      <c r="E341" s="166" t="s">
        <v>1</v>
      </c>
      <c r="F341" s="167" t="s">
        <v>4971</v>
      </c>
      <c r="H341" s="168">
        <v>7.04</v>
      </c>
      <c r="I341" s="169"/>
      <c r="L341" s="164"/>
      <c r="M341" s="170"/>
      <c r="N341" s="171"/>
      <c r="O341" s="171"/>
      <c r="P341" s="171"/>
      <c r="Q341" s="171"/>
      <c r="R341" s="171"/>
      <c r="S341" s="171"/>
      <c r="T341" s="172"/>
      <c r="AT341" s="166" t="s">
        <v>194</v>
      </c>
      <c r="AU341" s="166" t="s">
        <v>88</v>
      </c>
      <c r="AV341" s="13" t="s">
        <v>88</v>
      </c>
      <c r="AW341" s="13" t="s">
        <v>35</v>
      </c>
      <c r="AX341" s="13" t="s">
        <v>80</v>
      </c>
      <c r="AY341" s="166" t="s">
        <v>185</v>
      </c>
    </row>
    <row r="342" spans="2:51" s="15" customFormat="1">
      <c r="B342" s="194"/>
      <c r="D342" s="165" t="s">
        <v>194</v>
      </c>
      <c r="E342" s="195" t="s">
        <v>1</v>
      </c>
      <c r="F342" s="196" t="s">
        <v>776</v>
      </c>
      <c r="H342" s="195" t="s">
        <v>1</v>
      </c>
      <c r="I342" s="197"/>
      <c r="L342" s="194"/>
      <c r="M342" s="198"/>
      <c r="N342" s="199"/>
      <c r="O342" s="199"/>
      <c r="P342" s="199"/>
      <c r="Q342" s="199"/>
      <c r="R342" s="199"/>
      <c r="S342" s="199"/>
      <c r="T342" s="200"/>
      <c r="AT342" s="195" t="s">
        <v>194</v>
      </c>
      <c r="AU342" s="195" t="s">
        <v>88</v>
      </c>
      <c r="AV342" s="15" t="s">
        <v>24</v>
      </c>
      <c r="AW342" s="15" t="s">
        <v>35</v>
      </c>
      <c r="AX342" s="15" t="s">
        <v>80</v>
      </c>
      <c r="AY342" s="195" t="s">
        <v>185</v>
      </c>
    </row>
    <row r="343" spans="2:51" s="13" customFormat="1">
      <c r="B343" s="164"/>
      <c r="D343" s="165" t="s">
        <v>194</v>
      </c>
      <c r="E343" s="166" t="s">
        <v>1</v>
      </c>
      <c r="F343" s="167" t="s">
        <v>4972</v>
      </c>
      <c r="H343" s="168">
        <v>5.0599999999999996</v>
      </c>
      <c r="I343" s="169"/>
      <c r="L343" s="164"/>
      <c r="M343" s="170"/>
      <c r="N343" s="171"/>
      <c r="O343" s="171"/>
      <c r="P343" s="171"/>
      <c r="Q343" s="171"/>
      <c r="R343" s="171"/>
      <c r="S343" s="171"/>
      <c r="T343" s="172"/>
      <c r="AT343" s="166" t="s">
        <v>194</v>
      </c>
      <c r="AU343" s="166" t="s">
        <v>88</v>
      </c>
      <c r="AV343" s="13" t="s">
        <v>88</v>
      </c>
      <c r="AW343" s="13" t="s">
        <v>35</v>
      </c>
      <c r="AX343" s="13" t="s">
        <v>80</v>
      </c>
      <c r="AY343" s="166" t="s">
        <v>185</v>
      </c>
    </row>
    <row r="344" spans="2:51" s="15" customFormat="1">
      <c r="B344" s="194"/>
      <c r="D344" s="165" t="s">
        <v>194</v>
      </c>
      <c r="E344" s="195" t="s">
        <v>1</v>
      </c>
      <c r="F344" s="196" t="s">
        <v>778</v>
      </c>
      <c r="H344" s="195" t="s">
        <v>1</v>
      </c>
      <c r="I344" s="197"/>
      <c r="L344" s="194"/>
      <c r="M344" s="198"/>
      <c r="N344" s="199"/>
      <c r="O344" s="199"/>
      <c r="P344" s="199"/>
      <c r="Q344" s="199"/>
      <c r="R344" s="199"/>
      <c r="S344" s="199"/>
      <c r="T344" s="200"/>
      <c r="AT344" s="195" t="s">
        <v>194</v>
      </c>
      <c r="AU344" s="195" t="s">
        <v>88</v>
      </c>
      <c r="AV344" s="15" t="s">
        <v>24</v>
      </c>
      <c r="AW344" s="15" t="s">
        <v>35</v>
      </c>
      <c r="AX344" s="15" t="s">
        <v>80</v>
      </c>
      <c r="AY344" s="195" t="s">
        <v>185</v>
      </c>
    </row>
    <row r="345" spans="2:51" s="13" customFormat="1">
      <c r="B345" s="164"/>
      <c r="D345" s="165" t="s">
        <v>194</v>
      </c>
      <c r="E345" s="166" t="s">
        <v>1</v>
      </c>
      <c r="F345" s="167" t="s">
        <v>4973</v>
      </c>
      <c r="H345" s="168">
        <v>17.84</v>
      </c>
      <c r="I345" s="169"/>
      <c r="L345" s="164"/>
      <c r="M345" s="170"/>
      <c r="N345" s="171"/>
      <c r="O345" s="171"/>
      <c r="P345" s="171"/>
      <c r="Q345" s="171"/>
      <c r="R345" s="171"/>
      <c r="S345" s="171"/>
      <c r="T345" s="172"/>
      <c r="AT345" s="166" t="s">
        <v>194</v>
      </c>
      <c r="AU345" s="166" t="s">
        <v>88</v>
      </c>
      <c r="AV345" s="13" t="s">
        <v>88</v>
      </c>
      <c r="AW345" s="13" t="s">
        <v>35</v>
      </c>
      <c r="AX345" s="13" t="s">
        <v>80</v>
      </c>
      <c r="AY345" s="166" t="s">
        <v>185</v>
      </c>
    </row>
    <row r="346" spans="2:51" s="15" customFormat="1">
      <c r="B346" s="194"/>
      <c r="D346" s="165" t="s">
        <v>194</v>
      </c>
      <c r="E346" s="195" t="s">
        <v>1</v>
      </c>
      <c r="F346" s="196" t="s">
        <v>779</v>
      </c>
      <c r="H346" s="195" t="s">
        <v>1</v>
      </c>
      <c r="I346" s="197"/>
      <c r="L346" s="194"/>
      <c r="M346" s="198"/>
      <c r="N346" s="199"/>
      <c r="O346" s="199"/>
      <c r="P346" s="199"/>
      <c r="Q346" s="199"/>
      <c r="R346" s="199"/>
      <c r="S346" s="199"/>
      <c r="T346" s="200"/>
      <c r="AT346" s="195" t="s">
        <v>194</v>
      </c>
      <c r="AU346" s="195" t="s">
        <v>88</v>
      </c>
      <c r="AV346" s="15" t="s">
        <v>24</v>
      </c>
      <c r="AW346" s="15" t="s">
        <v>35</v>
      </c>
      <c r="AX346" s="15" t="s">
        <v>80</v>
      </c>
      <c r="AY346" s="195" t="s">
        <v>185</v>
      </c>
    </row>
    <row r="347" spans="2:51" s="15" customFormat="1">
      <c r="B347" s="194"/>
      <c r="D347" s="165" t="s">
        <v>194</v>
      </c>
      <c r="E347" s="195" t="s">
        <v>1</v>
      </c>
      <c r="F347" s="196" t="s">
        <v>2209</v>
      </c>
      <c r="H347" s="195" t="s">
        <v>1</v>
      </c>
      <c r="I347" s="197"/>
      <c r="L347" s="194"/>
      <c r="M347" s="198"/>
      <c r="N347" s="199"/>
      <c r="O347" s="199"/>
      <c r="P347" s="199"/>
      <c r="Q347" s="199"/>
      <c r="R347" s="199"/>
      <c r="S347" s="199"/>
      <c r="T347" s="200"/>
      <c r="AT347" s="195" t="s">
        <v>194</v>
      </c>
      <c r="AU347" s="195" t="s">
        <v>88</v>
      </c>
      <c r="AV347" s="15" t="s">
        <v>24</v>
      </c>
      <c r="AW347" s="15" t="s">
        <v>35</v>
      </c>
      <c r="AX347" s="15" t="s">
        <v>80</v>
      </c>
      <c r="AY347" s="195" t="s">
        <v>185</v>
      </c>
    </row>
    <row r="348" spans="2:51" s="13" customFormat="1">
      <c r="B348" s="164"/>
      <c r="D348" s="165" t="s">
        <v>194</v>
      </c>
      <c r="E348" s="166" t="s">
        <v>1</v>
      </c>
      <c r="F348" s="167" t="s">
        <v>4974</v>
      </c>
      <c r="H348" s="168">
        <v>8.8000000000000007</v>
      </c>
      <c r="I348" s="169"/>
      <c r="L348" s="164"/>
      <c r="M348" s="170"/>
      <c r="N348" s="171"/>
      <c r="O348" s="171"/>
      <c r="P348" s="171"/>
      <c r="Q348" s="171"/>
      <c r="R348" s="171"/>
      <c r="S348" s="171"/>
      <c r="T348" s="172"/>
      <c r="AT348" s="166" t="s">
        <v>194</v>
      </c>
      <c r="AU348" s="166" t="s">
        <v>88</v>
      </c>
      <c r="AV348" s="13" t="s">
        <v>88</v>
      </c>
      <c r="AW348" s="13" t="s">
        <v>35</v>
      </c>
      <c r="AX348" s="13" t="s">
        <v>80</v>
      </c>
      <c r="AY348" s="166" t="s">
        <v>185</v>
      </c>
    </row>
    <row r="349" spans="2:51" s="13" customFormat="1">
      <c r="B349" s="164"/>
      <c r="D349" s="165" t="s">
        <v>194</v>
      </c>
      <c r="E349" s="166" t="s">
        <v>1</v>
      </c>
      <c r="F349" s="167" t="s">
        <v>4975</v>
      </c>
      <c r="H349" s="168">
        <v>4.4000000000000004</v>
      </c>
      <c r="I349" s="169"/>
      <c r="L349" s="164"/>
      <c r="M349" s="170"/>
      <c r="N349" s="171"/>
      <c r="O349" s="171"/>
      <c r="P349" s="171"/>
      <c r="Q349" s="171"/>
      <c r="R349" s="171"/>
      <c r="S349" s="171"/>
      <c r="T349" s="172"/>
      <c r="AT349" s="166" t="s">
        <v>194</v>
      </c>
      <c r="AU349" s="166" t="s">
        <v>88</v>
      </c>
      <c r="AV349" s="13" t="s">
        <v>88</v>
      </c>
      <c r="AW349" s="13" t="s">
        <v>35</v>
      </c>
      <c r="AX349" s="13" t="s">
        <v>80</v>
      </c>
      <c r="AY349" s="166" t="s">
        <v>185</v>
      </c>
    </row>
    <row r="350" spans="2:51" s="13" customFormat="1">
      <c r="B350" s="164"/>
      <c r="D350" s="165" t="s">
        <v>194</v>
      </c>
      <c r="E350" s="166" t="s">
        <v>1</v>
      </c>
      <c r="F350" s="167" t="s">
        <v>4976</v>
      </c>
      <c r="H350" s="168">
        <v>13.2</v>
      </c>
      <c r="I350" s="169"/>
      <c r="L350" s="164"/>
      <c r="M350" s="170"/>
      <c r="N350" s="171"/>
      <c r="O350" s="171"/>
      <c r="P350" s="171"/>
      <c r="Q350" s="171"/>
      <c r="R350" s="171"/>
      <c r="S350" s="171"/>
      <c r="T350" s="172"/>
      <c r="AT350" s="166" t="s">
        <v>194</v>
      </c>
      <c r="AU350" s="166" t="s">
        <v>88</v>
      </c>
      <c r="AV350" s="13" t="s">
        <v>88</v>
      </c>
      <c r="AW350" s="13" t="s">
        <v>35</v>
      </c>
      <c r="AX350" s="13" t="s">
        <v>80</v>
      </c>
      <c r="AY350" s="166" t="s">
        <v>185</v>
      </c>
    </row>
    <row r="351" spans="2:51" s="13" customFormat="1">
      <c r="B351" s="164"/>
      <c r="D351" s="165" t="s">
        <v>194</v>
      </c>
      <c r="E351" s="166" t="s">
        <v>1</v>
      </c>
      <c r="F351" s="167" t="s">
        <v>4977</v>
      </c>
      <c r="H351" s="168">
        <v>8.8000000000000007</v>
      </c>
      <c r="I351" s="169"/>
      <c r="L351" s="164"/>
      <c r="M351" s="170"/>
      <c r="N351" s="171"/>
      <c r="O351" s="171"/>
      <c r="P351" s="171"/>
      <c r="Q351" s="171"/>
      <c r="R351" s="171"/>
      <c r="S351" s="171"/>
      <c r="T351" s="172"/>
      <c r="AT351" s="166" t="s">
        <v>194</v>
      </c>
      <c r="AU351" s="166" t="s">
        <v>88</v>
      </c>
      <c r="AV351" s="13" t="s">
        <v>88</v>
      </c>
      <c r="AW351" s="13" t="s">
        <v>35</v>
      </c>
      <c r="AX351" s="13" t="s">
        <v>80</v>
      </c>
      <c r="AY351" s="166" t="s">
        <v>185</v>
      </c>
    </row>
    <row r="352" spans="2:51" s="13" customFormat="1">
      <c r="B352" s="164"/>
      <c r="D352" s="165" t="s">
        <v>194</v>
      </c>
      <c r="E352" s="166" t="s">
        <v>1</v>
      </c>
      <c r="F352" s="167" t="s">
        <v>4978</v>
      </c>
      <c r="H352" s="168">
        <v>8.8000000000000007</v>
      </c>
      <c r="I352" s="169"/>
      <c r="L352" s="164"/>
      <c r="M352" s="170"/>
      <c r="N352" s="171"/>
      <c r="O352" s="171"/>
      <c r="P352" s="171"/>
      <c r="Q352" s="171"/>
      <c r="R352" s="171"/>
      <c r="S352" s="171"/>
      <c r="T352" s="172"/>
      <c r="AT352" s="166" t="s">
        <v>194</v>
      </c>
      <c r="AU352" s="166" t="s">
        <v>88</v>
      </c>
      <c r="AV352" s="13" t="s">
        <v>88</v>
      </c>
      <c r="AW352" s="13" t="s">
        <v>35</v>
      </c>
      <c r="AX352" s="13" t="s">
        <v>80</v>
      </c>
      <c r="AY352" s="166" t="s">
        <v>185</v>
      </c>
    </row>
    <row r="353" spans="1:65" s="13" customFormat="1">
      <c r="B353" s="164"/>
      <c r="D353" s="165" t="s">
        <v>194</v>
      </c>
      <c r="E353" s="166" t="s">
        <v>1</v>
      </c>
      <c r="F353" s="167" t="s">
        <v>4979</v>
      </c>
      <c r="H353" s="168">
        <v>17.600000000000001</v>
      </c>
      <c r="I353" s="169"/>
      <c r="L353" s="164"/>
      <c r="M353" s="170"/>
      <c r="N353" s="171"/>
      <c r="O353" s="171"/>
      <c r="P353" s="171"/>
      <c r="Q353" s="171"/>
      <c r="R353" s="171"/>
      <c r="S353" s="171"/>
      <c r="T353" s="172"/>
      <c r="AT353" s="166" t="s">
        <v>194</v>
      </c>
      <c r="AU353" s="166" t="s">
        <v>88</v>
      </c>
      <c r="AV353" s="13" t="s">
        <v>88</v>
      </c>
      <c r="AW353" s="13" t="s">
        <v>35</v>
      </c>
      <c r="AX353" s="13" t="s">
        <v>80</v>
      </c>
      <c r="AY353" s="166" t="s">
        <v>185</v>
      </c>
    </row>
    <row r="354" spans="1:65" s="13" customFormat="1">
      <c r="B354" s="164"/>
      <c r="D354" s="165" t="s">
        <v>194</v>
      </c>
      <c r="E354" s="166" t="s">
        <v>1</v>
      </c>
      <c r="F354" s="167" t="s">
        <v>4980</v>
      </c>
      <c r="H354" s="168">
        <v>4.4000000000000004</v>
      </c>
      <c r="I354" s="169"/>
      <c r="L354" s="164"/>
      <c r="M354" s="170"/>
      <c r="N354" s="171"/>
      <c r="O354" s="171"/>
      <c r="P354" s="171"/>
      <c r="Q354" s="171"/>
      <c r="R354" s="171"/>
      <c r="S354" s="171"/>
      <c r="T354" s="172"/>
      <c r="AT354" s="166" t="s">
        <v>194</v>
      </c>
      <c r="AU354" s="166" t="s">
        <v>88</v>
      </c>
      <c r="AV354" s="13" t="s">
        <v>88</v>
      </c>
      <c r="AW354" s="13" t="s">
        <v>35</v>
      </c>
      <c r="AX354" s="13" t="s">
        <v>80</v>
      </c>
      <c r="AY354" s="166" t="s">
        <v>185</v>
      </c>
    </row>
    <row r="355" spans="1:65" s="14" customFormat="1">
      <c r="B355" s="173"/>
      <c r="D355" s="165" t="s">
        <v>194</v>
      </c>
      <c r="E355" s="174" t="s">
        <v>1</v>
      </c>
      <c r="F355" s="175" t="s">
        <v>195</v>
      </c>
      <c r="H355" s="176">
        <v>109.92</v>
      </c>
      <c r="I355" s="177"/>
      <c r="L355" s="173"/>
      <c r="M355" s="178"/>
      <c r="N355" s="179"/>
      <c r="O355" s="179"/>
      <c r="P355" s="179"/>
      <c r="Q355" s="179"/>
      <c r="R355" s="179"/>
      <c r="S355" s="179"/>
      <c r="T355" s="180"/>
      <c r="AT355" s="174" t="s">
        <v>194</v>
      </c>
      <c r="AU355" s="174" t="s">
        <v>88</v>
      </c>
      <c r="AV355" s="14" t="s">
        <v>192</v>
      </c>
      <c r="AW355" s="14" t="s">
        <v>35</v>
      </c>
      <c r="AX355" s="14" t="s">
        <v>24</v>
      </c>
      <c r="AY355" s="174" t="s">
        <v>185</v>
      </c>
    </row>
    <row r="356" spans="1:65" s="2" customFormat="1" ht="16.5" customHeight="1">
      <c r="A356" s="33"/>
      <c r="B356" s="150"/>
      <c r="C356" s="151" t="s">
        <v>133</v>
      </c>
      <c r="D356" s="151" t="s">
        <v>187</v>
      </c>
      <c r="E356" s="152" t="s">
        <v>4981</v>
      </c>
      <c r="F356" s="153" t="s">
        <v>4982</v>
      </c>
      <c r="G356" s="154" t="s">
        <v>288</v>
      </c>
      <c r="H356" s="155">
        <v>2.508</v>
      </c>
      <c r="I356" s="156"/>
      <c r="J356" s="157">
        <f>ROUND(I356*H356,2)</f>
        <v>0</v>
      </c>
      <c r="K356" s="153" t="s">
        <v>191</v>
      </c>
      <c r="L356" s="34"/>
      <c r="M356" s="158" t="s">
        <v>1</v>
      </c>
      <c r="N356" s="159" t="s">
        <v>45</v>
      </c>
      <c r="O356" s="59"/>
      <c r="P356" s="160">
        <f>O356*H356</f>
        <v>0</v>
      </c>
      <c r="Q356" s="160">
        <v>0</v>
      </c>
      <c r="R356" s="160">
        <f>Q356*H356</f>
        <v>0</v>
      </c>
      <c r="S356" s="160">
        <v>0.70899999999999996</v>
      </c>
      <c r="T356" s="161">
        <f>S356*H356</f>
        <v>1.7781719999999999</v>
      </c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R356" s="162" t="s">
        <v>192</v>
      </c>
      <c r="AT356" s="162" t="s">
        <v>187</v>
      </c>
      <c r="AU356" s="162" t="s">
        <v>88</v>
      </c>
      <c r="AY356" s="18" t="s">
        <v>185</v>
      </c>
      <c r="BE356" s="163">
        <f>IF(N356="základní",J356,0)</f>
        <v>0</v>
      </c>
      <c r="BF356" s="163">
        <f>IF(N356="snížená",J356,0)</f>
        <v>0</v>
      </c>
      <c r="BG356" s="163">
        <f>IF(N356="zákl. přenesená",J356,0)</f>
        <v>0</v>
      </c>
      <c r="BH356" s="163">
        <f>IF(N356="sníž. přenesená",J356,0)</f>
        <v>0</v>
      </c>
      <c r="BI356" s="163">
        <f>IF(N356="nulová",J356,0)</f>
        <v>0</v>
      </c>
      <c r="BJ356" s="18" t="s">
        <v>24</v>
      </c>
      <c r="BK356" s="163">
        <f>ROUND(I356*H356,2)</f>
        <v>0</v>
      </c>
      <c r="BL356" s="18" t="s">
        <v>192</v>
      </c>
      <c r="BM356" s="162" t="s">
        <v>4983</v>
      </c>
    </row>
    <row r="357" spans="1:65" s="13" customFormat="1">
      <c r="B357" s="164"/>
      <c r="D357" s="165" t="s">
        <v>194</v>
      </c>
      <c r="E357" s="166" t="s">
        <v>1</v>
      </c>
      <c r="F357" s="167" t="s">
        <v>783</v>
      </c>
      <c r="H357" s="168">
        <v>2.508</v>
      </c>
      <c r="I357" s="169"/>
      <c r="L357" s="164"/>
      <c r="M357" s="170"/>
      <c r="N357" s="171"/>
      <c r="O357" s="171"/>
      <c r="P357" s="171"/>
      <c r="Q357" s="171"/>
      <c r="R357" s="171"/>
      <c r="S357" s="171"/>
      <c r="T357" s="172"/>
      <c r="AT357" s="166" t="s">
        <v>194</v>
      </c>
      <c r="AU357" s="166" t="s">
        <v>88</v>
      </c>
      <c r="AV357" s="13" t="s">
        <v>88</v>
      </c>
      <c r="AW357" s="13" t="s">
        <v>35</v>
      </c>
      <c r="AX357" s="13" t="s">
        <v>24</v>
      </c>
      <c r="AY357" s="166" t="s">
        <v>185</v>
      </c>
    </row>
    <row r="358" spans="1:65" s="2" customFormat="1" ht="16.5" customHeight="1">
      <c r="A358" s="33"/>
      <c r="B358" s="150"/>
      <c r="C358" s="151" t="s">
        <v>136</v>
      </c>
      <c r="D358" s="151" t="s">
        <v>187</v>
      </c>
      <c r="E358" s="152" t="s">
        <v>302</v>
      </c>
      <c r="F358" s="153" t="s">
        <v>303</v>
      </c>
      <c r="G358" s="154" t="s">
        <v>234</v>
      </c>
      <c r="H358" s="155">
        <v>63.673999999999999</v>
      </c>
      <c r="I358" s="156"/>
      <c r="J358" s="157">
        <f>ROUND(I358*H358,2)</f>
        <v>0</v>
      </c>
      <c r="K358" s="153" t="s">
        <v>191</v>
      </c>
      <c r="L358" s="34"/>
      <c r="M358" s="158" t="s">
        <v>1</v>
      </c>
      <c r="N358" s="159" t="s">
        <v>45</v>
      </c>
      <c r="O358" s="59"/>
      <c r="P358" s="160">
        <f>O358*H358</f>
        <v>0</v>
      </c>
      <c r="Q358" s="160">
        <v>0</v>
      </c>
      <c r="R358" s="160">
        <f>Q358*H358</f>
        <v>0</v>
      </c>
      <c r="S358" s="160">
        <v>0</v>
      </c>
      <c r="T358" s="161">
        <f>S358*H358</f>
        <v>0</v>
      </c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R358" s="162" t="s">
        <v>192</v>
      </c>
      <c r="AT358" s="162" t="s">
        <v>187</v>
      </c>
      <c r="AU358" s="162" t="s">
        <v>88</v>
      </c>
      <c r="AY358" s="18" t="s">
        <v>185</v>
      </c>
      <c r="BE358" s="163">
        <f>IF(N358="základní",J358,0)</f>
        <v>0</v>
      </c>
      <c r="BF358" s="163">
        <f>IF(N358="snížená",J358,0)</f>
        <v>0</v>
      </c>
      <c r="BG358" s="163">
        <f>IF(N358="zákl. přenesená",J358,0)</f>
        <v>0</v>
      </c>
      <c r="BH358" s="163">
        <f>IF(N358="sníž. přenesená",J358,0)</f>
        <v>0</v>
      </c>
      <c r="BI358" s="163">
        <f>IF(N358="nulová",J358,0)</f>
        <v>0</v>
      </c>
      <c r="BJ358" s="18" t="s">
        <v>24</v>
      </c>
      <c r="BK358" s="163">
        <f>ROUND(I358*H358,2)</f>
        <v>0</v>
      </c>
      <c r="BL358" s="18" t="s">
        <v>192</v>
      </c>
      <c r="BM358" s="162" t="s">
        <v>4984</v>
      </c>
    </row>
    <row r="359" spans="1:65" s="2" customFormat="1" ht="16.5" customHeight="1">
      <c r="A359" s="33"/>
      <c r="B359" s="150"/>
      <c r="C359" s="151" t="s">
        <v>140</v>
      </c>
      <c r="D359" s="151" t="s">
        <v>187</v>
      </c>
      <c r="E359" s="152" t="s">
        <v>305</v>
      </c>
      <c r="F359" s="153" t="s">
        <v>306</v>
      </c>
      <c r="G359" s="154" t="s">
        <v>234</v>
      </c>
      <c r="H359" s="155">
        <v>382.04399999999998</v>
      </c>
      <c r="I359" s="156"/>
      <c r="J359" s="157">
        <f>ROUND(I359*H359,2)</f>
        <v>0</v>
      </c>
      <c r="K359" s="153" t="s">
        <v>191</v>
      </c>
      <c r="L359" s="34"/>
      <c r="M359" s="158" t="s">
        <v>1</v>
      </c>
      <c r="N359" s="159" t="s">
        <v>45</v>
      </c>
      <c r="O359" s="59"/>
      <c r="P359" s="160">
        <f>O359*H359</f>
        <v>0</v>
      </c>
      <c r="Q359" s="160">
        <v>0</v>
      </c>
      <c r="R359" s="160">
        <f>Q359*H359</f>
        <v>0</v>
      </c>
      <c r="S359" s="160">
        <v>0</v>
      </c>
      <c r="T359" s="161">
        <f>S359*H359</f>
        <v>0</v>
      </c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R359" s="162" t="s">
        <v>192</v>
      </c>
      <c r="AT359" s="162" t="s">
        <v>187</v>
      </c>
      <c r="AU359" s="162" t="s">
        <v>88</v>
      </c>
      <c r="AY359" s="18" t="s">
        <v>185</v>
      </c>
      <c r="BE359" s="163">
        <f>IF(N359="základní",J359,0)</f>
        <v>0</v>
      </c>
      <c r="BF359" s="163">
        <f>IF(N359="snížená",J359,0)</f>
        <v>0</v>
      </c>
      <c r="BG359" s="163">
        <f>IF(N359="zákl. přenesená",J359,0)</f>
        <v>0</v>
      </c>
      <c r="BH359" s="163">
        <f>IF(N359="sníž. přenesená",J359,0)</f>
        <v>0</v>
      </c>
      <c r="BI359" s="163">
        <f>IF(N359="nulová",J359,0)</f>
        <v>0</v>
      </c>
      <c r="BJ359" s="18" t="s">
        <v>24</v>
      </c>
      <c r="BK359" s="163">
        <f>ROUND(I359*H359,2)</f>
        <v>0</v>
      </c>
      <c r="BL359" s="18" t="s">
        <v>192</v>
      </c>
      <c r="BM359" s="162" t="s">
        <v>4985</v>
      </c>
    </row>
    <row r="360" spans="1:65" s="13" customFormat="1">
      <c r="B360" s="164"/>
      <c r="D360" s="165" t="s">
        <v>194</v>
      </c>
      <c r="F360" s="167" t="s">
        <v>4986</v>
      </c>
      <c r="H360" s="168">
        <v>382.04399999999998</v>
      </c>
      <c r="I360" s="169"/>
      <c r="L360" s="164"/>
      <c r="M360" s="170"/>
      <c r="N360" s="171"/>
      <c r="O360" s="171"/>
      <c r="P360" s="171"/>
      <c r="Q360" s="171"/>
      <c r="R360" s="171"/>
      <c r="S360" s="171"/>
      <c r="T360" s="172"/>
      <c r="AT360" s="166" t="s">
        <v>194</v>
      </c>
      <c r="AU360" s="166" t="s">
        <v>88</v>
      </c>
      <c r="AV360" s="13" t="s">
        <v>88</v>
      </c>
      <c r="AW360" s="13" t="s">
        <v>3</v>
      </c>
      <c r="AX360" s="13" t="s">
        <v>24</v>
      </c>
      <c r="AY360" s="166" t="s">
        <v>185</v>
      </c>
    </row>
    <row r="361" spans="1:65" s="2" customFormat="1" ht="16.5" customHeight="1">
      <c r="A361" s="33"/>
      <c r="B361" s="150"/>
      <c r="C361" s="151" t="s">
        <v>143</v>
      </c>
      <c r="D361" s="151" t="s">
        <v>187</v>
      </c>
      <c r="E361" s="152" t="s">
        <v>485</v>
      </c>
      <c r="F361" s="153" t="s">
        <v>486</v>
      </c>
      <c r="G361" s="154" t="s">
        <v>234</v>
      </c>
      <c r="H361" s="155">
        <v>63.673999999999999</v>
      </c>
      <c r="I361" s="156"/>
      <c r="J361" s="157">
        <f>ROUND(I361*H361,2)</f>
        <v>0</v>
      </c>
      <c r="K361" s="153" t="s">
        <v>224</v>
      </c>
      <c r="L361" s="34"/>
      <c r="M361" s="158" t="s">
        <v>1</v>
      </c>
      <c r="N361" s="159" t="s">
        <v>45</v>
      </c>
      <c r="O361" s="59"/>
      <c r="P361" s="160">
        <f>O361*H361</f>
        <v>0</v>
      </c>
      <c r="Q361" s="160">
        <v>0</v>
      </c>
      <c r="R361" s="160">
        <f>Q361*H361</f>
        <v>0</v>
      </c>
      <c r="S361" s="160">
        <v>0</v>
      </c>
      <c r="T361" s="161">
        <f>S361*H361</f>
        <v>0</v>
      </c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R361" s="162" t="s">
        <v>192</v>
      </c>
      <c r="AT361" s="162" t="s">
        <v>187</v>
      </c>
      <c r="AU361" s="162" t="s">
        <v>88</v>
      </c>
      <c r="AY361" s="18" t="s">
        <v>185</v>
      </c>
      <c r="BE361" s="163">
        <f>IF(N361="základní",J361,0)</f>
        <v>0</v>
      </c>
      <c r="BF361" s="163">
        <f>IF(N361="snížená",J361,0)</f>
        <v>0</v>
      </c>
      <c r="BG361" s="163">
        <f>IF(N361="zákl. přenesená",J361,0)</f>
        <v>0</v>
      </c>
      <c r="BH361" s="163">
        <f>IF(N361="sníž. přenesená",J361,0)</f>
        <v>0</v>
      </c>
      <c r="BI361" s="163">
        <f>IF(N361="nulová",J361,0)</f>
        <v>0</v>
      </c>
      <c r="BJ361" s="18" t="s">
        <v>24</v>
      </c>
      <c r="BK361" s="163">
        <f>ROUND(I361*H361,2)</f>
        <v>0</v>
      </c>
      <c r="BL361" s="18" t="s">
        <v>192</v>
      </c>
      <c r="BM361" s="162" t="s">
        <v>4987</v>
      </c>
    </row>
    <row r="362" spans="1:65" s="2" customFormat="1" ht="16.5" customHeight="1">
      <c r="A362" s="33"/>
      <c r="B362" s="150"/>
      <c r="C362" s="151" t="s">
        <v>554</v>
      </c>
      <c r="D362" s="151" t="s">
        <v>187</v>
      </c>
      <c r="E362" s="152" t="s">
        <v>322</v>
      </c>
      <c r="F362" s="153" t="s">
        <v>323</v>
      </c>
      <c r="G362" s="154" t="s">
        <v>288</v>
      </c>
      <c r="H362" s="155">
        <v>7.085</v>
      </c>
      <c r="I362" s="156"/>
      <c r="J362" s="157">
        <f>ROUND(I362*H362,2)</f>
        <v>0</v>
      </c>
      <c r="K362" s="153" t="s">
        <v>191</v>
      </c>
      <c r="L362" s="34"/>
      <c r="M362" s="158" t="s">
        <v>1</v>
      </c>
      <c r="N362" s="159" t="s">
        <v>45</v>
      </c>
      <c r="O362" s="59"/>
      <c r="P362" s="160">
        <f>O362*H362</f>
        <v>0</v>
      </c>
      <c r="Q362" s="160">
        <v>0</v>
      </c>
      <c r="R362" s="160">
        <f>Q362*H362</f>
        <v>0</v>
      </c>
      <c r="S362" s="160">
        <v>0</v>
      </c>
      <c r="T362" s="161">
        <f>S362*H362</f>
        <v>0</v>
      </c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R362" s="162" t="s">
        <v>192</v>
      </c>
      <c r="AT362" s="162" t="s">
        <v>187</v>
      </c>
      <c r="AU362" s="162" t="s">
        <v>88</v>
      </c>
      <c r="AY362" s="18" t="s">
        <v>185</v>
      </c>
      <c r="BE362" s="163">
        <f>IF(N362="základní",J362,0)</f>
        <v>0</v>
      </c>
      <c r="BF362" s="163">
        <f>IF(N362="snížená",J362,0)</f>
        <v>0</v>
      </c>
      <c r="BG362" s="163">
        <f>IF(N362="zákl. přenesená",J362,0)</f>
        <v>0</v>
      </c>
      <c r="BH362" s="163">
        <f>IF(N362="sníž. přenesená",J362,0)</f>
        <v>0</v>
      </c>
      <c r="BI362" s="163">
        <f>IF(N362="nulová",J362,0)</f>
        <v>0</v>
      </c>
      <c r="BJ362" s="18" t="s">
        <v>24</v>
      </c>
      <c r="BK362" s="163">
        <f>ROUND(I362*H362,2)</f>
        <v>0</v>
      </c>
      <c r="BL362" s="18" t="s">
        <v>192</v>
      </c>
      <c r="BM362" s="162" t="s">
        <v>4988</v>
      </c>
    </row>
    <row r="363" spans="1:65" s="15" customFormat="1">
      <c r="B363" s="194"/>
      <c r="D363" s="165" t="s">
        <v>194</v>
      </c>
      <c r="E363" s="195" t="s">
        <v>1</v>
      </c>
      <c r="F363" s="196" t="s">
        <v>4989</v>
      </c>
      <c r="H363" s="195" t="s">
        <v>1</v>
      </c>
      <c r="I363" s="197"/>
      <c r="L363" s="194"/>
      <c r="M363" s="198"/>
      <c r="N363" s="199"/>
      <c r="O363" s="199"/>
      <c r="P363" s="199"/>
      <c r="Q363" s="199"/>
      <c r="R363" s="199"/>
      <c r="S363" s="199"/>
      <c r="T363" s="200"/>
      <c r="AT363" s="195" t="s">
        <v>194</v>
      </c>
      <c r="AU363" s="195" t="s">
        <v>88</v>
      </c>
      <c r="AV363" s="15" t="s">
        <v>24</v>
      </c>
      <c r="AW363" s="15" t="s">
        <v>35</v>
      </c>
      <c r="AX363" s="15" t="s">
        <v>80</v>
      </c>
      <c r="AY363" s="195" t="s">
        <v>185</v>
      </c>
    </row>
    <row r="364" spans="1:65" s="13" customFormat="1">
      <c r="B364" s="164"/>
      <c r="D364" s="165" t="s">
        <v>194</v>
      </c>
      <c r="E364" s="166" t="s">
        <v>3475</v>
      </c>
      <c r="F364" s="167" t="s">
        <v>4990</v>
      </c>
      <c r="H364" s="168">
        <v>1.417</v>
      </c>
      <c r="I364" s="169"/>
      <c r="L364" s="164"/>
      <c r="M364" s="170"/>
      <c r="N364" s="171"/>
      <c r="O364" s="171"/>
      <c r="P364" s="171"/>
      <c r="Q364" s="171"/>
      <c r="R364" s="171"/>
      <c r="S364" s="171"/>
      <c r="T364" s="172"/>
      <c r="AT364" s="166" t="s">
        <v>194</v>
      </c>
      <c r="AU364" s="166" t="s">
        <v>88</v>
      </c>
      <c r="AV364" s="13" t="s">
        <v>88</v>
      </c>
      <c r="AW364" s="13" t="s">
        <v>35</v>
      </c>
      <c r="AX364" s="13" t="s">
        <v>80</v>
      </c>
      <c r="AY364" s="166" t="s">
        <v>185</v>
      </c>
    </row>
    <row r="365" spans="1:65" s="14" customFormat="1">
      <c r="B365" s="173"/>
      <c r="D365" s="165" t="s">
        <v>194</v>
      </c>
      <c r="E365" s="174" t="s">
        <v>267</v>
      </c>
      <c r="F365" s="175" t="s">
        <v>195</v>
      </c>
      <c r="H365" s="176">
        <v>1.417</v>
      </c>
      <c r="I365" s="177"/>
      <c r="L365" s="173"/>
      <c r="M365" s="178"/>
      <c r="N365" s="179"/>
      <c r="O365" s="179"/>
      <c r="P365" s="179"/>
      <c r="Q365" s="179"/>
      <c r="R365" s="179"/>
      <c r="S365" s="179"/>
      <c r="T365" s="180"/>
      <c r="AT365" s="174" t="s">
        <v>194</v>
      </c>
      <c r="AU365" s="174" t="s">
        <v>88</v>
      </c>
      <c r="AV365" s="14" t="s">
        <v>192</v>
      </c>
      <c r="AW365" s="14" t="s">
        <v>35</v>
      </c>
      <c r="AX365" s="14" t="s">
        <v>80</v>
      </c>
      <c r="AY365" s="174" t="s">
        <v>185</v>
      </c>
    </row>
    <row r="366" spans="1:65" s="13" customFormat="1">
      <c r="B366" s="164"/>
      <c r="D366" s="165" t="s">
        <v>194</v>
      </c>
      <c r="E366" s="166" t="s">
        <v>1</v>
      </c>
      <c r="F366" s="167" t="s">
        <v>361</v>
      </c>
      <c r="H366" s="168">
        <v>7.085</v>
      </c>
      <c r="I366" s="169"/>
      <c r="L366" s="164"/>
      <c r="M366" s="170"/>
      <c r="N366" s="171"/>
      <c r="O366" s="171"/>
      <c r="P366" s="171"/>
      <c r="Q366" s="171"/>
      <c r="R366" s="171"/>
      <c r="S366" s="171"/>
      <c r="T366" s="172"/>
      <c r="AT366" s="166" t="s">
        <v>194</v>
      </c>
      <c r="AU366" s="166" t="s">
        <v>88</v>
      </c>
      <c r="AV366" s="13" t="s">
        <v>88</v>
      </c>
      <c r="AW366" s="13" t="s">
        <v>35</v>
      </c>
      <c r="AX366" s="13" t="s">
        <v>80</v>
      </c>
      <c r="AY366" s="166" t="s">
        <v>185</v>
      </c>
    </row>
    <row r="367" spans="1:65" s="14" customFormat="1">
      <c r="B367" s="173"/>
      <c r="D367" s="165" t="s">
        <v>194</v>
      </c>
      <c r="E367" s="174" t="s">
        <v>1</v>
      </c>
      <c r="F367" s="175" t="s">
        <v>195</v>
      </c>
      <c r="H367" s="176">
        <v>7.085</v>
      </c>
      <c r="I367" s="177"/>
      <c r="L367" s="173"/>
      <c r="M367" s="178"/>
      <c r="N367" s="179"/>
      <c r="O367" s="179"/>
      <c r="P367" s="179"/>
      <c r="Q367" s="179"/>
      <c r="R367" s="179"/>
      <c r="S367" s="179"/>
      <c r="T367" s="180"/>
      <c r="AT367" s="174" t="s">
        <v>194</v>
      </c>
      <c r="AU367" s="174" t="s">
        <v>88</v>
      </c>
      <c r="AV367" s="14" t="s">
        <v>192</v>
      </c>
      <c r="AW367" s="14" t="s">
        <v>35</v>
      </c>
      <c r="AX367" s="14" t="s">
        <v>24</v>
      </c>
      <c r="AY367" s="174" t="s">
        <v>185</v>
      </c>
    </row>
    <row r="368" spans="1:65" s="2" customFormat="1" ht="16.5" customHeight="1">
      <c r="A368" s="33"/>
      <c r="B368" s="150"/>
      <c r="C368" s="151" t="s">
        <v>556</v>
      </c>
      <c r="D368" s="151" t="s">
        <v>187</v>
      </c>
      <c r="E368" s="152" t="s">
        <v>2030</v>
      </c>
      <c r="F368" s="153" t="s">
        <v>2031</v>
      </c>
      <c r="G368" s="154" t="s">
        <v>280</v>
      </c>
      <c r="H368" s="155">
        <v>1.1000000000000001</v>
      </c>
      <c r="I368" s="156"/>
      <c r="J368" s="157">
        <f>ROUND(I368*H368,2)</f>
        <v>0</v>
      </c>
      <c r="K368" s="153" t="s">
        <v>191</v>
      </c>
      <c r="L368" s="34"/>
      <c r="M368" s="158" t="s">
        <v>1</v>
      </c>
      <c r="N368" s="159" t="s">
        <v>45</v>
      </c>
      <c r="O368" s="59"/>
      <c r="P368" s="160">
        <f>O368*H368</f>
        <v>0</v>
      </c>
      <c r="Q368" s="160">
        <v>8.6800000000000002E-3</v>
      </c>
      <c r="R368" s="160">
        <f>Q368*H368</f>
        <v>9.5480000000000009E-3</v>
      </c>
      <c r="S368" s="160">
        <v>0</v>
      </c>
      <c r="T368" s="161">
        <f>S368*H368</f>
        <v>0</v>
      </c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R368" s="162" t="s">
        <v>192</v>
      </c>
      <c r="AT368" s="162" t="s">
        <v>187</v>
      </c>
      <c r="AU368" s="162" t="s">
        <v>88</v>
      </c>
      <c r="AY368" s="18" t="s">
        <v>185</v>
      </c>
      <c r="BE368" s="163">
        <f>IF(N368="základní",J368,0)</f>
        <v>0</v>
      </c>
      <c r="BF368" s="163">
        <f>IF(N368="snížená",J368,0)</f>
        <v>0</v>
      </c>
      <c r="BG368" s="163">
        <f>IF(N368="zákl. přenesená",J368,0)</f>
        <v>0</v>
      </c>
      <c r="BH368" s="163">
        <f>IF(N368="sníž. přenesená",J368,0)</f>
        <v>0</v>
      </c>
      <c r="BI368" s="163">
        <f>IF(N368="nulová",J368,0)</f>
        <v>0</v>
      </c>
      <c r="BJ368" s="18" t="s">
        <v>24</v>
      </c>
      <c r="BK368" s="163">
        <f>ROUND(I368*H368,2)</f>
        <v>0</v>
      </c>
      <c r="BL368" s="18" t="s">
        <v>192</v>
      </c>
      <c r="BM368" s="162" t="s">
        <v>4991</v>
      </c>
    </row>
    <row r="369" spans="1:65" s="13" customFormat="1">
      <c r="B369" s="164"/>
      <c r="D369" s="165" t="s">
        <v>194</v>
      </c>
      <c r="E369" s="166" t="s">
        <v>1</v>
      </c>
      <c r="F369" s="167" t="s">
        <v>4992</v>
      </c>
      <c r="H369" s="168">
        <v>1.1000000000000001</v>
      </c>
      <c r="I369" s="169"/>
      <c r="L369" s="164"/>
      <c r="M369" s="170"/>
      <c r="N369" s="171"/>
      <c r="O369" s="171"/>
      <c r="P369" s="171"/>
      <c r="Q369" s="171"/>
      <c r="R369" s="171"/>
      <c r="S369" s="171"/>
      <c r="T369" s="172"/>
      <c r="AT369" s="166" t="s">
        <v>194</v>
      </c>
      <c r="AU369" s="166" t="s">
        <v>88</v>
      </c>
      <c r="AV369" s="13" t="s">
        <v>88</v>
      </c>
      <c r="AW369" s="13" t="s">
        <v>35</v>
      </c>
      <c r="AX369" s="13" t="s">
        <v>80</v>
      </c>
      <c r="AY369" s="166" t="s">
        <v>185</v>
      </c>
    </row>
    <row r="370" spans="1:65" s="14" customFormat="1">
      <c r="B370" s="173"/>
      <c r="D370" s="165" t="s">
        <v>194</v>
      </c>
      <c r="E370" s="174" t="s">
        <v>1838</v>
      </c>
      <c r="F370" s="175" t="s">
        <v>195</v>
      </c>
      <c r="H370" s="176">
        <v>1.1000000000000001</v>
      </c>
      <c r="I370" s="177"/>
      <c r="L370" s="173"/>
      <c r="M370" s="178"/>
      <c r="N370" s="179"/>
      <c r="O370" s="179"/>
      <c r="P370" s="179"/>
      <c r="Q370" s="179"/>
      <c r="R370" s="179"/>
      <c r="S370" s="179"/>
      <c r="T370" s="180"/>
      <c r="AT370" s="174" t="s">
        <v>194</v>
      </c>
      <c r="AU370" s="174" t="s">
        <v>88</v>
      </c>
      <c r="AV370" s="14" t="s">
        <v>192</v>
      </c>
      <c r="AW370" s="14" t="s">
        <v>35</v>
      </c>
      <c r="AX370" s="14" t="s">
        <v>24</v>
      </c>
      <c r="AY370" s="174" t="s">
        <v>185</v>
      </c>
    </row>
    <row r="371" spans="1:65" s="2" customFormat="1" ht="16.5" customHeight="1">
      <c r="A371" s="33"/>
      <c r="B371" s="150"/>
      <c r="C371" s="151" t="s">
        <v>560</v>
      </c>
      <c r="D371" s="151" t="s">
        <v>187</v>
      </c>
      <c r="E371" s="152" t="s">
        <v>2034</v>
      </c>
      <c r="F371" s="153" t="s">
        <v>2035</v>
      </c>
      <c r="G371" s="154" t="s">
        <v>280</v>
      </c>
      <c r="H371" s="155">
        <v>16.5</v>
      </c>
      <c r="I371" s="156"/>
      <c r="J371" s="157">
        <f>ROUND(I371*H371,2)</f>
        <v>0</v>
      </c>
      <c r="K371" s="153" t="s">
        <v>191</v>
      </c>
      <c r="L371" s="34"/>
      <c r="M371" s="158" t="s">
        <v>1</v>
      </c>
      <c r="N371" s="159" t="s">
        <v>45</v>
      </c>
      <c r="O371" s="59"/>
      <c r="P371" s="160">
        <f>O371*H371</f>
        <v>0</v>
      </c>
      <c r="Q371" s="160">
        <v>1.269E-2</v>
      </c>
      <c r="R371" s="160">
        <f>Q371*H371</f>
        <v>0.20938499999999999</v>
      </c>
      <c r="S371" s="160">
        <v>0</v>
      </c>
      <c r="T371" s="161">
        <f>S371*H371</f>
        <v>0</v>
      </c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R371" s="162" t="s">
        <v>192</v>
      </c>
      <c r="AT371" s="162" t="s">
        <v>187</v>
      </c>
      <c r="AU371" s="162" t="s">
        <v>88</v>
      </c>
      <c r="AY371" s="18" t="s">
        <v>185</v>
      </c>
      <c r="BE371" s="163">
        <f>IF(N371="základní",J371,0)</f>
        <v>0</v>
      </c>
      <c r="BF371" s="163">
        <f>IF(N371="snížená",J371,0)</f>
        <v>0</v>
      </c>
      <c r="BG371" s="163">
        <f>IF(N371="zákl. přenesená",J371,0)</f>
        <v>0</v>
      </c>
      <c r="BH371" s="163">
        <f>IF(N371="sníž. přenesená",J371,0)</f>
        <v>0</v>
      </c>
      <c r="BI371" s="163">
        <f>IF(N371="nulová",J371,0)</f>
        <v>0</v>
      </c>
      <c r="BJ371" s="18" t="s">
        <v>24</v>
      </c>
      <c r="BK371" s="163">
        <f>ROUND(I371*H371,2)</f>
        <v>0</v>
      </c>
      <c r="BL371" s="18" t="s">
        <v>192</v>
      </c>
      <c r="BM371" s="162" t="s">
        <v>4993</v>
      </c>
    </row>
    <row r="372" spans="1:65" s="13" customFormat="1">
      <c r="B372" s="164"/>
      <c r="D372" s="165" t="s">
        <v>194</v>
      </c>
      <c r="E372" s="166" t="s">
        <v>1</v>
      </c>
      <c r="F372" s="167" t="s">
        <v>4994</v>
      </c>
      <c r="H372" s="168">
        <v>16.5</v>
      </c>
      <c r="I372" s="169"/>
      <c r="L372" s="164"/>
      <c r="M372" s="170"/>
      <c r="N372" s="171"/>
      <c r="O372" s="171"/>
      <c r="P372" s="171"/>
      <c r="Q372" s="171"/>
      <c r="R372" s="171"/>
      <c r="S372" s="171"/>
      <c r="T372" s="172"/>
      <c r="AT372" s="166" t="s">
        <v>194</v>
      </c>
      <c r="AU372" s="166" t="s">
        <v>88</v>
      </c>
      <c r="AV372" s="13" t="s">
        <v>88</v>
      </c>
      <c r="AW372" s="13" t="s">
        <v>35</v>
      </c>
      <c r="AX372" s="13" t="s">
        <v>80</v>
      </c>
      <c r="AY372" s="166" t="s">
        <v>185</v>
      </c>
    </row>
    <row r="373" spans="1:65" s="14" customFormat="1">
      <c r="B373" s="173"/>
      <c r="D373" s="165" t="s">
        <v>194</v>
      </c>
      <c r="E373" s="174" t="s">
        <v>1840</v>
      </c>
      <c r="F373" s="175" t="s">
        <v>195</v>
      </c>
      <c r="H373" s="176">
        <v>16.5</v>
      </c>
      <c r="I373" s="177"/>
      <c r="L373" s="173"/>
      <c r="M373" s="178"/>
      <c r="N373" s="179"/>
      <c r="O373" s="179"/>
      <c r="P373" s="179"/>
      <c r="Q373" s="179"/>
      <c r="R373" s="179"/>
      <c r="S373" s="179"/>
      <c r="T373" s="180"/>
      <c r="AT373" s="174" t="s">
        <v>194</v>
      </c>
      <c r="AU373" s="174" t="s">
        <v>88</v>
      </c>
      <c r="AV373" s="14" t="s">
        <v>192</v>
      </c>
      <c r="AW373" s="14" t="s">
        <v>35</v>
      </c>
      <c r="AX373" s="14" t="s">
        <v>24</v>
      </c>
      <c r="AY373" s="174" t="s">
        <v>185</v>
      </c>
    </row>
    <row r="374" spans="1:65" s="2" customFormat="1" ht="16.5" customHeight="1">
      <c r="A374" s="33"/>
      <c r="B374" s="150"/>
      <c r="C374" s="151" t="s">
        <v>563</v>
      </c>
      <c r="D374" s="151" t="s">
        <v>187</v>
      </c>
      <c r="E374" s="152" t="s">
        <v>2038</v>
      </c>
      <c r="F374" s="153" t="s">
        <v>2039</v>
      </c>
      <c r="G374" s="154" t="s">
        <v>280</v>
      </c>
      <c r="H374" s="155">
        <v>103.4</v>
      </c>
      <c r="I374" s="156"/>
      <c r="J374" s="157">
        <f>ROUND(I374*H374,2)</f>
        <v>0</v>
      </c>
      <c r="K374" s="153" t="s">
        <v>191</v>
      </c>
      <c r="L374" s="34"/>
      <c r="M374" s="158" t="s">
        <v>1</v>
      </c>
      <c r="N374" s="159" t="s">
        <v>45</v>
      </c>
      <c r="O374" s="59"/>
      <c r="P374" s="160">
        <f>O374*H374</f>
        <v>0</v>
      </c>
      <c r="Q374" s="160">
        <v>3.6900000000000002E-2</v>
      </c>
      <c r="R374" s="160">
        <f>Q374*H374</f>
        <v>3.8154600000000003</v>
      </c>
      <c r="S374" s="160">
        <v>0</v>
      </c>
      <c r="T374" s="161">
        <f>S374*H374</f>
        <v>0</v>
      </c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R374" s="162" t="s">
        <v>192</v>
      </c>
      <c r="AT374" s="162" t="s">
        <v>187</v>
      </c>
      <c r="AU374" s="162" t="s">
        <v>88</v>
      </c>
      <c r="AY374" s="18" t="s">
        <v>185</v>
      </c>
      <c r="BE374" s="163">
        <f>IF(N374="základní",J374,0)</f>
        <v>0</v>
      </c>
      <c r="BF374" s="163">
        <f>IF(N374="snížená",J374,0)</f>
        <v>0</v>
      </c>
      <c r="BG374" s="163">
        <f>IF(N374="zákl. přenesená",J374,0)</f>
        <v>0</v>
      </c>
      <c r="BH374" s="163">
        <f>IF(N374="sníž. přenesená",J374,0)</f>
        <v>0</v>
      </c>
      <c r="BI374" s="163">
        <f>IF(N374="nulová",J374,0)</f>
        <v>0</v>
      </c>
      <c r="BJ374" s="18" t="s">
        <v>24</v>
      </c>
      <c r="BK374" s="163">
        <f>ROUND(I374*H374,2)</f>
        <v>0</v>
      </c>
      <c r="BL374" s="18" t="s">
        <v>192</v>
      </c>
      <c r="BM374" s="162" t="s">
        <v>4995</v>
      </c>
    </row>
    <row r="375" spans="1:65" s="13" customFormat="1">
      <c r="B375" s="164"/>
      <c r="D375" s="165" t="s">
        <v>194</v>
      </c>
      <c r="E375" s="166" t="s">
        <v>1</v>
      </c>
      <c r="F375" s="167" t="s">
        <v>4996</v>
      </c>
      <c r="H375" s="168">
        <v>103.4</v>
      </c>
      <c r="I375" s="169"/>
      <c r="L375" s="164"/>
      <c r="M375" s="170"/>
      <c r="N375" s="171"/>
      <c r="O375" s="171"/>
      <c r="P375" s="171"/>
      <c r="Q375" s="171"/>
      <c r="R375" s="171"/>
      <c r="S375" s="171"/>
      <c r="T375" s="172"/>
      <c r="AT375" s="166" t="s">
        <v>194</v>
      </c>
      <c r="AU375" s="166" t="s">
        <v>88</v>
      </c>
      <c r="AV375" s="13" t="s">
        <v>88</v>
      </c>
      <c r="AW375" s="13" t="s">
        <v>35</v>
      </c>
      <c r="AX375" s="13" t="s">
        <v>80</v>
      </c>
      <c r="AY375" s="166" t="s">
        <v>185</v>
      </c>
    </row>
    <row r="376" spans="1:65" s="14" customFormat="1">
      <c r="B376" s="173"/>
      <c r="D376" s="165" t="s">
        <v>194</v>
      </c>
      <c r="E376" s="174" t="s">
        <v>1812</v>
      </c>
      <c r="F376" s="175" t="s">
        <v>195</v>
      </c>
      <c r="H376" s="176">
        <v>103.4</v>
      </c>
      <c r="I376" s="177"/>
      <c r="L376" s="173"/>
      <c r="M376" s="178"/>
      <c r="N376" s="179"/>
      <c r="O376" s="179"/>
      <c r="P376" s="179"/>
      <c r="Q376" s="179"/>
      <c r="R376" s="179"/>
      <c r="S376" s="179"/>
      <c r="T376" s="180"/>
      <c r="AT376" s="174" t="s">
        <v>194</v>
      </c>
      <c r="AU376" s="174" t="s">
        <v>88</v>
      </c>
      <c r="AV376" s="14" t="s">
        <v>192</v>
      </c>
      <c r="AW376" s="14" t="s">
        <v>35</v>
      </c>
      <c r="AX376" s="14" t="s">
        <v>24</v>
      </c>
      <c r="AY376" s="174" t="s">
        <v>185</v>
      </c>
    </row>
    <row r="377" spans="1:65" s="2" customFormat="1" ht="16.5" customHeight="1">
      <c r="A377" s="33"/>
      <c r="B377" s="150"/>
      <c r="C377" s="151" t="s">
        <v>565</v>
      </c>
      <c r="D377" s="151" t="s">
        <v>187</v>
      </c>
      <c r="E377" s="152" t="s">
        <v>2043</v>
      </c>
      <c r="F377" s="153" t="s">
        <v>2044</v>
      </c>
      <c r="G377" s="154" t="s">
        <v>228</v>
      </c>
      <c r="H377" s="155">
        <v>201.23400000000001</v>
      </c>
      <c r="I377" s="156"/>
      <c r="J377" s="157">
        <f>ROUND(I377*H377,2)</f>
        <v>0</v>
      </c>
      <c r="K377" s="153" t="s">
        <v>191</v>
      </c>
      <c r="L377" s="34"/>
      <c r="M377" s="158" t="s">
        <v>1</v>
      </c>
      <c r="N377" s="159" t="s">
        <v>45</v>
      </c>
      <c r="O377" s="59"/>
      <c r="P377" s="160">
        <f>O377*H377</f>
        <v>0</v>
      </c>
      <c r="Q377" s="160">
        <v>0</v>
      </c>
      <c r="R377" s="160">
        <f>Q377*H377</f>
        <v>0</v>
      </c>
      <c r="S377" s="160">
        <v>0</v>
      </c>
      <c r="T377" s="161">
        <f>S377*H377</f>
        <v>0</v>
      </c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R377" s="162" t="s">
        <v>192</v>
      </c>
      <c r="AT377" s="162" t="s">
        <v>187</v>
      </c>
      <c r="AU377" s="162" t="s">
        <v>88</v>
      </c>
      <c r="AY377" s="18" t="s">
        <v>185</v>
      </c>
      <c r="BE377" s="163">
        <f>IF(N377="základní",J377,0)</f>
        <v>0</v>
      </c>
      <c r="BF377" s="163">
        <f>IF(N377="snížená",J377,0)</f>
        <v>0</v>
      </c>
      <c r="BG377" s="163">
        <f>IF(N377="zákl. přenesená",J377,0)</f>
        <v>0</v>
      </c>
      <c r="BH377" s="163">
        <f>IF(N377="sníž. přenesená",J377,0)</f>
        <v>0</v>
      </c>
      <c r="BI377" s="163">
        <f>IF(N377="nulová",J377,0)</f>
        <v>0</v>
      </c>
      <c r="BJ377" s="18" t="s">
        <v>24</v>
      </c>
      <c r="BK377" s="163">
        <f>ROUND(I377*H377,2)</f>
        <v>0</v>
      </c>
      <c r="BL377" s="18" t="s">
        <v>192</v>
      </c>
      <c r="BM377" s="162" t="s">
        <v>4997</v>
      </c>
    </row>
    <row r="378" spans="1:65" s="13" customFormat="1">
      <c r="B378" s="164"/>
      <c r="D378" s="165" t="s">
        <v>194</v>
      </c>
      <c r="E378" s="166" t="s">
        <v>1</v>
      </c>
      <c r="F378" s="167" t="s">
        <v>4303</v>
      </c>
      <c r="H378" s="168">
        <v>2.2440000000000002</v>
      </c>
      <c r="I378" s="169"/>
      <c r="L378" s="164"/>
      <c r="M378" s="170"/>
      <c r="N378" s="171"/>
      <c r="O378" s="171"/>
      <c r="P378" s="171"/>
      <c r="Q378" s="171"/>
      <c r="R378" s="171"/>
      <c r="S378" s="171"/>
      <c r="T378" s="172"/>
      <c r="AT378" s="166" t="s">
        <v>194</v>
      </c>
      <c r="AU378" s="166" t="s">
        <v>88</v>
      </c>
      <c r="AV378" s="13" t="s">
        <v>88</v>
      </c>
      <c r="AW378" s="13" t="s">
        <v>35</v>
      </c>
      <c r="AX378" s="13" t="s">
        <v>80</v>
      </c>
      <c r="AY378" s="166" t="s">
        <v>185</v>
      </c>
    </row>
    <row r="379" spans="1:65" s="13" customFormat="1">
      <c r="B379" s="164"/>
      <c r="D379" s="165" t="s">
        <v>194</v>
      </c>
      <c r="E379" s="166" t="s">
        <v>1</v>
      </c>
      <c r="F379" s="167" t="s">
        <v>2049</v>
      </c>
      <c r="H379" s="168">
        <v>43.89</v>
      </c>
      <c r="I379" s="169"/>
      <c r="L379" s="164"/>
      <c r="M379" s="170"/>
      <c r="N379" s="171"/>
      <c r="O379" s="171"/>
      <c r="P379" s="171"/>
      <c r="Q379" s="171"/>
      <c r="R379" s="171"/>
      <c r="S379" s="171"/>
      <c r="T379" s="172"/>
      <c r="AT379" s="166" t="s">
        <v>194</v>
      </c>
      <c r="AU379" s="166" t="s">
        <v>88</v>
      </c>
      <c r="AV379" s="13" t="s">
        <v>88</v>
      </c>
      <c r="AW379" s="13" t="s">
        <v>35</v>
      </c>
      <c r="AX379" s="13" t="s">
        <v>80</v>
      </c>
      <c r="AY379" s="166" t="s">
        <v>185</v>
      </c>
    </row>
    <row r="380" spans="1:65" s="13" customFormat="1">
      <c r="B380" s="164"/>
      <c r="D380" s="165" t="s">
        <v>194</v>
      </c>
      <c r="E380" s="166" t="s">
        <v>1</v>
      </c>
      <c r="F380" s="167" t="s">
        <v>2050</v>
      </c>
      <c r="H380" s="168">
        <v>155.1</v>
      </c>
      <c r="I380" s="169"/>
      <c r="L380" s="164"/>
      <c r="M380" s="170"/>
      <c r="N380" s="171"/>
      <c r="O380" s="171"/>
      <c r="P380" s="171"/>
      <c r="Q380" s="171"/>
      <c r="R380" s="171"/>
      <c r="S380" s="171"/>
      <c r="T380" s="172"/>
      <c r="AT380" s="166" t="s">
        <v>194</v>
      </c>
      <c r="AU380" s="166" t="s">
        <v>88</v>
      </c>
      <c r="AV380" s="13" t="s">
        <v>88</v>
      </c>
      <c r="AW380" s="13" t="s">
        <v>35</v>
      </c>
      <c r="AX380" s="13" t="s">
        <v>80</v>
      </c>
      <c r="AY380" s="166" t="s">
        <v>185</v>
      </c>
    </row>
    <row r="381" spans="1:65" s="14" customFormat="1">
      <c r="B381" s="173"/>
      <c r="D381" s="165" t="s">
        <v>194</v>
      </c>
      <c r="E381" s="174" t="s">
        <v>1866</v>
      </c>
      <c r="F381" s="175" t="s">
        <v>195</v>
      </c>
      <c r="H381" s="176">
        <v>201.23400000000001</v>
      </c>
      <c r="I381" s="177"/>
      <c r="L381" s="173"/>
      <c r="M381" s="178"/>
      <c r="N381" s="179"/>
      <c r="O381" s="179"/>
      <c r="P381" s="179"/>
      <c r="Q381" s="179"/>
      <c r="R381" s="179"/>
      <c r="S381" s="179"/>
      <c r="T381" s="180"/>
      <c r="AT381" s="174" t="s">
        <v>194</v>
      </c>
      <c r="AU381" s="174" t="s">
        <v>88</v>
      </c>
      <c r="AV381" s="14" t="s">
        <v>192</v>
      </c>
      <c r="AW381" s="14" t="s">
        <v>35</v>
      </c>
      <c r="AX381" s="14" t="s">
        <v>24</v>
      </c>
      <c r="AY381" s="174" t="s">
        <v>185</v>
      </c>
    </row>
    <row r="382" spans="1:65" s="2" customFormat="1" ht="21.75" customHeight="1">
      <c r="A382" s="33"/>
      <c r="B382" s="150"/>
      <c r="C382" s="151" t="s">
        <v>572</v>
      </c>
      <c r="D382" s="151" t="s">
        <v>187</v>
      </c>
      <c r="E382" s="152" t="s">
        <v>4998</v>
      </c>
      <c r="F382" s="153" t="s">
        <v>4999</v>
      </c>
      <c r="G382" s="154" t="s">
        <v>228</v>
      </c>
      <c r="H382" s="155">
        <v>0.96399999999999997</v>
      </c>
      <c r="I382" s="156"/>
      <c r="J382" s="157">
        <f>ROUND(I382*H382,2)</f>
        <v>0</v>
      </c>
      <c r="K382" s="153" t="s">
        <v>191</v>
      </c>
      <c r="L382" s="34"/>
      <c r="M382" s="158" t="s">
        <v>1</v>
      </c>
      <c r="N382" s="159" t="s">
        <v>45</v>
      </c>
      <c r="O382" s="59"/>
      <c r="P382" s="160">
        <f>O382*H382</f>
        <v>0</v>
      </c>
      <c r="Q382" s="160">
        <v>0</v>
      </c>
      <c r="R382" s="160">
        <f>Q382*H382</f>
        <v>0</v>
      </c>
      <c r="S382" s="160">
        <v>0</v>
      </c>
      <c r="T382" s="161">
        <f>S382*H382</f>
        <v>0</v>
      </c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R382" s="162" t="s">
        <v>192</v>
      </c>
      <c r="AT382" s="162" t="s">
        <v>187</v>
      </c>
      <c r="AU382" s="162" t="s">
        <v>88</v>
      </c>
      <c r="AY382" s="18" t="s">
        <v>185</v>
      </c>
      <c r="BE382" s="163">
        <f>IF(N382="základní",J382,0)</f>
        <v>0</v>
      </c>
      <c r="BF382" s="163">
        <f>IF(N382="snížená",J382,0)</f>
        <v>0</v>
      </c>
      <c r="BG382" s="163">
        <f>IF(N382="zákl. přenesená",J382,0)</f>
        <v>0</v>
      </c>
      <c r="BH382" s="163">
        <f>IF(N382="sníž. přenesená",J382,0)</f>
        <v>0</v>
      </c>
      <c r="BI382" s="163">
        <f>IF(N382="nulová",J382,0)</f>
        <v>0</v>
      </c>
      <c r="BJ382" s="18" t="s">
        <v>24</v>
      </c>
      <c r="BK382" s="163">
        <f>ROUND(I382*H382,2)</f>
        <v>0</v>
      </c>
      <c r="BL382" s="18" t="s">
        <v>192</v>
      </c>
      <c r="BM382" s="162" t="s">
        <v>5000</v>
      </c>
    </row>
    <row r="383" spans="1:65" s="15" customFormat="1">
      <c r="B383" s="194"/>
      <c r="D383" s="165" t="s">
        <v>194</v>
      </c>
      <c r="E383" s="195" t="s">
        <v>1</v>
      </c>
      <c r="F383" s="196" t="s">
        <v>3667</v>
      </c>
      <c r="H383" s="195" t="s">
        <v>1</v>
      </c>
      <c r="I383" s="197"/>
      <c r="L383" s="194"/>
      <c r="M383" s="198"/>
      <c r="N383" s="199"/>
      <c r="O383" s="199"/>
      <c r="P383" s="199"/>
      <c r="Q383" s="199"/>
      <c r="R383" s="199"/>
      <c r="S383" s="199"/>
      <c r="T383" s="200"/>
      <c r="AT383" s="195" t="s">
        <v>194</v>
      </c>
      <c r="AU383" s="195" t="s">
        <v>88</v>
      </c>
      <c r="AV383" s="15" t="s">
        <v>24</v>
      </c>
      <c r="AW383" s="15" t="s">
        <v>35</v>
      </c>
      <c r="AX383" s="15" t="s">
        <v>80</v>
      </c>
      <c r="AY383" s="195" t="s">
        <v>185</v>
      </c>
    </row>
    <row r="384" spans="1:65" s="13" customFormat="1">
      <c r="B384" s="164"/>
      <c r="D384" s="165" t="s">
        <v>194</v>
      </c>
      <c r="E384" s="166" t="s">
        <v>1</v>
      </c>
      <c r="F384" s="167" t="s">
        <v>5001</v>
      </c>
      <c r="H384" s="168">
        <v>11.413</v>
      </c>
      <c r="I384" s="169"/>
      <c r="L384" s="164"/>
      <c r="M384" s="170"/>
      <c r="N384" s="171"/>
      <c r="O384" s="171"/>
      <c r="P384" s="171"/>
      <c r="Q384" s="171"/>
      <c r="R384" s="171"/>
      <c r="S384" s="171"/>
      <c r="T384" s="172"/>
      <c r="AT384" s="166" t="s">
        <v>194</v>
      </c>
      <c r="AU384" s="166" t="s">
        <v>88</v>
      </c>
      <c r="AV384" s="13" t="s">
        <v>88</v>
      </c>
      <c r="AW384" s="13" t="s">
        <v>35</v>
      </c>
      <c r="AX384" s="13" t="s">
        <v>80</v>
      </c>
      <c r="AY384" s="166" t="s">
        <v>185</v>
      </c>
    </row>
    <row r="385" spans="2:51" s="15" customFormat="1">
      <c r="B385" s="194"/>
      <c r="D385" s="165" t="s">
        <v>194</v>
      </c>
      <c r="E385" s="195" t="s">
        <v>1</v>
      </c>
      <c r="F385" s="196" t="s">
        <v>3670</v>
      </c>
      <c r="H385" s="195" t="s">
        <v>1</v>
      </c>
      <c r="I385" s="197"/>
      <c r="L385" s="194"/>
      <c r="M385" s="198"/>
      <c r="N385" s="199"/>
      <c r="O385" s="199"/>
      <c r="P385" s="199"/>
      <c r="Q385" s="199"/>
      <c r="R385" s="199"/>
      <c r="S385" s="199"/>
      <c r="T385" s="200"/>
      <c r="AT385" s="195" t="s">
        <v>194</v>
      </c>
      <c r="AU385" s="195" t="s">
        <v>88</v>
      </c>
      <c r="AV385" s="15" t="s">
        <v>24</v>
      </c>
      <c r="AW385" s="15" t="s">
        <v>35</v>
      </c>
      <c r="AX385" s="15" t="s">
        <v>80</v>
      </c>
      <c r="AY385" s="195" t="s">
        <v>185</v>
      </c>
    </row>
    <row r="386" spans="2:51" s="13" customFormat="1">
      <c r="B386" s="164"/>
      <c r="D386" s="165" t="s">
        <v>194</v>
      </c>
      <c r="E386" s="166" t="s">
        <v>1</v>
      </c>
      <c r="F386" s="167" t="s">
        <v>5002</v>
      </c>
      <c r="H386" s="168">
        <v>3.7839999999999998</v>
      </c>
      <c r="I386" s="169"/>
      <c r="L386" s="164"/>
      <c r="M386" s="170"/>
      <c r="N386" s="171"/>
      <c r="O386" s="171"/>
      <c r="P386" s="171"/>
      <c r="Q386" s="171"/>
      <c r="R386" s="171"/>
      <c r="S386" s="171"/>
      <c r="T386" s="172"/>
      <c r="AT386" s="166" t="s">
        <v>194</v>
      </c>
      <c r="AU386" s="166" t="s">
        <v>88</v>
      </c>
      <c r="AV386" s="13" t="s">
        <v>88</v>
      </c>
      <c r="AW386" s="13" t="s">
        <v>35</v>
      </c>
      <c r="AX386" s="13" t="s">
        <v>80</v>
      </c>
      <c r="AY386" s="166" t="s">
        <v>185</v>
      </c>
    </row>
    <row r="387" spans="2:51" s="15" customFormat="1">
      <c r="B387" s="194"/>
      <c r="D387" s="165" t="s">
        <v>194</v>
      </c>
      <c r="E387" s="195" t="s">
        <v>1</v>
      </c>
      <c r="F387" s="196" t="s">
        <v>3672</v>
      </c>
      <c r="H387" s="195" t="s">
        <v>1</v>
      </c>
      <c r="I387" s="197"/>
      <c r="L387" s="194"/>
      <c r="M387" s="198"/>
      <c r="N387" s="199"/>
      <c r="O387" s="199"/>
      <c r="P387" s="199"/>
      <c r="Q387" s="199"/>
      <c r="R387" s="199"/>
      <c r="S387" s="199"/>
      <c r="T387" s="200"/>
      <c r="AT387" s="195" t="s">
        <v>194</v>
      </c>
      <c r="AU387" s="195" t="s">
        <v>88</v>
      </c>
      <c r="AV387" s="15" t="s">
        <v>24</v>
      </c>
      <c r="AW387" s="15" t="s">
        <v>35</v>
      </c>
      <c r="AX387" s="15" t="s">
        <v>80</v>
      </c>
      <c r="AY387" s="195" t="s">
        <v>185</v>
      </c>
    </row>
    <row r="388" spans="2:51" s="13" customFormat="1">
      <c r="B388" s="164"/>
      <c r="D388" s="165" t="s">
        <v>194</v>
      </c>
      <c r="E388" s="166" t="s">
        <v>1</v>
      </c>
      <c r="F388" s="167" t="s">
        <v>5003</v>
      </c>
      <c r="H388" s="168">
        <v>3.8279999999999998</v>
      </c>
      <c r="I388" s="169"/>
      <c r="L388" s="164"/>
      <c r="M388" s="170"/>
      <c r="N388" s="171"/>
      <c r="O388" s="171"/>
      <c r="P388" s="171"/>
      <c r="Q388" s="171"/>
      <c r="R388" s="171"/>
      <c r="S388" s="171"/>
      <c r="T388" s="172"/>
      <c r="AT388" s="166" t="s">
        <v>194</v>
      </c>
      <c r="AU388" s="166" t="s">
        <v>88</v>
      </c>
      <c r="AV388" s="13" t="s">
        <v>88</v>
      </c>
      <c r="AW388" s="13" t="s">
        <v>35</v>
      </c>
      <c r="AX388" s="13" t="s">
        <v>80</v>
      </c>
      <c r="AY388" s="166" t="s">
        <v>185</v>
      </c>
    </row>
    <row r="389" spans="2:51" s="15" customFormat="1">
      <c r="B389" s="194"/>
      <c r="D389" s="165" t="s">
        <v>194</v>
      </c>
      <c r="E389" s="195" t="s">
        <v>1</v>
      </c>
      <c r="F389" s="196" t="s">
        <v>3675</v>
      </c>
      <c r="H389" s="195" t="s">
        <v>1</v>
      </c>
      <c r="I389" s="197"/>
      <c r="L389" s="194"/>
      <c r="M389" s="198"/>
      <c r="N389" s="199"/>
      <c r="O389" s="199"/>
      <c r="P389" s="199"/>
      <c r="Q389" s="199"/>
      <c r="R389" s="199"/>
      <c r="S389" s="199"/>
      <c r="T389" s="200"/>
      <c r="AT389" s="195" t="s">
        <v>194</v>
      </c>
      <c r="AU389" s="195" t="s">
        <v>88</v>
      </c>
      <c r="AV389" s="15" t="s">
        <v>24</v>
      </c>
      <c r="AW389" s="15" t="s">
        <v>35</v>
      </c>
      <c r="AX389" s="15" t="s">
        <v>80</v>
      </c>
      <c r="AY389" s="195" t="s">
        <v>185</v>
      </c>
    </row>
    <row r="390" spans="2:51" s="13" customFormat="1">
      <c r="B390" s="164"/>
      <c r="D390" s="165" t="s">
        <v>194</v>
      </c>
      <c r="E390" s="166" t="s">
        <v>1</v>
      </c>
      <c r="F390" s="167" t="s">
        <v>5004</v>
      </c>
      <c r="H390" s="168">
        <v>3.7290000000000001</v>
      </c>
      <c r="I390" s="169"/>
      <c r="L390" s="164"/>
      <c r="M390" s="170"/>
      <c r="N390" s="171"/>
      <c r="O390" s="171"/>
      <c r="P390" s="171"/>
      <c r="Q390" s="171"/>
      <c r="R390" s="171"/>
      <c r="S390" s="171"/>
      <c r="T390" s="172"/>
      <c r="AT390" s="166" t="s">
        <v>194</v>
      </c>
      <c r="AU390" s="166" t="s">
        <v>88</v>
      </c>
      <c r="AV390" s="13" t="s">
        <v>88</v>
      </c>
      <c r="AW390" s="13" t="s">
        <v>35</v>
      </c>
      <c r="AX390" s="13" t="s">
        <v>80</v>
      </c>
      <c r="AY390" s="166" t="s">
        <v>185</v>
      </c>
    </row>
    <row r="391" spans="2:51" s="15" customFormat="1">
      <c r="B391" s="194"/>
      <c r="D391" s="165" t="s">
        <v>194</v>
      </c>
      <c r="E391" s="195" t="s">
        <v>1</v>
      </c>
      <c r="F391" s="196" t="s">
        <v>3678</v>
      </c>
      <c r="H391" s="195" t="s">
        <v>1</v>
      </c>
      <c r="I391" s="197"/>
      <c r="L391" s="194"/>
      <c r="M391" s="198"/>
      <c r="N391" s="199"/>
      <c r="O391" s="199"/>
      <c r="P391" s="199"/>
      <c r="Q391" s="199"/>
      <c r="R391" s="199"/>
      <c r="S391" s="199"/>
      <c r="T391" s="200"/>
      <c r="AT391" s="195" t="s">
        <v>194</v>
      </c>
      <c r="AU391" s="195" t="s">
        <v>88</v>
      </c>
      <c r="AV391" s="15" t="s">
        <v>24</v>
      </c>
      <c r="AW391" s="15" t="s">
        <v>35</v>
      </c>
      <c r="AX391" s="15" t="s">
        <v>80</v>
      </c>
      <c r="AY391" s="195" t="s">
        <v>185</v>
      </c>
    </row>
    <row r="392" spans="2:51" s="13" customFormat="1">
      <c r="B392" s="164"/>
      <c r="D392" s="165" t="s">
        <v>194</v>
      </c>
      <c r="E392" s="166" t="s">
        <v>1</v>
      </c>
      <c r="F392" s="167" t="s">
        <v>5005</v>
      </c>
      <c r="H392" s="168">
        <v>11.032</v>
      </c>
      <c r="I392" s="169"/>
      <c r="L392" s="164"/>
      <c r="M392" s="170"/>
      <c r="N392" s="171"/>
      <c r="O392" s="171"/>
      <c r="P392" s="171"/>
      <c r="Q392" s="171"/>
      <c r="R392" s="171"/>
      <c r="S392" s="171"/>
      <c r="T392" s="172"/>
      <c r="AT392" s="166" t="s">
        <v>194</v>
      </c>
      <c r="AU392" s="166" t="s">
        <v>88</v>
      </c>
      <c r="AV392" s="13" t="s">
        <v>88</v>
      </c>
      <c r="AW392" s="13" t="s">
        <v>35</v>
      </c>
      <c r="AX392" s="13" t="s">
        <v>80</v>
      </c>
      <c r="AY392" s="166" t="s">
        <v>185</v>
      </c>
    </row>
    <row r="393" spans="2:51" s="15" customFormat="1">
      <c r="B393" s="194"/>
      <c r="D393" s="165" t="s">
        <v>194</v>
      </c>
      <c r="E393" s="195" t="s">
        <v>1</v>
      </c>
      <c r="F393" s="196" t="s">
        <v>5006</v>
      </c>
      <c r="H393" s="195" t="s">
        <v>1</v>
      </c>
      <c r="I393" s="197"/>
      <c r="L393" s="194"/>
      <c r="M393" s="198"/>
      <c r="N393" s="199"/>
      <c r="O393" s="199"/>
      <c r="P393" s="199"/>
      <c r="Q393" s="199"/>
      <c r="R393" s="199"/>
      <c r="S393" s="199"/>
      <c r="T393" s="200"/>
      <c r="AT393" s="195" t="s">
        <v>194</v>
      </c>
      <c r="AU393" s="195" t="s">
        <v>88</v>
      </c>
      <c r="AV393" s="15" t="s">
        <v>24</v>
      </c>
      <c r="AW393" s="15" t="s">
        <v>35</v>
      </c>
      <c r="AX393" s="15" t="s">
        <v>80</v>
      </c>
      <c r="AY393" s="195" t="s">
        <v>185</v>
      </c>
    </row>
    <row r="394" spans="2:51" s="13" customFormat="1">
      <c r="B394" s="164"/>
      <c r="D394" s="165" t="s">
        <v>194</v>
      </c>
      <c r="E394" s="166" t="s">
        <v>1</v>
      </c>
      <c r="F394" s="167" t="s">
        <v>5007</v>
      </c>
      <c r="H394" s="168">
        <v>3.6080000000000001</v>
      </c>
      <c r="I394" s="169"/>
      <c r="L394" s="164"/>
      <c r="M394" s="170"/>
      <c r="N394" s="171"/>
      <c r="O394" s="171"/>
      <c r="P394" s="171"/>
      <c r="Q394" s="171"/>
      <c r="R394" s="171"/>
      <c r="S394" s="171"/>
      <c r="T394" s="172"/>
      <c r="AT394" s="166" t="s">
        <v>194</v>
      </c>
      <c r="AU394" s="166" t="s">
        <v>88</v>
      </c>
      <c r="AV394" s="13" t="s">
        <v>88</v>
      </c>
      <c r="AW394" s="13" t="s">
        <v>35</v>
      </c>
      <c r="AX394" s="13" t="s">
        <v>80</v>
      </c>
      <c r="AY394" s="166" t="s">
        <v>185</v>
      </c>
    </row>
    <row r="395" spans="2:51" s="15" customFormat="1">
      <c r="B395" s="194"/>
      <c r="D395" s="165" t="s">
        <v>194</v>
      </c>
      <c r="E395" s="195" t="s">
        <v>1</v>
      </c>
      <c r="F395" s="196" t="s">
        <v>3695</v>
      </c>
      <c r="H395" s="195" t="s">
        <v>1</v>
      </c>
      <c r="I395" s="197"/>
      <c r="L395" s="194"/>
      <c r="M395" s="198"/>
      <c r="N395" s="199"/>
      <c r="O395" s="199"/>
      <c r="P395" s="199"/>
      <c r="Q395" s="199"/>
      <c r="R395" s="199"/>
      <c r="S395" s="199"/>
      <c r="T395" s="200"/>
      <c r="AT395" s="195" t="s">
        <v>194</v>
      </c>
      <c r="AU395" s="195" t="s">
        <v>88</v>
      </c>
      <c r="AV395" s="15" t="s">
        <v>24</v>
      </c>
      <c r="AW395" s="15" t="s">
        <v>35</v>
      </c>
      <c r="AX395" s="15" t="s">
        <v>80</v>
      </c>
      <c r="AY395" s="195" t="s">
        <v>185</v>
      </c>
    </row>
    <row r="396" spans="2:51" s="13" customFormat="1">
      <c r="B396" s="164"/>
      <c r="D396" s="165" t="s">
        <v>194</v>
      </c>
      <c r="E396" s="166" t="s">
        <v>1</v>
      </c>
      <c r="F396" s="167" t="s">
        <v>5008</v>
      </c>
      <c r="H396" s="168">
        <v>13.234999999999999</v>
      </c>
      <c r="I396" s="169"/>
      <c r="L396" s="164"/>
      <c r="M396" s="170"/>
      <c r="N396" s="171"/>
      <c r="O396" s="171"/>
      <c r="P396" s="171"/>
      <c r="Q396" s="171"/>
      <c r="R396" s="171"/>
      <c r="S396" s="171"/>
      <c r="T396" s="172"/>
      <c r="AT396" s="166" t="s">
        <v>194</v>
      </c>
      <c r="AU396" s="166" t="s">
        <v>88</v>
      </c>
      <c r="AV396" s="13" t="s">
        <v>88</v>
      </c>
      <c r="AW396" s="13" t="s">
        <v>35</v>
      </c>
      <c r="AX396" s="13" t="s">
        <v>80</v>
      </c>
      <c r="AY396" s="166" t="s">
        <v>185</v>
      </c>
    </row>
    <row r="397" spans="2:51" s="15" customFormat="1">
      <c r="B397" s="194"/>
      <c r="D397" s="165" t="s">
        <v>194</v>
      </c>
      <c r="E397" s="195" t="s">
        <v>1</v>
      </c>
      <c r="F397" s="196" t="s">
        <v>3698</v>
      </c>
      <c r="H397" s="195" t="s">
        <v>1</v>
      </c>
      <c r="I397" s="197"/>
      <c r="L397" s="194"/>
      <c r="M397" s="198"/>
      <c r="N397" s="199"/>
      <c r="O397" s="199"/>
      <c r="P397" s="199"/>
      <c r="Q397" s="199"/>
      <c r="R397" s="199"/>
      <c r="S397" s="199"/>
      <c r="T397" s="200"/>
      <c r="AT397" s="195" t="s">
        <v>194</v>
      </c>
      <c r="AU397" s="195" t="s">
        <v>88</v>
      </c>
      <c r="AV397" s="15" t="s">
        <v>24</v>
      </c>
      <c r="AW397" s="15" t="s">
        <v>35</v>
      </c>
      <c r="AX397" s="15" t="s">
        <v>80</v>
      </c>
      <c r="AY397" s="195" t="s">
        <v>185</v>
      </c>
    </row>
    <row r="398" spans="2:51" s="13" customFormat="1">
      <c r="B398" s="164"/>
      <c r="D398" s="165" t="s">
        <v>194</v>
      </c>
      <c r="E398" s="166" t="s">
        <v>1</v>
      </c>
      <c r="F398" s="167" t="s">
        <v>5009</v>
      </c>
      <c r="H398" s="168">
        <v>3.7730000000000001</v>
      </c>
      <c r="I398" s="169"/>
      <c r="L398" s="164"/>
      <c r="M398" s="170"/>
      <c r="N398" s="171"/>
      <c r="O398" s="171"/>
      <c r="P398" s="171"/>
      <c r="Q398" s="171"/>
      <c r="R398" s="171"/>
      <c r="S398" s="171"/>
      <c r="T398" s="172"/>
      <c r="AT398" s="166" t="s">
        <v>194</v>
      </c>
      <c r="AU398" s="166" t="s">
        <v>88</v>
      </c>
      <c r="AV398" s="13" t="s">
        <v>88</v>
      </c>
      <c r="AW398" s="13" t="s">
        <v>35</v>
      </c>
      <c r="AX398" s="13" t="s">
        <v>80</v>
      </c>
      <c r="AY398" s="166" t="s">
        <v>185</v>
      </c>
    </row>
    <row r="399" spans="2:51" s="15" customFormat="1">
      <c r="B399" s="194"/>
      <c r="D399" s="165" t="s">
        <v>194</v>
      </c>
      <c r="E399" s="195" t="s">
        <v>1</v>
      </c>
      <c r="F399" s="196" t="s">
        <v>3700</v>
      </c>
      <c r="H399" s="195" t="s">
        <v>1</v>
      </c>
      <c r="I399" s="197"/>
      <c r="L399" s="194"/>
      <c r="M399" s="198"/>
      <c r="N399" s="199"/>
      <c r="O399" s="199"/>
      <c r="P399" s="199"/>
      <c r="Q399" s="199"/>
      <c r="R399" s="199"/>
      <c r="S399" s="199"/>
      <c r="T399" s="200"/>
      <c r="AT399" s="195" t="s">
        <v>194</v>
      </c>
      <c r="AU399" s="195" t="s">
        <v>88</v>
      </c>
      <c r="AV399" s="15" t="s">
        <v>24</v>
      </c>
      <c r="AW399" s="15" t="s">
        <v>35</v>
      </c>
      <c r="AX399" s="15" t="s">
        <v>80</v>
      </c>
      <c r="AY399" s="195" t="s">
        <v>185</v>
      </c>
    </row>
    <row r="400" spans="2:51" s="13" customFormat="1">
      <c r="B400" s="164"/>
      <c r="D400" s="165" t="s">
        <v>194</v>
      </c>
      <c r="E400" s="166" t="s">
        <v>1</v>
      </c>
      <c r="F400" s="167" t="s">
        <v>5010</v>
      </c>
      <c r="H400" s="168">
        <v>11.958</v>
      </c>
      <c r="I400" s="169"/>
      <c r="L400" s="164"/>
      <c r="M400" s="170"/>
      <c r="N400" s="171"/>
      <c r="O400" s="171"/>
      <c r="P400" s="171"/>
      <c r="Q400" s="171"/>
      <c r="R400" s="171"/>
      <c r="S400" s="171"/>
      <c r="T400" s="172"/>
      <c r="AT400" s="166" t="s">
        <v>194</v>
      </c>
      <c r="AU400" s="166" t="s">
        <v>88</v>
      </c>
      <c r="AV400" s="13" t="s">
        <v>88</v>
      </c>
      <c r="AW400" s="13" t="s">
        <v>35</v>
      </c>
      <c r="AX400" s="13" t="s">
        <v>80</v>
      </c>
      <c r="AY400" s="166" t="s">
        <v>185</v>
      </c>
    </row>
    <row r="401" spans="2:51" s="15" customFormat="1">
      <c r="B401" s="194"/>
      <c r="D401" s="165" t="s">
        <v>194</v>
      </c>
      <c r="E401" s="195" t="s">
        <v>1</v>
      </c>
      <c r="F401" s="196" t="s">
        <v>3703</v>
      </c>
      <c r="H401" s="195" t="s">
        <v>1</v>
      </c>
      <c r="I401" s="197"/>
      <c r="L401" s="194"/>
      <c r="M401" s="198"/>
      <c r="N401" s="199"/>
      <c r="O401" s="199"/>
      <c r="P401" s="199"/>
      <c r="Q401" s="199"/>
      <c r="R401" s="199"/>
      <c r="S401" s="199"/>
      <c r="T401" s="200"/>
      <c r="AT401" s="195" t="s">
        <v>194</v>
      </c>
      <c r="AU401" s="195" t="s">
        <v>88</v>
      </c>
      <c r="AV401" s="15" t="s">
        <v>24</v>
      </c>
      <c r="AW401" s="15" t="s">
        <v>35</v>
      </c>
      <c r="AX401" s="15" t="s">
        <v>80</v>
      </c>
      <c r="AY401" s="195" t="s">
        <v>185</v>
      </c>
    </row>
    <row r="402" spans="2:51" s="13" customFormat="1">
      <c r="B402" s="164"/>
      <c r="D402" s="165" t="s">
        <v>194</v>
      </c>
      <c r="E402" s="166" t="s">
        <v>1</v>
      </c>
      <c r="F402" s="167" t="s">
        <v>5011</v>
      </c>
      <c r="H402" s="168">
        <v>13.473000000000001</v>
      </c>
      <c r="I402" s="169"/>
      <c r="L402" s="164"/>
      <c r="M402" s="170"/>
      <c r="N402" s="171"/>
      <c r="O402" s="171"/>
      <c r="P402" s="171"/>
      <c r="Q402" s="171"/>
      <c r="R402" s="171"/>
      <c r="S402" s="171"/>
      <c r="T402" s="172"/>
      <c r="AT402" s="166" t="s">
        <v>194</v>
      </c>
      <c r="AU402" s="166" t="s">
        <v>88</v>
      </c>
      <c r="AV402" s="13" t="s">
        <v>88</v>
      </c>
      <c r="AW402" s="13" t="s">
        <v>35</v>
      </c>
      <c r="AX402" s="13" t="s">
        <v>80</v>
      </c>
      <c r="AY402" s="166" t="s">
        <v>185</v>
      </c>
    </row>
    <row r="403" spans="2:51" s="15" customFormat="1">
      <c r="B403" s="194"/>
      <c r="D403" s="165" t="s">
        <v>194</v>
      </c>
      <c r="E403" s="195" t="s">
        <v>1</v>
      </c>
      <c r="F403" s="196" t="s">
        <v>3706</v>
      </c>
      <c r="H403" s="195" t="s">
        <v>1</v>
      </c>
      <c r="I403" s="197"/>
      <c r="L403" s="194"/>
      <c r="M403" s="198"/>
      <c r="N403" s="199"/>
      <c r="O403" s="199"/>
      <c r="P403" s="199"/>
      <c r="Q403" s="199"/>
      <c r="R403" s="199"/>
      <c r="S403" s="199"/>
      <c r="T403" s="200"/>
      <c r="AT403" s="195" t="s">
        <v>194</v>
      </c>
      <c r="AU403" s="195" t="s">
        <v>88</v>
      </c>
      <c r="AV403" s="15" t="s">
        <v>24</v>
      </c>
      <c r="AW403" s="15" t="s">
        <v>35</v>
      </c>
      <c r="AX403" s="15" t="s">
        <v>80</v>
      </c>
      <c r="AY403" s="195" t="s">
        <v>185</v>
      </c>
    </row>
    <row r="404" spans="2:51" s="13" customFormat="1">
      <c r="B404" s="164"/>
      <c r="D404" s="165" t="s">
        <v>194</v>
      </c>
      <c r="E404" s="166" t="s">
        <v>1</v>
      </c>
      <c r="F404" s="167" t="s">
        <v>5012</v>
      </c>
      <c r="H404" s="168">
        <v>16.984999999999999</v>
      </c>
      <c r="I404" s="169"/>
      <c r="L404" s="164"/>
      <c r="M404" s="170"/>
      <c r="N404" s="171"/>
      <c r="O404" s="171"/>
      <c r="P404" s="171"/>
      <c r="Q404" s="171"/>
      <c r="R404" s="171"/>
      <c r="S404" s="171"/>
      <c r="T404" s="172"/>
      <c r="AT404" s="166" t="s">
        <v>194</v>
      </c>
      <c r="AU404" s="166" t="s">
        <v>88</v>
      </c>
      <c r="AV404" s="13" t="s">
        <v>88</v>
      </c>
      <c r="AW404" s="13" t="s">
        <v>35</v>
      </c>
      <c r="AX404" s="13" t="s">
        <v>80</v>
      </c>
      <c r="AY404" s="166" t="s">
        <v>185</v>
      </c>
    </row>
    <row r="405" spans="2:51" s="15" customFormat="1">
      <c r="B405" s="194"/>
      <c r="D405" s="165" t="s">
        <v>194</v>
      </c>
      <c r="E405" s="195" t="s">
        <v>1</v>
      </c>
      <c r="F405" s="196" t="s">
        <v>3709</v>
      </c>
      <c r="H405" s="195" t="s">
        <v>1</v>
      </c>
      <c r="I405" s="197"/>
      <c r="L405" s="194"/>
      <c r="M405" s="198"/>
      <c r="N405" s="199"/>
      <c r="O405" s="199"/>
      <c r="P405" s="199"/>
      <c r="Q405" s="199"/>
      <c r="R405" s="199"/>
      <c r="S405" s="199"/>
      <c r="T405" s="200"/>
      <c r="AT405" s="195" t="s">
        <v>194</v>
      </c>
      <c r="AU405" s="195" t="s">
        <v>88</v>
      </c>
      <c r="AV405" s="15" t="s">
        <v>24</v>
      </c>
      <c r="AW405" s="15" t="s">
        <v>35</v>
      </c>
      <c r="AX405" s="15" t="s">
        <v>80</v>
      </c>
      <c r="AY405" s="195" t="s">
        <v>185</v>
      </c>
    </row>
    <row r="406" spans="2:51" s="13" customFormat="1">
      <c r="B406" s="164"/>
      <c r="D406" s="165" t="s">
        <v>194</v>
      </c>
      <c r="E406" s="166" t="s">
        <v>1</v>
      </c>
      <c r="F406" s="167" t="s">
        <v>5013</v>
      </c>
      <c r="H406" s="168">
        <v>14.516</v>
      </c>
      <c r="I406" s="169"/>
      <c r="L406" s="164"/>
      <c r="M406" s="170"/>
      <c r="N406" s="171"/>
      <c r="O406" s="171"/>
      <c r="P406" s="171"/>
      <c r="Q406" s="171"/>
      <c r="R406" s="171"/>
      <c r="S406" s="171"/>
      <c r="T406" s="172"/>
      <c r="AT406" s="166" t="s">
        <v>194</v>
      </c>
      <c r="AU406" s="166" t="s">
        <v>88</v>
      </c>
      <c r="AV406" s="13" t="s">
        <v>88</v>
      </c>
      <c r="AW406" s="13" t="s">
        <v>35</v>
      </c>
      <c r="AX406" s="13" t="s">
        <v>80</v>
      </c>
      <c r="AY406" s="166" t="s">
        <v>185</v>
      </c>
    </row>
    <row r="407" spans="2:51" s="15" customFormat="1">
      <c r="B407" s="194"/>
      <c r="D407" s="165" t="s">
        <v>194</v>
      </c>
      <c r="E407" s="195" t="s">
        <v>1</v>
      </c>
      <c r="F407" s="196" t="s">
        <v>3712</v>
      </c>
      <c r="H407" s="195" t="s">
        <v>1</v>
      </c>
      <c r="I407" s="197"/>
      <c r="L407" s="194"/>
      <c r="M407" s="198"/>
      <c r="N407" s="199"/>
      <c r="O407" s="199"/>
      <c r="P407" s="199"/>
      <c r="Q407" s="199"/>
      <c r="R407" s="199"/>
      <c r="S407" s="199"/>
      <c r="T407" s="200"/>
      <c r="AT407" s="195" t="s">
        <v>194</v>
      </c>
      <c r="AU407" s="195" t="s">
        <v>88</v>
      </c>
      <c r="AV407" s="15" t="s">
        <v>24</v>
      </c>
      <c r="AW407" s="15" t="s">
        <v>35</v>
      </c>
      <c r="AX407" s="15" t="s">
        <v>80</v>
      </c>
      <c r="AY407" s="195" t="s">
        <v>185</v>
      </c>
    </row>
    <row r="408" spans="2:51" s="13" customFormat="1">
      <c r="B408" s="164"/>
      <c r="D408" s="165" t="s">
        <v>194</v>
      </c>
      <c r="E408" s="166" t="s">
        <v>1</v>
      </c>
      <c r="F408" s="167" t="s">
        <v>5014</v>
      </c>
      <c r="H408" s="168">
        <v>12.885</v>
      </c>
      <c r="I408" s="169"/>
      <c r="L408" s="164"/>
      <c r="M408" s="170"/>
      <c r="N408" s="171"/>
      <c r="O408" s="171"/>
      <c r="P408" s="171"/>
      <c r="Q408" s="171"/>
      <c r="R408" s="171"/>
      <c r="S408" s="171"/>
      <c r="T408" s="172"/>
      <c r="AT408" s="166" t="s">
        <v>194</v>
      </c>
      <c r="AU408" s="166" t="s">
        <v>88</v>
      </c>
      <c r="AV408" s="13" t="s">
        <v>88</v>
      </c>
      <c r="AW408" s="13" t="s">
        <v>35</v>
      </c>
      <c r="AX408" s="13" t="s">
        <v>80</v>
      </c>
      <c r="AY408" s="166" t="s">
        <v>185</v>
      </c>
    </row>
    <row r="409" spans="2:51" s="15" customFormat="1">
      <c r="B409" s="194"/>
      <c r="D409" s="165" t="s">
        <v>194</v>
      </c>
      <c r="E409" s="195" t="s">
        <v>1</v>
      </c>
      <c r="F409" s="196" t="s">
        <v>3715</v>
      </c>
      <c r="H409" s="195" t="s">
        <v>1</v>
      </c>
      <c r="I409" s="197"/>
      <c r="L409" s="194"/>
      <c r="M409" s="198"/>
      <c r="N409" s="199"/>
      <c r="O409" s="199"/>
      <c r="P409" s="199"/>
      <c r="Q409" s="199"/>
      <c r="R409" s="199"/>
      <c r="S409" s="199"/>
      <c r="T409" s="200"/>
      <c r="AT409" s="195" t="s">
        <v>194</v>
      </c>
      <c r="AU409" s="195" t="s">
        <v>88</v>
      </c>
      <c r="AV409" s="15" t="s">
        <v>24</v>
      </c>
      <c r="AW409" s="15" t="s">
        <v>35</v>
      </c>
      <c r="AX409" s="15" t="s">
        <v>80</v>
      </c>
      <c r="AY409" s="195" t="s">
        <v>185</v>
      </c>
    </row>
    <row r="410" spans="2:51" s="13" customFormat="1">
      <c r="B410" s="164"/>
      <c r="D410" s="165" t="s">
        <v>194</v>
      </c>
      <c r="E410" s="166" t="s">
        <v>1</v>
      </c>
      <c r="F410" s="167" t="s">
        <v>5015</v>
      </c>
      <c r="H410" s="168">
        <v>12.941000000000001</v>
      </c>
      <c r="I410" s="169"/>
      <c r="L410" s="164"/>
      <c r="M410" s="170"/>
      <c r="N410" s="171"/>
      <c r="O410" s="171"/>
      <c r="P410" s="171"/>
      <c r="Q410" s="171"/>
      <c r="R410" s="171"/>
      <c r="S410" s="171"/>
      <c r="T410" s="172"/>
      <c r="AT410" s="166" t="s">
        <v>194</v>
      </c>
      <c r="AU410" s="166" t="s">
        <v>88</v>
      </c>
      <c r="AV410" s="13" t="s">
        <v>88</v>
      </c>
      <c r="AW410" s="13" t="s">
        <v>35</v>
      </c>
      <c r="AX410" s="13" t="s">
        <v>80</v>
      </c>
      <c r="AY410" s="166" t="s">
        <v>185</v>
      </c>
    </row>
    <row r="411" spans="2:51" s="15" customFormat="1">
      <c r="B411" s="194"/>
      <c r="D411" s="165" t="s">
        <v>194</v>
      </c>
      <c r="E411" s="195" t="s">
        <v>1</v>
      </c>
      <c r="F411" s="196" t="s">
        <v>3722</v>
      </c>
      <c r="H411" s="195" t="s">
        <v>1</v>
      </c>
      <c r="I411" s="197"/>
      <c r="L411" s="194"/>
      <c r="M411" s="198"/>
      <c r="N411" s="199"/>
      <c r="O411" s="199"/>
      <c r="P411" s="199"/>
      <c r="Q411" s="199"/>
      <c r="R411" s="199"/>
      <c r="S411" s="199"/>
      <c r="T411" s="200"/>
      <c r="AT411" s="195" t="s">
        <v>194</v>
      </c>
      <c r="AU411" s="195" t="s">
        <v>88</v>
      </c>
      <c r="AV411" s="15" t="s">
        <v>24</v>
      </c>
      <c r="AW411" s="15" t="s">
        <v>35</v>
      </c>
      <c r="AX411" s="15" t="s">
        <v>80</v>
      </c>
      <c r="AY411" s="195" t="s">
        <v>185</v>
      </c>
    </row>
    <row r="412" spans="2:51" s="13" customFormat="1">
      <c r="B412" s="164"/>
      <c r="D412" s="165" t="s">
        <v>194</v>
      </c>
      <c r="E412" s="166" t="s">
        <v>1</v>
      </c>
      <c r="F412" s="167" t="s">
        <v>5016</v>
      </c>
      <c r="H412" s="168">
        <v>19.923999999999999</v>
      </c>
      <c r="I412" s="169"/>
      <c r="L412" s="164"/>
      <c r="M412" s="170"/>
      <c r="N412" s="171"/>
      <c r="O412" s="171"/>
      <c r="P412" s="171"/>
      <c r="Q412" s="171"/>
      <c r="R412" s="171"/>
      <c r="S412" s="171"/>
      <c r="T412" s="172"/>
      <c r="AT412" s="166" t="s">
        <v>194</v>
      </c>
      <c r="AU412" s="166" t="s">
        <v>88</v>
      </c>
      <c r="AV412" s="13" t="s">
        <v>88</v>
      </c>
      <c r="AW412" s="13" t="s">
        <v>35</v>
      </c>
      <c r="AX412" s="13" t="s">
        <v>80</v>
      </c>
      <c r="AY412" s="166" t="s">
        <v>185</v>
      </c>
    </row>
    <row r="413" spans="2:51" s="15" customFormat="1">
      <c r="B413" s="194"/>
      <c r="D413" s="165" t="s">
        <v>194</v>
      </c>
      <c r="E413" s="195" t="s">
        <v>1</v>
      </c>
      <c r="F413" s="196" t="s">
        <v>3725</v>
      </c>
      <c r="H413" s="195" t="s">
        <v>1</v>
      </c>
      <c r="I413" s="197"/>
      <c r="L413" s="194"/>
      <c r="M413" s="198"/>
      <c r="N413" s="199"/>
      <c r="O413" s="199"/>
      <c r="P413" s="199"/>
      <c r="Q413" s="199"/>
      <c r="R413" s="199"/>
      <c r="S413" s="199"/>
      <c r="T413" s="200"/>
      <c r="AT413" s="195" t="s">
        <v>194</v>
      </c>
      <c r="AU413" s="195" t="s">
        <v>88</v>
      </c>
      <c r="AV413" s="15" t="s">
        <v>24</v>
      </c>
      <c r="AW413" s="15" t="s">
        <v>35</v>
      </c>
      <c r="AX413" s="15" t="s">
        <v>80</v>
      </c>
      <c r="AY413" s="195" t="s">
        <v>185</v>
      </c>
    </row>
    <row r="414" spans="2:51" s="13" customFormat="1">
      <c r="B414" s="164"/>
      <c r="D414" s="165" t="s">
        <v>194</v>
      </c>
      <c r="E414" s="166" t="s">
        <v>1</v>
      </c>
      <c r="F414" s="167" t="s">
        <v>5017</v>
      </c>
      <c r="H414" s="168">
        <v>26.053999999999998</v>
      </c>
      <c r="I414" s="169"/>
      <c r="L414" s="164"/>
      <c r="M414" s="170"/>
      <c r="N414" s="171"/>
      <c r="O414" s="171"/>
      <c r="P414" s="171"/>
      <c r="Q414" s="171"/>
      <c r="R414" s="171"/>
      <c r="S414" s="171"/>
      <c r="T414" s="172"/>
      <c r="AT414" s="166" t="s">
        <v>194</v>
      </c>
      <c r="AU414" s="166" t="s">
        <v>88</v>
      </c>
      <c r="AV414" s="13" t="s">
        <v>88</v>
      </c>
      <c r="AW414" s="13" t="s">
        <v>35</v>
      </c>
      <c r="AX414" s="13" t="s">
        <v>80</v>
      </c>
      <c r="AY414" s="166" t="s">
        <v>185</v>
      </c>
    </row>
    <row r="415" spans="2:51" s="15" customFormat="1">
      <c r="B415" s="194"/>
      <c r="D415" s="165" t="s">
        <v>194</v>
      </c>
      <c r="E415" s="195" t="s">
        <v>1</v>
      </c>
      <c r="F415" s="196" t="s">
        <v>3728</v>
      </c>
      <c r="H415" s="195" t="s">
        <v>1</v>
      </c>
      <c r="I415" s="197"/>
      <c r="L415" s="194"/>
      <c r="M415" s="198"/>
      <c r="N415" s="199"/>
      <c r="O415" s="199"/>
      <c r="P415" s="199"/>
      <c r="Q415" s="199"/>
      <c r="R415" s="199"/>
      <c r="S415" s="199"/>
      <c r="T415" s="200"/>
      <c r="AT415" s="195" t="s">
        <v>194</v>
      </c>
      <c r="AU415" s="195" t="s">
        <v>88</v>
      </c>
      <c r="AV415" s="15" t="s">
        <v>24</v>
      </c>
      <c r="AW415" s="15" t="s">
        <v>35</v>
      </c>
      <c r="AX415" s="15" t="s">
        <v>80</v>
      </c>
      <c r="AY415" s="195" t="s">
        <v>185</v>
      </c>
    </row>
    <row r="416" spans="2:51" s="13" customFormat="1">
      <c r="B416" s="164"/>
      <c r="D416" s="165" t="s">
        <v>194</v>
      </c>
      <c r="E416" s="166" t="s">
        <v>1</v>
      </c>
      <c r="F416" s="167" t="s">
        <v>5018</v>
      </c>
      <c r="H416" s="168">
        <v>25.183</v>
      </c>
      <c r="I416" s="169"/>
      <c r="L416" s="164"/>
      <c r="M416" s="170"/>
      <c r="N416" s="171"/>
      <c r="O416" s="171"/>
      <c r="P416" s="171"/>
      <c r="Q416" s="171"/>
      <c r="R416" s="171"/>
      <c r="S416" s="171"/>
      <c r="T416" s="172"/>
      <c r="AT416" s="166" t="s">
        <v>194</v>
      </c>
      <c r="AU416" s="166" t="s">
        <v>88</v>
      </c>
      <c r="AV416" s="13" t="s">
        <v>88</v>
      </c>
      <c r="AW416" s="13" t="s">
        <v>35</v>
      </c>
      <c r="AX416" s="13" t="s">
        <v>80</v>
      </c>
      <c r="AY416" s="166" t="s">
        <v>185</v>
      </c>
    </row>
    <row r="417" spans="2:51" s="15" customFormat="1">
      <c r="B417" s="194"/>
      <c r="D417" s="165" t="s">
        <v>194</v>
      </c>
      <c r="E417" s="195" t="s">
        <v>1</v>
      </c>
      <c r="F417" s="196" t="s">
        <v>3731</v>
      </c>
      <c r="H417" s="195" t="s">
        <v>1</v>
      </c>
      <c r="I417" s="197"/>
      <c r="L417" s="194"/>
      <c r="M417" s="198"/>
      <c r="N417" s="199"/>
      <c r="O417" s="199"/>
      <c r="P417" s="199"/>
      <c r="Q417" s="199"/>
      <c r="R417" s="199"/>
      <c r="S417" s="199"/>
      <c r="T417" s="200"/>
      <c r="AT417" s="195" t="s">
        <v>194</v>
      </c>
      <c r="AU417" s="195" t="s">
        <v>88</v>
      </c>
      <c r="AV417" s="15" t="s">
        <v>24</v>
      </c>
      <c r="AW417" s="15" t="s">
        <v>35</v>
      </c>
      <c r="AX417" s="15" t="s">
        <v>80</v>
      </c>
      <c r="AY417" s="195" t="s">
        <v>185</v>
      </c>
    </row>
    <row r="418" spans="2:51" s="13" customFormat="1">
      <c r="B418" s="164"/>
      <c r="D418" s="165" t="s">
        <v>194</v>
      </c>
      <c r="E418" s="166" t="s">
        <v>1</v>
      </c>
      <c r="F418" s="167" t="s">
        <v>5019</v>
      </c>
      <c r="H418" s="168">
        <v>23.010999999999999</v>
      </c>
      <c r="I418" s="169"/>
      <c r="L418" s="164"/>
      <c r="M418" s="170"/>
      <c r="N418" s="171"/>
      <c r="O418" s="171"/>
      <c r="P418" s="171"/>
      <c r="Q418" s="171"/>
      <c r="R418" s="171"/>
      <c r="S418" s="171"/>
      <c r="T418" s="172"/>
      <c r="AT418" s="166" t="s">
        <v>194</v>
      </c>
      <c r="AU418" s="166" t="s">
        <v>88</v>
      </c>
      <c r="AV418" s="13" t="s">
        <v>88</v>
      </c>
      <c r="AW418" s="13" t="s">
        <v>35</v>
      </c>
      <c r="AX418" s="13" t="s">
        <v>80</v>
      </c>
      <c r="AY418" s="166" t="s">
        <v>185</v>
      </c>
    </row>
    <row r="419" spans="2:51" s="15" customFormat="1">
      <c r="B419" s="194"/>
      <c r="D419" s="165" t="s">
        <v>194</v>
      </c>
      <c r="E419" s="195" t="s">
        <v>1</v>
      </c>
      <c r="F419" s="196" t="s">
        <v>3734</v>
      </c>
      <c r="H419" s="195" t="s">
        <v>1</v>
      </c>
      <c r="I419" s="197"/>
      <c r="L419" s="194"/>
      <c r="M419" s="198"/>
      <c r="N419" s="199"/>
      <c r="O419" s="199"/>
      <c r="P419" s="199"/>
      <c r="Q419" s="199"/>
      <c r="R419" s="199"/>
      <c r="S419" s="199"/>
      <c r="T419" s="200"/>
      <c r="AT419" s="195" t="s">
        <v>194</v>
      </c>
      <c r="AU419" s="195" t="s">
        <v>88</v>
      </c>
      <c r="AV419" s="15" t="s">
        <v>24</v>
      </c>
      <c r="AW419" s="15" t="s">
        <v>35</v>
      </c>
      <c r="AX419" s="15" t="s">
        <v>80</v>
      </c>
      <c r="AY419" s="195" t="s">
        <v>185</v>
      </c>
    </row>
    <row r="420" spans="2:51" s="13" customFormat="1">
      <c r="B420" s="164"/>
      <c r="D420" s="165" t="s">
        <v>194</v>
      </c>
      <c r="E420" s="166" t="s">
        <v>1</v>
      </c>
      <c r="F420" s="167" t="s">
        <v>5020</v>
      </c>
      <c r="H420" s="168">
        <v>14.875999999999999</v>
      </c>
      <c r="I420" s="169"/>
      <c r="L420" s="164"/>
      <c r="M420" s="170"/>
      <c r="N420" s="171"/>
      <c r="O420" s="171"/>
      <c r="P420" s="171"/>
      <c r="Q420" s="171"/>
      <c r="R420" s="171"/>
      <c r="S420" s="171"/>
      <c r="T420" s="172"/>
      <c r="AT420" s="166" t="s">
        <v>194</v>
      </c>
      <c r="AU420" s="166" t="s">
        <v>88</v>
      </c>
      <c r="AV420" s="13" t="s">
        <v>88</v>
      </c>
      <c r="AW420" s="13" t="s">
        <v>35</v>
      </c>
      <c r="AX420" s="13" t="s">
        <v>80</v>
      </c>
      <c r="AY420" s="166" t="s">
        <v>185</v>
      </c>
    </row>
    <row r="421" spans="2:51" s="15" customFormat="1">
      <c r="B421" s="194"/>
      <c r="D421" s="165" t="s">
        <v>194</v>
      </c>
      <c r="E421" s="195" t="s">
        <v>1</v>
      </c>
      <c r="F421" s="196" t="s">
        <v>3737</v>
      </c>
      <c r="H421" s="195" t="s">
        <v>1</v>
      </c>
      <c r="I421" s="197"/>
      <c r="L421" s="194"/>
      <c r="M421" s="198"/>
      <c r="N421" s="199"/>
      <c r="O421" s="199"/>
      <c r="P421" s="199"/>
      <c r="Q421" s="199"/>
      <c r="R421" s="199"/>
      <c r="S421" s="199"/>
      <c r="T421" s="200"/>
      <c r="AT421" s="195" t="s">
        <v>194</v>
      </c>
      <c r="AU421" s="195" t="s">
        <v>88</v>
      </c>
      <c r="AV421" s="15" t="s">
        <v>24</v>
      </c>
      <c r="AW421" s="15" t="s">
        <v>35</v>
      </c>
      <c r="AX421" s="15" t="s">
        <v>80</v>
      </c>
      <c r="AY421" s="195" t="s">
        <v>185</v>
      </c>
    </row>
    <row r="422" spans="2:51" s="13" customFormat="1">
      <c r="B422" s="164"/>
      <c r="D422" s="165" t="s">
        <v>194</v>
      </c>
      <c r="E422" s="166" t="s">
        <v>1</v>
      </c>
      <c r="F422" s="167" t="s">
        <v>5021</v>
      </c>
      <c r="H422" s="168">
        <v>21.46</v>
      </c>
      <c r="I422" s="169"/>
      <c r="L422" s="164"/>
      <c r="M422" s="170"/>
      <c r="N422" s="171"/>
      <c r="O422" s="171"/>
      <c r="P422" s="171"/>
      <c r="Q422" s="171"/>
      <c r="R422" s="171"/>
      <c r="S422" s="171"/>
      <c r="T422" s="172"/>
      <c r="AT422" s="166" t="s">
        <v>194</v>
      </c>
      <c r="AU422" s="166" t="s">
        <v>88</v>
      </c>
      <c r="AV422" s="13" t="s">
        <v>88</v>
      </c>
      <c r="AW422" s="13" t="s">
        <v>35</v>
      </c>
      <c r="AX422" s="13" t="s">
        <v>80</v>
      </c>
      <c r="AY422" s="166" t="s">
        <v>185</v>
      </c>
    </row>
    <row r="423" spans="2:51" s="15" customFormat="1">
      <c r="B423" s="194"/>
      <c r="D423" s="165" t="s">
        <v>194</v>
      </c>
      <c r="E423" s="195" t="s">
        <v>1</v>
      </c>
      <c r="F423" s="196" t="s">
        <v>3740</v>
      </c>
      <c r="H423" s="195" t="s">
        <v>1</v>
      </c>
      <c r="I423" s="197"/>
      <c r="L423" s="194"/>
      <c r="M423" s="198"/>
      <c r="N423" s="199"/>
      <c r="O423" s="199"/>
      <c r="P423" s="199"/>
      <c r="Q423" s="199"/>
      <c r="R423" s="199"/>
      <c r="S423" s="199"/>
      <c r="T423" s="200"/>
      <c r="AT423" s="195" t="s">
        <v>194</v>
      </c>
      <c r="AU423" s="195" t="s">
        <v>88</v>
      </c>
      <c r="AV423" s="15" t="s">
        <v>24</v>
      </c>
      <c r="AW423" s="15" t="s">
        <v>35</v>
      </c>
      <c r="AX423" s="15" t="s">
        <v>80</v>
      </c>
      <c r="AY423" s="195" t="s">
        <v>185</v>
      </c>
    </row>
    <row r="424" spans="2:51" s="13" customFormat="1">
      <c r="B424" s="164"/>
      <c r="D424" s="165" t="s">
        <v>194</v>
      </c>
      <c r="E424" s="166" t="s">
        <v>1</v>
      </c>
      <c r="F424" s="167" t="s">
        <v>5022</v>
      </c>
      <c r="H424" s="168">
        <v>7.4619999999999997</v>
      </c>
      <c r="I424" s="169"/>
      <c r="L424" s="164"/>
      <c r="M424" s="170"/>
      <c r="N424" s="171"/>
      <c r="O424" s="171"/>
      <c r="P424" s="171"/>
      <c r="Q424" s="171"/>
      <c r="R424" s="171"/>
      <c r="S424" s="171"/>
      <c r="T424" s="172"/>
      <c r="AT424" s="166" t="s">
        <v>194</v>
      </c>
      <c r="AU424" s="166" t="s">
        <v>88</v>
      </c>
      <c r="AV424" s="13" t="s">
        <v>88</v>
      </c>
      <c r="AW424" s="13" t="s">
        <v>35</v>
      </c>
      <c r="AX424" s="13" t="s">
        <v>80</v>
      </c>
      <c r="AY424" s="166" t="s">
        <v>185</v>
      </c>
    </row>
    <row r="425" spans="2:51" s="16" customFormat="1">
      <c r="B425" s="206"/>
      <c r="D425" s="165" t="s">
        <v>194</v>
      </c>
      <c r="E425" s="207" t="s">
        <v>1856</v>
      </c>
      <c r="F425" s="208" t="s">
        <v>510</v>
      </c>
      <c r="H425" s="209">
        <v>275.13</v>
      </c>
      <c r="I425" s="210"/>
      <c r="L425" s="206"/>
      <c r="M425" s="211"/>
      <c r="N425" s="212"/>
      <c r="O425" s="212"/>
      <c r="P425" s="212"/>
      <c r="Q425" s="212"/>
      <c r="R425" s="212"/>
      <c r="S425" s="212"/>
      <c r="T425" s="213"/>
      <c r="AT425" s="207" t="s">
        <v>194</v>
      </c>
      <c r="AU425" s="207" t="s">
        <v>88</v>
      </c>
      <c r="AV425" s="16" t="s">
        <v>117</v>
      </c>
      <c r="AW425" s="16" t="s">
        <v>35</v>
      </c>
      <c r="AX425" s="16" t="s">
        <v>80</v>
      </c>
      <c r="AY425" s="207" t="s">
        <v>185</v>
      </c>
    </row>
    <row r="426" spans="2:51" s="13" customFormat="1">
      <c r="B426" s="164"/>
      <c r="D426" s="165" t="s">
        <v>194</v>
      </c>
      <c r="E426" s="166" t="s">
        <v>1</v>
      </c>
      <c r="F426" s="167" t="s">
        <v>3745</v>
      </c>
      <c r="H426" s="168">
        <v>-201.23400000000001</v>
      </c>
      <c r="I426" s="169"/>
      <c r="L426" s="164"/>
      <c r="M426" s="170"/>
      <c r="N426" s="171"/>
      <c r="O426" s="171"/>
      <c r="P426" s="171"/>
      <c r="Q426" s="171"/>
      <c r="R426" s="171"/>
      <c r="S426" s="171"/>
      <c r="T426" s="172"/>
      <c r="AT426" s="166" t="s">
        <v>194</v>
      </c>
      <c r="AU426" s="166" t="s">
        <v>88</v>
      </c>
      <c r="AV426" s="13" t="s">
        <v>88</v>
      </c>
      <c r="AW426" s="13" t="s">
        <v>35</v>
      </c>
      <c r="AX426" s="13" t="s">
        <v>80</v>
      </c>
      <c r="AY426" s="166" t="s">
        <v>185</v>
      </c>
    </row>
    <row r="427" spans="2:51" s="15" customFormat="1">
      <c r="B427" s="194"/>
      <c r="D427" s="165" t="s">
        <v>194</v>
      </c>
      <c r="E427" s="195" t="s">
        <v>1</v>
      </c>
      <c r="F427" s="196" t="s">
        <v>2069</v>
      </c>
      <c r="H427" s="195" t="s">
        <v>1</v>
      </c>
      <c r="I427" s="197"/>
      <c r="L427" s="194"/>
      <c r="M427" s="198"/>
      <c r="N427" s="199"/>
      <c r="O427" s="199"/>
      <c r="P427" s="199"/>
      <c r="Q427" s="199"/>
      <c r="R427" s="199"/>
      <c r="S427" s="199"/>
      <c r="T427" s="200"/>
      <c r="AT427" s="195" t="s">
        <v>194</v>
      </c>
      <c r="AU427" s="195" t="s">
        <v>88</v>
      </c>
      <c r="AV427" s="15" t="s">
        <v>24</v>
      </c>
      <c r="AW427" s="15" t="s">
        <v>35</v>
      </c>
      <c r="AX427" s="15" t="s">
        <v>80</v>
      </c>
      <c r="AY427" s="195" t="s">
        <v>185</v>
      </c>
    </row>
    <row r="428" spans="2:51" s="13" customFormat="1">
      <c r="B428" s="164"/>
      <c r="D428" s="165" t="s">
        <v>194</v>
      </c>
      <c r="E428" s="166" t="s">
        <v>1</v>
      </c>
      <c r="F428" s="167" t="s">
        <v>4348</v>
      </c>
      <c r="H428" s="168">
        <v>-2.5739999999999998</v>
      </c>
      <c r="I428" s="169"/>
      <c r="L428" s="164"/>
      <c r="M428" s="170"/>
      <c r="N428" s="171"/>
      <c r="O428" s="171"/>
      <c r="P428" s="171"/>
      <c r="Q428" s="171"/>
      <c r="R428" s="171"/>
      <c r="S428" s="171"/>
      <c r="T428" s="172"/>
      <c r="AT428" s="166" t="s">
        <v>194</v>
      </c>
      <c r="AU428" s="166" t="s">
        <v>88</v>
      </c>
      <c r="AV428" s="13" t="s">
        <v>88</v>
      </c>
      <c r="AW428" s="13" t="s">
        <v>35</v>
      </c>
      <c r="AX428" s="13" t="s">
        <v>80</v>
      </c>
      <c r="AY428" s="166" t="s">
        <v>185</v>
      </c>
    </row>
    <row r="429" spans="2:51" s="13" customFormat="1">
      <c r="B429" s="164"/>
      <c r="D429" s="165" t="s">
        <v>194</v>
      </c>
      <c r="E429" s="166" t="s">
        <v>1</v>
      </c>
      <c r="F429" s="167" t="s">
        <v>5023</v>
      </c>
      <c r="H429" s="168">
        <v>-3.5649999999999999</v>
      </c>
      <c r="I429" s="169"/>
      <c r="L429" s="164"/>
      <c r="M429" s="170"/>
      <c r="N429" s="171"/>
      <c r="O429" s="171"/>
      <c r="P429" s="171"/>
      <c r="Q429" s="171"/>
      <c r="R429" s="171"/>
      <c r="S429" s="171"/>
      <c r="T429" s="172"/>
      <c r="AT429" s="166" t="s">
        <v>194</v>
      </c>
      <c r="AU429" s="166" t="s">
        <v>88</v>
      </c>
      <c r="AV429" s="13" t="s">
        <v>88</v>
      </c>
      <c r="AW429" s="13" t="s">
        <v>35</v>
      </c>
      <c r="AX429" s="13" t="s">
        <v>80</v>
      </c>
      <c r="AY429" s="166" t="s">
        <v>185</v>
      </c>
    </row>
    <row r="430" spans="2:51" s="13" customFormat="1">
      <c r="B430" s="164"/>
      <c r="D430" s="165" t="s">
        <v>194</v>
      </c>
      <c r="E430" s="166" t="s">
        <v>1</v>
      </c>
      <c r="F430" s="167" t="s">
        <v>2140</v>
      </c>
      <c r="H430" s="168">
        <v>-0.64400000000000002</v>
      </c>
      <c r="I430" s="169"/>
      <c r="L430" s="164"/>
      <c r="M430" s="170"/>
      <c r="N430" s="171"/>
      <c r="O430" s="171"/>
      <c r="P430" s="171"/>
      <c r="Q430" s="171"/>
      <c r="R430" s="171"/>
      <c r="S430" s="171"/>
      <c r="T430" s="172"/>
      <c r="AT430" s="166" t="s">
        <v>194</v>
      </c>
      <c r="AU430" s="166" t="s">
        <v>88</v>
      </c>
      <c r="AV430" s="13" t="s">
        <v>88</v>
      </c>
      <c r="AW430" s="13" t="s">
        <v>35</v>
      </c>
      <c r="AX430" s="13" t="s">
        <v>80</v>
      </c>
      <c r="AY430" s="166" t="s">
        <v>185</v>
      </c>
    </row>
    <row r="431" spans="2:51" s="13" customFormat="1">
      <c r="B431" s="164"/>
      <c r="D431" s="165" t="s">
        <v>194</v>
      </c>
      <c r="E431" s="166" t="s">
        <v>1</v>
      </c>
      <c r="F431" s="167" t="s">
        <v>2141</v>
      </c>
      <c r="H431" s="168">
        <v>-1.038</v>
      </c>
      <c r="I431" s="169"/>
      <c r="L431" s="164"/>
      <c r="M431" s="170"/>
      <c r="N431" s="171"/>
      <c r="O431" s="171"/>
      <c r="P431" s="171"/>
      <c r="Q431" s="171"/>
      <c r="R431" s="171"/>
      <c r="S431" s="171"/>
      <c r="T431" s="172"/>
      <c r="AT431" s="166" t="s">
        <v>194</v>
      </c>
      <c r="AU431" s="166" t="s">
        <v>88</v>
      </c>
      <c r="AV431" s="13" t="s">
        <v>88</v>
      </c>
      <c r="AW431" s="13" t="s">
        <v>35</v>
      </c>
      <c r="AX431" s="13" t="s">
        <v>80</v>
      </c>
      <c r="AY431" s="166" t="s">
        <v>185</v>
      </c>
    </row>
    <row r="432" spans="2:51" s="13" customFormat="1">
      <c r="B432" s="164"/>
      <c r="D432" s="165" t="s">
        <v>194</v>
      </c>
      <c r="E432" s="166" t="s">
        <v>1</v>
      </c>
      <c r="F432" s="167" t="s">
        <v>5024</v>
      </c>
      <c r="H432" s="168">
        <v>-2.863</v>
      </c>
      <c r="I432" s="169"/>
      <c r="L432" s="164"/>
      <c r="M432" s="170"/>
      <c r="N432" s="171"/>
      <c r="O432" s="171"/>
      <c r="P432" s="171"/>
      <c r="Q432" s="171"/>
      <c r="R432" s="171"/>
      <c r="S432" s="171"/>
      <c r="T432" s="172"/>
      <c r="AT432" s="166" t="s">
        <v>194</v>
      </c>
      <c r="AU432" s="166" t="s">
        <v>88</v>
      </c>
      <c r="AV432" s="13" t="s">
        <v>88</v>
      </c>
      <c r="AW432" s="13" t="s">
        <v>35</v>
      </c>
      <c r="AX432" s="13" t="s">
        <v>80</v>
      </c>
      <c r="AY432" s="166" t="s">
        <v>185</v>
      </c>
    </row>
    <row r="433" spans="1:65" s="13" customFormat="1">
      <c r="B433" s="164"/>
      <c r="D433" s="165" t="s">
        <v>194</v>
      </c>
      <c r="E433" s="166" t="s">
        <v>1</v>
      </c>
      <c r="F433" s="167" t="s">
        <v>4349</v>
      </c>
      <c r="H433" s="168">
        <v>-3.0979999999999999</v>
      </c>
      <c r="I433" s="169"/>
      <c r="L433" s="164"/>
      <c r="M433" s="170"/>
      <c r="N433" s="171"/>
      <c r="O433" s="171"/>
      <c r="P433" s="171"/>
      <c r="Q433" s="171"/>
      <c r="R433" s="171"/>
      <c r="S433" s="171"/>
      <c r="T433" s="172"/>
      <c r="AT433" s="166" t="s">
        <v>194</v>
      </c>
      <c r="AU433" s="166" t="s">
        <v>88</v>
      </c>
      <c r="AV433" s="13" t="s">
        <v>88</v>
      </c>
      <c r="AW433" s="13" t="s">
        <v>35</v>
      </c>
      <c r="AX433" s="13" t="s">
        <v>80</v>
      </c>
      <c r="AY433" s="166" t="s">
        <v>185</v>
      </c>
    </row>
    <row r="434" spans="1:65" s="13" customFormat="1">
      <c r="B434" s="164"/>
      <c r="D434" s="165" t="s">
        <v>194</v>
      </c>
      <c r="E434" s="166" t="s">
        <v>1</v>
      </c>
      <c r="F434" s="167" t="s">
        <v>4350</v>
      </c>
      <c r="H434" s="168">
        <v>-2.3660000000000001</v>
      </c>
      <c r="I434" s="169"/>
      <c r="L434" s="164"/>
      <c r="M434" s="170"/>
      <c r="N434" s="171"/>
      <c r="O434" s="171"/>
      <c r="P434" s="171"/>
      <c r="Q434" s="171"/>
      <c r="R434" s="171"/>
      <c r="S434" s="171"/>
      <c r="T434" s="172"/>
      <c r="AT434" s="166" t="s">
        <v>194</v>
      </c>
      <c r="AU434" s="166" t="s">
        <v>88</v>
      </c>
      <c r="AV434" s="13" t="s">
        <v>88</v>
      </c>
      <c r="AW434" s="13" t="s">
        <v>35</v>
      </c>
      <c r="AX434" s="13" t="s">
        <v>80</v>
      </c>
      <c r="AY434" s="166" t="s">
        <v>185</v>
      </c>
    </row>
    <row r="435" spans="1:65" s="13" customFormat="1">
      <c r="B435" s="164"/>
      <c r="D435" s="165" t="s">
        <v>194</v>
      </c>
      <c r="E435" s="166" t="s">
        <v>1</v>
      </c>
      <c r="F435" s="167" t="s">
        <v>5025</v>
      </c>
      <c r="H435" s="168">
        <v>-8.8309999999999995</v>
      </c>
      <c r="I435" s="169"/>
      <c r="L435" s="164"/>
      <c r="M435" s="170"/>
      <c r="N435" s="171"/>
      <c r="O435" s="171"/>
      <c r="P435" s="171"/>
      <c r="Q435" s="171"/>
      <c r="R435" s="171"/>
      <c r="S435" s="171"/>
      <c r="T435" s="172"/>
      <c r="AT435" s="166" t="s">
        <v>194</v>
      </c>
      <c r="AU435" s="166" t="s">
        <v>88</v>
      </c>
      <c r="AV435" s="13" t="s">
        <v>88</v>
      </c>
      <c r="AW435" s="13" t="s">
        <v>35</v>
      </c>
      <c r="AX435" s="13" t="s">
        <v>80</v>
      </c>
      <c r="AY435" s="166" t="s">
        <v>185</v>
      </c>
    </row>
    <row r="436" spans="1:65" s="13" customFormat="1">
      <c r="B436" s="164"/>
      <c r="D436" s="165" t="s">
        <v>194</v>
      </c>
      <c r="E436" s="166" t="s">
        <v>1</v>
      </c>
      <c r="F436" s="167" t="s">
        <v>3755</v>
      </c>
      <c r="H436" s="168">
        <v>-1.1279999999999999</v>
      </c>
      <c r="I436" s="169"/>
      <c r="L436" s="164"/>
      <c r="M436" s="170"/>
      <c r="N436" s="171"/>
      <c r="O436" s="171"/>
      <c r="P436" s="171"/>
      <c r="Q436" s="171"/>
      <c r="R436" s="171"/>
      <c r="S436" s="171"/>
      <c r="T436" s="172"/>
      <c r="AT436" s="166" t="s">
        <v>194</v>
      </c>
      <c r="AU436" s="166" t="s">
        <v>88</v>
      </c>
      <c r="AV436" s="13" t="s">
        <v>88</v>
      </c>
      <c r="AW436" s="13" t="s">
        <v>35</v>
      </c>
      <c r="AX436" s="13" t="s">
        <v>80</v>
      </c>
      <c r="AY436" s="166" t="s">
        <v>185</v>
      </c>
    </row>
    <row r="437" spans="1:65" s="13" customFormat="1">
      <c r="B437" s="164"/>
      <c r="D437" s="165" t="s">
        <v>194</v>
      </c>
      <c r="E437" s="166" t="s">
        <v>1</v>
      </c>
      <c r="F437" s="167" t="s">
        <v>3756</v>
      </c>
      <c r="H437" s="168">
        <v>-22.236999999999998</v>
      </c>
      <c r="I437" s="169"/>
      <c r="L437" s="164"/>
      <c r="M437" s="170"/>
      <c r="N437" s="171"/>
      <c r="O437" s="171"/>
      <c r="P437" s="171"/>
      <c r="Q437" s="171"/>
      <c r="R437" s="171"/>
      <c r="S437" s="171"/>
      <c r="T437" s="172"/>
      <c r="AT437" s="166" t="s">
        <v>194</v>
      </c>
      <c r="AU437" s="166" t="s">
        <v>88</v>
      </c>
      <c r="AV437" s="13" t="s">
        <v>88</v>
      </c>
      <c r="AW437" s="13" t="s">
        <v>35</v>
      </c>
      <c r="AX437" s="13" t="s">
        <v>80</v>
      </c>
      <c r="AY437" s="166" t="s">
        <v>185</v>
      </c>
    </row>
    <row r="438" spans="1:65" s="13" customFormat="1">
      <c r="B438" s="164"/>
      <c r="D438" s="165" t="s">
        <v>194</v>
      </c>
      <c r="E438" s="166" t="s">
        <v>1</v>
      </c>
      <c r="F438" s="167" t="s">
        <v>3757</v>
      </c>
      <c r="H438" s="168">
        <v>-1.603</v>
      </c>
      <c r="I438" s="169"/>
      <c r="L438" s="164"/>
      <c r="M438" s="170"/>
      <c r="N438" s="171"/>
      <c r="O438" s="171"/>
      <c r="P438" s="171"/>
      <c r="Q438" s="171"/>
      <c r="R438" s="171"/>
      <c r="S438" s="171"/>
      <c r="T438" s="172"/>
      <c r="AT438" s="166" t="s">
        <v>194</v>
      </c>
      <c r="AU438" s="166" t="s">
        <v>88</v>
      </c>
      <c r="AV438" s="13" t="s">
        <v>88</v>
      </c>
      <c r="AW438" s="13" t="s">
        <v>35</v>
      </c>
      <c r="AX438" s="13" t="s">
        <v>80</v>
      </c>
      <c r="AY438" s="166" t="s">
        <v>185</v>
      </c>
    </row>
    <row r="439" spans="1:65" s="13" customFormat="1">
      <c r="B439" s="164"/>
      <c r="D439" s="165" t="s">
        <v>194</v>
      </c>
      <c r="E439" s="166" t="s">
        <v>1</v>
      </c>
      <c r="F439" s="167" t="s">
        <v>3758</v>
      </c>
      <c r="H439" s="168">
        <v>-6.4710000000000001</v>
      </c>
      <c r="I439" s="169"/>
      <c r="L439" s="164"/>
      <c r="M439" s="170"/>
      <c r="N439" s="171"/>
      <c r="O439" s="171"/>
      <c r="P439" s="171"/>
      <c r="Q439" s="171"/>
      <c r="R439" s="171"/>
      <c r="S439" s="171"/>
      <c r="T439" s="172"/>
      <c r="AT439" s="166" t="s">
        <v>194</v>
      </c>
      <c r="AU439" s="166" t="s">
        <v>88</v>
      </c>
      <c r="AV439" s="13" t="s">
        <v>88</v>
      </c>
      <c r="AW439" s="13" t="s">
        <v>35</v>
      </c>
      <c r="AX439" s="13" t="s">
        <v>80</v>
      </c>
      <c r="AY439" s="166" t="s">
        <v>185</v>
      </c>
    </row>
    <row r="440" spans="1:65" s="13" customFormat="1">
      <c r="B440" s="164"/>
      <c r="D440" s="165" t="s">
        <v>194</v>
      </c>
      <c r="E440" s="166" t="s">
        <v>1</v>
      </c>
      <c r="F440" s="167" t="s">
        <v>3759</v>
      </c>
      <c r="H440" s="168">
        <v>-1.417</v>
      </c>
      <c r="I440" s="169"/>
      <c r="L440" s="164"/>
      <c r="M440" s="170"/>
      <c r="N440" s="171"/>
      <c r="O440" s="171"/>
      <c r="P440" s="171"/>
      <c r="Q440" s="171"/>
      <c r="R440" s="171"/>
      <c r="S440" s="171"/>
      <c r="T440" s="172"/>
      <c r="AT440" s="166" t="s">
        <v>194</v>
      </c>
      <c r="AU440" s="166" t="s">
        <v>88</v>
      </c>
      <c r="AV440" s="13" t="s">
        <v>88</v>
      </c>
      <c r="AW440" s="13" t="s">
        <v>35</v>
      </c>
      <c r="AX440" s="13" t="s">
        <v>80</v>
      </c>
      <c r="AY440" s="166" t="s">
        <v>185</v>
      </c>
    </row>
    <row r="441" spans="1:65" s="14" customFormat="1">
      <c r="B441" s="173"/>
      <c r="D441" s="165" t="s">
        <v>194</v>
      </c>
      <c r="E441" s="174" t="s">
        <v>458</v>
      </c>
      <c r="F441" s="175" t="s">
        <v>195</v>
      </c>
      <c r="H441" s="176">
        <v>16.061</v>
      </c>
      <c r="I441" s="177"/>
      <c r="L441" s="173"/>
      <c r="M441" s="178"/>
      <c r="N441" s="179"/>
      <c r="O441" s="179"/>
      <c r="P441" s="179"/>
      <c r="Q441" s="179"/>
      <c r="R441" s="179"/>
      <c r="S441" s="179"/>
      <c r="T441" s="180"/>
      <c r="AT441" s="174" t="s">
        <v>194</v>
      </c>
      <c r="AU441" s="174" t="s">
        <v>88</v>
      </c>
      <c r="AV441" s="14" t="s">
        <v>192</v>
      </c>
      <c r="AW441" s="14" t="s">
        <v>35</v>
      </c>
      <c r="AX441" s="14" t="s">
        <v>80</v>
      </c>
      <c r="AY441" s="174" t="s">
        <v>185</v>
      </c>
    </row>
    <row r="442" spans="1:65" s="15" customFormat="1">
      <c r="B442" s="194"/>
      <c r="D442" s="165" t="s">
        <v>194</v>
      </c>
      <c r="E442" s="195" t="s">
        <v>1</v>
      </c>
      <c r="F442" s="196" t="s">
        <v>431</v>
      </c>
      <c r="H442" s="195" t="s">
        <v>1</v>
      </c>
      <c r="I442" s="197"/>
      <c r="L442" s="194"/>
      <c r="M442" s="198"/>
      <c r="N442" s="199"/>
      <c r="O442" s="199"/>
      <c r="P442" s="199"/>
      <c r="Q442" s="199"/>
      <c r="R442" s="199"/>
      <c r="S442" s="199"/>
      <c r="T442" s="200"/>
      <c r="AT442" s="195" t="s">
        <v>194</v>
      </c>
      <c r="AU442" s="195" t="s">
        <v>88</v>
      </c>
      <c r="AV442" s="15" t="s">
        <v>24</v>
      </c>
      <c r="AW442" s="15" t="s">
        <v>35</v>
      </c>
      <c r="AX442" s="15" t="s">
        <v>80</v>
      </c>
      <c r="AY442" s="195" t="s">
        <v>185</v>
      </c>
    </row>
    <row r="443" spans="1:65" s="13" customFormat="1">
      <c r="B443" s="164"/>
      <c r="D443" s="165" t="s">
        <v>194</v>
      </c>
      <c r="E443" s="166" t="s">
        <v>1</v>
      </c>
      <c r="F443" s="167" t="s">
        <v>499</v>
      </c>
      <c r="H443" s="168">
        <v>0.96399999999999997</v>
      </c>
      <c r="I443" s="169"/>
      <c r="L443" s="164"/>
      <c r="M443" s="170"/>
      <c r="N443" s="171"/>
      <c r="O443" s="171"/>
      <c r="P443" s="171"/>
      <c r="Q443" s="171"/>
      <c r="R443" s="171"/>
      <c r="S443" s="171"/>
      <c r="T443" s="172"/>
      <c r="AT443" s="166" t="s">
        <v>194</v>
      </c>
      <c r="AU443" s="166" t="s">
        <v>88</v>
      </c>
      <c r="AV443" s="13" t="s">
        <v>88</v>
      </c>
      <c r="AW443" s="13" t="s">
        <v>35</v>
      </c>
      <c r="AX443" s="13" t="s">
        <v>80</v>
      </c>
      <c r="AY443" s="166" t="s">
        <v>185</v>
      </c>
    </row>
    <row r="444" spans="1:65" s="14" customFormat="1">
      <c r="B444" s="173"/>
      <c r="D444" s="165" t="s">
        <v>194</v>
      </c>
      <c r="E444" s="174" t="s">
        <v>1</v>
      </c>
      <c r="F444" s="175" t="s">
        <v>195</v>
      </c>
      <c r="H444" s="176">
        <v>0.96399999999999997</v>
      </c>
      <c r="I444" s="177"/>
      <c r="L444" s="173"/>
      <c r="M444" s="178"/>
      <c r="N444" s="179"/>
      <c r="O444" s="179"/>
      <c r="P444" s="179"/>
      <c r="Q444" s="179"/>
      <c r="R444" s="179"/>
      <c r="S444" s="179"/>
      <c r="T444" s="180"/>
      <c r="AT444" s="174" t="s">
        <v>194</v>
      </c>
      <c r="AU444" s="174" t="s">
        <v>88</v>
      </c>
      <c r="AV444" s="14" t="s">
        <v>192</v>
      </c>
      <c r="AW444" s="14" t="s">
        <v>35</v>
      </c>
      <c r="AX444" s="14" t="s">
        <v>24</v>
      </c>
      <c r="AY444" s="174" t="s">
        <v>185</v>
      </c>
    </row>
    <row r="445" spans="1:65" s="2" customFormat="1" ht="21.75" customHeight="1">
      <c r="A445" s="33"/>
      <c r="B445" s="150"/>
      <c r="C445" s="151" t="s">
        <v>576</v>
      </c>
      <c r="D445" s="151" t="s">
        <v>187</v>
      </c>
      <c r="E445" s="152" t="s">
        <v>5026</v>
      </c>
      <c r="F445" s="153" t="s">
        <v>5027</v>
      </c>
      <c r="G445" s="154" t="s">
        <v>228</v>
      </c>
      <c r="H445" s="155">
        <v>12.849</v>
      </c>
      <c r="I445" s="156"/>
      <c r="J445" s="157">
        <f>ROUND(I445*H445,2)</f>
        <v>0</v>
      </c>
      <c r="K445" s="153" t="s">
        <v>191</v>
      </c>
      <c r="L445" s="34"/>
      <c r="M445" s="158" t="s">
        <v>1</v>
      </c>
      <c r="N445" s="159" t="s">
        <v>45</v>
      </c>
      <c r="O445" s="59"/>
      <c r="P445" s="160">
        <f>O445*H445</f>
        <v>0</v>
      </c>
      <c r="Q445" s="160">
        <v>0</v>
      </c>
      <c r="R445" s="160">
        <f>Q445*H445</f>
        <v>0</v>
      </c>
      <c r="S445" s="160">
        <v>0</v>
      </c>
      <c r="T445" s="161">
        <f>S445*H445</f>
        <v>0</v>
      </c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R445" s="162" t="s">
        <v>192</v>
      </c>
      <c r="AT445" s="162" t="s">
        <v>187</v>
      </c>
      <c r="AU445" s="162" t="s">
        <v>88</v>
      </c>
      <c r="AY445" s="18" t="s">
        <v>185</v>
      </c>
      <c r="BE445" s="163">
        <f>IF(N445="základní",J445,0)</f>
        <v>0</v>
      </c>
      <c r="BF445" s="163">
        <f>IF(N445="snížená",J445,0)</f>
        <v>0</v>
      </c>
      <c r="BG445" s="163">
        <f>IF(N445="zákl. přenesená",J445,0)</f>
        <v>0</v>
      </c>
      <c r="BH445" s="163">
        <f>IF(N445="sníž. přenesená",J445,0)</f>
        <v>0</v>
      </c>
      <c r="BI445" s="163">
        <f>IF(N445="nulová",J445,0)</f>
        <v>0</v>
      </c>
      <c r="BJ445" s="18" t="s">
        <v>24</v>
      </c>
      <c r="BK445" s="163">
        <f>ROUND(I445*H445,2)</f>
        <v>0</v>
      </c>
      <c r="BL445" s="18" t="s">
        <v>192</v>
      </c>
      <c r="BM445" s="162" t="s">
        <v>5028</v>
      </c>
    </row>
    <row r="446" spans="1:65" s="13" customFormat="1">
      <c r="B446" s="164"/>
      <c r="D446" s="165" t="s">
        <v>194</v>
      </c>
      <c r="E446" s="166" t="s">
        <v>1</v>
      </c>
      <c r="F446" s="167" t="s">
        <v>503</v>
      </c>
      <c r="H446" s="168">
        <v>12.849</v>
      </c>
      <c r="I446" s="169"/>
      <c r="L446" s="164"/>
      <c r="M446" s="170"/>
      <c r="N446" s="171"/>
      <c r="O446" s="171"/>
      <c r="P446" s="171"/>
      <c r="Q446" s="171"/>
      <c r="R446" s="171"/>
      <c r="S446" s="171"/>
      <c r="T446" s="172"/>
      <c r="AT446" s="166" t="s">
        <v>194</v>
      </c>
      <c r="AU446" s="166" t="s">
        <v>88</v>
      </c>
      <c r="AV446" s="13" t="s">
        <v>88</v>
      </c>
      <c r="AW446" s="13" t="s">
        <v>35</v>
      </c>
      <c r="AX446" s="13" t="s">
        <v>24</v>
      </c>
      <c r="AY446" s="166" t="s">
        <v>185</v>
      </c>
    </row>
    <row r="447" spans="1:65" s="2" customFormat="1" ht="21.75" customHeight="1">
      <c r="A447" s="33"/>
      <c r="B447" s="150"/>
      <c r="C447" s="151" t="s">
        <v>578</v>
      </c>
      <c r="D447" s="151" t="s">
        <v>187</v>
      </c>
      <c r="E447" s="152" t="s">
        <v>5029</v>
      </c>
      <c r="F447" s="153" t="s">
        <v>5030</v>
      </c>
      <c r="G447" s="154" t="s">
        <v>228</v>
      </c>
      <c r="H447" s="155">
        <v>2.2490000000000001</v>
      </c>
      <c r="I447" s="156"/>
      <c r="J447" s="157">
        <f>ROUND(I447*H447,2)</f>
        <v>0</v>
      </c>
      <c r="K447" s="153" t="s">
        <v>191</v>
      </c>
      <c r="L447" s="34"/>
      <c r="M447" s="158" t="s">
        <v>1</v>
      </c>
      <c r="N447" s="159" t="s">
        <v>45</v>
      </c>
      <c r="O447" s="59"/>
      <c r="P447" s="160">
        <f>O447*H447</f>
        <v>0</v>
      </c>
      <c r="Q447" s="160">
        <v>0</v>
      </c>
      <c r="R447" s="160">
        <f>Q447*H447</f>
        <v>0</v>
      </c>
      <c r="S447" s="160">
        <v>0</v>
      </c>
      <c r="T447" s="161">
        <f>S447*H447</f>
        <v>0</v>
      </c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R447" s="162" t="s">
        <v>192</v>
      </c>
      <c r="AT447" s="162" t="s">
        <v>187</v>
      </c>
      <c r="AU447" s="162" t="s">
        <v>88</v>
      </c>
      <c r="AY447" s="18" t="s">
        <v>185</v>
      </c>
      <c r="BE447" s="163">
        <f>IF(N447="základní",J447,0)</f>
        <v>0</v>
      </c>
      <c r="BF447" s="163">
        <f>IF(N447="snížená",J447,0)</f>
        <v>0</v>
      </c>
      <c r="BG447" s="163">
        <f>IF(N447="zákl. přenesená",J447,0)</f>
        <v>0</v>
      </c>
      <c r="BH447" s="163">
        <f>IF(N447="sníž. přenesená",J447,0)</f>
        <v>0</v>
      </c>
      <c r="BI447" s="163">
        <f>IF(N447="nulová",J447,0)</f>
        <v>0</v>
      </c>
      <c r="BJ447" s="18" t="s">
        <v>24</v>
      </c>
      <c r="BK447" s="163">
        <f>ROUND(I447*H447,2)</f>
        <v>0</v>
      </c>
      <c r="BL447" s="18" t="s">
        <v>192</v>
      </c>
      <c r="BM447" s="162" t="s">
        <v>5031</v>
      </c>
    </row>
    <row r="448" spans="1:65" s="13" customFormat="1">
      <c r="B448" s="164"/>
      <c r="D448" s="165" t="s">
        <v>194</v>
      </c>
      <c r="E448" s="166" t="s">
        <v>1</v>
      </c>
      <c r="F448" s="167" t="s">
        <v>507</v>
      </c>
      <c r="H448" s="168">
        <v>2.2490000000000001</v>
      </c>
      <c r="I448" s="169"/>
      <c r="L448" s="164"/>
      <c r="M448" s="170"/>
      <c r="N448" s="171"/>
      <c r="O448" s="171"/>
      <c r="P448" s="171"/>
      <c r="Q448" s="171"/>
      <c r="R448" s="171"/>
      <c r="S448" s="171"/>
      <c r="T448" s="172"/>
      <c r="AT448" s="166" t="s">
        <v>194</v>
      </c>
      <c r="AU448" s="166" t="s">
        <v>88</v>
      </c>
      <c r="AV448" s="13" t="s">
        <v>88</v>
      </c>
      <c r="AW448" s="13" t="s">
        <v>35</v>
      </c>
      <c r="AX448" s="13" t="s">
        <v>24</v>
      </c>
      <c r="AY448" s="166" t="s">
        <v>185</v>
      </c>
    </row>
    <row r="449" spans="1:65" s="2" customFormat="1" ht="16.5" customHeight="1">
      <c r="A449" s="33"/>
      <c r="B449" s="150"/>
      <c r="C449" s="151" t="s">
        <v>583</v>
      </c>
      <c r="D449" s="151" t="s">
        <v>187</v>
      </c>
      <c r="E449" s="152" t="s">
        <v>5032</v>
      </c>
      <c r="F449" s="153" t="s">
        <v>5033</v>
      </c>
      <c r="G449" s="154" t="s">
        <v>280</v>
      </c>
      <c r="H449" s="155">
        <v>3.5</v>
      </c>
      <c r="I449" s="156"/>
      <c r="J449" s="157">
        <f>ROUND(I449*H449,2)</f>
        <v>0</v>
      </c>
      <c r="K449" s="153" t="s">
        <v>224</v>
      </c>
      <c r="L449" s="34"/>
      <c r="M449" s="158" t="s">
        <v>1</v>
      </c>
      <c r="N449" s="159" t="s">
        <v>45</v>
      </c>
      <c r="O449" s="59"/>
      <c r="P449" s="160">
        <f>O449*H449</f>
        <v>0</v>
      </c>
      <c r="Q449" s="160">
        <v>0</v>
      </c>
      <c r="R449" s="160">
        <f>Q449*H449</f>
        <v>0</v>
      </c>
      <c r="S449" s="160">
        <v>0</v>
      </c>
      <c r="T449" s="161">
        <f>S449*H449</f>
        <v>0</v>
      </c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R449" s="162" t="s">
        <v>192</v>
      </c>
      <c r="AT449" s="162" t="s">
        <v>187</v>
      </c>
      <c r="AU449" s="162" t="s">
        <v>88</v>
      </c>
      <c r="AY449" s="18" t="s">
        <v>185</v>
      </c>
      <c r="BE449" s="163">
        <f>IF(N449="základní",J449,0)</f>
        <v>0</v>
      </c>
      <c r="BF449" s="163">
        <f>IF(N449="snížená",J449,0)</f>
        <v>0</v>
      </c>
      <c r="BG449" s="163">
        <f>IF(N449="zákl. přenesená",J449,0)</f>
        <v>0</v>
      </c>
      <c r="BH449" s="163">
        <f>IF(N449="sníž. přenesená",J449,0)</f>
        <v>0</v>
      </c>
      <c r="BI449" s="163">
        <f>IF(N449="nulová",J449,0)</f>
        <v>0</v>
      </c>
      <c r="BJ449" s="18" t="s">
        <v>24</v>
      </c>
      <c r="BK449" s="163">
        <f>ROUND(I449*H449,2)</f>
        <v>0</v>
      </c>
      <c r="BL449" s="18" t="s">
        <v>192</v>
      </c>
      <c r="BM449" s="162" t="s">
        <v>5034</v>
      </c>
    </row>
    <row r="450" spans="1:65" s="13" customFormat="1">
      <c r="B450" s="164"/>
      <c r="D450" s="165" t="s">
        <v>194</v>
      </c>
      <c r="E450" s="166" t="s">
        <v>1</v>
      </c>
      <c r="F450" s="167" t="s">
        <v>5035</v>
      </c>
      <c r="H450" s="168">
        <v>3.5</v>
      </c>
      <c r="I450" s="169"/>
      <c r="L450" s="164"/>
      <c r="M450" s="170"/>
      <c r="N450" s="171"/>
      <c r="O450" s="171"/>
      <c r="P450" s="171"/>
      <c r="Q450" s="171"/>
      <c r="R450" s="171"/>
      <c r="S450" s="171"/>
      <c r="T450" s="172"/>
      <c r="AT450" s="166" t="s">
        <v>194</v>
      </c>
      <c r="AU450" s="166" t="s">
        <v>88</v>
      </c>
      <c r="AV450" s="13" t="s">
        <v>88</v>
      </c>
      <c r="AW450" s="13" t="s">
        <v>35</v>
      </c>
      <c r="AX450" s="13" t="s">
        <v>24</v>
      </c>
      <c r="AY450" s="166" t="s">
        <v>185</v>
      </c>
    </row>
    <row r="451" spans="1:65" s="2" customFormat="1" ht="16.5" customHeight="1">
      <c r="A451" s="33"/>
      <c r="B451" s="150"/>
      <c r="C451" s="151" t="s">
        <v>585</v>
      </c>
      <c r="D451" s="151" t="s">
        <v>187</v>
      </c>
      <c r="E451" s="152" t="s">
        <v>4379</v>
      </c>
      <c r="F451" s="153" t="s">
        <v>4380</v>
      </c>
      <c r="G451" s="154" t="s">
        <v>288</v>
      </c>
      <c r="H451" s="155">
        <v>385.76400000000001</v>
      </c>
      <c r="I451" s="156"/>
      <c r="J451" s="157">
        <f>ROUND(I451*H451,2)</f>
        <v>0</v>
      </c>
      <c r="K451" s="153" t="s">
        <v>191</v>
      </c>
      <c r="L451" s="34"/>
      <c r="M451" s="158" t="s">
        <v>1</v>
      </c>
      <c r="N451" s="159" t="s">
        <v>45</v>
      </c>
      <c r="O451" s="59"/>
      <c r="P451" s="160">
        <f>O451*H451</f>
        <v>0</v>
      </c>
      <c r="Q451" s="160">
        <v>8.4000000000000003E-4</v>
      </c>
      <c r="R451" s="160">
        <f>Q451*H451</f>
        <v>0.32404176000000001</v>
      </c>
      <c r="S451" s="160">
        <v>0</v>
      </c>
      <c r="T451" s="161">
        <f>S451*H451</f>
        <v>0</v>
      </c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R451" s="162" t="s">
        <v>192</v>
      </c>
      <c r="AT451" s="162" t="s">
        <v>187</v>
      </c>
      <c r="AU451" s="162" t="s">
        <v>88</v>
      </c>
      <c r="AY451" s="18" t="s">
        <v>185</v>
      </c>
      <c r="BE451" s="163">
        <f>IF(N451="základní",J451,0)</f>
        <v>0</v>
      </c>
      <c r="BF451" s="163">
        <f>IF(N451="snížená",J451,0)</f>
        <v>0</v>
      </c>
      <c r="BG451" s="163">
        <f>IF(N451="zákl. přenesená",J451,0)</f>
        <v>0</v>
      </c>
      <c r="BH451" s="163">
        <f>IF(N451="sníž. přenesená",J451,0)</f>
        <v>0</v>
      </c>
      <c r="BI451" s="163">
        <f>IF(N451="nulová",J451,0)</f>
        <v>0</v>
      </c>
      <c r="BJ451" s="18" t="s">
        <v>24</v>
      </c>
      <c r="BK451" s="163">
        <f>ROUND(I451*H451,2)</f>
        <v>0</v>
      </c>
      <c r="BL451" s="18" t="s">
        <v>192</v>
      </c>
      <c r="BM451" s="162" t="s">
        <v>5036</v>
      </c>
    </row>
    <row r="452" spans="1:65" s="15" customFormat="1">
      <c r="B452" s="194"/>
      <c r="D452" s="165" t="s">
        <v>194</v>
      </c>
      <c r="E452" s="195" t="s">
        <v>1</v>
      </c>
      <c r="F452" s="196" t="s">
        <v>3667</v>
      </c>
      <c r="H452" s="195" t="s">
        <v>1</v>
      </c>
      <c r="I452" s="197"/>
      <c r="L452" s="194"/>
      <c r="M452" s="198"/>
      <c r="N452" s="199"/>
      <c r="O452" s="199"/>
      <c r="P452" s="199"/>
      <c r="Q452" s="199"/>
      <c r="R452" s="199"/>
      <c r="S452" s="199"/>
      <c r="T452" s="200"/>
      <c r="AT452" s="195" t="s">
        <v>194</v>
      </c>
      <c r="AU452" s="195" t="s">
        <v>88</v>
      </c>
      <c r="AV452" s="15" t="s">
        <v>24</v>
      </c>
      <c r="AW452" s="15" t="s">
        <v>35</v>
      </c>
      <c r="AX452" s="15" t="s">
        <v>80</v>
      </c>
      <c r="AY452" s="195" t="s">
        <v>185</v>
      </c>
    </row>
    <row r="453" spans="1:65" s="13" customFormat="1">
      <c r="B453" s="164"/>
      <c r="D453" s="165" t="s">
        <v>194</v>
      </c>
      <c r="E453" s="166" t="s">
        <v>1</v>
      </c>
      <c r="F453" s="167" t="s">
        <v>5037</v>
      </c>
      <c r="H453" s="168">
        <v>20.751999999999999</v>
      </c>
      <c r="I453" s="169"/>
      <c r="L453" s="164"/>
      <c r="M453" s="170"/>
      <c r="N453" s="171"/>
      <c r="O453" s="171"/>
      <c r="P453" s="171"/>
      <c r="Q453" s="171"/>
      <c r="R453" s="171"/>
      <c r="S453" s="171"/>
      <c r="T453" s="172"/>
      <c r="AT453" s="166" t="s">
        <v>194</v>
      </c>
      <c r="AU453" s="166" t="s">
        <v>88</v>
      </c>
      <c r="AV453" s="13" t="s">
        <v>88</v>
      </c>
      <c r="AW453" s="13" t="s">
        <v>35</v>
      </c>
      <c r="AX453" s="13" t="s">
        <v>80</v>
      </c>
      <c r="AY453" s="166" t="s">
        <v>185</v>
      </c>
    </row>
    <row r="454" spans="1:65" s="15" customFormat="1">
      <c r="B454" s="194"/>
      <c r="D454" s="165" t="s">
        <v>194</v>
      </c>
      <c r="E454" s="195" t="s">
        <v>1</v>
      </c>
      <c r="F454" s="196" t="s">
        <v>3670</v>
      </c>
      <c r="H454" s="195" t="s">
        <v>1</v>
      </c>
      <c r="I454" s="197"/>
      <c r="L454" s="194"/>
      <c r="M454" s="198"/>
      <c r="N454" s="199"/>
      <c r="O454" s="199"/>
      <c r="P454" s="199"/>
      <c r="Q454" s="199"/>
      <c r="R454" s="199"/>
      <c r="S454" s="199"/>
      <c r="T454" s="200"/>
      <c r="AT454" s="195" t="s">
        <v>194</v>
      </c>
      <c r="AU454" s="195" t="s">
        <v>88</v>
      </c>
      <c r="AV454" s="15" t="s">
        <v>24</v>
      </c>
      <c r="AW454" s="15" t="s">
        <v>35</v>
      </c>
      <c r="AX454" s="15" t="s">
        <v>80</v>
      </c>
      <c r="AY454" s="195" t="s">
        <v>185</v>
      </c>
    </row>
    <row r="455" spans="1:65" s="13" customFormat="1">
      <c r="B455" s="164"/>
      <c r="D455" s="165" t="s">
        <v>194</v>
      </c>
      <c r="E455" s="166" t="s">
        <v>1</v>
      </c>
      <c r="F455" s="167" t="s">
        <v>5038</v>
      </c>
      <c r="H455" s="168">
        <v>6.88</v>
      </c>
      <c r="I455" s="169"/>
      <c r="L455" s="164"/>
      <c r="M455" s="170"/>
      <c r="N455" s="171"/>
      <c r="O455" s="171"/>
      <c r="P455" s="171"/>
      <c r="Q455" s="171"/>
      <c r="R455" s="171"/>
      <c r="S455" s="171"/>
      <c r="T455" s="172"/>
      <c r="AT455" s="166" t="s">
        <v>194</v>
      </c>
      <c r="AU455" s="166" t="s">
        <v>88</v>
      </c>
      <c r="AV455" s="13" t="s">
        <v>88</v>
      </c>
      <c r="AW455" s="13" t="s">
        <v>35</v>
      </c>
      <c r="AX455" s="13" t="s">
        <v>80</v>
      </c>
      <c r="AY455" s="166" t="s">
        <v>185</v>
      </c>
    </row>
    <row r="456" spans="1:65" s="15" customFormat="1">
      <c r="B456" s="194"/>
      <c r="D456" s="165" t="s">
        <v>194</v>
      </c>
      <c r="E456" s="195" t="s">
        <v>1</v>
      </c>
      <c r="F456" s="196" t="s">
        <v>3672</v>
      </c>
      <c r="H456" s="195" t="s">
        <v>1</v>
      </c>
      <c r="I456" s="197"/>
      <c r="L456" s="194"/>
      <c r="M456" s="198"/>
      <c r="N456" s="199"/>
      <c r="O456" s="199"/>
      <c r="P456" s="199"/>
      <c r="Q456" s="199"/>
      <c r="R456" s="199"/>
      <c r="S456" s="199"/>
      <c r="T456" s="200"/>
      <c r="AT456" s="195" t="s">
        <v>194</v>
      </c>
      <c r="AU456" s="195" t="s">
        <v>88</v>
      </c>
      <c r="AV456" s="15" t="s">
        <v>24</v>
      </c>
      <c r="AW456" s="15" t="s">
        <v>35</v>
      </c>
      <c r="AX456" s="15" t="s">
        <v>80</v>
      </c>
      <c r="AY456" s="195" t="s">
        <v>185</v>
      </c>
    </row>
    <row r="457" spans="1:65" s="13" customFormat="1">
      <c r="B457" s="164"/>
      <c r="D457" s="165" t="s">
        <v>194</v>
      </c>
      <c r="E457" s="166" t="s">
        <v>1</v>
      </c>
      <c r="F457" s="167" t="s">
        <v>5039</v>
      </c>
      <c r="H457" s="168">
        <v>6.96</v>
      </c>
      <c r="I457" s="169"/>
      <c r="L457" s="164"/>
      <c r="M457" s="170"/>
      <c r="N457" s="171"/>
      <c r="O457" s="171"/>
      <c r="P457" s="171"/>
      <c r="Q457" s="171"/>
      <c r="R457" s="171"/>
      <c r="S457" s="171"/>
      <c r="T457" s="172"/>
      <c r="AT457" s="166" t="s">
        <v>194</v>
      </c>
      <c r="AU457" s="166" t="s">
        <v>88</v>
      </c>
      <c r="AV457" s="13" t="s">
        <v>88</v>
      </c>
      <c r="AW457" s="13" t="s">
        <v>35</v>
      </c>
      <c r="AX457" s="13" t="s">
        <v>80</v>
      </c>
      <c r="AY457" s="166" t="s">
        <v>185</v>
      </c>
    </row>
    <row r="458" spans="1:65" s="15" customFormat="1">
      <c r="B458" s="194"/>
      <c r="D458" s="165" t="s">
        <v>194</v>
      </c>
      <c r="E458" s="195" t="s">
        <v>1</v>
      </c>
      <c r="F458" s="196" t="s">
        <v>3675</v>
      </c>
      <c r="H458" s="195" t="s">
        <v>1</v>
      </c>
      <c r="I458" s="197"/>
      <c r="L458" s="194"/>
      <c r="M458" s="198"/>
      <c r="N458" s="199"/>
      <c r="O458" s="199"/>
      <c r="P458" s="199"/>
      <c r="Q458" s="199"/>
      <c r="R458" s="199"/>
      <c r="S458" s="199"/>
      <c r="T458" s="200"/>
      <c r="AT458" s="195" t="s">
        <v>194</v>
      </c>
      <c r="AU458" s="195" t="s">
        <v>88</v>
      </c>
      <c r="AV458" s="15" t="s">
        <v>24</v>
      </c>
      <c r="AW458" s="15" t="s">
        <v>35</v>
      </c>
      <c r="AX458" s="15" t="s">
        <v>80</v>
      </c>
      <c r="AY458" s="195" t="s">
        <v>185</v>
      </c>
    </row>
    <row r="459" spans="1:65" s="13" customFormat="1">
      <c r="B459" s="164"/>
      <c r="D459" s="165" t="s">
        <v>194</v>
      </c>
      <c r="E459" s="166" t="s">
        <v>1</v>
      </c>
      <c r="F459" s="167" t="s">
        <v>5040</v>
      </c>
      <c r="H459" s="168">
        <v>6.78</v>
      </c>
      <c r="I459" s="169"/>
      <c r="L459" s="164"/>
      <c r="M459" s="170"/>
      <c r="N459" s="171"/>
      <c r="O459" s="171"/>
      <c r="P459" s="171"/>
      <c r="Q459" s="171"/>
      <c r="R459" s="171"/>
      <c r="S459" s="171"/>
      <c r="T459" s="172"/>
      <c r="AT459" s="166" t="s">
        <v>194</v>
      </c>
      <c r="AU459" s="166" t="s">
        <v>88</v>
      </c>
      <c r="AV459" s="13" t="s">
        <v>88</v>
      </c>
      <c r="AW459" s="13" t="s">
        <v>35</v>
      </c>
      <c r="AX459" s="13" t="s">
        <v>80</v>
      </c>
      <c r="AY459" s="166" t="s">
        <v>185</v>
      </c>
    </row>
    <row r="460" spans="1:65" s="15" customFormat="1">
      <c r="B460" s="194"/>
      <c r="D460" s="165" t="s">
        <v>194</v>
      </c>
      <c r="E460" s="195" t="s">
        <v>1</v>
      </c>
      <c r="F460" s="196" t="s">
        <v>3678</v>
      </c>
      <c r="H460" s="195" t="s">
        <v>1</v>
      </c>
      <c r="I460" s="197"/>
      <c r="L460" s="194"/>
      <c r="M460" s="198"/>
      <c r="N460" s="199"/>
      <c r="O460" s="199"/>
      <c r="P460" s="199"/>
      <c r="Q460" s="199"/>
      <c r="R460" s="199"/>
      <c r="S460" s="199"/>
      <c r="T460" s="200"/>
      <c r="AT460" s="195" t="s">
        <v>194</v>
      </c>
      <c r="AU460" s="195" t="s">
        <v>88</v>
      </c>
      <c r="AV460" s="15" t="s">
        <v>24</v>
      </c>
      <c r="AW460" s="15" t="s">
        <v>35</v>
      </c>
      <c r="AX460" s="15" t="s">
        <v>80</v>
      </c>
      <c r="AY460" s="195" t="s">
        <v>185</v>
      </c>
    </row>
    <row r="461" spans="1:65" s="13" customFormat="1">
      <c r="B461" s="164"/>
      <c r="D461" s="165" t="s">
        <v>194</v>
      </c>
      <c r="E461" s="166" t="s">
        <v>1</v>
      </c>
      <c r="F461" s="167" t="s">
        <v>5041</v>
      </c>
      <c r="H461" s="168">
        <v>20.059000000000001</v>
      </c>
      <c r="I461" s="169"/>
      <c r="L461" s="164"/>
      <c r="M461" s="170"/>
      <c r="N461" s="171"/>
      <c r="O461" s="171"/>
      <c r="P461" s="171"/>
      <c r="Q461" s="171"/>
      <c r="R461" s="171"/>
      <c r="S461" s="171"/>
      <c r="T461" s="172"/>
      <c r="AT461" s="166" t="s">
        <v>194</v>
      </c>
      <c r="AU461" s="166" t="s">
        <v>88</v>
      </c>
      <c r="AV461" s="13" t="s">
        <v>88</v>
      </c>
      <c r="AW461" s="13" t="s">
        <v>35</v>
      </c>
      <c r="AX461" s="13" t="s">
        <v>80</v>
      </c>
      <c r="AY461" s="166" t="s">
        <v>185</v>
      </c>
    </row>
    <row r="462" spans="1:65" s="15" customFormat="1">
      <c r="B462" s="194"/>
      <c r="D462" s="165" t="s">
        <v>194</v>
      </c>
      <c r="E462" s="195" t="s">
        <v>1</v>
      </c>
      <c r="F462" s="196" t="s">
        <v>5006</v>
      </c>
      <c r="H462" s="195" t="s">
        <v>1</v>
      </c>
      <c r="I462" s="197"/>
      <c r="L462" s="194"/>
      <c r="M462" s="198"/>
      <c r="N462" s="199"/>
      <c r="O462" s="199"/>
      <c r="P462" s="199"/>
      <c r="Q462" s="199"/>
      <c r="R462" s="199"/>
      <c r="S462" s="199"/>
      <c r="T462" s="200"/>
      <c r="AT462" s="195" t="s">
        <v>194</v>
      </c>
      <c r="AU462" s="195" t="s">
        <v>88</v>
      </c>
      <c r="AV462" s="15" t="s">
        <v>24</v>
      </c>
      <c r="AW462" s="15" t="s">
        <v>35</v>
      </c>
      <c r="AX462" s="15" t="s">
        <v>80</v>
      </c>
      <c r="AY462" s="195" t="s">
        <v>185</v>
      </c>
    </row>
    <row r="463" spans="1:65" s="13" customFormat="1">
      <c r="B463" s="164"/>
      <c r="D463" s="165" t="s">
        <v>194</v>
      </c>
      <c r="E463" s="166" t="s">
        <v>1</v>
      </c>
      <c r="F463" s="167" t="s">
        <v>5042</v>
      </c>
      <c r="H463" s="168">
        <v>6.56</v>
      </c>
      <c r="I463" s="169"/>
      <c r="L463" s="164"/>
      <c r="M463" s="170"/>
      <c r="N463" s="171"/>
      <c r="O463" s="171"/>
      <c r="P463" s="171"/>
      <c r="Q463" s="171"/>
      <c r="R463" s="171"/>
      <c r="S463" s="171"/>
      <c r="T463" s="172"/>
      <c r="AT463" s="166" t="s">
        <v>194</v>
      </c>
      <c r="AU463" s="166" t="s">
        <v>88</v>
      </c>
      <c r="AV463" s="13" t="s">
        <v>88</v>
      </c>
      <c r="AW463" s="13" t="s">
        <v>35</v>
      </c>
      <c r="AX463" s="13" t="s">
        <v>80</v>
      </c>
      <c r="AY463" s="166" t="s">
        <v>185</v>
      </c>
    </row>
    <row r="464" spans="1:65" s="15" customFormat="1">
      <c r="B464" s="194"/>
      <c r="D464" s="165" t="s">
        <v>194</v>
      </c>
      <c r="E464" s="195" t="s">
        <v>1</v>
      </c>
      <c r="F464" s="196" t="s">
        <v>3695</v>
      </c>
      <c r="H464" s="195" t="s">
        <v>1</v>
      </c>
      <c r="I464" s="197"/>
      <c r="L464" s="194"/>
      <c r="M464" s="198"/>
      <c r="N464" s="199"/>
      <c r="O464" s="199"/>
      <c r="P464" s="199"/>
      <c r="Q464" s="199"/>
      <c r="R464" s="199"/>
      <c r="S464" s="199"/>
      <c r="T464" s="200"/>
      <c r="AT464" s="195" t="s">
        <v>194</v>
      </c>
      <c r="AU464" s="195" t="s">
        <v>88</v>
      </c>
      <c r="AV464" s="15" t="s">
        <v>24</v>
      </c>
      <c r="AW464" s="15" t="s">
        <v>35</v>
      </c>
      <c r="AX464" s="15" t="s">
        <v>80</v>
      </c>
      <c r="AY464" s="195" t="s">
        <v>185</v>
      </c>
    </row>
    <row r="465" spans="2:51" s="13" customFormat="1">
      <c r="B465" s="164"/>
      <c r="D465" s="165" t="s">
        <v>194</v>
      </c>
      <c r="E465" s="166" t="s">
        <v>1</v>
      </c>
      <c r="F465" s="167" t="s">
        <v>5043</v>
      </c>
      <c r="H465" s="168">
        <v>24.062999999999999</v>
      </c>
      <c r="I465" s="169"/>
      <c r="L465" s="164"/>
      <c r="M465" s="170"/>
      <c r="N465" s="171"/>
      <c r="O465" s="171"/>
      <c r="P465" s="171"/>
      <c r="Q465" s="171"/>
      <c r="R465" s="171"/>
      <c r="S465" s="171"/>
      <c r="T465" s="172"/>
      <c r="AT465" s="166" t="s">
        <v>194</v>
      </c>
      <c r="AU465" s="166" t="s">
        <v>88</v>
      </c>
      <c r="AV465" s="13" t="s">
        <v>88</v>
      </c>
      <c r="AW465" s="13" t="s">
        <v>35</v>
      </c>
      <c r="AX465" s="13" t="s">
        <v>80</v>
      </c>
      <c r="AY465" s="166" t="s">
        <v>185</v>
      </c>
    </row>
    <row r="466" spans="2:51" s="15" customFormat="1">
      <c r="B466" s="194"/>
      <c r="D466" s="165" t="s">
        <v>194</v>
      </c>
      <c r="E466" s="195" t="s">
        <v>1</v>
      </c>
      <c r="F466" s="196" t="s">
        <v>3698</v>
      </c>
      <c r="H466" s="195" t="s">
        <v>1</v>
      </c>
      <c r="I466" s="197"/>
      <c r="L466" s="194"/>
      <c r="M466" s="198"/>
      <c r="N466" s="199"/>
      <c r="O466" s="199"/>
      <c r="P466" s="199"/>
      <c r="Q466" s="199"/>
      <c r="R466" s="199"/>
      <c r="S466" s="199"/>
      <c r="T466" s="200"/>
      <c r="AT466" s="195" t="s">
        <v>194</v>
      </c>
      <c r="AU466" s="195" t="s">
        <v>88</v>
      </c>
      <c r="AV466" s="15" t="s">
        <v>24</v>
      </c>
      <c r="AW466" s="15" t="s">
        <v>35</v>
      </c>
      <c r="AX466" s="15" t="s">
        <v>80</v>
      </c>
      <c r="AY466" s="195" t="s">
        <v>185</v>
      </c>
    </row>
    <row r="467" spans="2:51" s="13" customFormat="1">
      <c r="B467" s="164"/>
      <c r="D467" s="165" t="s">
        <v>194</v>
      </c>
      <c r="E467" s="166" t="s">
        <v>1</v>
      </c>
      <c r="F467" s="167" t="s">
        <v>5044</v>
      </c>
      <c r="H467" s="168">
        <v>6.86</v>
      </c>
      <c r="I467" s="169"/>
      <c r="L467" s="164"/>
      <c r="M467" s="170"/>
      <c r="N467" s="171"/>
      <c r="O467" s="171"/>
      <c r="P467" s="171"/>
      <c r="Q467" s="171"/>
      <c r="R467" s="171"/>
      <c r="S467" s="171"/>
      <c r="T467" s="172"/>
      <c r="AT467" s="166" t="s">
        <v>194</v>
      </c>
      <c r="AU467" s="166" t="s">
        <v>88</v>
      </c>
      <c r="AV467" s="13" t="s">
        <v>88</v>
      </c>
      <c r="AW467" s="13" t="s">
        <v>35</v>
      </c>
      <c r="AX467" s="13" t="s">
        <v>80</v>
      </c>
      <c r="AY467" s="166" t="s">
        <v>185</v>
      </c>
    </row>
    <row r="468" spans="2:51" s="15" customFormat="1">
      <c r="B468" s="194"/>
      <c r="D468" s="165" t="s">
        <v>194</v>
      </c>
      <c r="E468" s="195" t="s">
        <v>1</v>
      </c>
      <c r="F468" s="196" t="s">
        <v>3700</v>
      </c>
      <c r="H468" s="195" t="s">
        <v>1</v>
      </c>
      <c r="I468" s="197"/>
      <c r="L468" s="194"/>
      <c r="M468" s="198"/>
      <c r="N468" s="199"/>
      <c r="O468" s="199"/>
      <c r="P468" s="199"/>
      <c r="Q468" s="199"/>
      <c r="R468" s="199"/>
      <c r="S468" s="199"/>
      <c r="T468" s="200"/>
      <c r="AT468" s="195" t="s">
        <v>194</v>
      </c>
      <c r="AU468" s="195" t="s">
        <v>88</v>
      </c>
      <c r="AV468" s="15" t="s">
        <v>24</v>
      </c>
      <c r="AW468" s="15" t="s">
        <v>35</v>
      </c>
      <c r="AX468" s="15" t="s">
        <v>80</v>
      </c>
      <c r="AY468" s="195" t="s">
        <v>185</v>
      </c>
    </row>
    <row r="469" spans="2:51" s="13" customFormat="1">
      <c r="B469" s="164"/>
      <c r="D469" s="165" t="s">
        <v>194</v>
      </c>
      <c r="E469" s="166" t="s">
        <v>1</v>
      </c>
      <c r="F469" s="167" t="s">
        <v>5045</v>
      </c>
      <c r="H469" s="168">
        <v>21.742999999999999</v>
      </c>
      <c r="I469" s="169"/>
      <c r="L469" s="164"/>
      <c r="M469" s="170"/>
      <c r="N469" s="171"/>
      <c r="O469" s="171"/>
      <c r="P469" s="171"/>
      <c r="Q469" s="171"/>
      <c r="R469" s="171"/>
      <c r="S469" s="171"/>
      <c r="T469" s="172"/>
      <c r="AT469" s="166" t="s">
        <v>194</v>
      </c>
      <c r="AU469" s="166" t="s">
        <v>88</v>
      </c>
      <c r="AV469" s="13" t="s">
        <v>88</v>
      </c>
      <c r="AW469" s="13" t="s">
        <v>35</v>
      </c>
      <c r="AX469" s="13" t="s">
        <v>80</v>
      </c>
      <c r="AY469" s="166" t="s">
        <v>185</v>
      </c>
    </row>
    <row r="470" spans="2:51" s="15" customFormat="1">
      <c r="B470" s="194"/>
      <c r="D470" s="165" t="s">
        <v>194</v>
      </c>
      <c r="E470" s="195" t="s">
        <v>1</v>
      </c>
      <c r="F470" s="196" t="s">
        <v>3703</v>
      </c>
      <c r="H470" s="195" t="s">
        <v>1</v>
      </c>
      <c r="I470" s="197"/>
      <c r="L470" s="194"/>
      <c r="M470" s="198"/>
      <c r="N470" s="199"/>
      <c r="O470" s="199"/>
      <c r="P470" s="199"/>
      <c r="Q470" s="199"/>
      <c r="R470" s="199"/>
      <c r="S470" s="199"/>
      <c r="T470" s="200"/>
      <c r="AT470" s="195" t="s">
        <v>194</v>
      </c>
      <c r="AU470" s="195" t="s">
        <v>88</v>
      </c>
      <c r="AV470" s="15" t="s">
        <v>24</v>
      </c>
      <c r="AW470" s="15" t="s">
        <v>35</v>
      </c>
      <c r="AX470" s="15" t="s">
        <v>80</v>
      </c>
      <c r="AY470" s="195" t="s">
        <v>185</v>
      </c>
    </row>
    <row r="471" spans="2:51" s="13" customFormat="1">
      <c r="B471" s="164"/>
      <c r="D471" s="165" t="s">
        <v>194</v>
      </c>
      <c r="E471" s="166" t="s">
        <v>1</v>
      </c>
      <c r="F471" s="167" t="s">
        <v>5046</v>
      </c>
      <c r="H471" s="168">
        <v>24.497</v>
      </c>
      <c r="I471" s="169"/>
      <c r="L471" s="164"/>
      <c r="M471" s="170"/>
      <c r="N471" s="171"/>
      <c r="O471" s="171"/>
      <c r="P471" s="171"/>
      <c r="Q471" s="171"/>
      <c r="R471" s="171"/>
      <c r="S471" s="171"/>
      <c r="T471" s="172"/>
      <c r="AT471" s="166" t="s">
        <v>194</v>
      </c>
      <c r="AU471" s="166" t="s">
        <v>88</v>
      </c>
      <c r="AV471" s="13" t="s">
        <v>88</v>
      </c>
      <c r="AW471" s="13" t="s">
        <v>35</v>
      </c>
      <c r="AX471" s="13" t="s">
        <v>80</v>
      </c>
      <c r="AY471" s="166" t="s">
        <v>185</v>
      </c>
    </row>
    <row r="472" spans="2:51" s="15" customFormat="1">
      <c r="B472" s="194"/>
      <c r="D472" s="165" t="s">
        <v>194</v>
      </c>
      <c r="E472" s="195" t="s">
        <v>1</v>
      </c>
      <c r="F472" s="196" t="s">
        <v>3706</v>
      </c>
      <c r="H472" s="195" t="s">
        <v>1</v>
      </c>
      <c r="I472" s="197"/>
      <c r="L472" s="194"/>
      <c r="M472" s="198"/>
      <c r="N472" s="199"/>
      <c r="O472" s="199"/>
      <c r="P472" s="199"/>
      <c r="Q472" s="199"/>
      <c r="R472" s="199"/>
      <c r="S472" s="199"/>
      <c r="T472" s="200"/>
      <c r="AT472" s="195" t="s">
        <v>194</v>
      </c>
      <c r="AU472" s="195" t="s">
        <v>88</v>
      </c>
      <c r="AV472" s="15" t="s">
        <v>24</v>
      </c>
      <c r="AW472" s="15" t="s">
        <v>35</v>
      </c>
      <c r="AX472" s="15" t="s">
        <v>80</v>
      </c>
      <c r="AY472" s="195" t="s">
        <v>185</v>
      </c>
    </row>
    <row r="473" spans="2:51" s="13" customFormat="1">
      <c r="B473" s="164"/>
      <c r="D473" s="165" t="s">
        <v>194</v>
      </c>
      <c r="E473" s="166" t="s">
        <v>1</v>
      </c>
      <c r="F473" s="167" t="s">
        <v>5047</v>
      </c>
      <c r="H473" s="168">
        <v>30.882000000000001</v>
      </c>
      <c r="I473" s="169"/>
      <c r="L473" s="164"/>
      <c r="M473" s="170"/>
      <c r="N473" s="171"/>
      <c r="O473" s="171"/>
      <c r="P473" s="171"/>
      <c r="Q473" s="171"/>
      <c r="R473" s="171"/>
      <c r="S473" s="171"/>
      <c r="T473" s="172"/>
      <c r="AT473" s="166" t="s">
        <v>194</v>
      </c>
      <c r="AU473" s="166" t="s">
        <v>88</v>
      </c>
      <c r="AV473" s="13" t="s">
        <v>88</v>
      </c>
      <c r="AW473" s="13" t="s">
        <v>35</v>
      </c>
      <c r="AX473" s="13" t="s">
        <v>80</v>
      </c>
      <c r="AY473" s="166" t="s">
        <v>185</v>
      </c>
    </row>
    <row r="474" spans="2:51" s="15" customFormat="1">
      <c r="B474" s="194"/>
      <c r="D474" s="165" t="s">
        <v>194</v>
      </c>
      <c r="E474" s="195" t="s">
        <v>1</v>
      </c>
      <c r="F474" s="196" t="s">
        <v>3709</v>
      </c>
      <c r="H474" s="195" t="s">
        <v>1</v>
      </c>
      <c r="I474" s="197"/>
      <c r="L474" s="194"/>
      <c r="M474" s="198"/>
      <c r="N474" s="199"/>
      <c r="O474" s="199"/>
      <c r="P474" s="199"/>
      <c r="Q474" s="199"/>
      <c r="R474" s="199"/>
      <c r="S474" s="199"/>
      <c r="T474" s="200"/>
      <c r="AT474" s="195" t="s">
        <v>194</v>
      </c>
      <c r="AU474" s="195" t="s">
        <v>88</v>
      </c>
      <c r="AV474" s="15" t="s">
        <v>24</v>
      </c>
      <c r="AW474" s="15" t="s">
        <v>35</v>
      </c>
      <c r="AX474" s="15" t="s">
        <v>80</v>
      </c>
      <c r="AY474" s="195" t="s">
        <v>185</v>
      </c>
    </row>
    <row r="475" spans="2:51" s="13" customFormat="1">
      <c r="B475" s="164"/>
      <c r="D475" s="165" t="s">
        <v>194</v>
      </c>
      <c r="E475" s="166" t="s">
        <v>1</v>
      </c>
      <c r="F475" s="167" t="s">
        <v>5048</v>
      </c>
      <c r="H475" s="168">
        <v>26.393000000000001</v>
      </c>
      <c r="I475" s="169"/>
      <c r="L475" s="164"/>
      <c r="M475" s="170"/>
      <c r="N475" s="171"/>
      <c r="O475" s="171"/>
      <c r="P475" s="171"/>
      <c r="Q475" s="171"/>
      <c r="R475" s="171"/>
      <c r="S475" s="171"/>
      <c r="T475" s="172"/>
      <c r="AT475" s="166" t="s">
        <v>194</v>
      </c>
      <c r="AU475" s="166" t="s">
        <v>88</v>
      </c>
      <c r="AV475" s="13" t="s">
        <v>88</v>
      </c>
      <c r="AW475" s="13" t="s">
        <v>35</v>
      </c>
      <c r="AX475" s="13" t="s">
        <v>80</v>
      </c>
      <c r="AY475" s="166" t="s">
        <v>185</v>
      </c>
    </row>
    <row r="476" spans="2:51" s="15" customFormat="1">
      <c r="B476" s="194"/>
      <c r="D476" s="165" t="s">
        <v>194</v>
      </c>
      <c r="E476" s="195" t="s">
        <v>1</v>
      </c>
      <c r="F476" s="196" t="s">
        <v>3712</v>
      </c>
      <c r="H476" s="195" t="s">
        <v>1</v>
      </c>
      <c r="I476" s="197"/>
      <c r="L476" s="194"/>
      <c r="M476" s="198"/>
      <c r="N476" s="199"/>
      <c r="O476" s="199"/>
      <c r="P476" s="199"/>
      <c r="Q476" s="199"/>
      <c r="R476" s="199"/>
      <c r="S476" s="199"/>
      <c r="T476" s="200"/>
      <c r="AT476" s="195" t="s">
        <v>194</v>
      </c>
      <c r="AU476" s="195" t="s">
        <v>88</v>
      </c>
      <c r="AV476" s="15" t="s">
        <v>24</v>
      </c>
      <c r="AW476" s="15" t="s">
        <v>35</v>
      </c>
      <c r="AX476" s="15" t="s">
        <v>80</v>
      </c>
      <c r="AY476" s="195" t="s">
        <v>185</v>
      </c>
    </row>
    <row r="477" spans="2:51" s="13" customFormat="1">
      <c r="B477" s="164"/>
      <c r="D477" s="165" t="s">
        <v>194</v>
      </c>
      <c r="E477" s="166" t="s">
        <v>1</v>
      </c>
      <c r="F477" s="167" t="s">
        <v>5049</v>
      </c>
      <c r="H477" s="168">
        <v>23.427</v>
      </c>
      <c r="I477" s="169"/>
      <c r="L477" s="164"/>
      <c r="M477" s="170"/>
      <c r="N477" s="171"/>
      <c r="O477" s="171"/>
      <c r="P477" s="171"/>
      <c r="Q477" s="171"/>
      <c r="R477" s="171"/>
      <c r="S477" s="171"/>
      <c r="T477" s="172"/>
      <c r="AT477" s="166" t="s">
        <v>194</v>
      </c>
      <c r="AU477" s="166" t="s">
        <v>88</v>
      </c>
      <c r="AV477" s="13" t="s">
        <v>88</v>
      </c>
      <c r="AW477" s="13" t="s">
        <v>35</v>
      </c>
      <c r="AX477" s="13" t="s">
        <v>80</v>
      </c>
      <c r="AY477" s="166" t="s">
        <v>185</v>
      </c>
    </row>
    <row r="478" spans="2:51" s="15" customFormat="1">
      <c r="B478" s="194"/>
      <c r="D478" s="165" t="s">
        <v>194</v>
      </c>
      <c r="E478" s="195" t="s">
        <v>1</v>
      </c>
      <c r="F478" s="196" t="s">
        <v>3715</v>
      </c>
      <c r="H478" s="195" t="s">
        <v>1</v>
      </c>
      <c r="I478" s="197"/>
      <c r="L478" s="194"/>
      <c r="M478" s="198"/>
      <c r="N478" s="199"/>
      <c r="O478" s="199"/>
      <c r="P478" s="199"/>
      <c r="Q478" s="199"/>
      <c r="R478" s="199"/>
      <c r="S478" s="199"/>
      <c r="T478" s="200"/>
      <c r="AT478" s="195" t="s">
        <v>194</v>
      </c>
      <c r="AU478" s="195" t="s">
        <v>88</v>
      </c>
      <c r="AV478" s="15" t="s">
        <v>24</v>
      </c>
      <c r="AW478" s="15" t="s">
        <v>35</v>
      </c>
      <c r="AX478" s="15" t="s">
        <v>80</v>
      </c>
      <c r="AY478" s="195" t="s">
        <v>185</v>
      </c>
    </row>
    <row r="479" spans="2:51" s="13" customFormat="1">
      <c r="B479" s="164"/>
      <c r="D479" s="165" t="s">
        <v>194</v>
      </c>
      <c r="E479" s="166" t="s">
        <v>1</v>
      </c>
      <c r="F479" s="167" t="s">
        <v>5050</v>
      </c>
      <c r="H479" s="168">
        <v>23.53</v>
      </c>
      <c r="I479" s="169"/>
      <c r="L479" s="164"/>
      <c r="M479" s="170"/>
      <c r="N479" s="171"/>
      <c r="O479" s="171"/>
      <c r="P479" s="171"/>
      <c r="Q479" s="171"/>
      <c r="R479" s="171"/>
      <c r="S479" s="171"/>
      <c r="T479" s="172"/>
      <c r="AT479" s="166" t="s">
        <v>194</v>
      </c>
      <c r="AU479" s="166" t="s">
        <v>88</v>
      </c>
      <c r="AV479" s="13" t="s">
        <v>88</v>
      </c>
      <c r="AW479" s="13" t="s">
        <v>35</v>
      </c>
      <c r="AX479" s="13" t="s">
        <v>80</v>
      </c>
      <c r="AY479" s="166" t="s">
        <v>185</v>
      </c>
    </row>
    <row r="480" spans="2:51" s="15" customFormat="1">
      <c r="B480" s="194"/>
      <c r="D480" s="165" t="s">
        <v>194</v>
      </c>
      <c r="E480" s="195" t="s">
        <v>1</v>
      </c>
      <c r="F480" s="196" t="s">
        <v>3722</v>
      </c>
      <c r="H480" s="195" t="s">
        <v>1</v>
      </c>
      <c r="I480" s="197"/>
      <c r="L480" s="194"/>
      <c r="M480" s="198"/>
      <c r="N480" s="199"/>
      <c r="O480" s="199"/>
      <c r="P480" s="199"/>
      <c r="Q480" s="199"/>
      <c r="R480" s="199"/>
      <c r="S480" s="199"/>
      <c r="T480" s="200"/>
      <c r="AT480" s="195" t="s">
        <v>194</v>
      </c>
      <c r="AU480" s="195" t="s">
        <v>88</v>
      </c>
      <c r="AV480" s="15" t="s">
        <v>24</v>
      </c>
      <c r="AW480" s="15" t="s">
        <v>35</v>
      </c>
      <c r="AX480" s="15" t="s">
        <v>80</v>
      </c>
      <c r="AY480" s="195" t="s">
        <v>185</v>
      </c>
    </row>
    <row r="481" spans="1:65" s="13" customFormat="1">
      <c r="B481" s="164"/>
      <c r="D481" s="165" t="s">
        <v>194</v>
      </c>
      <c r="E481" s="166" t="s">
        <v>1</v>
      </c>
      <c r="F481" s="167" t="s">
        <v>5051</v>
      </c>
      <c r="H481" s="168">
        <v>36.225999999999999</v>
      </c>
      <c r="I481" s="169"/>
      <c r="L481" s="164"/>
      <c r="M481" s="170"/>
      <c r="N481" s="171"/>
      <c r="O481" s="171"/>
      <c r="P481" s="171"/>
      <c r="Q481" s="171"/>
      <c r="R481" s="171"/>
      <c r="S481" s="171"/>
      <c r="T481" s="172"/>
      <c r="AT481" s="166" t="s">
        <v>194</v>
      </c>
      <c r="AU481" s="166" t="s">
        <v>88</v>
      </c>
      <c r="AV481" s="13" t="s">
        <v>88</v>
      </c>
      <c r="AW481" s="13" t="s">
        <v>35</v>
      </c>
      <c r="AX481" s="13" t="s">
        <v>80</v>
      </c>
      <c r="AY481" s="166" t="s">
        <v>185</v>
      </c>
    </row>
    <row r="482" spans="1:65" s="15" customFormat="1">
      <c r="B482" s="194"/>
      <c r="D482" s="165" t="s">
        <v>194</v>
      </c>
      <c r="E482" s="195" t="s">
        <v>1</v>
      </c>
      <c r="F482" s="196" t="s">
        <v>3725</v>
      </c>
      <c r="H482" s="195" t="s">
        <v>1</v>
      </c>
      <c r="I482" s="197"/>
      <c r="L482" s="194"/>
      <c r="M482" s="198"/>
      <c r="N482" s="199"/>
      <c r="O482" s="199"/>
      <c r="P482" s="199"/>
      <c r="Q482" s="199"/>
      <c r="R482" s="199"/>
      <c r="S482" s="199"/>
      <c r="T482" s="200"/>
      <c r="AT482" s="195" t="s">
        <v>194</v>
      </c>
      <c r="AU482" s="195" t="s">
        <v>88</v>
      </c>
      <c r="AV482" s="15" t="s">
        <v>24</v>
      </c>
      <c r="AW482" s="15" t="s">
        <v>35</v>
      </c>
      <c r="AX482" s="15" t="s">
        <v>80</v>
      </c>
      <c r="AY482" s="195" t="s">
        <v>185</v>
      </c>
    </row>
    <row r="483" spans="1:65" s="13" customFormat="1">
      <c r="B483" s="164"/>
      <c r="D483" s="165" t="s">
        <v>194</v>
      </c>
      <c r="E483" s="166" t="s">
        <v>1</v>
      </c>
      <c r="F483" s="167" t="s">
        <v>5052</v>
      </c>
      <c r="H483" s="168">
        <v>47.372</v>
      </c>
      <c r="I483" s="169"/>
      <c r="L483" s="164"/>
      <c r="M483" s="170"/>
      <c r="N483" s="171"/>
      <c r="O483" s="171"/>
      <c r="P483" s="171"/>
      <c r="Q483" s="171"/>
      <c r="R483" s="171"/>
      <c r="S483" s="171"/>
      <c r="T483" s="172"/>
      <c r="AT483" s="166" t="s">
        <v>194</v>
      </c>
      <c r="AU483" s="166" t="s">
        <v>88</v>
      </c>
      <c r="AV483" s="13" t="s">
        <v>88</v>
      </c>
      <c r="AW483" s="13" t="s">
        <v>35</v>
      </c>
      <c r="AX483" s="13" t="s">
        <v>80</v>
      </c>
      <c r="AY483" s="166" t="s">
        <v>185</v>
      </c>
    </row>
    <row r="484" spans="1:65" s="15" customFormat="1">
      <c r="B484" s="194"/>
      <c r="D484" s="165" t="s">
        <v>194</v>
      </c>
      <c r="E484" s="195" t="s">
        <v>1</v>
      </c>
      <c r="F484" s="196" t="s">
        <v>3728</v>
      </c>
      <c r="H484" s="195" t="s">
        <v>1</v>
      </c>
      <c r="I484" s="197"/>
      <c r="L484" s="194"/>
      <c r="M484" s="198"/>
      <c r="N484" s="199"/>
      <c r="O484" s="199"/>
      <c r="P484" s="199"/>
      <c r="Q484" s="199"/>
      <c r="R484" s="199"/>
      <c r="S484" s="199"/>
      <c r="T484" s="200"/>
      <c r="AT484" s="195" t="s">
        <v>194</v>
      </c>
      <c r="AU484" s="195" t="s">
        <v>88</v>
      </c>
      <c r="AV484" s="15" t="s">
        <v>24</v>
      </c>
      <c r="AW484" s="15" t="s">
        <v>35</v>
      </c>
      <c r="AX484" s="15" t="s">
        <v>80</v>
      </c>
      <c r="AY484" s="195" t="s">
        <v>185</v>
      </c>
    </row>
    <row r="485" spans="1:65" s="13" customFormat="1">
      <c r="B485" s="164"/>
      <c r="D485" s="165" t="s">
        <v>194</v>
      </c>
      <c r="E485" s="166" t="s">
        <v>1</v>
      </c>
      <c r="F485" s="167" t="s">
        <v>5053</v>
      </c>
      <c r="H485" s="168">
        <v>45.787999999999997</v>
      </c>
      <c r="I485" s="169"/>
      <c r="L485" s="164"/>
      <c r="M485" s="170"/>
      <c r="N485" s="171"/>
      <c r="O485" s="171"/>
      <c r="P485" s="171"/>
      <c r="Q485" s="171"/>
      <c r="R485" s="171"/>
      <c r="S485" s="171"/>
      <c r="T485" s="172"/>
      <c r="AT485" s="166" t="s">
        <v>194</v>
      </c>
      <c r="AU485" s="166" t="s">
        <v>88</v>
      </c>
      <c r="AV485" s="13" t="s">
        <v>88</v>
      </c>
      <c r="AW485" s="13" t="s">
        <v>35</v>
      </c>
      <c r="AX485" s="13" t="s">
        <v>80</v>
      </c>
      <c r="AY485" s="166" t="s">
        <v>185</v>
      </c>
    </row>
    <row r="486" spans="1:65" s="15" customFormat="1">
      <c r="B486" s="194"/>
      <c r="D486" s="165" t="s">
        <v>194</v>
      </c>
      <c r="E486" s="195" t="s">
        <v>1</v>
      </c>
      <c r="F486" s="196" t="s">
        <v>3731</v>
      </c>
      <c r="H486" s="195" t="s">
        <v>1</v>
      </c>
      <c r="I486" s="197"/>
      <c r="L486" s="194"/>
      <c r="M486" s="198"/>
      <c r="N486" s="199"/>
      <c r="O486" s="199"/>
      <c r="P486" s="199"/>
      <c r="Q486" s="199"/>
      <c r="R486" s="199"/>
      <c r="S486" s="199"/>
      <c r="T486" s="200"/>
      <c r="AT486" s="195" t="s">
        <v>194</v>
      </c>
      <c r="AU486" s="195" t="s">
        <v>88</v>
      </c>
      <c r="AV486" s="15" t="s">
        <v>24</v>
      </c>
      <c r="AW486" s="15" t="s">
        <v>35</v>
      </c>
      <c r="AX486" s="15" t="s">
        <v>80</v>
      </c>
      <c r="AY486" s="195" t="s">
        <v>185</v>
      </c>
    </row>
    <row r="487" spans="1:65" s="13" customFormat="1">
      <c r="B487" s="164"/>
      <c r="D487" s="165" t="s">
        <v>194</v>
      </c>
      <c r="E487" s="166" t="s">
        <v>1</v>
      </c>
      <c r="F487" s="167" t="s">
        <v>5054</v>
      </c>
      <c r="H487" s="168">
        <v>41.838000000000001</v>
      </c>
      <c r="I487" s="169"/>
      <c r="L487" s="164"/>
      <c r="M487" s="170"/>
      <c r="N487" s="171"/>
      <c r="O487" s="171"/>
      <c r="P487" s="171"/>
      <c r="Q487" s="171"/>
      <c r="R487" s="171"/>
      <c r="S487" s="171"/>
      <c r="T487" s="172"/>
      <c r="AT487" s="166" t="s">
        <v>194</v>
      </c>
      <c r="AU487" s="166" t="s">
        <v>88</v>
      </c>
      <c r="AV487" s="13" t="s">
        <v>88</v>
      </c>
      <c r="AW487" s="13" t="s">
        <v>35</v>
      </c>
      <c r="AX487" s="13" t="s">
        <v>80</v>
      </c>
      <c r="AY487" s="166" t="s">
        <v>185</v>
      </c>
    </row>
    <row r="488" spans="1:65" s="15" customFormat="1">
      <c r="B488" s="194"/>
      <c r="D488" s="165" t="s">
        <v>194</v>
      </c>
      <c r="E488" s="195" t="s">
        <v>1</v>
      </c>
      <c r="F488" s="196" t="s">
        <v>3734</v>
      </c>
      <c r="H488" s="195" t="s">
        <v>1</v>
      </c>
      <c r="I488" s="197"/>
      <c r="L488" s="194"/>
      <c r="M488" s="198"/>
      <c r="N488" s="199"/>
      <c r="O488" s="199"/>
      <c r="P488" s="199"/>
      <c r="Q488" s="199"/>
      <c r="R488" s="199"/>
      <c r="S488" s="199"/>
      <c r="T488" s="200"/>
      <c r="AT488" s="195" t="s">
        <v>194</v>
      </c>
      <c r="AU488" s="195" t="s">
        <v>88</v>
      </c>
      <c r="AV488" s="15" t="s">
        <v>24</v>
      </c>
      <c r="AW488" s="15" t="s">
        <v>35</v>
      </c>
      <c r="AX488" s="15" t="s">
        <v>80</v>
      </c>
      <c r="AY488" s="195" t="s">
        <v>185</v>
      </c>
    </row>
    <row r="489" spans="1:65" s="13" customFormat="1">
      <c r="B489" s="164"/>
      <c r="D489" s="165" t="s">
        <v>194</v>
      </c>
      <c r="E489" s="166" t="s">
        <v>1</v>
      </c>
      <c r="F489" s="167" t="s">
        <v>5055</v>
      </c>
      <c r="H489" s="168">
        <v>27.047000000000001</v>
      </c>
      <c r="I489" s="169"/>
      <c r="L489" s="164"/>
      <c r="M489" s="170"/>
      <c r="N489" s="171"/>
      <c r="O489" s="171"/>
      <c r="P489" s="171"/>
      <c r="Q489" s="171"/>
      <c r="R489" s="171"/>
      <c r="S489" s="171"/>
      <c r="T489" s="172"/>
      <c r="AT489" s="166" t="s">
        <v>194</v>
      </c>
      <c r="AU489" s="166" t="s">
        <v>88</v>
      </c>
      <c r="AV489" s="13" t="s">
        <v>88</v>
      </c>
      <c r="AW489" s="13" t="s">
        <v>35</v>
      </c>
      <c r="AX489" s="13" t="s">
        <v>80</v>
      </c>
      <c r="AY489" s="166" t="s">
        <v>185</v>
      </c>
    </row>
    <row r="490" spans="1:65" s="15" customFormat="1">
      <c r="B490" s="194"/>
      <c r="D490" s="165" t="s">
        <v>194</v>
      </c>
      <c r="E490" s="195" t="s">
        <v>1</v>
      </c>
      <c r="F490" s="196" t="s">
        <v>3737</v>
      </c>
      <c r="H490" s="195" t="s">
        <v>1</v>
      </c>
      <c r="I490" s="197"/>
      <c r="L490" s="194"/>
      <c r="M490" s="198"/>
      <c r="N490" s="199"/>
      <c r="O490" s="199"/>
      <c r="P490" s="199"/>
      <c r="Q490" s="199"/>
      <c r="R490" s="199"/>
      <c r="S490" s="199"/>
      <c r="T490" s="200"/>
      <c r="AT490" s="195" t="s">
        <v>194</v>
      </c>
      <c r="AU490" s="195" t="s">
        <v>88</v>
      </c>
      <c r="AV490" s="15" t="s">
        <v>24</v>
      </c>
      <c r="AW490" s="15" t="s">
        <v>35</v>
      </c>
      <c r="AX490" s="15" t="s">
        <v>80</v>
      </c>
      <c r="AY490" s="195" t="s">
        <v>185</v>
      </c>
    </row>
    <row r="491" spans="1:65" s="13" customFormat="1">
      <c r="B491" s="164"/>
      <c r="D491" s="165" t="s">
        <v>194</v>
      </c>
      <c r="E491" s="166" t="s">
        <v>1</v>
      </c>
      <c r="F491" s="167" t="s">
        <v>5056</v>
      </c>
      <c r="H491" s="168">
        <v>39.018999999999998</v>
      </c>
      <c r="I491" s="169"/>
      <c r="L491" s="164"/>
      <c r="M491" s="170"/>
      <c r="N491" s="171"/>
      <c r="O491" s="171"/>
      <c r="P491" s="171"/>
      <c r="Q491" s="171"/>
      <c r="R491" s="171"/>
      <c r="S491" s="171"/>
      <c r="T491" s="172"/>
      <c r="AT491" s="166" t="s">
        <v>194</v>
      </c>
      <c r="AU491" s="166" t="s">
        <v>88</v>
      </c>
      <c r="AV491" s="13" t="s">
        <v>88</v>
      </c>
      <c r="AW491" s="13" t="s">
        <v>35</v>
      </c>
      <c r="AX491" s="13" t="s">
        <v>80</v>
      </c>
      <c r="AY491" s="166" t="s">
        <v>185</v>
      </c>
    </row>
    <row r="492" spans="1:65" s="15" customFormat="1">
      <c r="B492" s="194"/>
      <c r="D492" s="165" t="s">
        <v>194</v>
      </c>
      <c r="E492" s="195" t="s">
        <v>1</v>
      </c>
      <c r="F492" s="196" t="s">
        <v>3740</v>
      </c>
      <c r="H492" s="195" t="s">
        <v>1</v>
      </c>
      <c r="I492" s="197"/>
      <c r="L492" s="194"/>
      <c r="M492" s="198"/>
      <c r="N492" s="199"/>
      <c r="O492" s="199"/>
      <c r="P492" s="199"/>
      <c r="Q492" s="199"/>
      <c r="R492" s="199"/>
      <c r="S492" s="199"/>
      <c r="T492" s="200"/>
      <c r="AT492" s="195" t="s">
        <v>194</v>
      </c>
      <c r="AU492" s="195" t="s">
        <v>88</v>
      </c>
      <c r="AV492" s="15" t="s">
        <v>24</v>
      </c>
      <c r="AW492" s="15" t="s">
        <v>35</v>
      </c>
      <c r="AX492" s="15" t="s">
        <v>80</v>
      </c>
      <c r="AY492" s="195" t="s">
        <v>185</v>
      </c>
    </row>
    <row r="493" spans="1:65" s="13" customFormat="1">
      <c r="B493" s="164"/>
      <c r="D493" s="165" t="s">
        <v>194</v>
      </c>
      <c r="E493" s="166" t="s">
        <v>1</v>
      </c>
      <c r="F493" s="167" t="s">
        <v>5057</v>
      </c>
      <c r="H493" s="168">
        <v>13.568</v>
      </c>
      <c r="I493" s="169"/>
      <c r="L493" s="164"/>
      <c r="M493" s="170"/>
      <c r="N493" s="171"/>
      <c r="O493" s="171"/>
      <c r="P493" s="171"/>
      <c r="Q493" s="171"/>
      <c r="R493" s="171"/>
      <c r="S493" s="171"/>
      <c r="T493" s="172"/>
      <c r="AT493" s="166" t="s">
        <v>194</v>
      </c>
      <c r="AU493" s="166" t="s">
        <v>88</v>
      </c>
      <c r="AV493" s="13" t="s">
        <v>88</v>
      </c>
      <c r="AW493" s="13" t="s">
        <v>35</v>
      </c>
      <c r="AX493" s="13" t="s">
        <v>80</v>
      </c>
      <c r="AY493" s="166" t="s">
        <v>185</v>
      </c>
    </row>
    <row r="494" spans="1:65" s="13" customFormat="1">
      <c r="B494" s="164"/>
      <c r="D494" s="165" t="s">
        <v>194</v>
      </c>
      <c r="E494" s="166" t="s">
        <v>1</v>
      </c>
      <c r="F494" s="167" t="s">
        <v>5058</v>
      </c>
      <c r="H494" s="168">
        <v>-114.48</v>
      </c>
      <c r="I494" s="169"/>
      <c r="L494" s="164"/>
      <c r="M494" s="170"/>
      <c r="N494" s="171"/>
      <c r="O494" s="171"/>
      <c r="P494" s="171"/>
      <c r="Q494" s="171"/>
      <c r="R494" s="171"/>
      <c r="S494" s="171"/>
      <c r="T494" s="172"/>
      <c r="AT494" s="166" t="s">
        <v>194</v>
      </c>
      <c r="AU494" s="166" t="s">
        <v>88</v>
      </c>
      <c r="AV494" s="13" t="s">
        <v>88</v>
      </c>
      <c r="AW494" s="13" t="s">
        <v>35</v>
      </c>
      <c r="AX494" s="13" t="s">
        <v>80</v>
      </c>
      <c r="AY494" s="166" t="s">
        <v>185</v>
      </c>
    </row>
    <row r="495" spans="1:65" s="14" customFormat="1">
      <c r="B495" s="173"/>
      <c r="D495" s="165" t="s">
        <v>194</v>
      </c>
      <c r="E495" s="174" t="s">
        <v>1</v>
      </c>
      <c r="F495" s="175" t="s">
        <v>195</v>
      </c>
      <c r="H495" s="176">
        <v>385.76400000000001</v>
      </c>
      <c r="I495" s="177"/>
      <c r="L495" s="173"/>
      <c r="M495" s="178"/>
      <c r="N495" s="179"/>
      <c r="O495" s="179"/>
      <c r="P495" s="179"/>
      <c r="Q495" s="179"/>
      <c r="R495" s="179"/>
      <c r="S495" s="179"/>
      <c r="T495" s="180"/>
      <c r="AT495" s="174" t="s">
        <v>194</v>
      </c>
      <c r="AU495" s="174" t="s">
        <v>88</v>
      </c>
      <c r="AV495" s="14" t="s">
        <v>192</v>
      </c>
      <c r="AW495" s="14" t="s">
        <v>35</v>
      </c>
      <c r="AX495" s="14" t="s">
        <v>24</v>
      </c>
      <c r="AY495" s="174" t="s">
        <v>185</v>
      </c>
    </row>
    <row r="496" spans="1:65" s="2" customFormat="1" ht="16.5" customHeight="1">
      <c r="A496" s="33"/>
      <c r="B496" s="150"/>
      <c r="C496" s="151" t="s">
        <v>588</v>
      </c>
      <c r="D496" s="151" t="s">
        <v>187</v>
      </c>
      <c r="E496" s="152" t="s">
        <v>4397</v>
      </c>
      <c r="F496" s="153" t="s">
        <v>4398</v>
      </c>
      <c r="G496" s="154" t="s">
        <v>288</v>
      </c>
      <c r="H496" s="155">
        <v>385.76400000000001</v>
      </c>
      <c r="I496" s="156"/>
      <c r="J496" s="157">
        <f>ROUND(I496*H496,2)</f>
        <v>0</v>
      </c>
      <c r="K496" s="153" t="s">
        <v>191</v>
      </c>
      <c r="L496" s="34"/>
      <c r="M496" s="158" t="s">
        <v>1</v>
      </c>
      <c r="N496" s="159" t="s">
        <v>45</v>
      </c>
      <c r="O496" s="59"/>
      <c r="P496" s="160">
        <f>O496*H496</f>
        <v>0</v>
      </c>
      <c r="Q496" s="160">
        <v>0</v>
      </c>
      <c r="R496" s="160">
        <f>Q496*H496</f>
        <v>0</v>
      </c>
      <c r="S496" s="160">
        <v>0</v>
      </c>
      <c r="T496" s="161">
        <f>S496*H496</f>
        <v>0</v>
      </c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R496" s="162" t="s">
        <v>192</v>
      </c>
      <c r="AT496" s="162" t="s">
        <v>187</v>
      </c>
      <c r="AU496" s="162" t="s">
        <v>88</v>
      </c>
      <c r="AY496" s="18" t="s">
        <v>185</v>
      </c>
      <c r="BE496" s="163">
        <f>IF(N496="základní",J496,0)</f>
        <v>0</v>
      </c>
      <c r="BF496" s="163">
        <f>IF(N496="snížená",J496,0)</f>
        <v>0</v>
      </c>
      <c r="BG496" s="163">
        <f>IF(N496="zákl. přenesená",J496,0)</f>
        <v>0</v>
      </c>
      <c r="BH496" s="163">
        <f>IF(N496="sníž. přenesená",J496,0)</f>
        <v>0</v>
      </c>
      <c r="BI496" s="163">
        <f>IF(N496="nulová",J496,0)</f>
        <v>0</v>
      </c>
      <c r="BJ496" s="18" t="s">
        <v>24</v>
      </c>
      <c r="BK496" s="163">
        <f>ROUND(I496*H496,2)</f>
        <v>0</v>
      </c>
      <c r="BL496" s="18" t="s">
        <v>192</v>
      </c>
      <c r="BM496" s="162" t="s">
        <v>5059</v>
      </c>
    </row>
    <row r="497" spans="1:65" s="2" customFormat="1" ht="16.5" customHeight="1">
      <c r="A497" s="33"/>
      <c r="B497" s="150"/>
      <c r="C497" s="151" t="s">
        <v>889</v>
      </c>
      <c r="D497" s="151" t="s">
        <v>187</v>
      </c>
      <c r="E497" s="152" t="s">
        <v>1560</v>
      </c>
      <c r="F497" s="153" t="s">
        <v>1561</v>
      </c>
      <c r="G497" s="154" t="s">
        <v>288</v>
      </c>
      <c r="H497" s="155">
        <v>114.48</v>
      </c>
      <c r="I497" s="156"/>
      <c r="J497" s="157">
        <f>ROUND(I497*H497,2)</f>
        <v>0</v>
      </c>
      <c r="K497" s="153" t="s">
        <v>191</v>
      </c>
      <c r="L497" s="34"/>
      <c r="M497" s="158" t="s">
        <v>1</v>
      </c>
      <c r="N497" s="159" t="s">
        <v>45</v>
      </c>
      <c r="O497" s="59"/>
      <c r="P497" s="160">
        <f>O497*H497</f>
        <v>0</v>
      </c>
      <c r="Q497" s="160">
        <v>8.4999999999999995E-4</v>
      </c>
      <c r="R497" s="160">
        <f>Q497*H497</f>
        <v>9.7307999999999992E-2</v>
      </c>
      <c r="S497" s="160">
        <v>0</v>
      </c>
      <c r="T497" s="161">
        <f>S497*H497</f>
        <v>0</v>
      </c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R497" s="162" t="s">
        <v>192</v>
      </c>
      <c r="AT497" s="162" t="s">
        <v>187</v>
      </c>
      <c r="AU497" s="162" t="s">
        <v>88</v>
      </c>
      <c r="AY497" s="18" t="s">
        <v>185</v>
      </c>
      <c r="BE497" s="163">
        <f>IF(N497="základní",J497,0)</f>
        <v>0</v>
      </c>
      <c r="BF497" s="163">
        <f>IF(N497="snížená",J497,0)</f>
        <v>0</v>
      </c>
      <c r="BG497" s="163">
        <f>IF(N497="zákl. přenesená",J497,0)</f>
        <v>0</v>
      </c>
      <c r="BH497" s="163">
        <f>IF(N497="sníž. přenesená",J497,0)</f>
        <v>0</v>
      </c>
      <c r="BI497" s="163">
        <f>IF(N497="nulová",J497,0)</f>
        <v>0</v>
      </c>
      <c r="BJ497" s="18" t="s">
        <v>24</v>
      </c>
      <c r="BK497" s="163">
        <f>ROUND(I497*H497,2)</f>
        <v>0</v>
      </c>
      <c r="BL497" s="18" t="s">
        <v>192</v>
      </c>
      <c r="BM497" s="162" t="s">
        <v>5060</v>
      </c>
    </row>
    <row r="498" spans="1:65" s="15" customFormat="1">
      <c r="B498" s="194"/>
      <c r="D498" s="165" t="s">
        <v>194</v>
      </c>
      <c r="E498" s="195" t="s">
        <v>1</v>
      </c>
      <c r="F498" s="196" t="s">
        <v>3706</v>
      </c>
      <c r="H498" s="195" t="s">
        <v>1</v>
      </c>
      <c r="I498" s="197"/>
      <c r="L498" s="194"/>
      <c r="M498" s="198"/>
      <c r="N498" s="199"/>
      <c r="O498" s="199"/>
      <c r="P498" s="199"/>
      <c r="Q498" s="199"/>
      <c r="R498" s="199"/>
      <c r="S498" s="199"/>
      <c r="T498" s="200"/>
      <c r="AT498" s="195" t="s">
        <v>194</v>
      </c>
      <c r="AU498" s="195" t="s">
        <v>88</v>
      </c>
      <c r="AV498" s="15" t="s">
        <v>24</v>
      </c>
      <c r="AW498" s="15" t="s">
        <v>35</v>
      </c>
      <c r="AX498" s="15" t="s">
        <v>80</v>
      </c>
      <c r="AY498" s="195" t="s">
        <v>185</v>
      </c>
    </row>
    <row r="499" spans="1:65" s="13" customFormat="1">
      <c r="B499" s="164"/>
      <c r="D499" s="165" t="s">
        <v>194</v>
      </c>
      <c r="E499" s="166" t="s">
        <v>1</v>
      </c>
      <c r="F499" s="167" t="s">
        <v>5047</v>
      </c>
      <c r="H499" s="168">
        <v>30.882000000000001</v>
      </c>
      <c r="I499" s="169"/>
      <c r="L499" s="164"/>
      <c r="M499" s="170"/>
      <c r="N499" s="171"/>
      <c r="O499" s="171"/>
      <c r="P499" s="171"/>
      <c r="Q499" s="171"/>
      <c r="R499" s="171"/>
      <c r="S499" s="171"/>
      <c r="T499" s="172"/>
      <c r="AT499" s="166" t="s">
        <v>194</v>
      </c>
      <c r="AU499" s="166" t="s">
        <v>88</v>
      </c>
      <c r="AV499" s="13" t="s">
        <v>88</v>
      </c>
      <c r="AW499" s="13" t="s">
        <v>35</v>
      </c>
      <c r="AX499" s="13" t="s">
        <v>80</v>
      </c>
      <c r="AY499" s="166" t="s">
        <v>185</v>
      </c>
    </row>
    <row r="500" spans="1:65" s="15" customFormat="1">
      <c r="B500" s="194"/>
      <c r="D500" s="165" t="s">
        <v>194</v>
      </c>
      <c r="E500" s="195" t="s">
        <v>1</v>
      </c>
      <c r="F500" s="196" t="s">
        <v>3722</v>
      </c>
      <c r="H500" s="195" t="s">
        <v>1</v>
      </c>
      <c r="I500" s="197"/>
      <c r="L500" s="194"/>
      <c r="M500" s="198"/>
      <c r="N500" s="199"/>
      <c r="O500" s="199"/>
      <c r="P500" s="199"/>
      <c r="Q500" s="199"/>
      <c r="R500" s="199"/>
      <c r="S500" s="199"/>
      <c r="T500" s="200"/>
      <c r="AT500" s="195" t="s">
        <v>194</v>
      </c>
      <c r="AU500" s="195" t="s">
        <v>88</v>
      </c>
      <c r="AV500" s="15" t="s">
        <v>24</v>
      </c>
      <c r="AW500" s="15" t="s">
        <v>35</v>
      </c>
      <c r="AX500" s="15" t="s">
        <v>80</v>
      </c>
      <c r="AY500" s="195" t="s">
        <v>185</v>
      </c>
    </row>
    <row r="501" spans="1:65" s="13" customFormat="1">
      <c r="B501" s="164"/>
      <c r="D501" s="165" t="s">
        <v>194</v>
      </c>
      <c r="E501" s="166" t="s">
        <v>1</v>
      </c>
      <c r="F501" s="167" t="s">
        <v>5051</v>
      </c>
      <c r="H501" s="168">
        <v>36.225999999999999</v>
      </c>
      <c r="I501" s="169"/>
      <c r="L501" s="164"/>
      <c r="M501" s="170"/>
      <c r="N501" s="171"/>
      <c r="O501" s="171"/>
      <c r="P501" s="171"/>
      <c r="Q501" s="171"/>
      <c r="R501" s="171"/>
      <c r="S501" s="171"/>
      <c r="T501" s="172"/>
      <c r="AT501" s="166" t="s">
        <v>194</v>
      </c>
      <c r="AU501" s="166" t="s">
        <v>88</v>
      </c>
      <c r="AV501" s="13" t="s">
        <v>88</v>
      </c>
      <c r="AW501" s="13" t="s">
        <v>35</v>
      </c>
      <c r="AX501" s="13" t="s">
        <v>80</v>
      </c>
      <c r="AY501" s="166" t="s">
        <v>185</v>
      </c>
    </row>
    <row r="502" spans="1:65" s="15" customFormat="1">
      <c r="B502" s="194"/>
      <c r="D502" s="165" t="s">
        <v>194</v>
      </c>
      <c r="E502" s="195" t="s">
        <v>1</v>
      </c>
      <c r="F502" s="196" t="s">
        <v>3725</v>
      </c>
      <c r="H502" s="195" t="s">
        <v>1</v>
      </c>
      <c r="I502" s="197"/>
      <c r="L502" s="194"/>
      <c r="M502" s="198"/>
      <c r="N502" s="199"/>
      <c r="O502" s="199"/>
      <c r="P502" s="199"/>
      <c r="Q502" s="199"/>
      <c r="R502" s="199"/>
      <c r="S502" s="199"/>
      <c r="T502" s="200"/>
      <c r="AT502" s="195" t="s">
        <v>194</v>
      </c>
      <c r="AU502" s="195" t="s">
        <v>88</v>
      </c>
      <c r="AV502" s="15" t="s">
        <v>24</v>
      </c>
      <c r="AW502" s="15" t="s">
        <v>35</v>
      </c>
      <c r="AX502" s="15" t="s">
        <v>80</v>
      </c>
      <c r="AY502" s="195" t="s">
        <v>185</v>
      </c>
    </row>
    <row r="503" spans="1:65" s="13" customFormat="1">
      <c r="B503" s="164"/>
      <c r="D503" s="165" t="s">
        <v>194</v>
      </c>
      <c r="E503" s="166" t="s">
        <v>1</v>
      </c>
      <c r="F503" s="167" t="s">
        <v>5052</v>
      </c>
      <c r="H503" s="168">
        <v>47.372</v>
      </c>
      <c r="I503" s="169"/>
      <c r="L503" s="164"/>
      <c r="M503" s="170"/>
      <c r="N503" s="171"/>
      <c r="O503" s="171"/>
      <c r="P503" s="171"/>
      <c r="Q503" s="171"/>
      <c r="R503" s="171"/>
      <c r="S503" s="171"/>
      <c r="T503" s="172"/>
      <c r="AT503" s="166" t="s">
        <v>194</v>
      </c>
      <c r="AU503" s="166" t="s">
        <v>88</v>
      </c>
      <c r="AV503" s="13" t="s">
        <v>88</v>
      </c>
      <c r="AW503" s="13" t="s">
        <v>35</v>
      </c>
      <c r="AX503" s="13" t="s">
        <v>80</v>
      </c>
      <c r="AY503" s="166" t="s">
        <v>185</v>
      </c>
    </row>
    <row r="504" spans="1:65" s="14" customFormat="1">
      <c r="B504" s="173"/>
      <c r="D504" s="165" t="s">
        <v>194</v>
      </c>
      <c r="E504" s="174" t="s">
        <v>4852</v>
      </c>
      <c r="F504" s="175" t="s">
        <v>195</v>
      </c>
      <c r="H504" s="176">
        <v>114.48</v>
      </c>
      <c r="I504" s="177"/>
      <c r="L504" s="173"/>
      <c r="M504" s="178"/>
      <c r="N504" s="179"/>
      <c r="O504" s="179"/>
      <c r="P504" s="179"/>
      <c r="Q504" s="179"/>
      <c r="R504" s="179"/>
      <c r="S504" s="179"/>
      <c r="T504" s="180"/>
      <c r="AT504" s="174" t="s">
        <v>194</v>
      </c>
      <c r="AU504" s="174" t="s">
        <v>88</v>
      </c>
      <c r="AV504" s="14" t="s">
        <v>192</v>
      </c>
      <c r="AW504" s="14" t="s">
        <v>35</v>
      </c>
      <c r="AX504" s="14" t="s">
        <v>24</v>
      </c>
      <c r="AY504" s="174" t="s">
        <v>185</v>
      </c>
    </row>
    <row r="505" spans="1:65" s="2" customFormat="1" ht="16.5" customHeight="1">
      <c r="A505" s="33"/>
      <c r="B505" s="150"/>
      <c r="C505" s="151" t="s">
        <v>892</v>
      </c>
      <c r="D505" s="151" t="s">
        <v>187</v>
      </c>
      <c r="E505" s="152" t="s">
        <v>1565</v>
      </c>
      <c r="F505" s="153" t="s">
        <v>1566</v>
      </c>
      <c r="G505" s="154" t="s">
        <v>288</v>
      </c>
      <c r="H505" s="155">
        <v>114.48</v>
      </c>
      <c r="I505" s="156"/>
      <c r="J505" s="157">
        <f>ROUND(I505*H505,2)</f>
        <v>0</v>
      </c>
      <c r="K505" s="153" t="s">
        <v>191</v>
      </c>
      <c r="L505" s="34"/>
      <c r="M505" s="158" t="s">
        <v>1</v>
      </c>
      <c r="N505" s="159" t="s">
        <v>45</v>
      </c>
      <c r="O505" s="59"/>
      <c r="P505" s="160">
        <f>O505*H505</f>
        <v>0</v>
      </c>
      <c r="Q505" s="160">
        <v>0</v>
      </c>
      <c r="R505" s="160">
        <f>Q505*H505</f>
        <v>0</v>
      </c>
      <c r="S505" s="160">
        <v>0</v>
      </c>
      <c r="T505" s="161">
        <f>S505*H505</f>
        <v>0</v>
      </c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R505" s="162" t="s">
        <v>192</v>
      </c>
      <c r="AT505" s="162" t="s">
        <v>187</v>
      </c>
      <c r="AU505" s="162" t="s">
        <v>88</v>
      </c>
      <c r="AY505" s="18" t="s">
        <v>185</v>
      </c>
      <c r="BE505" s="163">
        <f>IF(N505="základní",J505,0)</f>
        <v>0</v>
      </c>
      <c r="BF505" s="163">
        <f>IF(N505="snížená",J505,0)</f>
        <v>0</v>
      </c>
      <c r="BG505" s="163">
        <f>IF(N505="zákl. přenesená",J505,0)</f>
        <v>0</v>
      </c>
      <c r="BH505" s="163">
        <f>IF(N505="sníž. přenesená",J505,0)</f>
        <v>0</v>
      </c>
      <c r="BI505" s="163">
        <f>IF(N505="nulová",J505,0)</f>
        <v>0</v>
      </c>
      <c r="BJ505" s="18" t="s">
        <v>24</v>
      </c>
      <c r="BK505" s="163">
        <f>ROUND(I505*H505,2)</f>
        <v>0</v>
      </c>
      <c r="BL505" s="18" t="s">
        <v>192</v>
      </c>
      <c r="BM505" s="162" t="s">
        <v>5061</v>
      </c>
    </row>
    <row r="506" spans="1:65" s="2" customFormat="1" ht="21.75" customHeight="1">
      <c r="A506" s="33"/>
      <c r="B506" s="150"/>
      <c r="C506" s="151" t="s">
        <v>894</v>
      </c>
      <c r="D506" s="151" t="s">
        <v>187</v>
      </c>
      <c r="E506" s="152" t="s">
        <v>2096</v>
      </c>
      <c r="F506" s="153" t="s">
        <v>2097</v>
      </c>
      <c r="G506" s="154" t="s">
        <v>228</v>
      </c>
      <c r="H506" s="155">
        <v>12.074</v>
      </c>
      <c r="I506" s="156"/>
      <c r="J506" s="157">
        <f>ROUND(I506*H506,2)</f>
        <v>0</v>
      </c>
      <c r="K506" s="153" t="s">
        <v>191</v>
      </c>
      <c r="L506" s="34"/>
      <c r="M506" s="158" t="s">
        <v>1</v>
      </c>
      <c r="N506" s="159" t="s">
        <v>45</v>
      </c>
      <c r="O506" s="59"/>
      <c r="P506" s="160">
        <f>O506*H506</f>
        <v>0</v>
      </c>
      <c r="Q506" s="160">
        <v>0</v>
      </c>
      <c r="R506" s="160">
        <f>Q506*H506</f>
        <v>0</v>
      </c>
      <c r="S506" s="160">
        <v>0</v>
      </c>
      <c r="T506" s="161">
        <f>S506*H506</f>
        <v>0</v>
      </c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R506" s="162" t="s">
        <v>192</v>
      </c>
      <c r="AT506" s="162" t="s">
        <v>187</v>
      </c>
      <c r="AU506" s="162" t="s">
        <v>88</v>
      </c>
      <c r="AY506" s="18" t="s">
        <v>185</v>
      </c>
      <c r="BE506" s="163">
        <f>IF(N506="základní",J506,0)</f>
        <v>0</v>
      </c>
      <c r="BF506" s="163">
        <f>IF(N506="snížená",J506,0)</f>
        <v>0</v>
      </c>
      <c r="BG506" s="163">
        <f>IF(N506="zákl. přenesená",J506,0)</f>
        <v>0</v>
      </c>
      <c r="BH506" s="163">
        <f>IF(N506="sníž. přenesená",J506,0)</f>
        <v>0</v>
      </c>
      <c r="BI506" s="163">
        <f>IF(N506="nulová",J506,0)</f>
        <v>0</v>
      </c>
      <c r="BJ506" s="18" t="s">
        <v>24</v>
      </c>
      <c r="BK506" s="163">
        <f>ROUND(I506*H506,2)</f>
        <v>0</v>
      </c>
      <c r="BL506" s="18" t="s">
        <v>192</v>
      </c>
      <c r="BM506" s="162" t="s">
        <v>5062</v>
      </c>
    </row>
    <row r="507" spans="1:65" s="15" customFormat="1">
      <c r="B507" s="194"/>
      <c r="D507" s="165" t="s">
        <v>194</v>
      </c>
      <c r="E507" s="195" t="s">
        <v>1</v>
      </c>
      <c r="F507" s="196" t="s">
        <v>5063</v>
      </c>
      <c r="H507" s="195" t="s">
        <v>1</v>
      </c>
      <c r="I507" s="197"/>
      <c r="L507" s="194"/>
      <c r="M507" s="198"/>
      <c r="N507" s="199"/>
      <c r="O507" s="199"/>
      <c r="P507" s="199"/>
      <c r="Q507" s="199"/>
      <c r="R507" s="199"/>
      <c r="S507" s="199"/>
      <c r="T507" s="200"/>
      <c r="AT507" s="195" t="s">
        <v>194</v>
      </c>
      <c r="AU507" s="195" t="s">
        <v>88</v>
      </c>
      <c r="AV507" s="15" t="s">
        <v>24</v>
      </c>
      <c r="AW507" s="15" t="s">
        <v>35</v>
      </c>
      <c r="AX507" s="15" t="s">
        <v>80</v>
      </c>
      <c r="AY507" s="195" t="s">
        <v>185</v>
      </c>
    </row>
    <row r="508" spans="1:65" s="13" customFormat="1">
      <c r="B508" s="164"/>
      <c r="D508" s="165" t="s">
        <v>194</v>
      </c>
      <c r="E508" s="166" t="s">
        <v>1</v>
      </c>
      <c r="F508" s="167" t="s">
        <v>4305</v>
      </c>
      <c r="H508" s="168">
        <v>12.074</v>
      </c>
      <c r="I508" s="169"/>
      <c r="L508" s="164"/>
      <c r="M508" s="170"/>
      <c r="N508" s="171"/>
      <c r="O508" s="171"/>
      <c r="P508" s="171"/>
      <c r="Q508" s="171"/>
      <c r="R508" s="171"/>
      <c r="S508" s="171"/>
      <c r="T508" s="172"/>
      <c r="AT508" s="166" t="s">
        <v>194</v>
      </c>
      <c r="AU508" s="166" t="s">
        <v>88</v>
      </c>
      <c r="AV508" s="13" t="s">
        <v>88</v>
      </c>
      <c r="AW508" s="13" t="s">
        <v>35</v>
      </c>
      <c r="AX508" s="13" t="s">
        <v>24</v>
      </c>
      <c r="AY508" s="166" t="s">
        <v>185</v>
      </c>
    </row>
    <row r="509" spans="1:65" s="2" customFormat="1" ht="21.75" customHeight="1">
      <c r="A509" s="33"/>
      <c r="B509" s="150"/>
      <c r="C509" s="151" t="s">
        <v>897</v>
      </c>
      <c r="D509" s="151" t="s">
        <v>187</v>
      </c>
      <c r="E509" s="152" t="s">
        <v>2101</v>
      </c>
      <c r="F509" s="153" t="s">
        <v>2102</v>
      </c>
      <c r="G509" s="154" t="s">
        <v>228</v>
      </c>
      <c r="H509" s="155">
        <v>160.98699999999999</v>
      </c>
      <c r="I509" s="156"/>
      <c r="J509" s="157">
        <f>ROUND(I509*H509,2)</f>
        <v>0</v>
      </c>
      <c r="K509" s="153" t="s">
        <v>191</v>
      </c>
      <c r="L509" s="34"/>
      <c r="M509" s="158" t="s">
        <v>1</v>
      </c>
      <c r="N509" s="159" t="s">
        <v>45</v>
      </c>
      <c r="O509" s="59"/>
      <c r="P509" s="160">
        <f>O509*H509</f>
        <v>0</v>
      </c>
      <c r="Q509" s="160">
        <v>0</v>
      </c>
      <c r="R509" s="160">
        <f>Q509*H509</f>
        <v>0</v>
      </c>
      <c r="S509" s="160">
        <v>0</v>
      </c>
      <c r="T509" s="161">
        <f>S509*H509</f>
        <v>0</v>
      </c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R509" s="162" t="s">
        <v>192</v>
      </c>
      <c r="AT509" s="162" t="s">
        <v>187</v>
      </c>
      <c r="AU509" s="162" t="s">
        <v>88</v>
      </c>
      <c r="AY509" s="18" t="s">
        <v>185</v>
      </c>
      <c r="BE509" s="163">
        <f>IF(N509="základní",J509,0)</f>
        <v>0</v>
      </c>
      <c r="BF509" s="163">
        <f>IF(N509="snížená",J509,0)</f>
        <v>0</v>
      </c>
      <c r="BG509" s="163">
        <f>IF(N509="zákl. přenesená",J509,0)</f>
        <v>0</v>
      </c>
      <c r="BH509" s="163">
        <f>IF(N509="sníž. přenesená",J509,0)</f>
        <v>0</v>
      </c>
      <c r="BI509" s="163">
        <f>IF(N509="nulová",J509,0)</f>
        <v>0</v>
      </c>
      <c r="BJ509" s="18" t="s">
        <v>24</v>
      </c>
      <c r="BK509" s="163">
        <f>ROUND(I509*H509,2)</f>
        <v>0</v>
      </c>
      <c r="BL509" s="18" t="s">
        <v>192</v>
      </c>
      <c r="BM509" s="162" t="s">
        <v>5064</v>
      </c>
    </row>
    <row r="510" spans="1:65" s="15" customFormat="1">
      <c r="B510" s="194"/>
      <c r="D510" s="165" t="s">
        <v>194</v>
      </c>
      <c r="E510" s="195" t="s">
        <v>1</v>
      </c>
      <c r="F510" s="196" t="s">
        <v>5063</v>
      </c>
      <c r="H510" s="195" t="s">
        <v>1</v>
      </c>
      <c r="I510" s="197"/>
      <c r="L510" s="194"/>
      <c r="M510" s="198"/>
      <c r="N510" s="199"/>
      <c r="O510" s="199"/>
      <c r="P510" s="199"/>
      <c r="Q510" s="199"/>
      <c r="R510" s="199"/>
      <c r="S510" s="199"/>
      <c r="T510" s="200"/>
      <c r="AT510" s="195" t="s">
        <v>194</v>
      </c>
      <c r="AU510" s="195" t="s">
        <v>88</v>
      </c>
      <c r="AV510" s="15" t="s">
        <v>24</v>
      </c>
      <c r="AW510" s="15" t="s">
        <v>35</v>
      </c>
      <c r="AX510" s="15" t="s">
        <v>80</v>
      </c>
      <c r="AY510" s="195" t="s">
        <v>185</v>
      </c>
    </row>
    <row r="511" spans="1:65" s="13" customFormat="1">
      <c r="B511" s="164"/>
      <c r="D511" s="165" t="s">
        <v>194</v>
      </c>
      <c r="E511" s="166" t="s">
        <v>1</v>
      </c>
      <c r="F511" s="167" t="s">
        <v>4307</v>
      </c>
      <c r="H511" s="168">
        <v>160.98699999999999</v>
      </c>
      <c r="I511" s="169"/>
      <c r="L511" s="164"/>
      <c r="M511" s="170"/>
      <c r="N511" s="171"/>
      <c r="O511" s="171"/>
      <c r="P511" s="171"/>
      <c r="Q511" s="171"/>
      <c r="R511" s="171"/>
      <c r="S511" s="171"/>
      <c r="T511" s="172"/>
      <c r="AT511" s="166" t="s">
        <v>194</v>
      </c>
      <c r="AU511" s="166" t="s">
        <v>88</v>
      </c>
      <c r="AV511" s="13" t="s">
        <v>88</v>
      </c>
      <c r="AW511" s="13" t="s">
        <v>35</v>
      </c>
      <c r="AX511" s="13" t="s">
        <v>24</v>
      </c>
      <c r="AY511" s="166" t="s">
        <v>185</v>
      </c>
    </row>
    <row r="512" spans="1:65" s="2" customFormat="1" ht="21.75" customHeight="1">
      <c r="A512" s="33"/>
      <c r="B512" s="150"/>
      <c r="C512" s="151" t="s">
        <v>900</v>
      </c>
      <c r="D512" s="151" t="s">
        <v>187</v>
      </c>
      <c r="E512" s="152" t="s">
        <v>2105</v>
      </c>
      <c r="F512" s="153" t="s">
        <v>2106</v>
      </c>
      <c r="G512" s="154" t="s">
        <v>228</v>
      </c>
      <c r="H512" s="155">
        <v>28.172999999999998</v>
      </c>
      <c r="I512" s="156"/>
      <c r="J512" s="157">
        <f>ROUND(I512*H512,2)</f>
        <v>0</v>
      </c>
      <c r="K512" s="153" t="s">
        <v>191</v>
      </c>
      <c r="L512" s="34"/>
      <c r="M512" s="158" t="s">
        <v>1</v>
      </c>
      <c r="N512" s="159" t="s">
        <v>45</v>
      </c>
      <c r="O512" s="59"/>
      <c r="P512" s="160">
        <f>O512*H512</f>
        <v>0</v>
      </c>
      <c r="Q512" s="160">
        <v>0</v>
      </c>
      <c r="R512" s="160">
        <f>Q512*H512</f>
        <v>0</v>
      </c>
      <c r="S512" s="160">
        <v>0</v>
      </c>
      <c r="T512" s="161">
        <f>S512*H512</f>
        <v>0</v>
      </c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R512" s="162" t="s">
        <v>192</v>
      </c>
      <c r="AT512" s="162" t="s">
        <v>187</v>
      </c>
      <c r="AU512" s="162" t="s">
        <v>88</v>
      </c>
      <c r="AY512" s="18" t="s">
        <v>185</v>
      </c>
      <c r="BE512" s="163">
        <f>IF(N512="základní",J512,0)</f>
        <v>0</v>
      </c>
      <c r="BF512" s="163">
        <f>IF(N512="snížená",J512,0)</f>
        <v>0</v>
      </c>
      <c r="BG512" s="163">
        <f>IF(N512="zákl. přenesená",J512,0)</f>
        <v>0</v>
      </c>
      <c r="BH512" s="163">
        <f>IF(N512="sníž. přenesená",J512,0)</f>
        <v>0</v>
      </c>
      <c r="BI512" s="163">
        <f>IF(N512="nulová",J512,0)</f>
        <v>0</v>
      </c>
      <c r="BJ512" s="18" t="s">
        <v>24</v>
      </c>
      <c r="BK512" s="163">
        <f>ROUND(I512*H512,2)</f>
        <v>0</v>
      </c>
      <c r="BL512" s="18" t="s">
        <v>192</v>
      </c>
      <c r="BM512" s="162" t="s">
        <v>5065</v>
      </c>
    </row>
    <row r="513" spans="1:65" s="15" customFormat="1">
      <c r="B513" s="194"/>
      <c r="D513" s="165" t="s">
        <v>194</v>
      </c>
      <c r="E513" s="195" t="s">
        <v>1</v>
      </c>
      <c r="F513" s="196" t="s">
        <v>5063</v>
      </c>
      <c r="H513" s="195" t="s">
        <v>1</v>
      </c>
      <c r="I513" s="197"/>
      <c r="L513" s="194"/>
      <c r="M513" s="198"/>
      <c r="N513" s="199"/>
      <c r="O513" s="199"/>
      <c r="P513" s="199"/>
      <c r="Q513" s="199"/>
      <c r="R513" s="199"/>
      <c r="S513" s="199"/>
      <c r="T513" s="200"/>
      <c r="AT513" s="195" t="s">
        <v>194</v>
      </c>
      <c r="AU513" s="195" t="s">
        <v>88</v>
      </c>
      <c r="AV513" s="15" t="s">
        <v>24</v>
      </c>
      <c r="AW513" s="15" t="s">
        <v>35</v>
      </c>
      <c r="AX513" s="15" t="s">
        <v>80</v>
      </c>
      <c r="AY513" s="195" t="s">
        <v>185</v>
      </c>
    </row>
    <row r="514" spans="1:65" s="13" customFormat="1">
      <c r="B514" s="164"/>
      <c r="D514" s="165" t="s">
        <v>194</v>
      </c>
      <c r="E514" s="166" t="s">
        <v>1</v>
      </c>
      <c r="F514" s="167" t="s">
        <v>4309</v>
      </c>
      <c r="H514" s="168">
        <v>28.172999999999998</v>
      </c>
      <c r="I514" s="169"/>
      <c r="L514" s="164"/>
      <c r="M514" s="170"/>
      <c r="N514" s="171"/>
      <c r="O514" s="171"/>
      <c r="P514" s="171"/>
      <c r="Q514" s="171"/>
      <c r="R514" s="171"/>
      <c r="S514" s="171"/>
      <c r="T514" s="172"/>
      <c r="AT514" s="166" t="s">
        <v>194</v>
      </c>
      <c r="AU514" s="166" t="s">
        <v>88</v>
      </c>
      <c r="AV514" s="13" t="s">
        <v>88</v>
      </c>
      <c r="AW514" s="13" t="s">
        <v>35</v>
      </c>
      <c r="AX514" s="13" t="s">
        <v>24</v>
      </c>
      <c r="AY514" s="166" t="s">
        <v>185</v>
      </c>
    </row>
    <row r="515" spans="1:65" s="2" customFormat="1" ht="16.5" customHeight="1">
      <c r="A515" s="33"/>
      <c r="B515" s="150"/>
      <c r="C515" s="151" t="s">
        <v>906</v>
      </c>
      <c r="D515" s="151" t="s">
        <v>187</v>
      </c>
      <c r="E515" s="152" t="s">
        <v>5066</v>
      </c>
      <c r="F515" s="153" t="s">
        <v>5067</v>
      </c>
      <c r="G515" s="154" t="s">
        <v>228</v>
      </c>
      <c r="H515" s="155">
        <v>1.506</v>
      </c>
      <c r="I515" s="156"/>
      <c r="J515" s="157">
        <f>ROUND(I515*H515,2)</f>
        <v>0</v>
      </c>
      <c r="K515" s="153" t="s">
        <v>191</v>
      </c>
      <c r="L515" s="34"/>
      <c r="M515" s="158" t="s">
        <v>1</v>
      </c>
      <c r="N515" s="159" t="s">
        <v>45</v>
      </c>
      <c r="O515" s="59"/>
      <c r="P515" s="160">
        <f>O515*H515</f>
        <v>0</v>
      </c>
      <c r="Q515" s="160">
        <v>0</v>
      </c>
      <c r="R515" s="160">
        <f>Q515*H515</f>
        <v>0</v>
      </c>
      <c r="S515" s="160">
        <v>0</v>
      </c>
      <c r="T515" s="161">
        <f>S515*H515</f>
        <v>0</v>
      </c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R515" s="162" t="s">
        <v>192</v>
      </c>
      <c r="AT515" s="162" t="s">
        <v>187</v>
      </c>
      <c r="AU515" s="162" t="s">
        <v>88</v>
      </c>
      <c r="AY515" s="18" t="s">
        <v>185</v>
      </c>
      <c r="BE515" s="163">
        <f>IF(N515="základní",J515,0)</f>
        <v>0</v>
      </c>
      <c r="BF515" s="163">
        <f>IF(N515="snížená",J515,0)</f>
        <v>0</v>
      </c>
      <c r="BG515" s="163">
        <f>IF(N515="zákl. přenesená",J515,0)</f>
        <v>0</v>
      </c>
      <c r="BH515" s="163">
        <f>IF(N515="sníž. přenesená",J515,0)</f>
        <v>0</v>
      </c>
      <c r="BI515" s="163">
        <f>IF(N515="nulová",J515,0)</f>
        <v>0</v>
      </c>
      <c r="BJ515" s="18" t="s">
        <v>24</v>
      </c>
      <c r="BK515" s="163">
        <f>ROUND(I515*H515,2)</f>
        <v>0</v>
      </c>
      <c r="BL515" s="18" t="s">
        <v>192</v>
      </c>
      <c r="BM515" s="162" t="s">
        <v>5068</v>
      </c>
    </row>
    <row r="516" spans="1:65" s="15" customFormat="1">
      <c r="B516" s="194"/>
      <c r="D516" s="165" t="s">
        <v>194</v>
      </c>
      <c r="E516" s="195" t="s">
        <v>1</v>
      </c>
      <c r="F516" s="196" t="s">
        <v>2209</v>
      </c>
      <c r="H516" s="195" t="s">
        <v>1</v>
      </c>
      <c r="I516" s="197"/>
      <c r="L516" s="194"/>
      <c r="M516" s="198"/>
      <c r="N516" s="199"/>
      <c r="O516" s="199"/>
      <c r="P516" s="199"/>
      <c r="Q516" s="199"/>
      <c r="R516" s="199"/>
      <c r="S516" s="199"/>
      <c r="T516" s="200"/>
      <c r="AT516" s="195" t="s">
        <v>194</v>
      </c>
      <c r="AU516" s="195" t="s">
        <v>88</v>
      </c>
      <c r="AV516" s="15" t="s">
        <v>24</v>
      </c>
      <c r="AW516" s="15" t="s">
        <v>35</v>
      </c>
      <c r="AX516" s="15" t="s">
        <v>80</v>
      </c>
      <c r="AY516" s="195" t="s">
        <v>185</v>
      </c>
    </row>
    <row r="517" spans="1:65" s="13" customFormat="1">
      <c r="B517" s="164"/>
      <c r="D517" s="165" t="s">
        <v>194</v>
      </c>
      <c r="E517" s="166" t="s">
        <v>1</v>
      </c>
      <c r="F517" s="167" t="s">
        <v>5069</v>
      </c>
      <c r="H517" s="168">
        <v>43.56</v>
      </c>
      <c r="I517" s="169"/>
      <c r="L517" s="164"/>
      <c r="M517" s="170"/>
      <c r="N517" s="171"/>
      <c r="O517" s="171"/>
      <c r="P517" s="171"/>
      <c r="Q517" s="171"/>
      <c r="R517" s="171"/>
      <c r="S517" s="171"/>
      <c r="T517" s="172"/>
      <c r="AT517" s="166" t="s">
        <v>194</v>
      </c>
      <c r="AU517" s="166" t="s">
        <v>88</v>
      </c>
      <c r="AV517" s="13" t="s">
        <v>88</v>
      </c>
      <c r="AW517" s="13" t="s">
        <v>35</v>
      </c>
      <c r="AX517" s="13" t="s">
        <v>80</v>
      </c>
      <c r="AY517" s="166" t="s">
        <v>185</v>
      </c>
    </row>
    <row r="518" spans="1:65" s="16" customFormat="1">
      <c r="B518" s="206"/>
      <c r="D518" s="165" t="s">
        <v>194</v>
      </c>
      <c r="E518" s="207" t="s">
        <v>1860</v>
      </c>
      <c r="F518" s="208" t="s">
        <v>510</v>
      </c>
      <c r="H518" s="209">
        <v>43.56</v>
      </c>
      <c r="I518" s="210"/>
      <c r="L518" s="206"/>
      <c r="M518" s="211"/>
      <c r="N518" s="212"/>
      <c r="O518" s="212"/>
      <c r="P518" s="212"/>
      <c r="Q518" s="212"/>
      <c r="R518" s="212"/>
      <c r="S518" s="212"/>
      <c r="T518" s="213"/>
      <c r="AT518" s="207" t="s">
        <v>194</v>
      </c>
      <c r="AU518" s="207" t="s">
        <v>88</v>
      </c>
      <c r="AV518" s="16" t="s">
        <v>117</v>
      </c>
      <c r="AW518" s="16" t="s">
        <v>35</v>
      </c>
      <c r="AX518" s="16" t="s">
        <v>80</v>
      </c>
      <c r="AY518" s="207" t="s">
        <v>185</v>
      </c>
    </row>
    <row r="519" spans="1:65" s="15" customFormat="1">
      <c r="B519" s="194"/>
      <c r="D519" s="165" t="s">
        <v>194</v>
      </c>
      <c r="E519" s="195" t="s">
        <v>1</v>
      </c>
      <c r="F519" s="196" t="s">
        <v>2069</v>
      </c>
      <c r="H519" s="195" t="s">
        <v>1</v>
      </c>
      <c r="I519" s="197"/>
      <c r="L519" s="194"/>
      <c r="M519" s="198"/>
      <c r="N519" s="199"/>
      <c r="O519" s="199"/>
      <c r="P519" s="199"/>
      <c r="Q519" s="199"/>
      <c r="R519" s="199"/>
      <c r="S519" s="199"/>
      <c r="T519" s="200"/>
      <c r="AT519" s="195" t="s">
        <v>194</v>
      </c>
      <c r="AU519" s="195" t="s">
        <v>88</v>
      </c>
      <c r="AV519" s="15" t="s">
        <v>24</v>
      </c>
      <c r="AW519" s="15" t="s">
        <v>35</v>
      </c>
      <c r="AX519" s="15" t="s">
        <v>80</v>
      </c>
      <c r="AY519" s="195" t="s">
        <v>185</v>
      </c>
    </row>
    <row r="520" spans="1:65" s="13" customFormat="1">
      <c r="B520" s="164"/>
      <c r="D520" s="165" t="s">
        <v>194</v>
      </c>
      <c r="E520" s="166" t="s">
        <v>1</v>
      </c>
      <c r="F520" s="167" t="s">
        <v>4441</v>
      </c>
      <c r="H520" s="168">
        <v>-2.42</v>
      </c>
      <c r="I520" s="169"/>
      <c r="L520" s="164"/>
      <c r="M520" s="170"/>
      <c r="N520" s="171"/>
      <c r="O520" s="171"/>
      <c r="P520" s="171"/>
      <c r="Q520" s="171"/>
      <c r="R520" s="171"/>
      <c r="S520" s="171"/>
      <c r="T520" s="172"/>
      <c r="AT520" s="166" t="s">
        <v>194</v>
      </c>
      <c r="AU520" s="166" t="s">
        <v>88</v>
      </c>
      <c r="AV520" s="13" t="s">
        <v>88</v>
      </c>
      <c r="AW520" s="13" t="s">
        <v>35</v>
      </c>
      <c r="AX520" s="13" t="s">
        <v>80</v>
      </c>
      <c r="AY520" s="166" t="s">
        <v>185</v>
      </c>
    </row>
    <row r="521" spans="1:65" s="13" customFormat="1">
      <c r="B521" s="164"/>
      <c r="D521" s="165" t="s">
        <v>194</v>
      </c>
      <c r="E521" s="166" t="s">
        <v>1</v>
      </c>
      <c r="F521" s="167" t="s">
        <v>5070</v>
      </c>
      <c r="H521" s="168">
        <v>-3.3879999999999999</v>
      </c>
      <c r="I521" s="169"/>
      <c r="L521" s="164"/>
      <c r="M521" s="170"/>
      <c r="N521" s="171"/>
      <c r="O521" s="171"/>
      <c r="P521" s="171"/>
      <c r="Q521" s="171"/>
      <c r="R521" s="171"/>
      <c r="S521" s="171"/>
      <c r="T521" s="172"/>
      <c r="AT521" s="166" t="s">
        <v>194</v>
      </c>
      <c r="AU521" s="166" t="s">
        <v>88</v>
      </c>
      <c r="AV521" s="13" t="s">
        <v>88</v>
      </c>
      <c r="AW521" s="13" t="s">
        <v>35</v>
      </c>
      <c r="AX521" s="13" t="s">
        <v>80</v>
      </c>
      <c r="AY521" s="166" t="s">
        <v>185</v>
      </c>
    </row>
    <row r="522" spans="1:65" s="13" customFormat="1">
      <c r="B522" s="164"/>
      <c r="D522" s="165" t="s">
        <v>194</v>
      </c>
      <c r="E522" s="166" t="s">
        <v>1</v>
      </c>
      <c r="F522" s="167" t="s">
        <v>4442</v>
      </c>
      <c r="H522" s="168">
        <v>-0.60499999999999998</v>
      </c>
      <c r="I522" s="169"/>
      <c r="L522" s="164"/>
      <c r="M522" s="170"/>
      <c r="N522" s="171"/>
      <c r="O522" s="171"/>
      <c r="P522" s="171"/>
      <c r="Q522" s="171"/>
      <c r="R522" s="171"/>
      <c r="S522" s="171"/>
      <c r="T522" s="172"/>
      <c r="AT522" s="166" t="s">
        <v>194</v>
      </c>
      <c r="AU522" s="166" t="s">
        <v>88</v>
      </c>
      <c r="AV522" s="13" t="s">
        <v>88</v>
      </c>
      <c r="AW522" s="13" t="s">
        <v>35</v>
      </c>
      <c r="AX522" s="13" t="s">
        <v>80</v>
      </c>
      <c r="AY522" s="166" t="s">
        <v>185</v>
      </c>
    </row>
    <row r="523" spans="1:65" s="13" customFormat="1">
      <c r="B523" s="164"/>
      <c r="D523" s="165" t="s">
        <v>194</v>
      </c>
      <c r="E523" s="166" t="s">
        <v>1</v>
      </c>
      <c r="F523" s="167" t="s">
        <v>5071</v>
      </c>
      <c r="H523" s="168">
        <v>-0.96799999999999997</v>
      </c>
      <c r="I523" s="169"/>
      <c r="L523" s="164"/>
      <c r="M523" s="170"/>
      <c r="N523" s="171"/>
      <c r="O523" s="171"/>
      <c r="P523" s="171"/>
      <c r="Q523" s="171"/>
      <c r="R523" s="171"/>
      <c r="S523" s="171"/>
      <c r="T523" s="172"/>
      <c r="AT523" s="166" t="s">
        <v>194</v>
      </c>
      <c r="AU523" s="166" t="s">
        <v>88</v>
      </c>
      <c r="AV523" s="13" t="s">
        <v>88</v>
      </c>
      <c r="AW523" s="13" t="s">
        <v>35</v>
      </c>
      <c r="AX523" s="13" t="s">
        <v>80</v>
      </c>
      <c r="AY523" s="166" t="s">
        <v>185</v>
      </c>
    </row>
    <row r="524" spans="1:65" s="13" customFormat="1">
      <c r="B524" s="164"/>
      <c r="D524" s="165" t="s">
        <v>194</v>
      </c>
      <c r="E524" s="166" t="s">
        <v>1</v>
      </c>
      <c r="F524" s="167" t="s">
        <v>5072</v>
      </c>
      <c r="H524" s="168">
        <v>-2.7229999999999999</v>
      </c>
      <c r="I524" s="169"/>
      <c r="L524" s="164"/>
      <c r="M524" s="170"/>
      <c r="N524" s="171"/>
      <c r="O524" s="171"/>
      <c r="P524" s="171"/>
      <c r="Q524" s="171"/>
      <c r="R524" s="171"/>
      <c r="S524" s="171"/>
      <c r="T524" s="172"/>
      <c r="AT524" s="166" t="s">
        <v>194</v>
      </c>
      <c r="AU524" s="166" t="s">
        <v>88</v>
      </c>
      <c r="AV524" s="13" t="s">
        <v>88</v>
      </c>
      <c r="AW524" s="13" t="s">
        <v>35</v>
      </c>
      <c r="AX524" s="13" t="s">
        <v>80</v>
      </c>
      <c r="AY524" s="166" t="s">
        <v>185</v>
      </c>
    </row>
    <row r="525" spans="1:65" s="13" customFormat="1">
      <c r="B525" s="164"/>
      <c r="D525" s="165" t="s">
        <v>194</v>
      </c>
      <c r="E525" s="166" t="s">
        <v>1</v>
      </c>
      <c r="F525" s="167" t="s">
        <v>4443</v>
      </c>
      <c r="H525" s="168">
        <v>-1.9359999999999999</v>
      </c>
      <c r="I525" s="169"/>
      <c r="L525" s="164"/>
      <c r="M525" s="170"/>
      <c r="N525" s="171"/>
      <c r="O525" s="171"/>
      <c r="P525" s="171"/>
      <c r="Q525" s="171"/>
      <c r="R525" s="171"/>
      <c r="S525" s="171"/>
      <c r="T525" s="172"/>
      <c r="AT525" s="166" t="s">
        <v>194</v>
      </c>
      <c r="AU525" s="166" t="s">
        <v>88</v>
      </c>
      <c r="AV525" s="13" t="s">
        <v>88</v>
      </c>
      <c r="AW525" s="13" t="s">
        <v>35</v>
      </c>
      <c r="AX525" s="13" t="s">
        <v>80</v>
      </c>
      <c r="AY525" s="166" t="s">
        <v>185</v>
      </c>
    </row>
    <row r="526" spans="1:65" s="13" customFormat="1">
      <c r="B526" s="164"/>
      <c r="D526" s="165" t="s">
        <v>194</v>
      </c>
      <c r="E526" s="166" t="s">
        <v>1</v>
      </c>
      <c r="F526" s="167" t="s">
        <v>4444</v>
      </c>
      <c r="H526" s="168">
        <v>-2.0569999999999999</v>
      </c>
      <c r="I526" s="169"/>
      <c r="L526" s="164"/>
      <c r="M526" s="170"/>
      <c r="N526" s="171"/>
      <c r="O526" s="171"/>
      <c r="P526" s="171"/>
      <c r="Q526" s="171"/>
      <c r="R526" s="171"/>
      <c r="S526" s="171"/>
      <c r="T526" s="172"/>
      <c r="AT526" s="166" t="s">
        <v>194</v>
      </c>
      <c r="AU526" s="166" t="s">
        <v>88</v>
      </c>
      <c r="AV526" s="13" t="s">
        <v>88</v>
      </c>
      <c r="AW526" s="13" t="s">
        <v>35</v>
      </c>
      <c r="AX526" s="13" t="s">
        <v>80</v>
      </c>
      <c r="AY526" s="166" t="s">
        <v>185</v>
      </c>
    </row>
    <row r="527" spans="1:65" s="13" customFormat="1">
      <c r="B527" s="164"/>
      <c r="D527" s="165" t="s">
        <v>194</v>
      </c>
      <c r="E527" s="166" t="s">
        <v>1</v>
      </c>
      <c r="F527" s="167" t="s">
        <v>5073</v>
      </c>
      <c r="H527" s="168">
        <v>-4.3559999999999999</v>
      </c>
      <c r="I527" s="169"/>
      <c r="L527" s="164"/>
      <c r="M527" s="170"/>
      <c r="N527" s="171"/>
      <c r="O527" s="171"/>
      <c r="P527" s="171"/>
      <c r="Q527" s="171"/>
      <c r="R527" s="171"/>
      <c r="S527" s="171"/>
      <c r="T527" s="172"/>
      <c r="AT527" s="166" t="s">
        <v>194</v>
      </c>
      <c r="AU527" s="166" t="s">
        <v>88</v>
      </c>
      <c r="AV527" s="13" t="s">
        <v>88</v>
      </c>
      <c r="AW527" s="13" t="s">
        <v>35</v>
      </c>
      <c r="AX527" s="13" t="s">
        <v>80</v>
      </c>
      <c r="AY527" s="166" t="s">
        <v>185</v>
      </c>
    </row>
    <row r="528" spans="1:65" s="14" customFormat="1">
      <c r="B528" s="173"/>
      <c r="D528" s="165" t="s">
        <v>194</v>
      </c>
      <c r="E528" s="174" t="s">
        <v>1858</v>
      </c>
      <c r="F528" s="175" t="s">
        <v>195</v>
      </c>
      <c r="H528" s="176">
        <v>25.106999999999999</v>
      </c>
      <c r="I528" s="177"/>
      <c r="L528" s="173"/>
      <c r="M528" s="178"/>
      <c r="N528" s="179"/>
      <c r="O528" s="179"/>
      <c r="P528" s="179"/>
      <c r="Q528" s="179"/>
      <c r="R528" s="179"/>
      <c r="S528" s="179"/>
      <c r="T528" s="180"/>
      <c r="AT528" s="174" t="s">
        <v>194</v>
      </c>
      <c r="AU528" s="174" t="s">
        <v>88</v>
      </c>
      <c r="AV528" s="14" t="s">
        <v>192</v>
      </c>
      <c r="AW528" s="14" t="s">
        <v>35</v>
      </c>
      <c r="AX528" s="14" t="s">
        <v>80</v>
      </c>
      <c r="AY528" s="174" t="s">
        <v>185</v>
      </c>
    </row>
    <row r="529" spans="1:65" s="15" customFormat="1">
      <c r="B529" s="194"/>
      <c r="D529" s="165" t="s">
        <v>194</v>
      </c>
      <c r="E529" s="195" t="s">
        <v>1</v>
      </c>
      <c r="F529" s="196" t="s">
        <v>431</v>
      </c>
      <c r="H529" s="195" t="s">
        <v>1</v>
      </c>
      <c r="I529" s="197"/>
      <c r="L529" s="194"/>
      <c r="M529" s="198"/>
      <c r="N529" s="199"/>
      <c r="O529" s="199"/>
      <c r="P529" s="199"/>
      <c r="Q529" s="199"/>
      <c r="R529" s="199"/>
      <c r="S529" s="199"/>
      <c r="T529" s="200"/>
      <c r="AT529" s="195" t="s">
        <v>194</v>
      </c>
      <c r="AU529" s="195" t="s">
        <v>88</v>
      </c>
      <c r="AV529" s="15" t="s">
        <v>24</v>
      </c>
      <c r="AW529" s="15" t="s">
        <v>35</v>
      </c>
      <c r="AX529" s="15" t="s">
        <v>80</v>
      </c>
      <c r="AY529" s="195" t="s">
        <v>185</v>
      </c>
    </row>
    <row r="530" spans="1:65" s="13" customFormat="1">
      <c r="B530" s="164"/>
      <c r="D530" s="165" t="s">
        <v>194</v>
      </c>
      <c r="E530" s="166" t="s">
        <v>1</v>
      </c>
      <c r="F530" s="167" t="s">
        <v>4448</v>
      </c>
      <c r="H530" s="168">
        <v>1.506</v>
      </c>
      <c r="I530" s="169"/>
      <c r="L530" s="164"/>
      <c r="M530" s="170"/>
      <c r="N530" s="171"/>
      <c r="O530" s="171"/>
      <c r="P530" s="171"/>
      <c r="Q530" s="171"/>
      <c r="R530" s="171"/>
      <c r="S530" s="171"/>
      <c r="T530" s="172"/>
      <c r="AT530" s="166" t="s">
        <v>194</v>
      </c>
      <c r="AU530" s="166" t="s">
        <v>88</v>
      </c>
      <c r="AV530" s="13" t="s">
        <v>88</v>
      </c>
      <c r="AW530" s="13" t="s">
        <v>35</v>
      </c>
      <c r="AX530" s="13" t="s">
        <v>24</v>
      </c>
      <c r="AY530" s="166" t="s">
        <v>185</v>
      </c>
    </row>
    <row r="531" spans="1:65" s="2" customFormat="1" ht="16.5" customHeight="1">
      <c r="A531" s="33"/>
      <c r="B531" s="150"/>
      <c r="C531" s="151" t="s">
        <v>911</v>
      </c>
      <c r="D531" s="151" t="s">
        <v>187</v>
      </c>
      <c r="E531" s="152" t="s">
        <v>5074</v>
      </c>
      <c r="F531" s="153" t="s">
        <v>5075</v>
      </c>
      <c r="G531" s="154" t="s">
        <v>228</v>
      </c>
      <c r="H531" s="155">
        <v>20.085999999999999</v>
      </c>
      <c r="I531" s="156"/>
      <c r="J531" s="157">
        <f>ROUND(I531*H531,2)</f>
        <v>0</v>
      </c>
      <c r="K531" s="153" t="s">
        <v>191</v>
      </c>
      <c r="L531" s="34"/>
      <c r="M531" s="158" t="s">
        <v>1</v>
      </c>
      <c r="N531" s="159" t="s">
        <v>45</v>
      </c>
      <c r="O531" s="59"/>
      <c r="P531" s="160">
        <f>O531*H531</f>
        <v>0</v>
      </c>
      <c r="Q531" s="160">
        <v>0</v>
      </c>
      <c r="R531" s="160">
        <f>Q531*H531</f>
        <v>0</v>
      </c>
      <c r="S531" s="160">
        <v>0</v>
      </c>
      <c r="T531" s="161">
        <f>S531*H531</f>
        <v>0</v>
      </c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R531" s="162" t="s">
        <v>192</v>
      </c>
      <c r="AT531" s="162" t="s">
        <v>187</v>
      </c>
      <c r="AU531" s="162" t="s">
        <v>88</v>
      </c>
      <c r="AY531" s="18" t="s">
        <v>185</v>
      </c>
      <c r="BE531" s="163">
        <f>IF(N531="základní",J531,0)</f>
        <v>0</v>
      </c>
      <c r="BF531" s="163">
        <f>IF(N531="snížená",J531,0)</f>
        <v>0</v>
      </c>
      <c r="BG531" s="163">
        <f>IF(N531="zákl. přenesená",J531,0)</f>
        <v>0</v>
      </c>
      <c r="BH531" s="163">
        <f>IF(N531="sníž. přenesená",J531,0)</f>
        <v>0</v>
      </c>
      <c r="BI531" s="163">
        <f>IF(N531="nulová",J531,0)</f>
        <v>0</v>
      </c>
      <c r="BJ531" s="18" t="s">
        <v>24</v>
      </c>
      <c r="BK531" s="163">
        <f>ROUND(I531*H531,2)</f>
        <v>0</v>
      </c>
      <c r="BL531" s="18" t="s">
        <v>192</v>
      </c>
      <c r="BM531" s="162" t="s">
        <v>5076</v>
      </c>
    </row>
    <row r="532" spans="1:65" s="13" customFormat="1">
      <c r="B532" s="164"/>
      <c r="D532" s="165" t="s">
        <v>194</v>
      </c>
      <c r="E532" s="166" t="s">
        <v>1</v>
      </c>
      <c r="F532" s="167" t="s">
        <v>4452</v>
      </c>
      <c r="H532" s="168">
        <v>20.085999999999999</v>
      </c>
      <c r="I532" s="169"/>
      <c r="L532" s="164"/>
      <c r="M532" s="170"/>
      <c r="N532" s="171"/>
      <c r="O532" s="171"/>
      <c r="P532" s="171"/>
      <c r="Q532" s="171"/>
      <c r="R532" s="171"/>
      <c r="S532" s="171"/>
      <c r="T532" s="172"/>
      <c r="AT532" s="166" t="s">
        <v>194</v>
      </c>
      <c r="AU532" s="166" t="s">
        <v>88</v>
      </c>
      <c r="AV532" s="13" t="s">
        <v>88</v>
      </c>
      <c r="AW532" s="13" t="s">
        <v>35</v>
      </c>
      <c r="AX532" s="13" t="s">
        <v>24</v>
      </c>
      <c r="AY532" s="166" t="s">
        <v>185</v>
      </c>
    </row>
    <row r="533" spans="1:65" s="2" customFormat="1" ht="16.5" customHeight="1">
      <c r="A533" s="33"/>
      <c r="B533" s="150"/>
      <c r="C533" s="151" t="s">
        <v>920</v>
      </c>
      <c r="D533" s="151" t="s">
        <v>187</v>
      </c>
      <c r="E533" s="152" t="s">
        <v>5077</v>
      </c>
      <c r="F533" s="153" t="s">
        <v>5078</v>
      </c>
      <c r="G533" s="154" t="s">
        <v>228</v>
      </c>
      <c r="H533" s="155">
        <v>3.5150000000000001</v>
      </c>
      <c r="I533" s="156"/>
      <c r="J533" s="157">
        <f>ROUND(I533*H533,2)</f>
        <v>0</v>
      </c>
      <c r="K533" s="153" t="s">
        <v>191</v>
      </c>
      <c r="L533" s="34"/>
      <c r="M533" s="158" t="s">
        <v>1</v>
      </c>
      <c r="N533" s="159" t="s">
        <v>45</v>
      </c>
      <c r="O533" s="59"/>
      <c r="P533" s="160">
        <f>O533*H533</f>
        <v>0</v>
      </c>
      <c r="Q533" s="160">
        <v>0</v>
      </c>
      <c r="R533" s="160">
        <f>Q533*H533</f>
        <v>0</v>
      </c>
      <c r="S533" s="160">
        <v>0</v>
      </c>
      <c r="T533" s="161">
        <f>S533*H533</f>
        <v>0</v>
      </c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R533" s="162" t="s">
        <v>192</v>
      </c>
      <c r="AT533" s="162" t="s">
        <v>187</v>
      </c>
      <c r="AU533" s="162" t="s">
        <v>88</v>
      </c>
      <c r="AY533" s="18" t="s">
        <v>185</v>
      </c>
      <c r="BE533" s="163">
        <f>IF(N533="základní",J533,0)</f>
        <v>0</v>
      </c>
      <c r="BF533" s="163">
        <f>IF(N533="snížená",J533,0)</f>
        <v>0</v>
      </c>
      <c r="BG533" s="163">
        <f>IF(N533="zákl. přenesená",J533,0)</f>
        <v>0</v>
      </c>
      <c r="BH533" s="163">
        <f>IF(N533="sníž. přenesená",J533,0)</f>
        <v>0</v>
      </c>
      <c r="BI533" s="163">
        <f>IF(N533="nulová",J533,0)</f>
        <v>0</v>
      </c>
      <c r="BJ533" s="18" t="s">
        <v>24</v>
      </c>
      <c r="BK533" s="163">
        <f>ROUND(I533*H533,2)</f>
        <v>0</v>
      </c>
      <c r="BL533" s="18" t="s">
        <v>192</v>
      </c>
      <c r="BM533" s="162" t="s">
        <v>5079</v>
      </c>
    </row>
    <row r="534" spans="1:65" s="13" customFormat="1">
      <c r="B534" s="164"/>
      <c r="D534" s="165" t="s">
        <v>194</v>
      </c>
      <c r="E534" s="166" t="s">
        <v>1</v>
      </c>
      <c r="F534" s="167" t="s">
        <v>4456</v>
      </c>
      <c r="H534" s="168">
        <v>3.5150000000000001</v>
      </c>
      <c r="I534" s="169"/>
      <c r="L534" s="164"/>
      <c r="M534" s="170"/>
      <c r="N534" s="171"/>
      <c r="O534" s="171"/>
      <c r="P534" s="171"/>
      <c r="Q534" s="171"/>
      <c r="R534" s="171"/>
      <c r="S534" s="171"/>
      <c r="T534" s="172"/>
      <c r="AT534" s="166" t="s">
        <v>194</v>
      </c>
      <c r="AU534" s="166" t="s">
        <v>88</v>
      </c>
      <c r="AV534" s="13" t="s">
        <v>88</v>
      </c>
      <c r="AW534" s="13" t="s">
        <v>35</v>
      </c>
      <c r="AX534" s="13" t="s">
        <v>24</v>
      </c>
      <c r="AY534" s="166" t="s">
        <v>185</v>
      </c>
    </row>
    <row r="535" spans="1:65" s="2" customFormat="1" ht="16.5" customHeight="1">
      <c r="A535" s="33"/>
      <c r="B535" s="150"/>
      <c r="C535" s="151" t="s">
        <v>925</v>
      </c>
      <c r="D535" s="151" t="s">
        <v>187</v>
      </c>
      <c r="E535" s="152" t="s">
        <v>3839</v>
      </c>
      <c r="F535" s="153" t="s">
        <v>3840</v>
      </c>
      <c r="G535" s="154" t="s">
        <v>288</v>
      </c>
      <c r="H535" s="155">
        <v>158.4</v>
      </c>
      <c r="I535" s="156"/>
      <c r="J535" s="157">
        <f>ROUND(I535*H535,2)</f>
        <v>0</v>
      </c>
      <c r="K535" s="153" t="s">
        <v>191</v>
      </c>
      <c r="L535" s="34"/>
      <c r="M535" s="158" t="s">
        <v>1</v>
      </c>
      <c r="N535" s="159" t="s">
        <v>45</v>
      </c>
      <c r="O535" s="59"/>
      <c r="P535" s="160">
        <f>O535*H535</f>
        <v>0</v>
      </c>
      <c r="Q535" s="160">
        <v>6.9999999999999999E-4</v>
      </c>
      <c r="R535" s="160">
        <f>Q535*H535</f>
        <v>0.11088000000000001</v>
      </c>
      <c r="S535" s="160">
        <v>0</v>
      </c>
      <c r="T535" s="161">
        <f>S535*H535</f>
        <v>0</v>
      </c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R535" s="162" t="s">
        <v>192</v>
      </c>
      <c r="AT535" s="162" t="s">
        <v>187</v>
      </c>
      <c r="AU535" s="162" t="s">
        <v>88</v>
      </c>
      <c r="AY535" s="18" t="s">
        <v>185</v>
      </c>
      <c r="BE535" s="163">
        <f>IF(N535="základní",J535,0)</f>
        <v>0</v>
      </c>
      <c r="BF535" s="163">
        <f>IF(N535="snížená",J535,0)</f>
        <v>0</v>
      </c>
      <c r="BG535" s="163">
        <f>IF(N535="zákl. přenesená",J535,0)</f>
        <v>0</v>
      </c>
      <c r="BH535" s="163">
        <f>IF(N535="sníž. přenesená",J535,0)</f>
        <v>0</v>
      </c>
      <c r="BI535" s="163">
        <f>IF(N535="nulová",J535,0)</f>
        <v>0</v>
      </c>
      <c r="BJ535" s="18" t="s">
        <v>24</v>
      </c>
      <c r="BK535" s="163">
        <f>ROUND(I535*H535,2)</f>
        <v>0</v>
      </c>
      <c r="BL535" s="18" t="s">
        <v>192</v>
      </c>
      <c r="BM535" s="162" t="s">
        <v>5080</v>
      </c>
    </row>
    <row r="536" spans="1:65" s="15" customFormat="1">
      <c r="B536" s="194"/>
      <c r="D536" s="165" t="s">
        <v>194</v>
      </c>
      <c r="E536" s="195" t="s">
        <v>1</v>
      </c>
      <c r="F536" s="196" t="s">
        <v>2209</v>
      </c>
      <c r="H536" s="195" t="s">
        <v>1</v>
      </c>
      <c r="I536" s="197"/>
      <c r="L536" s="194"/>
      <c r="M536" s="198"/>
      <c r="N536" s="199"/>
      <c r="O536" s="199"/>
      <c r="P536" s="199"/>
      <c r="Q536" s="199"/>
      <c r="R536" s="199"/>
      <c r="S536" s="199"/>
      <c r="T536" s="200"/>
      <c r="AT536" s="195" t="s">
        <v>194</v>
      </c>
      <c r="AU536" s="195" t="s">
        <v>88</v>
      </c>
      <c r="AV536" s="15" t="s">
        <v>24</v>
      </c>
      <c r="AW536" s="15" t="s">
        <v>35</v>
      </c>
      <c r="AX536" s="15" t="s">
        <v>80</v>
      </c>
      <c r="AY536" s="195" t="s">
        <v>185</v>
      </c>
    </row>
    <row r="537" spans="1:65" s="13" customFormat="1">
      <c r="B537" s="164"/>
      <c r="D537" s="165" t="s">
        <v>194</v>
      </c>
      <c r="E537" s="166" t="s">
        <v>1</v>
      </c>
      <c r="F537" s="167" t="s">
        <v>5081</v>
      </c>
      <c r="H537" s="168">
        <v>158.4</v>
      </c>
      <c r="I537" s="169"/>
      <c r="L537" s="164"/>
      <c r="M537" s="170"/>
      <c r="N537" s="171"/>
      <c r="O537" s="171"/>
      <c r="P537" s="171"/>
      <c r="Q537" s="171"/>
      <c r="R537" s="171"/>
      <c r="S537" s="171"/>
      <c r="T537" s="172"/>
      <c r="AT537" s="166" t="s">
        <v>194</v>
      </c>
      <c r="AU537" s="166" t="s">
        <v>88</v>
      </c>
      <c r="AV537" s="13" t="s">
        <v>88</v>
      </c>
      <c r="AW537" s="13" t="s">
        <v>35</v>
      </c>
      <c r="AX537" s="13" t="s">
        <v>24</v>
      </c>
      <c r="AY537" s="166" t="s">
        <v>185</v>
      </c>
    </row>
    <row r="538" spans="1:65" s="2" customFormat="1" ht="16.5" customHeight="1">
      <c r="A538" s="33"/>
      <c r="B538" s="150"/>
      <c r="C538" s="151" t="s">
        <v>930</v>
      </c>
      <c r="D538" s="151" t="s">
        <v>187</v>
      </c>
      <c r="E538" s="152" t="s">
        <v>3844</v>
      </c>
      <c r="F538" s="153" t="s">
        <v>3845</v>
      </c>
      <c r="G538" s="154" t="s">
        <v>288</v>
      </c>
      <c r="H538" s="155">
        <v>158.4</v>
      </c>
      <c r="I538" s="156"/>
      <c r="J538" s="157">
        <f>ROUND(I538*H538,2)</f>
        <v>0</v>
      </c>
      <c r="K538" s="153" t="s">
        <v>191</v>
      </c>
      <c r="L538" s="34"/>
      <c r="M538" s="158" t="s">
        <v>1</v>
      </c>
      <c r="N538" s="159" t="s">
        <v>45</v>
      </c>
      <c r="O538" s="59"/>
      <c r="P538" s="160">
        <f>O538*H538</f>
        <v>0</v>
      </c>
      <c r="Q538" s="160">
        <v>0</v>
      </c>
      <c r="R538" s="160">
        <f>Q538*H538</f>
        <v>0</v>
      </c>
      <c r="S538" s="160">
        <v>0</v>
      </c>
      <c r="T538" s="161">
        <f>S538*H538</f>
        <v>0</v>
      </c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R538" s="162" t="s">
        <v>192</v>
      </c>
      <c r="AT538" s="162" t="s">
        <v>187</v>
      </c>
      <c r="AU538" s="162" t="s">
        <v>88</v>
      </c>
      <c r="AY538" s="18" t="s">
        <v>185</v>
      </c>
      <c r="BE538" s="163">
        <f>IF(N538="základní",J538,0)</f>
        <v>0</v>
      </c>
      <c r="BF538" s="163">
        <f>IF(N538="snížená",J538,0)</f>
        <v>0</v>
      </c>
      <c r="BG538" s="163">
        <f>IF(N538="zákl. přenesená",J538,0)</f>
        <v>0</v>
      </c>
      <c r="BH538" s="163">
        <f>IF(N538="sníž. přenesená",J538,0)</f>
        <v>0</v>
      </c>
      <c r="BI538" s="163">
        <f>IF(N538="nulová",J538,0)</f>
        <v>0</v>
      </c>
      <c r="BJ538" s="18" t="s">
        <v>24</v>
      </c>
      <c r="BK538" s="163">
        <f>ROUND(I538*H538,2)</f>
        <v>0</v>
      </c>
      <c r="BL538" s="18" t="s">
        <v>192</v>
      </c>
      <c r="BM538" s="162" t="s">
        <v>5082</v>
      </c>
    </row>
    <row r="539" spans="1:65" s="2" customFormat="1" ht="16.5" customHeight="1">
      <c r="A539" s="33"/>
      <c r="B539" s="150"/>
      <c r="C539" s="151" t="s">
        <v>933</v>
      </c>
      <c r="D539" s="151" t="s">
        <v>187</v>
      </c>
      <c r="E539" s="152" t="s">
        <v>3847</v>
      </c>
      <c r="F539" s="153" t="s">
        <v>3848</v>
      </c>
      <c r="G539" s="154" t="s">
        <v>228</v>
      </c>
      <c r="H539" s="155">
        <v>25.106999999999999</v>
      </c>
      <c r="I539" s="156"/>
      <c r="J539" s="157">
        <f>ROUND(I539*H539,2)</f>
        <v>0</v>
      </c>
      <c r="K539" s="153" t="s">
        <v>191</v>
      </c>
      <c r="L539" s="34"/>
      <c r="M539" s="158" t="s">
        <v>1</v>
      </c>
      <c r="N539" s="159" t="s">
        <v>45</v>
      </c>
      <c r="O539" s="59"/>
      <c r="P539" s="160">
        <f>O539*H539</f>
        <v>0</v>
      </c>
      <c r="Q539" s="160">
        <v>4.6000000000000001E-4</v>
      </c>
      <c r="R539" s="160">
        <f>Q539*H539</f>
        <v>1.1549220000000001E-2</v>
      </c>
      <c r="S539" s="160">
        <v>0</v>
      </c>
      <c r="T539" s="161">
        <f>S539*H539</f>
        <v>0</v>
      </c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R539" s="162" t="s">
        <v>192</v>
      </c>
      <c r="AT539" s="162" t="s">
        <v>187</v>
      </c>
      <c r="AU539" s="162" t="s">
        <v>88</v>
      </c>
      <c r="AY539" s="18" t="s">
        <v>185</v>
      </c>
      <c r="BE539" s="163">
        <f>IF(N539="základní",J539,0)</f>
        <v>0</v>
      </c>
      <c r="BF539" s="163">
        <f>IF(N539="snížená",J539,0)</f>
        <v>0</v>
      </c>
      <c r="BG539" s="163">
        <f>IF(N539="zákl. přenesená",J539,0)</f>
        <v>0</v>
      </c>
      <c r="BH539" s="163">
        <f>IF(N539="sníž. přenesená",J539,0)</f>
        <v>0</v>
      </c>
      <c r="BI539" s="163">
        <f>IF(N539="nulová",J539,0)</f>
        <v>0</v>
      </c>
      <c r="BJ539" s="18" t="s">
        <v>24</v>
      </c>
      <c r="BK539" s="163">
        <f>ROUND(I539*H539,2)</f>
        <v>0</v>
      </c>
      <c r="BL539" s="18" t="s">
        <v>192</v>
      </c>
      <c r="BM539" s="162" t="s">
        <v>5083</v>
      </c>
    </row>
    <row r="540" spans="1:65" s="13" customFormat="1">
      <c r="B540" s="164"/>
      <c r="D540" s="165" t="s">
        <v>194</v>
      </c>
      <c r="E540" s="166" t="s">
        <v>1</v>
      </c>
      <c r="F540" s="167" t="s">
        <v>5084</v>
      </c>
      <c r="H540" s="168">
        <v>25.106999999999999</v>
      </c>
      <c r="I540" s="169"/>
      <c r="L540" s="164"/>
      <c r="M540" s="170"/>
      <c r="N540" s="171"/>
      <c r="O540" s="171"/>
      <c r="P540" s="171"/>
      <c r="Q540" s="171"/>
      <c r="R540" s="171"/>
      <c r="S540" s="171"/>
      <c r="T540" s="172"/>
      <c r="AT540" s="166" t="s">
        <v>194</v>
      </c>
      <c r="AU540" s="166" t="s">
        <v>88</v>
      </c>
      <c r="AV540" s="13" t="s">
        <v>88</v>
      </c>
      <c r="AW540" s="13" t="s">
        <v>35</v>
      </c>
      <c r="AX540" s="13" t="s">
        <v>24</v>
      </c>
      <c r="AY540" s="166" t="s">
        <v>185</v>
      </c>
    </row>
    <row r="541" spans="1:65" s="2" customFormat="1" ht="16.5" customHeight="1">
      <c r="A541" s="33"/>
      <c r="B541" s="150"/>
      <c r="C541" s="151" t="s">
        <v>937</v>
      </c>
      <c r="D541" s="151" t="s">
        <v>187</v>
      </c>
      <c r="E541" s="152" t="s">
        <v>3851</v>
      </c>
      <c r="F541" s="153" t="s">
        <v>3852</v>
      </c>
      <c r="G541" s="154" t="s">
        <v>228</v>
      </c>
      <c r="H541" s="155">
        <v>25.106999999999999</v>
      </c>
      <c r="I541" s="156"/>
      <c r="J541" s="157">
        <f>ROUND(I541*H541,2)</f>
        <v>0</v>
      </c>
      <c r="K541" s="153" t="s">
        <v>191</v>
      </c>
      <c r="L541" s="34"/>
      <c r="M541" s="158" t="s">
        <v>1</v>
      </c>
      <c r="N541" s="159" t="s">
        <v>45</v>
      </c>
      <c r="O541" s="59"/>
      <c r="P541" s="160">
        <f>O541*H541</f>
        <v>0</v>
      </c>
      <c r="Q541" s="160">
        <v>0</v>
      </c>
      <c r="R541" s="160">
        <f>Q541*H541</f>
        <v>0</v>
      </c>
      <c r="S541" s="160">
        <v>0</v>
      </c>
      <c r="T541" s="161">
        <f>S541*H541</f>
        <v>0</v>
      </c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R541" s="162" t="s">
        <v>192</v>
      </c>
      <c r="AT541" s="162" t="s">
        <v>187</v>
      </c>
      <c r="AU541" s="162" t="s">
        <v>88</v>
      </c>
      <c r="AY541" s="18" t="s">
        <v>185</v>
      </c>
      <c r="BE541" s="163">
        <f>IF(N541="základní",J541,0)</f>
        <v>0</v>
      </c>
      <c r="BF541" s="163">
        <f>IF(N541="snížená",J541,0)</f>
        <v>0</v>
      </c>
      <c r="BG541" s="163">
        <f>IF(N541="zákl. přenesená",J541,0)</f>
        <v>0</v>
      </c>
      <c r="BH541" s="163">
        <f>IF(N541="sníž. přenesená",J541,0)</f>
        <v>0</v>
      </c>
      <c r="BI541" s="163">
        <f>IF(N541="nulová",J541,0)</f>
        <v>0</v>
      </c>
      <c r="BJ541" s="18" t="s">
        <v>24</v>
      </c>
      <c r="BK541" s="163">
        <f>ROUND(I541*H541,2)</f>
        <v>0</v>
      </c>
      <c r="BL541" s="18" t="s">
        <v>192</v>
      </c>
      <c r="BM541" s="162" t="s">
        <v>5085</v>
      </c>
    </row>
    <row r="542" spans="1:65" s="2" customFormat="1" ht="21.75" customHeight="1">
      <c r="A542" s="33"/>
      <c r="B542" s="150"/>
      <c r="C542" s="151" t="s">
        <v>943</v>
      </c>
      <c r="D542" s="151" t="s">
        <v>187</v>
      </c>
      <c r="E542" s="152" t="s">
        <v>326</v>
      </c>
      <c r="F542" s="153" t="s">
        <v>327</v>
      </c>
      <c r="G542" s="154" t="s">
        <v>228</v>
      </c>
      <c r="H542" s="155">
        <v>209.684</v>
      </c>
      <c r="I542" s="156"/>
      <c r="J542" s="157">
        <f>ROUND(I542*H542,2)</f>
        <v>0</v>
      </c>
      <c r="K542" s="153" t="s">
        <v>191</v>
      </c>
      <c r="L542" s="34"/>
      <c r="M542" s="158" t="s">
        <v>1</v>
      </c>
      <c r="N542" s="159" t="s">
        <v>45</v>
      </c>
      <c r="O542" s="59"/>
      <c r="P542" s="160">
        <f>O542*H542</f>
        <v>0</v>
      </c>
      <c r="Q542" s="160">
        <v>0</v>
      </c>
      <c r="R542" s="160">
        <f>Q542*H542</f>
        <v>0</v>
      </c>
      <c r="S542" s="160">
        <v>0</v>
      </c>
      <c r="T542" s="161">
        <f>S542*H542</f>
        <v>0</v>
      </c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R542" s="162" t="s">
        <v>192</v>
      </c>
      <c r="AT542" s="162" t="s">
        <v>187</v>
      </c>
      <c r="AU542" s="162" t="s">
        <v>88</v>
      </c>
      <c r="AY542" s="18" t="s">
        <v>185</v>
      </c>
      <c r="BE542" s="163">
        <f>IF(N542="základní",J542,0)</f>
        <v>0</v>
      </c>
      <c r="BF542" s="163">
        <f>IF(N542="snížená",J542,0)</f>
        <v>0</v>
      </c>
      <c r="BG542" s="163">
        <f>IF(N542="zákl. přenesená",J542,0)</f>
        <v>0</v>
      </c>
      <c r="BH542" s="163">
        <f>IF(N542="sníž. přenesená",J542,0)</f>
        <v>0</v>
      </c>
      <c r="BI542" s="163">
        <f>IF(N542="nulová",J542,0)</f>
        <v>0</v>
      </c>
      <c r="BJ542" s="18" t="s">
        <v>24</v>
      </c>
      <c r="BK542" s="163">
        <f>ROUND(I542*H542,2)</f>
        <v>0</v>
      </c>
      <c r="BL542" s="18" t="s">
        <v>192</v>
      </c>
      <c r="BM542" s="162" t="s">
        <v>5086</v>
      </c>
    </row>
    <row r="543" spans="1:65" s="13" customFormat="1">
      <c r="B543" s="164"/>
      <c r="D543" s="165" t="s">
        <v>194</v>
      </c>
      <c r="E543" s="166" t="s">
        <v>1</v>
      </c>
      <c r="F543" s="167" t="s">
        <v>3855</v>
      </c>
      <c r="H543" s="168">
        <v>243.81899999999999</v>
      </c>
      <c r="I543" s="169"/>
      <c r="L543" s="164"/>
      <c r="M543" s="170"/>
      <c r="N543" s="171"/>
      <c r="O543" s="171"/>
      <c r="P543" s="171"/>
      <c r="Q543" s="171"/>
      <c r="R543" s="171"/>
      <c r="S543" s="171"/>
      <c r="T543" s="172"/>
      <c r="AT543" s="166" t="s">
        <v>194</v>
      </c>
      <c r="AU543" s="166" t="s">
        <v>88</v>
      </c>
      <c r="AV543" s="13" t="s">
        <v>88</v>
      </c>
      <c r="AW543" s="13" t="s">
        <v>35</v>
      </c>
      <c r="AX543" s="13" t="s">
        <v>80</v>
      </c>
      <c r="AY543" s="166" t="s">
        <v>185</v>
      </c>
    </row>
    <row r="544" spans="1:65" s="14" customFormat="1">
      <c r="B544" s="173"/>
      <c r="D544" s="165" t="s">
        <v>194</v>
      </c>
      <c r="E544" s="174" t="s">
        <v>1502</v>
      </c>
      <c r="F544" s="175" t="s">
        <v>195</v>
      </c>
      <c r="H544" s="176">
        <v>243.81899999999999</v>
      </c>
      <c r="I544" s="177"/>
      <c r="L544" s="173"/>
      <c r="M544" s="178"/>
      <c r="N544" s="179"/>
      <c r="O544" s="179"/>
      <c r="P544" s="179"/>
      <c r="Q544" s="179"/>
      <c r="R544" s="179"/>
      <c r="S544" s="179"/>
      <c r="T544" s="180"/>
      <c r="AT544" s="174" t="s">
        <v>194</v>
      </c>
      <c r="AU544" s="174" t="s">
        <v>88</v>
      </c>
      <c r="AV544" s="14" t="s">
        <v>192</v>
      </c>
      <c r="AW544" s="14" t="s">
        <v>35</v>
      </c>
      <c r="AX544" s="14" t="s">
        <v>80</v>
      </c>
      <c r="AY544" s="174" t="s">
        <v>185</v>
      </c>
    </row>
    <row r="545" spans="1:65" s="13" customFormat="1">
      <c r="B545" s="164"/>
      <c r="D545" s="165" t="s">
        <v>194</v>
      </c>
      <c r="E545" s="166" t="s">
        <v>1</v>
      </c>
      <c r="F545" s="167" t="s">
        <v>2256</v>
      </c>
      <c r="H545" s="168">
        <v>209.684</v>
      </c>
      <c r="I545" s="169"/>
      <c r="L545" s="164"/>
      <c r="M545" s="170"/>
      <c r="N545" s="171"/>
      <c r="O545" s="171"/>
      <c r="P545" s="171"/>
      <c r="Q545" s="171"/>
      <c r="R545" s="171"/>
      <c r="S545" s="171"/>
      <c r="T545" s="172"/>
      <c r="AT545" s="166" t="s">
        <v>194</v>
      </c>
      <c r="AU545" s="166" t="s">
        <v>88</v>
      </c>
      <c r="AV545" s="13" t="s">
        <v>88</v>
      </c>
      <c r="AW545" s="13" t="s">
        <v>35</v>
      </c>
      <c r="AX545" s="13" t="s">
        <v>80</v>
      </c>
      <c r="AY545" s="166" t="s">
        <v>185</v>
      </c>
    </row>
    <row r="546" spans="1:65" s="14" customFormat="1">
      <c r="B546" s="173"/>
      <c r="D546" s="165" t="s">
        <v>194</v>
      </c>
      <c r="E546" s="174" t="s">
        <v>1</v>
      </c>
      <c r="F546" s="175" t="s">
        <v>195</v>
      </c>
      <c r="H546" s="176">
        <v>209.684</v>
      </c>
      <c r="I546" s="177"/>
      <c r="L546" s="173"/>
      <c r="M546" s="178"/>
      <c r="N546" s="179"/>
      <c r="O546" s="179"/>
      <c r="P546" s="179"/>
      <c r="Q546" s="179"/>
      <c r="R546" s="179"/>
      <c r="S546" s="179"/>
      <c r="T546" s="180"/>
      <c r="AT546" s="174" t="s">
        <v>194</v>
      </c>
      <c r="AU546" s="174" t="s">
        <v>88</v>
      </c>
      <c r="AV546" s="14" t="s">
        <v>192</v>
      </c>
      <c r="AW546" s="14" t="s">
        <v>35</v>
      </c>
      <c r="AX546" s="14" t="s">
        <v>24</v>
      </c>
      <c r="AY546" s="174" t="s">
        <v>185</v>
      </c>
    </row>
    <row r="547" spans="1:65" s="2" customFormat="1" ht="21.75" customHeight="1">
      <c r="A547" s="33"/>
      <c r="B547" s="150"/>
      <c r="C547" s="151" t="s">
        <v>947</v>
      </c>
      <c r="D547" s="151" t="s">
        <v>187</v>
      </c>
      <c r="E547" s="152" t="s">
        <v>512</v>
      </c>
      <c r="F547" s="153" t="s">
        <v>513</v>
      </c>
      <c r="G547" s="154" t="s">
        <v>228</v>
      </c>
      <c r="H547" s="155">
        <v>34.134999999999998</v>
      </c>
      <c r="I547" s="156"/>
      <c r="J547" s="157">
        <f>ROUND(I547*H547,2)</f>
        <v>0</v>
      </c>
      <c r="K547" s="153" t="s">
        <v>191</v>
      </c>
      <c r="L547" s="34"/>
      <c r="M547" s="158" t="s">
        <v>1</v>
      </c>
      <c r="N547" s="159" t="s">
        <v>45</v>
      </c>
      <c r="O547" s="59"/>
      <c r="P547" s="160">
        <f>O547*H547</f>
        <v>0</v>
      </c>
      <c r="Q547" s="160">
        <v>0</v>
      </c>
      <c r="R547" s="160">
        <f>Q547*H547</f>
        <v>0</v>
      </c>
      <c r="S547" s="160">
        <v>0</v>
      </c>
      <c r="T547" s="161">
        <f>S547*H547</f>
        <v>0</v>
      </c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R547" s="162" t="s">
        <v>192</v>
      </c>
      <c r="AT547" s="162" t="s">
        <v>187</v>
      </c>
      <c r="AU547" s="162" t="s">
        <v>88</v>
      </c>
      <c r="AY547" s="18" t="s">
        <v>185</v>
      </c>
      <c r="BE547" s="163">
        <f>IF(N547="základní",J547,0)</f>
        <v>0</v>
      </c>
      <c r="BF547" s="163">
        <f>IF(N547="snížená",J547,0)</f>
        <v>0</v>
      </c>
      <c r="BG547" s="163">
        <f>IF(N547="zákl. přenesená",J547,0)</f>
        <v>0</v>
      </c>
      <c r="BH547" s="163">
        <f>IF(N547="sníž. přenesená",J547,0)</f>
        <v>0</v>
      </c>
      <c r="BI547" s="163">
        <f>IF(N547="nulová",J547,0)</f>
        <v>0</v>
      </c>
      <c r="BJ547" s="18" t="s">
        <v>24</v>
      </c>
      <c r="BK547" s="163">
        <f>ROUND(I547*H547,2)</f>
        <v>0</v>
      </c>
      <c r="BL547" s="18" t="s">
        <v>192</v>
      </c>
      <c r="BM547" s="162" t="s">
        <v>5087</v>
      </c>
    </row>
    <row r="548" spans="1:65" s="13" customFormat="1">
      <c r="B548" s="164"/>
      <c r="D548" s="165" t="s">
        <v>194</v>
      </c>
      <c r="E548" s="166" t="s">
        <v>1</v>
      </c>
      <c r="F548" s="167" t="s">
        <v>2258</v>
      </c>
      <c r="H548" s="168">
        <v>34.134999999999998</v>
      </c>
      <c r="I548" s="169"/>
      <c r="L548" s="164"/>
      <c r="M548" s="170"/>
      <c r="N548" s="171"/>
      <c r="O548" s="171"/>
      <c r="P548" s="171"/>
      <c r="Q548" s="171"/>
      <c r="R548" s="171"/>
      <c r="S548" s="171"/>
      <c r="T548" s="172"/>
      <c r="AT548" s="166" t="s">
        <v>194</v>
      </c>
      <c r="AU548" s="166" t="s">
        <v>88</v>
      </c>
      <c r="AV548" s="13" t="s">
        <v>88</v>
      </c>
      <c r="AW548" s="13" t="s">
        <v>35</v>
      </c>
      <c r="AX548" s="13" t="s">
        <v>24</v>
      </c>
      <c r="AY548" s="166" t="s">
        <v>185</v>
      </c>
    </row>
    <row r="549" spans="1:65" s="2" customFormat="1" ht="16.5" customHeight="1">
      <c r="A549" s="33"/>
      <c r="B549" s="150"/>
      <c r="C549" s="151" t="s">
        <v>953</v>
      </c>
      <c r="D549" s="151" t="s">
        <v>187</v>
      </c>
      <c r="E549" s="152" t="s">
        <v>330</v>
      </c>
      <c r="F549" s="153" t="s">
        <v>331</v>
      </c>
      <c r="G549" s="154" t="s">
        <v>228</v>
      </c>
      <c r="H549" s="155">
        <v>243.81899999999999</v>
      </c>
      <c r="I549" s="156"/>
      <c r="J549" s="157">
        <f>ROUND(I549*H549,2)</f>
        <v>0</v>
      </c>
      <c r="K549" s="153" t="s">
        <v>191</v>
      </c>
      <c r="L549" s="34"/>
      <c r="M549" s="158" t="s">
        <v>1</v>
      </c>
      <c r="N549" s="159" t="s">
        <v>45</v>
      </c>
      <c r="O549" s="59"/>
      <c r="P549" s="160">
        <f>O549*H549</f>
        <v>0</v>
      </c>
      <c r="Q549" s="160">
        <v>0</v>
      </c>
      <c r="R549" s="160">
        <f>Q549*H549</f>
        <v>0</v>
      </c>
      <c r="S549" s="160">
        <v>0</v>
      </c>
      <c r="T549" s="161">
        <f>S549*H549</f>
        <v>0</v>
      </c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R549" s="162" t="s">
        <v>192</v>
      </c>
      <c r="AT549" s="162" t="s">
        <v>187</v>
      </c>
      <c r="AU549" s="162" t="s">
        <v>88</v>
      </c>
      <c r="AY549" s="18" t="s">
        <v>185</v>
      </c>
      <c r="BE549" s="163">
        <f>IF(N549="základní",J549,0)</f>
        <v>0</v>
      </c>
      <c r="BF549" s="163">
        <f>IF(N549="snížená",J549,0)</f>
        <v>0</v>
      </c>
      <c r="BG549" s="163">
        <f>IF(N549="zákl. přenesená",J549,0)</f>
        <v>0</v>
      </c>
      <c r="BH549" s="163">
        <f>IF(N549="sníž. přenesená",J549,0)</f>
        <v>0</v>
      </c>
      <c r="BI549" s="163">
        <f>IF(N549="nulová",J549,0)</f>
        <v>0</v>
      </c>
      <c r="BJ549" s="18" t="s">
        <v>24</v>
      </c>
      <c r="BK549" s="163">
        <f>ROUND(I549*H549,2)</f>
        <v>0</v>
      </c>
      <c r="BL549" s="18" t="s">
        <v>192</v>
      </c>
      <c r="BM549" s="162" t="s">
        <v>5088</v>
      </c>
    </row>
    <row r="550" spans="1:65" s="13" customFormat="1">
      <c r="B550" s="164"/>
      <c r="D550" s="165" t="s">
        <v>194</v>
      </c>
      <c r="E550" s="166" t="s">
        <v>1</v>
      </c>
      <c r="F550" s="167" t="s">
        <v>5089</v>
      </c>
      <c r="H550" s="168">
        <v>243.81899999999999</v>
      </c>
      <c r="I550" s="169"/>
      <c r="L550" s="164"/>
      <c r="M550" s="170"/>
      <c r="N550" s="171"/>
      <c r="O550" s="171"/>
      <c r="P550" s="171"/>
      <c r="Q550" s="171"/>
      <c r="R550" s="171"/>
      <c r="S550" s="171"/>
      <c r="T550" s="172"/>
      <c r="AT550" s="166" t="s">
        <v>194</v>
      </c>
      <c r="AU550" s="166" t="s">
        <v>88</v>
      </c>
      <c r="AV550" s="13" t="s">
        <v>88</v>
      </c>
      <c r="AW550" s="13" t="s">
        <v>35</v>
      </c>
      <c r="AX550" s="13" t="s">
        <v>80</v>
      </c>
      <c r="AY550" s="166" t="s">
        <v>185</v>
      </c>
    </row>
    <row r="551" spans="1:65" s="14" customFormat="1">
      <c r="B551" s="173"/>
      <c r="D551" s="165" t="s">
        <v>194</v>
      </c>
      <c r="E551" s="174" t="s">
        <v>1</v>
      </c>
      <c r="F551" s="175" t="s">
        <v>195</v>
      </c>
      <c r="H551" s="176">
        <v>243.81899999999999</v>
      </c>
      <c r="I551" s="177"/>
      <c r="L551" s="173"/>
      <c r="M551" s="178"/>
      <c r="N551" s="179"/>
      <c r="O551" s="179"/>
      <c r="P551" s="179"/>
      <c r="Q551" s="179"/>
      <c r="R551" s="179"/>
      <c r="S551" s="179"/>
      <c r="T551" s="180"/>
      <c r="AT551" s="174" t="s">
        <v>194</v>
      </c>
      <c r="AU551" s="174" t="s">
        <v>88</v>
      </c>
      <c r="AV551" s="14" t="s">
        <v>192</v>
      </c>
      <c r="AW551" s="14" t="s">
        <v>35</v>
      </c>
      <c r="AX551" s="14" t="s">
        <v>24</v>
      </c>
      <c r="AY551" s="174" t="s">
        <v>185</v>
      </c>
    </row>
    <row r="552" spans="1:65" s="2" customFormat="1" ht="16.5" customHeight="1">
      <c r="A552" s="33"/>
      <c r="B552" s="150"/>
      <c r="C552" s="151" t="s">
        <v>955</v>
      </c>
      <c r="D552" s="151" t="s">
        <v>187</v>
      </c>
      <c r="E552" s="152" t="s">
        <v>334</v>
      </c>
      <c r="F552" s="153" t="s">
        <v>335</v>
      </c>
      <c r="G552" s="154" t="s">
        <v>228</v>
      </c>
      <c r="H552" s="155">
        <v>170.673</v>
      </c>
      <c r="I552" s="156"/>
      <c r="J552" s="157">
        <f>ROUND(I552*H552,2)</f>
        <v>0</v>
      </c>
      <c r="K552" s="153" t="s">
        <v>224</v>
      </c>
      <c r="L552" s="34"/>
      <c r="M552" s="158" t="s">
        <v>1</v>
      </c>
      <c r="N552" s="159" t="s">
        <v>45</v>
      </c>
      <c r="O552" s="59"/>
      <c r="P552" s="160">
        <f>O552*H552</f>
        <v>0</v>
      </c>
      <c r="Q552" s="160">
        <v>0</v>
      </c>
      <c r="R552" s="160">
        <f>Q552*H552</f>
        <v>0</v>
      </c>
      <c r="S552" s="160">
        <v>0</v>
      </c>
      <c r="T552" s="161">
        <f>S552*H552</f>
        <v>0</v>
      </c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R552" s="162" t="s">
        <v>192</v>
      </c>
      <c r="AT552" s="162" t="s">
        <v>187</v>
      </c>
      <c r="AU552" s="162" t="s">
        <v>88</v>
      </c>
      <c r="AY552" s="18" t="s">
        <v>185</v>
      </c>
      <c r="BE552" s="163">
        <f>IF(N552="základní",J552,0)</f>
        <v>0</v>
      </c>
      <c r="BF552" s="163">
        <f>IF(N552="snížená",J552,0)</f>
        <v>0</v>
      </c>
      <c r="BG552" s="163">
        <f>IF(N552="zákl. přenesená",J552,0)</f>
        <v>0</v>
      </c>
      <c r="BH552" s="163">
        <f>IF(N552="sníž. přenesená",J552,0)</f>
        <v>0</v>
      </c>
      <c r="BI552" s="163">
        <f>IF(N552="nulová",J552,0)</f>
        <v>0</v>
      </c>
      <c r="BJ552" s="18" t="s">
        <v>24</v>
      </c>
      <c r="BK552" s="163">
        <f>ROUND(I552*H552,2)</f>
        <v>0</v>
      </c>
      <c r="BL552" s="18" t="s">
        <v>192</v>
      </c>
      <c r="BM552" s="162" t="s">
        <v>5090</v>
      </c>
    </row>
    <row r="553" spans="1:65" s="15" customFormat="1">
      <c r="B553" s="194"/>
      <c r="D553" s="165" t="s">
        <v>194</v>
      </c>
      <c r="E553" s="195" t="s">
        <v>1</v>
      </c>
      <c r="F553" s="196" t="s">
        <v>519</v>
      </c>
      <c r="H553" s="195" t="s">
        <v>1</v>
      </c>
      <c r="I553" s="197"/>
      <c r="L553" s="194"/>
      <c r="M553" s="198"/>
      <c r="N553" s="199"/>
      <c r="O553" s="199"/>
      <c r="P553" s="199"/>
      <c r="Q553" s="199"/>
      <c r="R553" s="199"/>
      <c r="S553" s="199"/>
      <c r="T553" s="200"/>
      <c r="AT553" s="195" t="s">
        <v>194</v>
      </c>
      <c r="AU553" s="195" t="s">
        <v>88</v>
      </c>
      <c r="AV553" s="15" t="s">
        <v>24</v>
      </c>
      <c r="AW553" s="15" t="s">
        <v>35</v>
      </c>
      <c r="AX553" s="15" t="s">
        <v>80</v>
      </c>
      <c r="AY553" s="195" t="s">
        <v>185</v>
      </c>
    </row>
    <row r="554" spans="1:65" s="13" customFormat="1">
      <c r="B554" s="164"/>
      <c r="D554" s="165" t="s">
        <v>194</v>
      </c>
      <c r="E554" s="166" t="s">
        <v>1</v>
      </c>
      <c r="F554" s="167" t="s">
        <v>4469</v>
      </c>
      <c r="H554" s="168">
        <v>170.673</v>
      </c>
      <c r="I554" s="169"/>
      <c r="L554" s="164"/>
      <c r="M554" s="170"/>
      <c r="N554" s="171"/>
      <c r="O554" s="171"/>
      <c r="P554" s="171"/>
      <c r="Q554" s="171"/>
      <c r="R554" s="171"/>
      <c r="S554" s="171"/>
      <c r="T554" s="172"/>
      <c r="AT554" s="166" t="s">
        <v>194</v>
      </c>
      <c r="AU554" s="166" t="s">
        <v>88</v>
      </c>
      <c r="AV554" s="13" t="s">
        <v>88</v>
      </c>
      <c r="AW554" s="13" t="s">
        <v>35</v>
      </c>
      <c r="AX554" s="13" t="s">
        <v>24</v>
      </c>
      <c r="AY554" s="166" t="s">
        <v>185</v>
      </c>
    </row>
    <row r="555" spans="1:65" s="2" customFormat="1" ht="16.5" customHeight="1">
      <c r="A555" s="33"/>
      <c r="B555" s="150"/>
      <c r="C555" s="151" t="s">
        <v>960</v>
      </c>
      <c r="D555" s="151" t="s">
        <v>187</v>
      </c>
      <c r="E555" s="152" t="s">
        <v>521</v>
      </c>
      <c r="F555" s="153" t="s">
        <v>522</v>
      </c>
      <c r="G555" s="154" t="s">
        <v>228</v>
      </c>
      <c r="H555" s="155">
        <v>73.146000000000001</v>
      </c>
      <c r="I555" s="156"/>
      <c r="J555" s="157">
        <f>ROUND(I555*H555,2)</f>
        <v>0</v>
      </c>
      <c r="K555" s="153" t="s">
        <v>224</v>
      </c>
      <c r="L555" s="34"/>
      <c r="M555" s="158" t="s">
        <v>1</v>
      </c>
      <c r="N555" s="159" t="s">
        <v>45</v>
      </c>
      <c r="O555" s="59"/>
      <c r="P555" s="160">
        <f>O555*H555</f>
        <v>0</v>
      </c>
      <c r="Q555" s="160">
        <v>0</v>
      </c>
      <c r="R555" s="160">
        <f>Q555*H555</f>
        <v>0</v>
      </c>
      <c r="S555" s="160">
        <v>0</v>
      </c>
      <c r="T555" s="161">
        <f>S555*H555</f>
        <v>0</v>
      </c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R555" s="162" t="s">
        <v>192</v>
      </c>
      <c r="AT555" s="162" t="s">
        <v>187</v>
      </c>
      <c r="AU555" s="162" t="s">
        <v>88</v>
      </c>
      <c r="AY555" s="18" t="s">
        <v>185</v>
      </c>
      <c r="BE555" s="163">
        <f>IF(N555="základní",J555,0)</f>
        <v>0</v>
      </c>
      <c r="BF555" s="163">
        <f>IF(N555="snížená",J555,0)</f>
        <v>0</v>
      </c>
      <c r="BG555" s="163">
        <f>IF(N555="zákl. přenesená",J555,0)</f>
        <v>0</v>
      </c>
      <c r="BH555" s="163">
        <f>IF(N555="sníž. přenesená",J555,0)</f>
        <v>0</v>
      </c>
      <c r="BI555" s="163">
        <f>IF(N555="nulová",J555,0)</f>
        <v>0</v>
      </c>
      <c r="BJ555" s="18" t="s">
        <v>24</v>
      </c>
      <c r="BK555" s="163">
        <f>ROUND(I555*H555,2)</f>
        <v>0</v>
      </c>
      <c r="BL555" s="18" t="s">
        <v>192</v>
      </c>
      <c r="BM555" s="162" t="s">
        <v>5091</v>
      </c>
    </row>
    <row r="556" spans="1:65" s="13" customFormat="1">
      <c r="B556" s="164"/>
      <c r="D556" s="165" t="s">
        <v>194</v>
      </c>
      <c r="E556" s="166" t="s">
        <v>1</v>
      </c>
      <c r="F556" s="167" t="s">
        <v>4471</v>
      </c>
      <c r="H556" s="168">
        <v>73.146000000000001</v>
      </c>
      <c r="I556" s="169"/>
      <c r="L556" s="164"/>
      <c r="M556" s="170"/>
      <c r="N556" s="171"/>
      <c r="O556" s="171"/>
      <c r="P556" s="171"/>
      <c r="Q556" s="171"/>
      <c r="R556" s="171"/>
      <c r="S556" s="171"/>
      <c r="T556" s="172"/>
      <c r="AT556" s="166" t="s">
        <v>194</v>
      </c>
      <c r="AU556" s="166" t="s">
        <v>88</v>
      </c>
      <c r="AV556" s="13" t="s">
        <v>88</v>
      </c>
      <c r="AW556" s="13" t="s">
        <v>35</v>
      </c>
      <c r="AX556" s="13" t="s">
        <v>24</v>
      </c>
      <c r="AY556" s="166" t="s">
        <v>185</v>
      </c>
    </row>
    <row r="557" spans="1:65" s="2" customFormat="1" ht="16.5" customHeight="1">
      <c r="A557" s="33"/>
      <c r="B557" s="150"/>
      <c r="C557" s="151" t="s">
        <v>258</v>
      </c>
      <c r="D557" s="151" t="s">
        <v>187</v>
      </c>
      <c r="E557" s="152" t="s">
        <v>525</v>
      </c>
      <c r="F557" s="153" t="s">
        <v>526</v>
      </c>
      <c r="G557" s="154" t="s">
        <v>228</v>
      </c>
      <c r="H557" s="155">
        <v>216.357</v>
      </c>
      <c r="I557" s="156"/>
      <c r="J557" s="157">
        <f>ROUND(I557*H557,2)</f>
        <v>0</v>
      </c>
      <c r="K557" s="153" t="s">
        <v>191</v>
      </c>
      <c r="L557" s="34"/>
      <c r="M557" s="158" t="s">
        <v>1</v>
      </c>
      <c r="N557" s="159" t="s">
        <v>45</v>
      </c>
      <c r="O557" s="59"/>
      <c r="P557" s="160">
        <f>O557*H557</f>
        <v>0</v>
      </c>
      <c r="Q557" s="160">
        <v>0</v>
      </c>
      <c r="R557" s="160">
        <f>Q557*H557</f>
        <v>0</v>
      </c>
      <c r="S557" s="160">
        <v>0</v>
      </c>
      <c r="T557" s="161">
        <f>S557*H557</f>
        <v>0</v>
      </c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R557" s="162" t="s">
        <v>192</v>
      </c>
      <c r="AT557" s="162" t="s">
        <v>187</v>
      </c>
      <c r="AU557" s="162" t="s">
        <v>88</v>
      </c>
      <c r="AY557" s="18" t="s">
        <v>185</v>
      </c>
      <c r="BE557" s="163">
        <f>IF(N557="základní",J557,0)</f>
        <v>0</v>
      </c>
      <c r="BF557" s="163">
        <f>IF(N557="snížená",J557,0)</f>
        <v>0</v>
      </c>
      <c r="BG557" s="163">
        <f>IF(N557="zákl. přenesená",J557,0)</f>
        <v>0</v>
      </c>
      <c r="BH557" s="163">
        <f>IF(N557="sníž. přenesená",J557,0)</f>
        <v>0</v>
      </c>
      <c r="BI557" s="163">
        <f>IF(N557="nulová",J557,0)</f>
        <v>0</v>
      </c>
      <c r="BJ557" s="18" t="s">
        <v>24</v>
      </c>
      <c r="BK557" s="163">
        <f>ROUND(I557*H557,2)</f>
        <v>0</v>
      </c>
      <c r="BL557" s="18" t="s">
        <v>192</v>
      </c>
      <c r="BM557" s="162" t="s">
        <v>5092</v>
      </c>
    </row>
    <row r="558" spans="1:65" s="15" customFormat="1">
      <c r="B558" s="194"/>
      <c r="D558" s="165" t="s">
        <v>194</v>
      </c>
      <c r="E558" s="195" t="s">
        <v>1</v>
      </c>
      <c r="F558" s="196" t="s">
        <v>2266</v>
      </c>
      <c r="H558" s="195" t="s">
        <v>1</v>
      </c>
      <c r="I558" s="197"/>
      <c r="L558" s="194"/>
      <c r="M558" s="198"/>
      <c r="N558" s="199"/>
      <c r="O558" s="199"/>
      <c r="P558" s="199"/>
      <c r="Q558" s="199"/>
      <c r="R558" s="199"/>
      <c r="S558" s="199"/>
      <c r="T558" s="200"/>
      <c r="AT558" s="195" t="s">
        <v>194</v>
      </c>
      <c r="AU558" s="195" t="s">
        <v>88</v>
      </c>
      <c r="AV558" s="15" t="s">
        <v>24</v>
      </c>
      <c r="AW558" s="15" t="s">
        <v>35</v>
      </c>
      <c r="AX558" s="15" t="s">
        <v>80</v>
      </c>
      <c r="AY558" s="195" t="s">
        <v>185</v>
      </c>
    </row>
    <row r="559" spans="1:65" s="13" customFormat="1">
      <c r="B559" s="164"/>
      <c r="D559" s="165" t="s">
        <v>194</v>
      </c>
      <c r="E559" s="166" t="s">
        <v>1</v>
      </c>
      <c r="F559" s="167" t="s">
        <v>3862</v>
      </c>
      <c r="H559" s="168">
        <v>275.13</v>
      </c>
      <c r="I559" s="169"/>
      <c r="L559" s="164"/>
      <c r="M559" s="170"/>
      <c r="N559" s="171"/>
      <c r="O559" s="171"/>
      <c r="P559" s="171"/>
      <c r="Q559" s="171"/>
      <c r="R559" s="171"/>
      <c r="S559" s="171"/>
      <c r="T559" s="172"/>
      <c r="AT559" s="166" t="s">
        <v>194</v>
      </c>
      <c r="AU559" s="166" t="s">
        <v>88</v>
      </c>
      <c r="AV559" s="13" t="s">
        <v>88</v>
      </c>
      <c r="AW559" s="13" t="s">
        <v>35</v>
      </c>
      <c r="AX559" s="13" t="s">
        <v>80</v>
      </c>
      <c r="AY559" s="166" t="s">
        <v>185</v>
      </c>
    </row>
    <row r="560" spans="1:65" s="13" customFormat="1">
      <c r="B560" s="164"/>
      <c r="D560" s="165" t="s">
        <v>194</v>
      </c>
      <c r="E560" s="166" t="s">
        <v>1</v>
      </c>
      <c r="F560" s="167" t="s">
        <v>3863</v>
      </c>
      <c r="H560" s="168">
        <v>43.56</v>
      </c>
      <c r="I560" s="169"/>
      <c r="L560" s="164"/>
      <c r="M560" s="170"/>
      <c r="N560" s="171"/>
      <c r="O560" s="171"/>
      <c r="P560" s="171"/>
      <c r="Q560" s="171"/>
      <c r="R560" s="171"/>
      <c r="S560" s="171"/>
      <c r="T560" s="172"/>
      <c r="AT560" s="166" t="s">
        <v>194</v>
      </c>
      <c r="AU560" s="166" t="s">
        <v>88</v>
      </c>
      <c r="AV560" s="13" t="s">
        <v>88</v>
      </c>
      <c r="AW560" s="13" t="s">
        <v>35</v>
      </c>
      <c r="AX560" s="13" t="s">
        <v>80</v>
      </c>
      <c r="AY560" s="166" t="s">
        <v>185</v>
      </c>
    </row>
    <row r="561" spans="1:65" s="15" customFormat="1">
      <c r="B561" s="194"/>
      <c r="D561" s="165" t="s">
        <v>194</v>
      </c>
      <c r="E561" s="195" t="s">
        <v>1</v>
      </c>
      <c r="F561" s="196" t="s">
        <v>2270</v>
      </c>
      <c r="H561" s="195" t="s">
        <v>1</v>
      </c>
      <c r="I561" s="197"/>
      <c r="L561" s="194"/>
      <c r="M561" s="198"/>
      <c r="N561" s="199"/>
      <c r="O561" s="199"/>
      <c r="P561" s="199"/>
      <c r="Q561" s="199"/>
      <c r="R561" s="199"/>
      <c r="S561" s="199"/>
      <c r="T561" s="200"/>
      <c r="AT561" s="195" t="s">
        <v>194</v>
      </c>
      <c r="AU561" s="195" t="s">
        <v>88</v>
      </c>
      <c r="AV561" s="15" t="s">
        <v>24</v>
      </c>
      <c r="AW561" s="15" t="s">
        <v>35</v>
      </c>
      <c r="AX561" s="15" t="s">
        <v>80</v>
      </c>
      <c r="AY561" s="195" t="s">
        <v>185</v>
      </c>
    </row>
    <row r="562" spans="1:65" s="13" customFormat="1">
      <c r="B562" s="164"/>
      <c r="D562" s="165" t="s">
        <v>194</v>
      </c>
      <c r="E562" s="166" t="s">
        <v>1</v>
      </c>
      <c r="F562" s="167" t="s">
        <v>2271</v>
      </c>
      <c r="H562" s="168">
        <v>-16.420999999999999</v>
      </c>
      <c r="I562" s="169"/>
      <c r="L562" s="164"/>
      <c r="M562" s="170"/>
      <c r="N562" s="171"/>
      <c r="O562" s="171"/>
      <c r="P562" s="171"/>
      <c r="Q562" s="171"/>
      <c r="R562" s="171"/>
      <c r="S562" s="171"/>
      <c r="T562" s="172"/>
      <c r="AT562" s="166" t="s">
        <v>194</v>
      </c>
      <c r="AU562" s="166" t="s">
        <v>88</v>
      </c>
      <c r="AV562" s="13" t="s">
        <v>88</v>
      </c>
      <c r="AW562" s="13" t="s">
        <v>35</v>
      </c>
      <c r="AX562" s="13" t="s">
        <v>80</v>
      </c>
      <c r="AY562" s="166" t="s">
        <v>185</v>
      </c>
    </row>
    <row r="563" spans="1:65" s="15" customFormat="1">
      <c r="B563" s="194"/>
      <c r="D563" s="165" t="s">
        <v>194</v>
      </c>
      <c r="E563" s="195" t="s">
        <v>1</v>
      </c>
      <c r="F563" s="196" t="s">
        <v>3864</v>
      </c>
      <c r="H563" s="195" t="s">
        <v>1</v>
      </c>
      <c r="I563" s="197"/>
      <c r="L563" s="194"/>
      <c r="M563" s="198"/>
      <c r="N563" s="199"/>
      <c r="O563" s="199"/>
      <c r="P563" s="199"/>
      <c r="Q563" s="199"/>
      <c r="R563" s="199"/>
      <c r="S563" s="199"/>
      <c r="T563" s="200"/>
      <c r="AT563" s="195" t="s">
        <v>194</v>
      </c>
      <c r="AU563" s="195" t="s">
        <v>88</v>
      </c>
      <c r="AV563" s="15" t="s">
        <v>24</v>
      </c>
      <c r="AW563" s="15" t="s">
        <v>35</v>
      </c>
      <c r="AX563" s="15" t="s">
        <v>80</v>
      </c>
      <c r="AY563" s="195" t="s">
        <v>185</v>
      </c>
    </row>
    <row r="564" spans="1:65" s="13" customFormat="1">
      <c r="B564" s="164"/>
      <c r="D564" s="165" t="s">
        <v>194</v>
      </c>
      <c r="E564" s="166" t="s">
        <v>1</v>
      </c>
      <c r="F564" s="167" t="s">
        <v>3865</v>
      </c>
      <c r="H564" s="168">
        <v>-7.008</v>
      </c>
      <c r="I564" s="169"/>
      <c r="L564" s="164"/>
      <c r="M564" s="170"/>
      <c r="N564" s="171"/>
      <c r="O564" s="171"/>
      <c r="P564" s="171"/>
      <c r="Q564" s="171"/>
      <c r="R564" s="171"/>
      <c r="S564" s="171"/>
      <c r="T564" s="172"/>
      <c r="AT564" s="166" t="s">
        <v>194</v>
      </c>
      <c r="AU564" s="166" t="s">
        <v>88</v>
      </c>
      <c r="AV564" s="13" t="s">
        <v>88</v>
      </c>
      <c r="AW564" s="13" t="s">
        <v>35</v>
      </c>
      <c r="AX564" s="13" t="s">
        <v>80</v>
      </c>
      <c r="AY564" s="166" t="s">
        <v>185</v>
      </c>
    </row>
    <row r="565" spans="1:65" s="13" customFormat="1">
      <c r="B565" s="164"/>
      <c r="D565" s="165" t="s">
        <v>194</v>
      </c>
      <c r="E565" s="166" t="s">
        <v>1</v>
      </c>
      <c r="F565" s="167" t="s">
        <v>3866</v>
      </c>
      <c r="H565" s="168">
        <v>-2.0990000000000002</v>
      </c>
      <c r="I565" s="169"/>
      <c r="L565" s="164"/>
      <c r="M565" s="170"/>
      <c r="N565" s="171"/>
      <c r="O565" s="171"/>
      <c r="P565" s="171"/>
      <c r="Q565" s="171"/>
      <c r="R565" s="171"/>
      <c r="S565" s="171"/>
      <c r="T565" s="172"/>
      <c r="AT565" s="166" t="s">
        <v>194</v>
      </c>
      <c r="AU565" s="166" t="s">
        <v>88</v>
      </c>
      <c r="AV565" s="13" t="s">
        <v>88</v>
      </c>
      <c r="AW565" s="13" t="s">
        <v>35</v>
      </c>
      <c r="AX565" s="13" t="s">
        <v>80</v>
      </c>
      <c r="AY565" s="166" t="s">
        <v>185</v>
      </c>
    </row>
    <row r="566" spans="1:65" s="15" customFormat="1">
      <c r="B566" s="194"/>
      <c r="D566" s="165" t="s">
        <v>194</v>
      </c>
      <c r="E566" s="195" t="s">
        <v>1</v>
      </c>
      <c r="F566" s="196" t="s">
        <v>5093</v>
      </c>
      <c r="H566" s="195" t="s">
        <v>1</v>
      </c>
      <c r="I566" s="197"/>
      <c r="L566" s="194"/>
      <c r="M566" s="198"/>
      <c r="N566" s="199"/>
      <c r="O566" s="199"/>
      <c r="P566" s="199"/>
      <c r="Q566" s="199"/>
      <c r="R566" s="199"/>
      <c r="S566" s="199"/>
      <c r="T566" s="200"/>
      <c r="AT566" s="195" t="s">
        <v>194</v>
      </c>
      <c r="AU566" s="195" t="s">
        <v>88</v>
      </c>
      <c r="AV566" s="15" t="s">
        <v>24</v>
      </c>
      <c r="AW566" s="15" t="s">
        <v>35</v>
      </c>
      <c r="AX566" s="15" t="s">
        <v>80</v>
      </c>
      <c r="AY566" s="195" t="s">
        <v>185</v>
      </c>
    </row>
    <row r="567" spans="1:65" s="13" customFormat="1">
      <c r="B567" s="164"/>
      <c r="D567" s="165" t="s">
        <v>194</v>
      </c>
      <c r="E567" s="166" t="s">
        <v>1</v>
      </c>
      <c r="F567" s="167" t="s">
        <v>5094</v>
      </c>
      <c r="H567" s="168">
        <v>-65.801000000000002</v>
      </c>
      <c r="I567" s="169"/>
      <c r="L567" s="164"/>
      <c r="M567" s="170"/>
      <c r="N567" s="171"/>
      <c r="O567" s="171"/>
      <c r="P567" s="171"/>
      <c r="Q567" s="171"/>
      <c r="R567" s="171"/>
      <c r="S567" s="171"/>
      <c r="T567" s="172"/>
      <c r="AT567" s="166" t="s">
        <v>194</v>
      </c>
      <c r="AU567" s="166" t="s">
        <v>88</v>
      </c>
      <c r="AV567" s="13" t="s">
        <v>88</v>
      </c>
      <c r="AW567" s="13" t="s">
        <v>35</v>
      </c>
      <c r="AX567" s="13" t="s">
        <v>80</v>
      </c>
      <c r="AY567" s="166" t="s">
        <v>185</v>
      </c>
    </row>
    <row r="568" spans="1:65" s="13" customFormat="1">
      <c r="B568" s="164"/>
      <c r="D568" s="165" t="s">
        <v>194</v>
      </c>
      <c r="E568" s="166" t="s">
        <v>1</v>
      </c>
      <c r="F568" s="167" t="s">
        <v>5095</v>
      </c>
      <c r="H568" s="168">
        <v>-4.4820000000000002</v>
      </c>
      <c r="I568" s="169"/>
      <c r="L568" s="164"/>
      <c r="M568" s="170"/>
      <c r="N568" s="171"/>
      <c r="O568" s="171"/>
      <c r="P568" s="171"/>
      <c r="Q568" s="171"/>
      <c r="R568" s="171"/>
      <c r="S568" s="171"/>
      <c r="T568" s="172"/>
      <c r="AT568" s="166" t="s">
        <v>194</v>
      </c>
      <c r="AU568" s="166" t="s">
        <v>88</v>
      </c>
      <c r="AV568" s="13" t="s">
        <v>88</v>
      </c>
      <c r="AW568" s="13" t="s">
        <v>35</v>
      </c>
      <c r="AX568" s="13" t="s">
        <v>80</v>
      </c>
      <c r="AY568" s="166" t="s">
        <v>185</v>
      </c>
    </row>
    <row r="569" spans="1:65" s="13" customFormat="1">
      <c r="B569" s="164"/>
      <c r="D569" s="165" t="s">
        <v>194</v>
      </c>
      <c r="E569" s="166" t="s">
        <v>1</v>
      </c>
      <c r="F569" s="167" t="s">
        <v>5096</v>
      </c>
      <c r="H569" s="168">
        <v>-5.8209999999999997</v>
      </c>
      <c r="I569" s="169"/>
      <c r="L569" s="164"/>
      <c r="M569" s="170"/>
      <c r="N569" s="171"/>
      <c r="O569" s="171"/>
      <c r="P569" s="171"/>
      <c r="Q569" s="171"/>
      <c r="R569" s="171"/>
      <c r="S569" s="171"/>
      <c r="T569" s="172"/>
      <c r="AT569" s="166" t="s">
        <v>194</v>
      </c>
      <c r="AU569" s="166" t="s">
        <v>88</v>
      </c>
      <c r="AV569" s="13" t="s">
        <v>88</v>
      </c>
      <c r="AW569" s="13" t="s">
        <v>35</v>
      </c>
      <c r="AX569" s="13" t="s">
        <v>80</v>
      </c>
      <c r="AY569" s="166" t="s">
        <v>185</v>
      </c>
    </row>
    <row r="570" spans="1:65" s="13" customFormat="1">
      <c r="B570" s="164"/>
      <c r="D570" s="165" t="s">
        <v>194</v>
      </c>
      <c r="E570" s="166" t="s">
        <v>1</v>
      </c>
      <c r="F570" s="167" t="s">
        <v>5097</v>
      </c>
      <c r="H570" s="168">
        <v>-0.70099999999999996</v>
      </c>
      <c r="I570" s="169"/>
      <c r="L570" s="164"/>
      <c r="M570" s="170"/>
      <c r="N570" s="171"/>
      <c r="O570" s="171"/>
      <c r="P570" s="171"/>
      <c r="Q570" s="171"/>
      <c r="R570" s="171"/>
      <c r="S570" s="171"/>
      <c r="T570" s="172"/>
      <c r="AT570" s="166" t="s">
        <v>194</v>
      </c>
      <c r="AU570" s="166" t="s">
        <v>88</v>
      </c>
      <c r="AV570" s="13" t="s">
        <v>88</v>
      </c>
      <c r="AW570" s="13" t="s">
        <v>35</v>
      </c>
      <c r="AX570" s="13" t="s">
        <v>80</v>
      </c>
      <c r="AY570" s="166" t="s">
        <v>185</v>
      </c>
    </row>
    <row r="571" spans="1:65" s="14" customFormat="1">
      <c r="B571" s="173"/>
      <c r="D571" s="165" t="s">
        <v>194</v>
      </c>
      <c r="E571" s="174" t="s">
        <v>529</v>
      </c>
      <c r="F571" s="175" t="s">
        <v>195</v>
      </c>
      <c r="H571" s="176">
        <v>216.357</v>
      </c>
      <c r="I571" s="177"/>
      <c r="L571" s="173"/>
      <c r="M571" s="178"/>
      <c r="N571" s="179"/>
      <c r="O571" s="179"/>
      <c r="P571" s="179"/>
      <c r="Q571" s="179"/>
      <c r="R571" s="179"/>
      <c r="S571" s="179"/>
      <c r="T571" s="180"/>
      <c r="AT571" s="174" t="s">
        <v>194</v>
      </c>
      <c r="AU571" s="174" t="s">
        <v>88</v>
      </c>
      <c r="AV571" s="14" t="s">
        <v>192</v>
      </c>
      <c r="AW571" s="14" t="s">
        <v>35</v>
      </c>
      <c r="AX571" s="14" t="s">
        <v>24</v>
      </c>
      <c r="AY571" s="174" t="s">
        <v>185</v>
      </c>
    </row>
    <row r="572" spans="1:65" s="2" customFormat="1" ht="16.5" customHeight="1">
      <c r="A572" s="33"/>
      <c r="B572" s="150"/>
      <c r="C572" s="181" t="s">
        <v>970</v>
      </c>
      <c r="D572" s="181" t="s">
        <v>231</v>
      </c>
      <c r="E572" s="182" t="s">
        <v>530</v>
      </c>
      <c r="F572" s="183" t="s">
        <v>531</v>
      </c>
      <c r="G572" s="184" t="s">
        <v>234</v>
      </c>
      <c r="H572" s="185">
        <v>449.80599999999998</v>
      </c>
      <c r="I572" s="186"/>
      <c r="J572" s="187">
        <f>ROUND(I572*H572,2)</f>
        <v>0</v>
      </c>
      <c r="K572" s="183" t="s">
        <v>1</v>
      </c>
      <c r="L572" s="188"/>
      <c r="M572" s="189" t="s">
        <v>1</v>
      </c>
      <c r="N572" s="190" t="s">
        <v>45</v>
      </c>
      <c r="O572" s="59"/>
      <c r="P572" s="160">
        <f>O572*H572</f>
        <v>0</v>
      </c>
      <c r="Q572" s="160">
        <v>0</v>
      </c>
      <c r="R572" s="160">
        <f>Q572*H572</f>
        <v>0</v>
      </c>
      <c r="S572" s="160">
        <v>0</v>
      </c>
      <c r="T572" s="161">
        <f>S572*H572</f>
        <v>0</v>
      </c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R572" s="162" t="s">
        <v>217</v>
      </c>
      <c r="AT572" s="162" t="s">
        <v>231</v>
      </c>
      <c r="AU572" s="162" t="s">
        <v>88</v>
      </c>
      <c r="AY572" s="18" t="s">
        <v>185</v>
      </c>
      <c r="BE572" s="163">
        <f>IF(N572="základní",J572,0)</f>
        <v>0</v>
      </c>
      <c r="BF572" s="163">
        <f>IF(N572="snížená",J572,0)</f>
        <v>0</v>
      </c>
      <c r="BG572" s="163">
        <f>IF(N572="zákl. přenesená",J572,0)</f>
        <v>0</v>
      </c>
      <c r="BH572" s="163">
        <f>IF(N572="sníž. přenesená",J572,0)</f>
        <v>0</v>
      </c>
      <c r="BI572" s="163">
        <f>IF(N572="nulová",J572,0)</f>
        <v>0</v>
      </c>
      <c r="BJ572" s="18" t="s">
        <v>24</v>
      </c>
      <c r="BK572" s="163">
        <f>ROUND(I572*H572,2)</f>
        <v>0</v>
      </c>
      <c r="BL572" s="18" t="s">
        <v>192</v>
      </c>
      <c r="BM572" s="162" t="s">
        <v>5098</v>
      </c>
    </row>
    <row r="573" spans="1:65" s="13" customFormat="1">
      <c r="B573" s="164"/>
      <c r="D573" s="165" t="s">
        <v>194</v>
      </c>
      <c r="E573" s="166" t="s">
        <v>1</v>
      </c>
      <c r="F573" s="167" t="s">
        <v>5099</v>
      </c>
      <c r="H573" s="168">
        <v>449.80599999999998</v>
      </c>
      <c r="I573" s="169"/>
      <c r="L573" s="164"/>
      <c r="M573" s="170"/>
      <c r="N573" s="171"/>
      <c r="O573" s="171"/>
      <c r="P573" s="171"/>
      <c r="Q573" s="171"/>
      <c r="R573" s="171"/>
      <c r="S573" s="171"/>
      <c r="T573" s="172"/>
      <c r="AT573" s="166" t="s">
        <v>194</v>
      </c>
      <c r="AU573" s="166" t="s">
        <v>88</v>
      </c>
      <c r="AV573" s="13" t="s">
        <v>88</v>
      </c>
      <c r="AW573" s="13" t="s">
        <v>35</v>
      </c>
      <c r="AX573" s="13" t="s">
        <v>80</v>
      </c>
      <c r="AY573" s="166" t="s">
        <v>185</v>
      </c>
    </row>
    <row r="574" spans="1:65" s="14" customFormat="1">
      <c r="B574" s="173"/>
      <c r="D574" s="165" t="s">
        <v>194</v>
      </c>
      <c r="E574" s="174" t="s">
        <v>1</v>
      </c>
      <c r="F574" s="175" t="s">
        <v>195</v>
      </c>
      <c r="H574" s="176">
        <v>449.80599999999998</v>
      </c>
      <c r="I574" s="177"/>
      <c r="L574" s="173"/>
      <c r="M574" s="178"/>
      <c r="N574" s="179"/>
      <c r="O574" s="179"/>
      <c r="P574" s="179"/>
      <c r="Q574" s="179"/>
      <c r="R574" s="179"/>
      <c r="S574" s="179"/>
      <c r="T574" s="180"/>
      <c r="AT574" s="174" t="s">
        <v>194</v>
      </c>
      <c r="AU574" s="174" t="s">
        <v>88</v>
      </c>
      <c r="AV574" s="14" t="s">
        <v>192</v>
      </c>
      <c r="AW574" s="14" t="s">
        <v>35</v>
      </c>
      <c r="AX574" s="14" t="s">
        <v>24</v>
      </c>
      <c r="AY574" s="174" t="s">
        <v>185</v>
      </c>
    </row>
    <row r="575" spans="1:65" s="2" customFormat="1" ht="16.5" customHeight="1">
      <c r="A575" s="33"/>
      <c r="B575" s="150"/>
      <c r="C575" s="151" t="s">
        <v>975</v>
      </c>
      <c r="D575" s="151" t="s">
        <v>187</v>
      </c>
      <c r="E575" s="152" t="s">
        <v>926</v>
      </c>
      <c r="F575" s="153" t="s">
        <v>927</v>
      </c>
      <c r="G575" s="154" t="s">
        <v>228</v>
      </c>
      <c r="H575" s="155">
        <v>249.892</v>
      </c>
      <c r="I575" s="156"/>
      <c r="J575" s="157">
        <f>ROUND(I575*H575,2)</f>
        <v>0</v>
      </c>
      <c r="K575" s="153" t="s">
        <v>191</v>
      </c>
      <c r="L575" s="34"/>
      <c r="M575" s="158" t="s">
        <v>1</v>
      </c>
      <c r="N575" s="159" t="s">
        <v>45</v>
      </c>
      <c r="O575" s="59"/>
      <c r="P575" s="160">
        <f>O575*H575</f>
        <v>0</v>
      </c>
      <c r="Q575" s="160">
        <v>0</v>
      </c>
      <c r="R575" s="160">
        <f>Q575*H575</f>
        <v>0</v>
      </c>
      <c r="S575" s="160">
        <v>0</v>
      </c>
      <c r="T575" s="161">
        <f>S575*H575</f>
        <v>0</v>
      </c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R575" s="162" t="s">
        <v>192</v>
      </c>
      <c r="AT575" s="162" t="s">
        <v>187</v>
      </c>
      <c r="AU575" s="162" t="s">
        <v>88</v>
      </c>
      <c r="AY575" s="18" t="s">
        <v>185</v>
      </c>
      <c r="BE575" s="163">
        <f>IF(N575="základní",J575,0)</f>
        <v>0</v>
      </c>
      <c r="BF575" s="163">
        <f>IF(N575="snížená",J575,0)</f>
        <v>0</v>
      </c>
      <c r="BG575" s="163">
        <f>IF(N575="zákl. přenesená",J575,0)</f>
        <v>0</v>
      </c>
      <c r="BH575" s="163">
        <f>IF(N575="sníž. přenesená",J575,0)</f>
        <v>0</v>
      </c>
      <c r="BI575" s="163">
        <f>IF(N575="nulová",J575,0)</f>
        <v>0</v>
      </c>
      <c r="BJ575" s="18" t="s">
        <v>24</v>
      </c>
      <c r="BK575" s="163">
        <f>ROUND(I575*H575,2)</f>
        <v>0</v>
      </c>
      <c r="BL575" s="18" t="s">
        <v>192</v>
      </c>
      <c r="BM575" s="162" t="s">
        <v>5100</v>
      </c>
    </row>
    <row r="576" spans="1:65" s="13" customFormat="1">
      <c r="B576" s="164"/>
      <c r="D576" s="165" t="s">
        <v>194</v>
      </c>
      <c r="E576" s="166" t="s">
        <v>1</v>
      </c>
      <c r="F576" s="167" t="s">
        <v>5101</v>
      </c>
      <c r="H576" s="168">
        <v>249.892</v>
      </c>
      <c r="I576" s="169"/>
      <c r="L576" s="164"/>
      <c r="M576" s="170"/>
      <c r="N576" s="171"/>
      <c r="O576" s="171"/>
      <c r="P576" s="171"/>
      <c r="Q576" s="171"/>
      <c r="R576" s="171"/>
      <c r="S576" s="171"/>
      <c r="T576" s="172"/>
      <c r="AT576" s="166" t="s">
        <v>194</v>
      </c>
      <c r="AU576" s="166" t="s">
        <v>88</v>
      </c>
      <c r="AV576" s="13" t="s">
        <v>88</v>
      </c>
      <c r="AW576" s="13" t="s">
        <v>35</v>
      </c>
      <c r="AX576" s="13" t="s">
        <v>80</v>
      </c>
      <c r="AY576" s="166" t="s">
        <v>185</v>
      </c>
    </row>
    <row r="577" spans="1:65" s="14" customFormat="1">
      <c r="B577" s="173"/>
      <c r="D577" s="165" t="s">
        <v>194</v>
      </c>
      <c r="E577" s="174" t="s">
        <v>1</v>
      </c>
      <c r="F577" s="175" t="s">
        <v>195</v>
      </c>
      <c r="H577" s="176">
        <v>249.892</v>
      </c>
      <c r="I577" s="177"/>
      <c r="L577" s="173"/>
      <c r="M577" s="178"/>
      <c r="N577" s="179"/>
      <c r="O577" s="179"/>
      <c r="P577" s="179"/>
      <c r="Q577" s="179"/>
      <c r="R577" s="179"/>
      <c r="S577" s="179"/>
      <c r="T577" s="180"/>
      <c r="AT577" s="174" t="s">
        <v>194</v>
      </c>
      <c r="AU577" s="174" t="s">
        <v>88</v>
      </c>
      <c r="AV577" s="14" t="s">
        <v>192</v>
      </c>
      <c r="AW577" s="14" t="s">
        <v>35</v>
      </c>
      <c r="AX577" s="14" t="s">
        <v>24</v>
      </c>
      <c r="AY577" s="174" t="s">
        <v>185</v>
      </c>
    </row>
    <row r="578" spans="1:65" s="2" customFormat="1" ht="21.75" customHeight="1">
      <c r="A578" s="33"/>
      <c r="B578" s="150"/>
      <c r="C578" s="151" t="s">
        <v>272</v>
      </c>
      <c r="D578" s="151" t="s">
        <v>187</v>
      </c>
      <c r="E578" s="152" t="s">
        <v>353</v>
      </c>
      <c r="F578" s="153" t="s">
        <v>354</v>
      </c>
      <c r="G578" s="154" t="s">
        <v>228</v>
      </c>
      <c r="H578" s="155">
        <v>249.892</v>
      </c>
      <c r="I578" s="156"/>
      <c r="J578" s="157">
        <f>ROUND(I578*H578,2)</f>
        <v>0</v>
      </c>
      <c r="K578" s="153" t="s">
        <v>191</v>
      </c>
      <c r="L578" s="34"/>
      <c r="M578" s="158" t="s">
        <v>1</v>
      </c>
      <c r="N578" s="159" t="s">
        <v>45</v>
      </c>
      <c r="O578" s="59"/>
      <c r="P578" s="160">
        <f>O578*H578</f>
        <v>0</v>
      </c>
      <c r="Q578" s="160">
        <v>0</v>
      </c>
      <c r="R578" s="160">
        <f>Q578*H578</f>
        <v>0</v>
      </c>
      <c r="S578" s="160">
        <v>0</v>
      </c>
      <c r="T578" s="161">
        <f>S578*H578</f>
        <v>0</v>
      </c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R578" s="162" t="s">
        <v>192</v>
      </c>
      <c r="AT578" s="162" t="s">
        <v>187</v>
      </c>
      <c r="AU578" s="162" t="s">
        <v>88</v>
      </c>
      <c r="AY578" s="18" t="s">
        <v>185</v>
      </c>
      <c r="BE578" s="163">
        <f>IF(N578="základní",J578,0)</f>
        <v>0</v>
      </c>
      <c r="BF578" s="163">
        <f>IF(N578="snížená",J578,0)</f>
        <v>0</v>
      </c>
      <c r="BG578" s="163">
        <f>IF(N578="zákl. přenesená",J578,0)</f>
        <v>0</v>
      </c>
      <c r="BH578" s="163">
        <f>IF(N578="sníž. přenesená",J578,0)</f>
        <v>0</v>
      </c>
      <c r="BI578" s="163">
        <f>IF(N578="nulová",J578,0)</f>
        <v>0</v>
      </c>
      <c r="BJ578" s="18" t="s">
        <v>24</v>
      </c>
      <c r="BK578" s="163">
        <f>ROUND(I578*H578,2)</f>
        <v>0</v>
      </c>
      <c r="BL578" s="18" t="s">
        <v>192</v>
      </c>
      <c r="BM578" s="162" t="s">
        <v>5102</v>
      </c>
    </row>
    <row r="579" spans="1:65" s="2" customFormat="1" ht="16.5" customHeight="1">
      <c r="A579" s="33"/>
      <c r="B579" s="150"/>
      <c r="C579" s="151" t="s">
        <v>989</v>
      </c>
      <c r="D579" s="151" t="s">
        <v>187</v>
      </c>
      <c r="E579" s="152" t="s">
        <v>912</v>
      </c>
      <c r="F579" s="153" t="s">
        <v>913</v>
      </c>
      <c r="G579" s="154" t="s">
        <v>228</v>
      </c>
      <c r="H579" s="155">
        <v>58.987000000000002</v>
      </c>
      <c r="I579" s="156"/>
      <c r="J579" s="157">
        <f>ROUND(I579*H579,2)</f>
        <v>0</v>
      </c>
      <c r="K579" s="153" t="s">
        <v>191</v>
      </c>
      <c r="L579" s="34"/>
      <c r="M579" s="158" t="s">
        <v>1</v>
      </c>
      <c r="N579" s="159" t="s">
        <v>45</v>
      </c>
      <c r="O579" s="59"/>
      <c r="P579" s="160">
        <f>O579*H579</f>
        <v>0</v>
      </c>
      <c r="Q579" s="160">
        <v>0</v>
      </c>
      <c r="R579" s="160">
        <f>Q579*H579</f>
        <v>0</v>
      </c>
      <c r="S579" s="160">
        <v>0</v>
      </c>
      <c r="T579" s="161">
        <f>S579*H579</f>
        <v>0</v>
      </c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R579" s="162" t="s">
        <v>192</v>
      </c>
      <c r="AT579" s="162" t="s">
        <v>187</v>
      </c>
      <c r="AU579" s="162" t="s">
        <v>88</v>
      </c>
      <c r="AY579" s="18" t="s">
        <v>185</v>
      </c>
      <c r="BE579" s="163">
        <f>IF(N579="základní",J579,0)</f>
        <v>0</v>
      </c>
      <c r="BF579" s="163">
        <f>IF(N579="snížená",J579,0)</f>
        <v>0</v>
      </c>
      <c r="BG579" s="163">
        <f>IF(N579="zákl. přenesená",J579,0)</f>
        <v>0</v>
      </c>
      <c r="BH579" s="163">
        <f>IF(N579="sníž. přenesená",J579,0)</f>
        <v>0</v>
      </c>
      <c r="BI579" s="163">
        <f>IF(N579="nulová",J579,0)</f>
        <v>0</v>
      </c>
      <c r="BJ579" s="18" t="s">
        <v>24</v>
      </c>
      <c r="BK579" s="163">
        <f>ROUND(I579*H579,2)</f>
        <v>0</v>
      </c>
      <c r="BL579" s="18" t="s">
        <v>192</v>
      </c>
      <c r="BM579" s="162" t="s">
        <v>5103</v>
      </c>
    </row>
    <row r="580" spans="1:65" s="13" customFormat="1">
      <c r="B580" s="164"/>
      <c r="D580" s="165" t="s">
        <v>194</v>
      </c>
      <c r="E580" s="166" t="s">
        <v>1</v>
      </c>
      <c r="F580" s="167" t="s">
        <v>5104</v>
      </c>
      <c r="H580" s="168">
        <v>50.569000000000003</v>
      </c>
      <c r="I580" s="169"/>
      <c r="L580" s="164"/>
      <c r="M580" s="170"/>
      <c r="N580" s="171"/>
      <c r="O580" s="171"/>
      <c r="P580" s="171"/>
      <c r="Q580" s="171"/>
      <c r="R580" s="171"/>
      <c r="S580" s="171"/>
      <c r="T580" s="172"/>
      <c r="AT580" s="166" t="s">
        <v>194</v>
      </c>
      <c r="AU580" s="166" t="s">
        <v>88</v>
      </c>
      <c r="AV580" s="13" t="s">
        <v>88</v>
      </c>
      <c r="AW580" s="13" t="s">
        <v>35</v>
      </c>
      <c r="AX580" s="13" t="s">
        <v>80</v>
      </c>
      <c r="AY580" s="166" t="s">
        <v>185</v>
      </c>
    </row>
    <row r="581" spans="1:65" s="13" customFormat="1">
      <c r="B581" s="164"/>
      <c r="D581" s="165" t="s">
        <v>194</v>
      </c>
      <c r="E581" s="166" t="s">
        <v>1</v>
      </c>
      <c r="F581" s="167" t="s">
        <v>5105</v>
      </c>
      <c r="H581" s="168">
        <v>3.4630000000000001</v>
      </c>
      <c r="I581" s="169"/>
      <c r="L581" s="164"/>
      <c r="M581" s="170"/>
      <c r="N581" s="171"/>
      <c r="O581" s="171"/>
      <c r="P581" s="171"/>
      <c r="Q581" s="171"/>
      <c r="R581" s="171"/>
      <c r="S581" s="171"/>
      <c r="T581" s="172"/>
      <c r="AT581" s="166" t="s">
        <v>194</v>
      </c>
      <c r="AU581" s="166" t="s">
        <v>88</v>
      </c>
      <c r="AV581" s="13" t="s">
        <v>88</v>
      </c>
      <c r="AW581" s="13" t="s">
        <v>35</v>
      </c>
      <c r="AX581" s="13" t="s">
        <v>80</v>
      </c>
      <c r="AY581" s="166" t="s">
        <v>185</v>
      </c>
    </row>
    <row r="582" spans="1:65" s="13" customFormat="1">
      <c r="B582" s="164"/>
      <c r="D582" s="165" t="s">
        <v>194</v>
      </c>
      <c r="E582" s="166" t="s">
        <v>1</v>
      </c>
      <c r="F582" s="167" t="s">
        <v>5106</v>
      </c>
      <c r="H582" s="168">
        <v>4.5640000000000001</v>
      </c>
      <c r="I582" s="169"/>
      <c r="L582" s="164"/>
      <c r="M582" s="170"/>
      <c r="N582" s="171"/>
      <c r="O582" s="171"/>
      <c r="P582" s="171"/>
      <c r="Q582" s="171"/>
      <c r="R582" s="171"/>
      <c r="S582" s="171"/>
      <c r="T582" s="172"/>
      <c r="AT582" s="166" t="s">
        <v>194</v>
      </c>
      <c r="AU582" s="166" t="s">
        <v>88</v>
      </c>
      <c r="AV582" s="13" t="s">
        <v>88</v>
      </c>
      <c r="AW582" s="13" t="s">
        <v>35</v>
      </c>
      <c r="AX582" s="13" t="s">
        <v>80</v>
      </c>
      <c r="AY582" s="166" t="s">
        <v>185</v>
      </c>
    </row>
    <row r="583" spans="1:65" s="13" customFormat="1">
      <c r="B583" s="164"/>
      <c r="D583" s="165" t="s">
        <v>194</v>
      </c>
      <c r="E583" s="166" t="s">
        <v>1</v>
      </c>
      <c r="F583" s="167" t="s">
        <v>5107</v>
      </c>
      <c r="H583" s="168">
        <v>0.55800000000000005</v>
      </c>
      <c r="I583" s="169"/>
      <c r="L583" s="164"/>
      <c r="M583" s="170"/>
      <c r="N583" s="171"/>
      <c r="O583" s="171"/>
      <c r="P583" s="171"/>
      <c r="Q583" s="171"/>
      <c r="R583" s="171"/>
      <c r="S583" s="171"/>
      <c r="T583" s="172"/>
      <c r="AT583" s="166" t="s">
        <v>194</v>
      </c>
      <c r="AU583" s="166" t="s">
        <v>88</v>
      </c>
      <c r="AV583" s="13" t="s">
        <v>88</v>
      </c>
      <c r="AW583" s="13" t="s">
        <v>35</v>
      </c>
      <c r="AX583" s="13" t="s">
        <v>80</v>
      </c>
      <c r="AY583" s="166" t="s">
        <v>185</v>
      </c>
    </row>
    <row r="584" spans="1:65" s="15" customFormat="1">
      <c r="B584" s="194"/>
      <c r="D584" s="165" t="s">
        <v>194</v>
      </c>
      <c r="E584" s="195" t="s">
        <v>1</v>
      </c>
      <c r="F584" s="196" t="s">
        <v>4490</v>
      </c>
      <c r="H584" s="195" t="s">
        <v>1</v>
      </c>
      <c r="I584" s="197"/>
      <c r="L584" s="194"/>
      <c r="M584" s="198"/>
      <c r="N584" s="199"/>
      <c r="O584" s="199"/>
      <c r="P584" s="199"/>
      <c r="Q584" s="199"/>
      <c r="R584" s="199"/>
      <c r="S584" s="199"/>
      <c r="T584" s="200"/>
      <c r="AT584" s="195" t="s">
        <v>194</v>
      </c>
      <c r="AU584" s="195" t="s">
        <v>88</v>
      </c>
      <c r="AV584" s="15" t="s">
        <v>24</v>
      </c>
      <c r="AW584" s="15" t="s">
        <v>35</v>
      </c>
      <c r="AX584" s="15" t="s">
        <v>80</v>
      </c>
      <c r="AY584" s="195" t="s">
        <v>185</v>
      </c>
    </row>
    <row r="585" spans="1:65" s="13" customFormat="1">
      <c r="B585" s="164"/>
      <c r="D585" s="165" t="s">
        <v>194</v>
      </c>
      <c r="E585" s="166" t="s">
        <v>1</v>
      </c>
      <c r="F585" s="167" t="s">
        <v>5108</v>
      </c>
      <c r="H585" s="168">
        <v>-0.111</v>
      </c>
      <c r="I585" s="169"/>
      <c r="L585" s="164"/>
      <c r="M585" s="170"/>
      <c r="N585" s="171"/>
      <c r="O585" s="171"/>
      <c r="P585" s="171"/>
      <c r="Q585" s="171"/>
      <c r="R585" s="171"/>
      <c r="S585" s="171"/>
      <c r="T585" s="172"/>
      <c r="AT585" s="166" t="s">
        <v>194</v>
      </c>
      <c r="AU585" s="166" t="s">
        <v>88</v>
      </c>
      <c r="AV585" s="13" t="s">
        <v>88</v>
      </c>
      <c r="AW585" s="13" t="s">
        <v>35</v>
      </c>
      <c r="AX585" s="13" t="s">
        <v>80</v>
      </c>
      <c r="AY585" s="166" t="s">
        <v>185</v>
      </c>
    </row>
    <row r="586" spans="1:65" s="13" customFormat="1">
      <c r="B586" s="164"/>
      <c r="D586" s="165" t="s">
        <v>194</v>
      </c>
      <c r="E586" s="166" t="s">
        <v>1</v>
      </c>
      <c r="F586" s="167" t="s">
        <v>5109</v>
      </c>
      <c r="H586" s="168">
        <v>-1.2E-2</v>
      </c>
      <c r="I586" s="169"/>
      <c r="L586" s="164"/>
      <c r="M586" s="170"/>
      <c r="N586" s="171"/>
      <c r="O586" s="171"/>
      <c r="P586" s="171"/>
      <c r="Q586" s="171"/>
      <c r="R586" s="171"/>
      <c r="S586" s="171"/>
      <c r="T586" s="172"/>
      <c r="AT586" s="166" t="s">
        <v>194</v>
      </c>
      <c r="AU586" s="166" t="s">
        <v>88</v>
      </c>
      <c r="AV586" s="13" t="s">
        <v>88</v>
      </c>
      <c r="AW586" s="13" t="s">
        <v>35</v>
      </c>
      <c r="AX586" s="13" t="s">
        <v>80</v>
      </c>
      <c r="AY586" s="166" t="s">
        <v>185</v>
      </c>
    </row>
    <row r="587" spans="1:65" s="13" customFormat="1">
      <c r="B587" s="164"/>
      <c r="D587" s="165" t="s">
        <v>194</v>
      </c>
      <c r="E587" s="166" t="s">
        <v>1</v>
      </c>
      <c r="F587" s="167" t="s">
        <v>5110</v>
      </c>
      <c r="H587" s="168">
        <v>-3.5999999999999997E-2</v>
      </c>
      <c r="I587" s="169"/>
      <c r="L587" s="164"/>
      <c r="M587" s="170"/>
      <c r="N587" s="171"/>
      <c r="O587" s="171"/>
      <c r="P587" s="171"/>
      <c r="Q587" s="171"/>
      <c r="R587" s="171"/>
      <c r="S587" s="171"/>
      <c r="T587" s="172"/>
      <c r="AT587" s="166" t="s">
        <v>194</v>
      </c>
      <c r="AU587" s="166" t="s">
        <v>88</v>
      </c>
      <c r="AV587" s="13" t="s">
        <v>88</v>
      </c>
      <c r="AW587" s="13" t="s">
        <v>35</v>
      </c>
      <c r="AX587" s="13" t="s">
        <v>80</v>
      </c>
      <c r="AY587" s="166" t="s">
        <v>185</v>
      </c>
    </row>
    <row r="588" spans="1:65" s="13" customFormat="1">
      <c r="B588" s="164"/>
      <c r="D588" s="165" t="s">
        <v>194</v>
      </c>
      <c r="E588" s="166" t="s">
        <v>1</v>
      </c>
      <c r="F588" s="167" t="s">
        <v>5111</v>
      </c>
      <c r="H588" s="168">
        <v>-8.0000000000000002E-3</v>
      </c>
      <c r="I588" s="169"/>
      <c r="L588" s="164"/>
      <c r="M588" s="170"/>
      <c r="N588" s="171"/>
      <c r="O588" s="171"/>
      <c r="P588" s="171"/>
      <c r="Q588" s="171"/>
      <c r="R588" s="171"/>
      <c r="S588" s="171"/>
      <c r="T588" s="172"/>
      <c r="AT588" s="166" t="s">
        <v>194</v>
      </c>
      <c r="AU588" s="166" t="s">
        <v>88</v>
      </c>
      <c r="AV588" s="13" t="s">
        <v>88</v>
      </c>
      <c r="AW588" s="13" t="s">
        <v>35</v>
      </c>
      <c r="AX588" s="13" t="s">
        <v>80</v>
      </c>
      <c r="AY588" s="166" t="s">
        <v>185</v>
      </c>
    </row>
    <row r="589" spans="1:65" s="14" customFormat="1">
      <c r="B589" s="173"/>
      <c r="D589" s="165" t="s">
        <v>194</v>
      </c>
      <c r="E589" s="174" t="s">
        <v>919</v>
      </c>
      <c r="F589" s="175" t="s">
        <v>195</v>
      </c>
      <c r="H589" s="176">
        <v>58.987000000000002</v>
      </c>
      <c r="I589" s="177"/>
      <c r="L589" s="173"/>
      <c r="M589" s="178"/>
      <c r="N589" s="179"/>
      <c r="O589" s="179"/>
      <c r="P589" s="179"/>
      <c r="Q589" s="179"/>
      <c r="R589" s="179"/>
      <c r="S589" s="179"/>
      <c r="T589" s="180"/>
      <c r="AT589" s="174" t="s">
        <v>194</v>
      </c>
      <c r="AU589" s="174" t="s">
        <v>88</v>
      </c>
      <c r="AV589" s="14" t="s">
        <v>192</v>
      </c>
      <c r="AW589" s="14" t="s">
        <v>35</v>
      </c>
      <c r="AX589" s="14" t="s">
        <v>24</v>
      </c>
      <c r="AY589" s="174" t="s">
        <v>185</v>
      </c>
    </row>
    <row r="590" spans="1:65" s="2" customFormat="1" ht="16.5" customHeight="1">
      <c r="A590" s="33"/>
      <c r="B590" s="150"/>
      <c r="C590" s="181" t="s">
        <v>995</v>
      </c>
      <c r="D590" s="181" t="s">
        <v>231</v>
      </c>
      <c r="E590" s="182" t="s">
        <v>4494</v>
      </c>
      <c r="F590" s="183" t="s">
        <v>4495</v>
      </c>
      <c r="G590" s="184" t="s">
        <v>234</v>
      </c>
      <c r="H590" s="185">
        <v>122.634</v>
      </c>
      <c r="I590" s="186"/>
      <c r="J590" s="187">
        <f>ROUND(I590*H590,2)</f>
        <v>0</v>
      </c>
      <c r="K590" s="183" t="s">
        <v>191</v>
      </c>
      <c r="L590" s="188"/>
      <c r="M590" s="189" t="s">
        <v>1</v>
      </c>
      <c r="N590" s="190" t="s">
        <v>45</v>
      </c>
      <c r="O590" s="59"/>
      <c r="P590" s="160">
        <f>O590*H590</f>
        <v>0</v>
      </c>
      <c r="Q590" s="160">
        <v>0</v>
      </c>
      <c r="R590" s="160">
        <f>Q590*H590</f>
        <v>0</v>
      </c>
      <c r="S590" s="160">
        <v>0</v>
      </c>
      <c r="T590" s="161">
        <f>S590*H590</f>
        <v>0</v>
      </c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R590" s="162" t="s">
        <v>217</v>
      </c>
      <c r="AT590" s="162" t="s">
        <v>231</v>
      </c>
      <c r="AU590" s="162" t="s">
        <v>88</v>
      </c>
      <c r="AY590" s="18" t="s">
        <v>185</v>
      </c>
      <c r="BE590" s="163">
        <f>IF(N590="základní",J590,0)</f>
        <v>0</v>
      </c>
      <c r="BF590" s="163">
        <f>IF(N590="snížená",J590,0)</f>
        <v>0</v>
      </c>
      <c r="BG590" s="163">
        <f>IF(N590="zákl. přenesená",J590,0)</f>
        <v>0</v>
      </c>
      <c r="BH590" s="163">
        <f>IF(N590="sníž. přenesená",J590,0)</f>
        <v>0</v>
      </c>
      <c r="BI590" s="163">
        <f>IF(N590="nulová",J590,0)</f>
        <v>0</v>
      </c>
      <c r="BJ590" s="18" t="s">
        <v>24</v>
      </c>
      <c r="BK590" s="163">
        <f>ROUND(I590*H590,2)</f>
        <v>0</v>
      </c>
      <c r="BL590" s="18" t="s">
        <v>192</v>
      </c>
      <c r="BM590" s="162" t="s">
        <v>5112</v>
      </c>
    </row>
    <row r="591" spans="1:65" s="13" customFormat="1">
      <c r="B591" s="164"/>
      <c r="D591" s="165" t="s">
        <v>194</v>
      </c>
      <c r="E591" s="166" t="s">
        <v>1</v>
      </c>
      <c r="F591" s="167" t="s">
        <v>5113</v>
      </c>
      <c r="H591" s="168">
        <v>122.634</v>
      </c>
      <c r="I591" s="169"/>
      <c r="L591" s="164"/>
      <c r="M591" s="170"/>
      <c r="N591" s="171"/>
      <c r="O591" s="171"/>
      <c r="P591" s="171"/>
      <c r="Q591" s="171"/>
      <c r="R591" s="171"/>
      <c r="S591" s="171"/>
      <c r="T591" s="172"/>
      <c r="AT591" s="166" t="s">
        <v>194</v>
      </c>
      <c r="AU591" s="166" t="s">
        <v>88</v>
      </c>
      <c r="AV591" s="13" t="s">
        <v>88</v>
      </c>
      <c r="AW591" s="13" t="s">
        <v>35</v>
      </c>
      <c r="AX591" s="13" t="s">
        <v>24</v>
      </c>
      <c r="AY591" s="166" t="s">
        <v>185</v>
      </c>
    </row>
    <row r="592" spans="1:65" s="2" customFormat="1" ht="16.5" customHeight="1">
      <c r="A592" s="33"/>
      <c r="B592" s="150"/>
      <c r="C592" s="151" t="s">
        <v>1000</v>
      </c>
      <c r="D592" s="151" t="s">
        <v>187</v>
      </c>
      <c r="E592" s="152" t="s">
        <v>348</v>
      </c>
      <c r="F592" s="153" t="s">
        <v>349</v>
      </c>
      <c r="G592" s="154" t="s">
        <v>228</v>
      </c>
      <c r="H592" s="155">
        <v>68.13</v>
      </c>
      <c r="I592" s="156"/>
      <c r="J592" s="157">
        <f>ROUND(I592*H592,2)</f>
        <v>0</v>
      </c>
      <c r="K592" s="153" t="s">
        <v>191</v>
      </c>
      <c r="L592" s="34"/>
      <c r="M592" s="158" t="s">
        <v>1</v>
      </c>
      <c r="N592" s="159" t="s">
        <v>45</v>
      </c>
      <c r="O592" s="59"/>
      <c r="P592" s="160">
        <f>O592*H592</f>
        <v>0</v>
      </c>
      <c r="Q592" s="160">
        <v>0</v>
      </c>
      <c r="R592" s="160">
        <f>Q592*H592</f>
        <v>0</v>
      </c>
      <c r="S592" s="160">
        <v>0</v>
      </c>
      <c r="T592" s="161">
        <f>S592*H592</f>
        <v>0</v>
      </c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R592" s="162" t="s">
        <v>192</v>
      </c>
      <c r="AT592" s="162" t="s">
        <v>187</v>
      </c>
      <c r="AU592" s="162" t="s">
        <v>88</v>
      </c>
      <c r="AY592" s="18" t="s">
        <v>185</v>
      </c>
      <c r="BE592" s="163">
        <f>IF(N592="základní",J592,0)</f>
        <v>0</v>
      </c>
      <c r="BF592" s="163">
        <f>IF(N592="snížená",J592,0)</f>
        <v>0</v>
      </c>
      <c r="BG592" s="163">
        <f>IF(N592="zákl. přenesená",J592,0)</f>
        <v>0</v>
      </c>
      <c r="BH592" s="163">
        <f>IF(N592="sníž. přenesená",J592,0)</f>
        <v>0</v>
      </c>
      <c r="BI592" s="163">
        <f>IF(N592="nulová",J592,0)</f>
        <v>0</v>
      </c>
      <c r="BJ592" s="18" t="s">
        <v>24</v>
      </c>
      <c r="BK592" s="163">
        <f>ROUND(I592*H592,2)</f>
        <v>0</v>
      </c>
      <c r="BL592" s="18" t="s">
        <v>192</v>
      </c>
      <c r="BM592" s="162" t="s">
        <v>5114</v>
      </c>
    </row>
    <row r="593" spans="1:65" s="13" customFormat="1">
      <c r="B593" s="164"/>
      <c r="D593" s="165" t="s">
        <v>194</v>
      </c>
      <c r="E593" s="166" t="s">
        <v>1</v>
      </c>
      <c r="F593" s="167" t="s">
        <v>5115</v>
      </c>
      <c r="H593" s="168">
        <v>68.13</v>
      </c>
      <c r="I593" s="169"/>
      <c r="L593" s="164"/>
      <c r="M593" s="170"/>
      <c r="N593" s="171"/>
      <c r="O593" s="171"/>
      <c r="P593" s="171"/>
      <c r="Q593" s="171"/>
      <c r="R593" s="171"/>
      <c r="S593" s="171"/>
      <c r="T593" s="172"/>
      <c r="AT593" s="166" t="s">
        <v>194</v>
      </c>
      <c r="AU593" s="166" t="s">
        <v>88</v>
      </c>
      <c r="AV593" s="13" t="s">
        <v>88</v>
      </c>
      <c r="AW593" s="13" t="s">
        <v>35</v>
      </c>
      <c r="AX593" s="13" t="s">
        <v>80</v>
      </c>
      <c r="AY593" s="166" t="s">
        <v>185</v>
      </c>
    </row>
    <row r="594" spans="1:65" s="14" customFormat="1">
      <c r="B594" s="173"/>
      <c r="D594" s="165" t="s">
        <v>194</v>
      </c>
      <c r="E594" s="174" t="s">
        <v>1</v>
      </c>
      <c r="F594" s="175" t="s">
        <v>195</v>
      </c>
      <c r="H594" s="176">
        <v>68.13</v>
      </c>
      <c r="I594" s="177"/>
      <c r="L594" s="173"/>
      <c r="M594" s="178"/>
      <c r="N594" s="179"/>
      <c r="O594" s="179"/>
      <c r="P594" s="179"/>
      <c r="Q594" s="179"/>
      <c r="R594" s="179"/>
      <c r="S594" s="179"/>
      <c r="T594" s="180"/>
      <c r="AT594" s="174" t="s">
        <v>194</v>
      </c>
      <c r="AU594" s="174" t="s">
        <v>88</v>
      </c>
      <c r="AV594" s="14" t="s">
        <v>192</v>
      </c>
      <c r="AW594" s="14" t="s">
        <v>35</v>
      </c>
      <c r="AX594" s="14" t="s">
        <v>24</v>
      </c>
      <c r="AY594" s="174" t="s">
        <v>185</v>
      </c>
    </row>
    <row r="595" spans="1:65" s="2" customFormat="1" ht="21.75" customHeight="1">
      <c r="A595" s="33"/>
      <c r="B595" s="150"/>
      <c r="C595" s="151" t="s">
        <v>1005</v>
      </c>
      <c r="D595" s="151" t="s">
        <v>187</v>
      </c>
      <c r="E595" s="152" t="s">
        <v>353</v>
      </c>
      <c r="F595" s="153" t="s">
        <v>354</v>
      </c>
      <c r="G595" s="154" t="s">
        <v>228</v>
      </c>
      <c r="H595" s="155">
        <v>68.13</v>
      </c>
      <c r="I595" s="156"/>
      <c r="J595" s="157">
        <f>ROUND(I595*H595,2)</f>
        <v>0</v>
      </c>
      <c r="K595" s="153" t="s">
        <v>191</v>
      </c>
      <c r="L595" s="34"/>
      <c r="M595" s="158" t="s">
        <v>1</v>
      </c>
      <c r="N595" s="159" t="s">
        <v>45</v>
      </c>
      <c r="O595" s="59"/>
      <c r="P595" s="160">
        <f>O595*H595</f>
        <v>0</v>
      </c>
      <c r="Q595" s="160">
        <v>0</v>
      </c>
      <c r="R595" s="160">
        <f>Q595*H595</f>
        <v>0</v>
      </c>
      <c r="S595" s="160">
        <v>0</v>
      </c>
      <c r="T595" s="161">
        <f>S595*H595</f>
        <v>0</v>
      </c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R595" s="162" t="s">
        <v>192</v>
      </c>
      <c r="AT595" s="162" t="s">
        <v>187</v>
      </c>
      <c r="AU595" s="162" t="s">
        <v>88</v>
      </c>
      <c r="AY595" s="18" t="s">
        <v>185</v>
      </c>
      <c r="BE595" s="163">
        <f>IF(N595="základní",J595,0)</f>
        <v>0</v>
      </c>
      <c r="BF595" s="163">
        <f>IF(N595="snížená",J595,0)</f>
        <v>0</v>
      </c>
      <c r="BG595" s="163">
        <f>IF(N595="zákl. přenesená",J595,0)</f>
        <v>0</v>
      </c>
      <c r="BH595" s="163">
        <f>IF(N595="sníž. přenesená",J595,0)</f>
        <v>0</v>
      </c>
      <c r="BI595" s="163">
        <f>IF(N595="nulová",J595,0)</f>
        <v>0</v>
      </c>
      <c r="BJ595" s="18" t="s">
        <v>24</v>
      </c>
      <c r="BK595" s="163">
        <f>ROUND(I595*H595,2)</f>
        <v>0</v>
      </c>
      <c r="BL595" s="18" t="s">
        <v>192</v>
      </c>
      <c r="BM595" s="162" t="s">
        <v>5116</v>
      </c>
    </row>
    <row r="596" spans="1:65" s="12" customFormat="1" ht="22.9" customHeight="1">
      <c r="B596" s="137"/>
      <c r="D596" s="138" t="s">
        <v>79</v>
      </c>
      <c r="E596" s="148" t="s">
        <v>192</v>
      </c>
      <c r="F596" s="148" t="s">
        <v>1610</v>
      </c>
      <c r="I596" s="140"/>
      <c r="J596" s="149">
        <f>BK596</f>
        <v>0</v>
      </c>
      <c r="L596" s="137"/>
      <c r="M596" s="142"/>
      <c r="N596" s="143"/>
      <c r="O596" s="143"/>
      <c r="P596" s="144">
        <f>SUM(P597:P603)</f>
        <v>0</v>
      </c>
      <c r="Q596" s="143"/>
      <c r="R596" s="144">
        <f>SUM(R597:R603)</f>
        <v>0</v>
      </c>
      <c r="S596" s="143"/>
      <c r="T596" s="145">
        <f>SUM(T597:T603)</f>
        <v>0</v>
      </c>
      <c r="AR596" s="138" t="s">
        <v>24</v>
      </c>
      <c r="AT596" s="146" t="s">
        <v>79</v>
      </c>
      <c r="AU596" s="146" t="s">
        <v>24</v>
      </c>
      <c r="AY596" s="138" t="s">
        <v>185</v>
      </c>
      <c r="BK596" s="147">
        <f>SUM(BK597:BK603)</f>
        <v>0</v>
      </c>
    </row>
    <row r="597" spans="1:65" s="2" customFormat="1" ht="16.5" customHeight="1">
      <c r="A597" s="33"/>
      <c r="B597" s="150"/>
      <c r="C597" s="151" t="s">
        <v>1010</v>
      </c>
      <c r="D597" s="151" t="s">
        <v>187</v>
      </c>
      <c r="E597" s="152" t="s">
        <v>2839</v>
      </c>
      <c r="F597" s="153" t="s">
        <v>2840</v>
      </c>
      <c r="G597" s="154" t="s">
        <v>228</v>
      </c>
      <c r="H597" s="155">
        <v>17.651</v>
      </c>
      <c r="I597" s="156"/>
      <c r="J597" s="157">
        <f>ROUND(I597*H597,2)</f>
        <v>0</v>
      </c>
      <c r="K597" s="153" t="s">
        <v>191</v>
      </c>
      <c r="L597" s="34"/>
      <c r="M597" s="158" t="s">
        <v>1</v>
      </c>
      <c r="N597" s="159" t="s">
        <v>45</v>
      </c>
      <c r="O597" s="59"/>
      <c r="P597" s="160">
        <f>O597*H597</f>
        <v>0</v>
      </c>
      <c r="Q597" s="160">
        <v>0</v>
      </c>
      <c r="R597" s="160">
        <f>Q597*H597</f>
        <v>0</v>
      </c>
      <c r="S597" s="160">
        <v>0</v>
      </c>
      <c r="T597" s="161">
        <f>S597*H597</f>
        <v>0</v>
      </c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R597" s="162" t="s">
        <v>192</v>
      </c>
      <c r="AT597" s="162" t="s">
        <v>187</v>
      </c>
      <c r="AU597" s="162" t="s">
        <v>88</v>
      </c>
      <c r="AY597" s="18" t="s">
        <v>185</v>
      </c>
      <c r="BE597" s="163">
        <f>IF(N597="základní",J597,0)</f>
        <v>0</v>
      </c>
      <c r="BF597" s="163">
        <f>IF(N597="snížená",J597,0)</f>
        <v>0</v>
      </c>
      <c r="BG597" s="163">
        <f>IF(N597="zákl. přenesená",J597,0)</f>
        <v>0</v>
      </c>
      <c r="BH597" s="163">
        <f>IF(N597="sníž. přenesená",J597,0)</f>
        <v>0</v>
      </c>
      <c r="BI597" s="163">
        <f>IF(N597="nulová",J597,0)</f>
        <v>0</v>
      </c>
      <c r="BJ597" s="18" t="s">
        <v>24</v>
      </c>
      <c r="BK597" s="163">
        <f>ROUND(I597*H597,2)</f>
        <v>0</v>
      </c>
      <c r="BL597" s="18" t="s">
        <v>192</v>
      </c>
      <c r="BM597" s="162" t="s">
        <v>5117</v>
      </c>
    </row>
    <row r="598" spans="1:65" s="15" customFormat="1">
      <c r="B598" s="194"/>
      <c r="D598" s="165" t="s">
        <v>194</v>
      </c>
      <c r="E598" s="195" t="s">
        <v>1</v>
      </c>
      <c r="F598" s="196" t="s">
        <v>3916</v>
      </c>
      <c r="H598" s="195" t="s">
        <v>1</v>
      </c>
      <c r="I598" s="197"/>
      <c r="L598" s="194"/>
      <c r="M598" s="198"/>
      <c r="N598" s="199"/>
      <c r="O598" s="199"/>
      <c r="P598" s="199"/>
      <c r="Q598" s="199"/>
      <c r="R598" s="199"/>
      <c r="S598" s="199"/>
      <c r="T598" s="200"/>
      <c r="AT598" s="195" t="s">
        <v>194</v>
      </c>
      <c r="AU598" s="195" t="s">
        <v>88</v>
      </c>
      <c r="AV598" s="15" t="s">
        <v>24</v>
      </c>
      <c r="AW598" s="15" t="s">
        <v>35</v>
      </c>
      <c r="AX598" s="15" t="s">
        <v>80</v>
      </c>
      <c r="AY598" s="195" t="s">
        <v>185</v>
      </c>
    </row>
    <row r="599" spans="1:65" s="13" customFormat="1">
      <c r="B599" s="164"/>
      <c r="D599" s="165" t="s">
        <v>194</v>
      </c>
      <c r="E599" s="166" t="s">
        <v>1</v>
      </c>
      <c r="F599" s="167" t="s">
        <v>5118</v>
      </c>
      <c r="H599" s="168">
        <v>17.651</v>
      </c>
      <c r="I599" s="169"/>
      <c r="L599" s="164"/>
      <c r="M599" s="170"/>
      <c r="N599" s="171"/>
      <c r="O599" s="171"/>
      <c r="P599" s="171"/>
      <c r="Q599" s="171"/>
      <c r="R599" s="171"/>
      <c r="S599" s="171"/>
      <c r="T599" s="172"/>
      <c r="AT599" s="166" t="s">
        <v>194</v>
      </c>
      <c r="AU599" s="166" t="s">
        <v>88</v>
      </c>
      <c r="AV599" s="13" t="s">
        <v>88</v>
      </c>
      <c r="AW599" s="13" t="s">
        <v>35</v>
      </c>
      <c r="AX599" s="13" t="s">
        <v>80</v>
      </c>
      <c r="AY599" s="166" t="s">
        <v>185</v>
      </c>
    </row>
    <row r="600" spans="1:65" s="14" customFormat="1">
      <c r="B600" s="173"/>
      <c r="D600" s="165" t="s">
        <v>194</v>
      </c>
      <c r="E600" s="174" t="s">
        <v>1500</v>
      </c>
      <c r="F600" s="175" t="s">
        <v>195</v>
      </c>
      <c r="H600" s="176">
        <v>17.651</v>
      </c>
      <c r="I600" s="177"/>
      <c r="L600" s="173"/>
      <c r="M600" s="178"/>
      <c r="N600" s="179"/>
      <c r="O600" s="179"/>
      <c r="P600" s="179"/>
      <c r="Q600" s="179"/>
      <c r="R600" s="179"/>
      <c r="S600" s="179"/>
      <c r="T600" s="180"/>
      <c r="AT600" s="174" t="s">
        <v>194</v>
      </c>
      <c r="AU600" s="174" t="s">
        <v>88</v>
      </c>
      <c r="AV600" s="14" t="s">
        <v>192</v>
      </c>
      <c r="AW600" s="14" t="s">
        <v>35</v>
      </c>
      <c r="AX600" s="14" t="s">
        <v>24</v>
      </c>
      <c r="AY600" s="174" t="s">
        <v>185</v>
      </c>
    </row>
    <row r="601" spans="1:65" s="2" customFormat="1" ht="16.5" customHeight="1">
      <c r="A601" s="33"/>
      <c r="B601" s="150"/>
      <c r="C601" s="151" t="s">
        <v>1015</v>
      </c>
      <c r="D601" s="151" t="s">
        <v>187</v>
      </c>
      <c r="E601" s="152" t="s">
        <v>348</v>
      </c>
      <c r="F601" s="153" t="s">
        <v>349</v>
      </c>
      <c r="G601" s="154" t="s">
        <v>228</v>
      </c>
      <c r="H601" s="155">
        <v>17.651</v>
      </c>
      <c r="I601" s="156"/>
      <c r="J601" s="157">
        <f>ROUND(I601*H601,2)</f>
        <v>0</v>
      </c>
      <c r="K601" s="153" t="s">
        <v>191</v>
      </c>
      <c r="L601" s="34"/>
      <c r="M601" s="158" t="s">
        <v>1</v>
      </c>
      <c r="N601" s="159" t="s">
        <v>45</v>
      </c>
      <c r="O601" s="59"/>
      <c r="P601" s="160">
        <f>O601*H601</f>
        <v>0</v>
      </c>
      <c r="Q601" s="160">
        <v>0</v>
      </c>
      <c r="R601" s="160">
        <f>Q601*H601</f>
        <v>0</v>
      </c>
      <c r="S601" s="160">
        <v>0</v>
      </c>
      <c r="T601" s="161">
        <f>S601*H601</f>
        <v>0</v>
      </c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R601" s="162" t="s">
        <v>192</v>
      </c>
      <c r="AT601" s="162" t="s">
        <v>187</v>
      </c>
      <c r="AU601" s="162" t="s">
        <v>88</v>
      </c>
      <c r="AY601" s="18" t="s">
        <v>185</v>
      </c>
      <c r="BE601" s="163">
        <f>IF(N601="základní",J601,0)</f>
        <v>0</v>
      </c>
      <c r="BF601" s="163">
        <f>IF(N601="snížená",J601,0)</f>
        <v>0</v>
      </c>
      <c r="BG601" s="163">
        <f>IF(N601="zákl. přenesená",J601,0)</f>
        <v>0</v>
      </c>
      <c r="BH601" s="163">
        <f>IF(N601="sníž. přenesená",J601,0)</f>
        <v>0</v>
      </c>
      <c r="BI601" s="163">
        <f>IF(N601="nulová",J601,0)</f>
        <v>0</v>
      </c>
      <c r="BJ601" s="18" t="s">
        <v>24</v>
      </c>
      <c r="BK601" s="163">
        <f>ROUND(I601*H601,2)</f>
        <v>0</v>
      </c>
      <c r="BL601" s="18" t="s">
        <v>192</v>
      </c>
      <c r="BM601" s="162" t="s">
        <v>5119</v>
      </c>
    </row>
    <row r="602" spans="1:65" s="13" customFormat="1">
      <c r="B602" s="164"/>
      <c r="D602" s="165" t="s">
        <v>194</v>
      </c>
      <c r="E602" s="166" t="s">
        <v>1</v>
      </c>
      <c r="F602" s="167" t="s">
        <v>1616</v>
      </c>
      <c r="H602" s="168">
        <v>17.651</v>
      </c>
      <c r="I602" s="169"/>
      <c r="L602" s="164"/>
      <c r="M602" s="170"/>
      <c r="N602" s="171"/>
      <c r="O602" s="171"/>
      <c r="P602" s="171"/>
      <c r="Q602" s="171"/>
      <c r="R602" s="171"/>
      <c r="S602" s="171"/>
      <c r="T602" s="172"/>
      <c r="AT602" s="166" t="s">
        <v>194</v>
      </c>
      <c r="AU602" s="166" t="s">
        <v>88</v>
      </c>
      <c r="AV602" s="13" t="s">
        <v>88</v>
      </c>
      <c r="AW602" s="13" t="s">
        <v>35</v>
      </c>
      <c r="AX602" s="13" t="s">
        <v>24</v>
      </c>
      <c r="AY602" s="166" t="s">
        <v>185</v>
      </c>
    </row>
    <row r="603" spans="1:65" s="2" customFormat="1" ht="21.75" customHeight="1">
      <c r="A603" s="33"/>
      <c r="B603" s="150"/>
      <c r="C603" s="151" t="s">
        <v>1021</v>
      </c>
      <c r="D603" s="151" t="s">
        <v>187</v>
      </c>
      <c r="E603" s="152" t="s">
        <v>353</v>
      </c>
      <c r="F603" s="153" t="s">
        <v>354</v>
      </c>
      <c r="G603" s="154" t="s">
        <v>228</v>
      </c>
      <c r="H603" s="155">
        <v>17.651</v>
      </c>
      <c r="I603" s="156"/>
      <c r="J603" s="157">
        <f>ROUND(I603*H603,2)</f>
        <v>0</v>
      </c>
      <c r="K603" s="153" t="s">
        <v>191</v>
      </c>
      <c r="L603" s="34"/>
      <c r="M603" s="158" t="s">
        <v>1</v>
      </c>
      <c r="N603" s="159" t="s">
        <v>45</v>
      </c>
      <c r="O603" s="59"/>
      <c r="P603" s="160">
        <f>O603*H603</f>
        <v>0</v>
      </c>
      <c r="Q603" s="160">
        <v>0</v>
      </c>
      <c r="R603" s="160">
        <f>Q603*H603</f>
        <v>0</v>
      </c>
      <c r="S603" s="160">
        <v>0</v>
      </c>
      <c r="T603" s="161">
        <f>S603*H603</f>
        <v>0</v>
      </c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R603" s="162" t="s">
        <v>192</v>
      </c>
      <c r="AT603" s="162" t="s">
        <v>187</v>
      </c>
      <c r="AU603" s="162" t="s">
        <v>88</v>
      </c>
      <c r="AY603" s="18" t="s">
        <v>185</v>
      </c>
      <c r="BE603" s="163">
        <f>IF(N603="základní",J603,0)</f>
        <v>0</v>
      </c>
      <c r="BF603" s="163">
        <f>IF(N603="snížená",J603,0)</f>
        <v>0</v>
      </c>
      <c r="BG603" s="163">
        <f>IF(N603="zákl. přenesená",J603,0)</f>
        <v>0</v>
      </c>
      <c r="BH603" s="163">
        <f>IF(N603="sníž. přenesená",J603,0)</f>
        <v>0</v>
      </c>
      <c r="BI603" s="163">
        <f>IF(N603="nulová",J603,0)</f>
        <v>0</v>
      </c>
      <c r="BJ603" s="18" t="s">
        <v>24</v>
      </c>
      <c r="BK603" s="163">
        <f>ROUND(I603*H603,2)</f>
        <v>0</v>
      </c>
      <c r="BL603" s="18" t="s">
        <v>192</v>
      </c>
      <c r="BM603" s="162" t="s">
        <v>5120</v>
      </c>
    </row>
    <row r="604" spans="1:65" s="12" customFormat="1" ht="22.9" customHeight="1">
      <c r="B604" s="137"/>
      <c r="D604" s="138" t="s">
        <v>79</v>
      </c>
      <c r="E604" s="148" t="s">
        <v>157</v>
      </c>
      <c r="F604" s="148" t="s">
        <v>388</v>
      </c>
      <c r="I604" s="140"/>
      <c r="J604" s="149">
        <f>BK604</f>
        <v>0</v>
      </c>
      <c r="L604" s="137"/>
      <c r="M604" s="142"/>
      <c r="N604" s="143"/>
      <c r="O604" s="143"/>
      <c r="P604" s="144">
        <f>SUM(P605:P625)</f>
        <v>0</v>
      </c>
      <c r="Q604" s="143"/>
      <c r="R604" s="144">
        <f>SUM(R605:R625)</f>
        <v>20.269229719999998</v>
      </c>
      <c r="S604" s="143"/>
      <c r="T604" s="145">
        <f>SUM(T605:T625)</f>
        <v>0</v>
      </c>
      <c r="AR604" s="138" t="s">
        <v>24</v>
      </c>
      <c r="AT604" s="146" t="s">
        <v>79</v>
      </c>
      <c r="AU604" s="146" t="s">
        <v>24</v>
      </c>
      <c r="AY604" s="138" t="s">
        <v>185</v>
      </c>
      <c r="BK604" s="147">
        <f>SUM(BK605:BK625)</f>
        <v>0</v>
      </c>
    </row>
    <row r="605" spans="1:65" s="2" customFormat="1" ht="16.5" customHeight="1">
      <c r="A605" s="33"/>
      <c r="B605" s="150"/>
      <c r="C605" s="151" t="s">
        <v>1026</v>
      </c>
      <c r="D605" s="151" t="s">
        <v>187</v>
      </c>
      <c r="E605" s="152" t="s">
        <v>2945</v>
      </c>
      <c r="F605" s="153" t="s">
        <v>2946</v>
      </c>
      <c r="G605" s="154" t="s">
        <v>288</v>
      </c>
      <c r="H605" s="155">
        <v>54.735999999999997</v>
      </c>
      <c r="I605" s="156"/>
      <c r="J605" s="157">
        <f>ROUND(I605*H605,2)</f>
        <v>0</v>
      </c>
      <c r="K605" s="153" t="s">
        <v>191</v>
      </c>
      <c r="L605" s="34"/>
      <c r="M605" s="158" t="s">
        <v>1</v>
      </c>
      <c r="N605" s="159" t="s">
        <v>45</v>
      </c>
      <c r="O605" s="59"/>
      <c r="P605" s="160">
        <f>O605*H605</f>
        <v>0</v>
      </c>
      <c r="Q605" s="160">
        <v>0</v>
      </c>
      <c r="R605" s="160">
        <f>Q605*H605</f>
        <v>0</v>
      </c>
      <c r="S605" s="160">
        <v>0</v>
      </c>
      <c r="T605" s="161">
        <f>S605*H605</f>
        <v>0</v>
      </c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R605" s="162" t="s">
        <v>192</v>
      </c>
      <c r="AT605" s="162" t="s">
        <v>187</v>
      </c>
      <c r="AU605" s="162" t="s">
        <v>88</v>
      </c>
      <c r="AY605" s="18" t="s">
        <v>185</v>
      </c>
      <c r="BE605" s="163">
        <f>IF(N605="základní",J605,0)</f>
        <v>0</v>
      </c>
      <c r="BF605" s="163">
        <f>IF(N605="snížená",J605,0)</f>
        <v>0</v>
      </c>
      <c r="BG605" s="163">
        <f>IF(N605="zákl. přenesená",J605,0)</f>
        <v>0</v>
      </c>
      <c r="BH605" s="163">
        <f>IF(N605="sníž. přenesená",J605,0)</f>
        <v>0</v>
      </c>
      <c r="BI605" s="163">
        <f>IF(N605="nulová",J605,0)</f>
        <v>0</v>
      </c>
      <c r="BJ605" s="18" t="s">
        <v>24</v>
      </c>
      <c r="BK605" s="163">
        <f>ROUND(I605*H605,2)</f>
        <v>0</v>
      </c>
      <c r="BL605" s="18" t="s">
        <v>192</v>
      </c>
      <c r="BM605" s="162" t="s">
        <v>5121</v>
      </c>
    </row>
    <row r="606" spans="1:65" s="15" customFormat="1">
      <c r="B606" s="194"/>
      <c r="D606" s="165" t="s">
        <v>194</v>
      </c>
      <c r="E606" s="195" t="s">
        <v>1</v>
      </c>
      <c r="F606" s="196" t="s">
        <v>1640</v>
      </c>
      <c r="H606" s="195" t="s">
        <v>1</v>
      </c>
      <c r="I606" s="197"/>
      <c r="L606" s="194"/>
      <c r="M606" s="198"/>
      <c r="N606" s="199"/>
      <c r="O606" s="199"/>
      <c r="P606" s="199"/>
      <c r="Q606" s="199"/>
      <c r="R606" s="199"/>
      <c r="S606" s="199"/>
      <c r="T606" s="200"/>
      <c r="AT606" s="195" t="s">
        <v>194</v>
      </c>
      <c r="AU606" s="195" t="s">
        <v>88</v>
      </c>
      <c r="AV606" s="15" t="s">
        <v>24</v>
      </c>
      <c r="AW606" s="15" t="s">
        <v>35</v>
      </c>
      <c r="AX606" s="15" t="s">
        <v>80</v>
      </c>
      <c r="AY606" s="195" t="s">
        <v>185</v>
      </c>
    </row>
    <row r="607" spans="1:65" s="13" customFormat="1">
      <c r="B607" s="164"/>
      <c r="D607" s="165" t="s">
        <v>194</v>
      </c>
      <c r="E607" s="166" t="s">
        <v>1</v>
      </c>
      <c r="F607" s="167" t="s">
        <v>3941</v>
      </c>
      <c r="H607" s="168">
        <v>27.379000000000001</v>
      </c>
      <c r="I607" s="169"/>
      <c r="L607" s="164"/>
      <c r="M607" s="170"/>
      <c r="N607" s="171"/>
      <c r="O607" s="171"/>
      <c r="P607" s="171"/>
      <c r="Q607" s="171"/>
      <c r="R607" s="171"/>
      <c r="S607" s="171"/>
      <c r="T607" s="172"/>
      <c r="AT607" s="166" t="s">
        <v>194</v>
      </c>
      <c r="AU607" s="166" t="s">
        <v>88</v>
      </c>
      <c r="AV607" s="13" t="s">
        <v>88</v>
      </c>
      <c r="AW607" s="13" t="s">
        <v>35</v>
      </c>
      <c r="AX607" s="13" t="s">
        <v>80</v>
      </c>
      <c r="AY607" s="166" t="s">
        <v>185</v>
      </c>
    </row>
    <row r="608" spans="1:65" s="13" customFormat="1">
      <c r="B608" s="164"/>
      <c r="D608" s="165" t="s">
        <v>194</v>
      </c>
      <c r="E608" s="166" t="s">
        <v>1</v>
      </c>
      <c r="F608" s="167" t="s">
        <v>3942</v>
      </c>
      <c r="H608" s="168">
        <v>27.356999999999999</v>
      </c>
      <c r="I608" s="169"/>
      <c r="L608" s="164"/>
      <c r="M608" s="170"/>
      <c r="N608" s="171"/>
      <c r="O608" s="171"/>
      <c r="P608" s="171"/>
      <c r="Q608" s="171"/>
      <c r="R608" s="171"/>
      <c r="S608" s="171"/>
      <c r="T608" s="172"/>
      <c r="AT608" s="166" t="s">
        <v>194</v>
      </c>
      <c r="AU608" s="166" t="s">
        <v>88</v>
      </c>
      <c r="AV608" s="13" t="s">
        <v>88</v>
      </c>
      <c r="AW608" s="13" t="s">
        <v>35</v>
      </c>
      <c r="AX608" s="13" t="s">
        <v>80</v>
      </c>
      <c r="AY608" s="166" t="s">
        <v>185</v>
      </c>
    </row>
    <row r="609" spans="1:65" s="14" customFormat="1">
      <c r="B609" s="173"/>
      <c r="D609" s="165" t="s">
        <v>194</v>
      </c>
      <c r="E609" s="174" t="s">
        <v>1487</v>
      </c>
      <c r="F609" s="175" t="s">
        <v>195</v>
      </c>
      <c r="H609" s="176">
        <v>54.735999999999997</v>
      </c>
      <c r="I609" s="177"/>
      <c r="L609" s="173"/>
      <c r="M609" s="178"/>
      <c r="N609" s="179"/>
      <c r="O609" s="179"/>
      <c r="P609" s="179"/>
      <c r="Q609" s="179"/>
      <c r="R609" s="179"/>
      <c r="S609" s="179"/>
      <c r="T609" s="180"/>
      <c r="AT609" s="174" t="s">
        <v>194</v>
      </c>
      <c r="AU609" s="174" t="s">
        <v>88</v>
      </c>
      <c r="AV609" s="14" t="s">
        <v>192</v>
      </c>
      <c r="AW609" s="14" t="s">
        <v>35</v>
      </c>
      <c r="AX609" s="14" t="s">
        <v>24</v>
      </c>
      <c r="AY609" s="174" t="s">
        <v>185</v>
      </c>
    </row>
    <row r="610" spans="1:65" s="2" customFormat="1" ht="16.5" customHeight="1">
      <c r="A610" s="33"/>
      <c r="B610" s="150"/>
      <c r="C610" s="151" t="s">
        <v>1032</v>
      </c>
      <c r="D610" s="151" t="s">
        <v>187</v>
      </c>
      <c r="E610" s="152" t="s">
        <v>348</v>
      </c>
      <c r="F610" s="153" t="s">
        <v>349</v>
      </c>
      <c r="G610" s="154" t="s">
        <v>228</v>
      </c>
      <c r="H610" s="155">
        <v>10.946999999999999</v>
      </c>
      <c r="I610" s="156"/>
      <c r="J610" s="157">
        <f>ROUND(I610*H610,2)</f>
        <v>0</v>
      </c>
      <c r="K610" s="153" t="s">
        <v>191</v>
      </c>
      <c r="L610" s="34"/>
      <c r="M610" s="158" t="s">
        <v>1</v>
      </c>
      <c r="N610" s="159" t="s">
        <v>45</v>
      </c>
      <c r="O610" s="59"/>
      <c r="P610" s="160">
        <f>O610*H610</f>
        <v>0</v>
      </c>
      <c r="Q610" s="160">
        <v>0</v>
      </c>
      <c r="R610" s="160">
        <f>Q610*H610</f>
        <v>0</v>
      </c>
      <c r="S610" s="160">
        <v>0</v>
      </c>
      <c r="T610" s="161">
        <f>S610*H610</f>
        <v>0</v>
      </c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R610" s="162" t="s">
        <v>192</v>
      </c>
      <c r="AT610" s="162" t="s">
        <v>187</v>
      </c>
      <c r="AU610" s="162" t="s">
        <v>88</v>
      </c>
      <c r="AY610" s="18" t="s">
        <v>185</v>
      </c>
      <c r="BE610" s="163">
        <f>IF(N610="základní",J610,0)</f>
        <v>0</v>
      </c>
      <c r="BF610" s="163">
        <f>IF(N610="snížená",J610,0)</f>
        <v>0</v>
      </c>
      <c r="BG610" s="163">
        <f>IF(N610="zákl. přenesená",J610,0)</f>
        <v>0</v>
      </c>
      <c r="BH610" s="163">
        <f>IF(N610="sníž. přenesená",J610,0)</f>
        <v>0</v>
      </c>
      <c r="BI610" s="163">
        <f>IF(N610="nulová",J610,0)</f>
        <v>0</v>
      </c>
      <c r="BJ610" s="18" t="s">
        <v>24</v>
      </c>
      <c r="BK610" s="163">
        <f>ROUND(I610*H610,2)</f>
        <v>0</v>
      </c>
      <c r="BL610" s="18" t="s">
        <v>192</v>
      </c>
      <c r="BM610" s="162" t="s">
        <v>5122</v>
      </c>
    </row>
    <row r="611" spans="1:65" s="13" customFormat="1">
      <c r="B611" s="164"/>
      <c r="D611" s="165" t="s">
        <v>194</v>
      </c>
      <c r="E611" s="166" t="s">
        <v>1</v>
      </c>
      <c r="F611" s="167" t="s">
        <v>1645</v>
      </c>
      <c r="H611" s="168">
        <v>10.946999999999999</v>
      </c>
      <c r="I611" s="169"/>
      <c r="L611" s="164"/>
      <c r="M611" s="170"/>
      <c r="N611" s="171"/>
      <c r="O611" s="171"/>
      <c r="P611" s="171"/>
      <c r="Q611" s="171"/>
      <c r="R611" s="171"/>
      <c r="S611" s="171"/>
      <c r="T611" s="172"/>
      <c r="AT611" s="166" t="s">
        <v>194</v>
      </c>
      <c r="AU611" s="166" t="s">
        <v>88</v>
      </c>
      <c r="AV611" s="13" t="s">
        <v>88</v>
      </c>
      <c r="AW611" s="13" t="s">
        <v>35</v>
      </c>
      <c r="AX611" s="13" t="s">
        <v>24</v>
      </c>
      <c r="AY611" s="166" t="s">
        <v>185</v>
      </c>
    </row>
    <row r="612" spans="1:65" s="2" customFormat="1" ht="21.75" customHeight="1">
      <c r="A612" s="33"/>
      <c r="B612" s="150"/>
      <c r="C612" s="151" t="s">
        <v>1039</v>
      </c>
      <c r="D612" s="151" t="s">
        <v>187</v>
      </c>
      <c r="E612" s="152" t="s">
        <v>353</v>
      </c>
      <c r="F612" s="153" t="s">
        <v>354</v>
      </c>
      <c r="G612" s="154" t="s">
        <v>228</v>
      </c>
      <c r="H612" s="155">
        <v>10.946999999999999</v>
      </c>
      <c r="I612" s="156"/>
      <c r="J612" s="157">
        <f>ROUND(I612*H612,2)</f>
        <v>0</v>
      </c>
      <c r="K612" s="153" t="s">
        <v>191</v>
      </c>
      <c r="L612" s="34"/>
      <c r="M612" s="158" t="s">
        <v>1</v>
      </c>
      <c r="N612" s="159" t="s">
        <v>45</v>
      </c>
      <c r="O612" s="59"/>
      <c r="P612" s="160">
        <f>O612*H612</f>
        <v>0</v>
      </c>
      <c r="Q612" s="160">
        <v>0</v>
      </c>
      <c r="R612" s="160">
        <f>Q612*H612</f>
        <v>0</v>
      </c>
      <c r="S612" s="160">
        <v>0</v>
      </c>
      <c r="T612" s="161">
        <f>S612*H612</f>
        <v>0</v>
      </c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R612" s="162" t="s">
        <v>192</v>
      </c>
      <c r="AT612" s="162" t="s">
        <v>187</v>
      </c>
      <c r="AU612" s="162" t="s">
        <v>88</v>
      </c>
      <c r="AY612" s="18" t="s">
        <v>185</v>
      </c>
      <c r="BE612" s="163">
        <f>IF(N612="základní",J612,0)</f>
        <v>0</v>
      </c>
      <c r="BF612" s="163">
        <f>IF(N612="snížená",J612,0)</f>
        <v>0</v>
      </c>
      <c r="BG612" s="163">
        <f>IF(N612="zákl. přenesená",J612,0)</f>
        <v>0</v>
      </c>
      <c r="BH612" s="163">
        <f>IF(N612="sníž. přenesená",J612,0)</f>
        <v>0</v>
      </c>
      <c r="BI612" s="163">
        <f>IF(N612="nulová",J612,0)</f>
        <v>0</v>
      </c>
      <c r="BJ612" s="18" t="s">
        <v>24</v>
      </c>
      <c r="BK612" s="163">
        <f>ROUND(I612*H612,2)</f>
        <v>0</v>
      </c>
      <c r="BL612" s="18" t="s">
        <v>192</v>
      </c>
      <c r="BM612" s="162" t="s">
        <v>5123</v>
      </c>
    </row>
    <row r="613" spans="1:65" s="2" customFormat="1" ht="16.5" customHeight="1">
      <c r="A613" s="33"/>
      <c r="B613" s="150"/>
      <c r="C613" s="151" t="s">
        <v>1044</v>
      </c>
      <c r="D613" s="151" t="s">
        <v>187</v>
      </c>
      <c r="E613" s="152" t="s">
        <v>2953</v>
      </c>
      <c r="F613" s="153" t="s">
        <v>1648</v>
      </c>
      <c r="G613" s="154" t="s">
        <v>288</v>
      </c>
      <c r="H613" s="155">
        <v>109.47199999999999</v>
      </c>
      <c r="I613" s="156"/>
      <c r="J613" s="157">
        <f>ROUND(I613*H613,2)</f>
        <v>0</v>
      </c>
      <c r="K613" s="153" t="s">
        <v>224</v>
      </c>
      <c r="L613" s="34"/>
      <c r="M613" s="158" t="s">
        <v>1</v>
      </c>
      <c r="N613" s="159" t="s">
        <v>45</v>
      </c>
      <c r="O613" s="59"/>
      <c r="P613" s="160">
        <f>O613*H613</f>
        <v>0</v>
      </c>
      <c r="Q613" s="160">
        <v>0</v>
      </c>
      <c r="R613" s="160">
        <f>Q613*H613</f>
        <v>0</v>
      </c>
      <c r="S613" s="160">
        <v>0</v>
      </c>
      <c r="T613" s="161">
        <f>S613*H613</f>
        <v>0</v>
      </c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R613" s="162" t="s">
        <v>192</v>
      </c>
      <c r="AT613" s="162" t="s">
        <v>187</v>
      </c>
      <c r="AU613" s="162" t="s">
        <v>88</v>
      </c>
      <c r="AY613" s="18" t="s">
        <v>185</v>
      </c>
      <c r="BE613" s="163">
        <f>IF(N613="základní",J613,0)</f>
        <v>0</v>
      </c>
      <c r="BF613" s="163">
        <f>IF(N613="snížená",J613,0)</f>
        <v>0</v>
      </c>
      <c r="BG613" s="163">
        <f>IF(N613="zákl. přenesená",J613,0)</f>
        <v>0</v>
      </c>
      <c r="BH613" s="163">
        <f>IF(N613="sníž. přenesená",J613,0)</f>
        <v>0</v>
      </c>
      <c r="BI613" s="163">
        <f>IF(N613="nulová",J613,0)</f>
        <v>0</v>
      </c>
      <c r="BJ613" s="18" t="s">
        <v>24</v>
      </c>
      <c r="BK613" s="163">
        <f>ROUND(I613*H613,2)</f>
        <v>0</v>
      </c>
      <c r="BL613" s="18" t="s">
        <v>192</v>
      </c>
      <c r="BM613" s="162" t="s">
        <v>5124</v>
      </c>
    </row>
    <row r="614" spans="1:65" s="15" customFormat="1">
      <c r="B614" s="194"/>
      <c r="D614" s="165" t="s">
        <v>194</v>
      </c>
      <c r="E614" s="195" t="s">
        <v>1</v>
      </c>
      <c r="F614" s="196" t="s">
        <v>1650</v>
      </c>
      <c r="H614" s="195" t="s">
        <v>1</v>
      </c>
      <c r="I614" s="197"/>
      <c r="L614" s="194"/>
      <c r="M614" s="198"/>
      <c r="N614" s="199"/>
      <c r="O614" s="199"/>
      <c r="P614" s="199"/>
      <c r="Q614" s="199"/>
      <c r="R614" s="199"/>
      <c r="S614" s="199"/>
      <c r="T614" s="200"/>
      <c r="AT614" s="195" t="s">
        <v>194</v>
      </c>
      <c r="AU614" s="195" t="s">
        <v>88</v>
      </c>
      <c r="AV614" s="15" t="s">
        <v>24</v>
      </c>
      <c r="AW614" s="15" t="s">
        <v>35</v>
      </c>
      <c r="AX614" s="15" t="s">
        <v>80</v>
      </c>
      <c r="AY614" s="195" t="s">
        <v>185</v>
      </c>
    </row>
    <row r="615" spans="1:65" s="13" customFormat="1">
      <c r="B615" s="164"/>
      <c r="D615" s="165" t="s">
        <v>194</v>
      </c>
      <c r="E615" s="166" t="s">
        <v>1</v>
      </c>
      <c r="F615" s="167" t="s">
        <v>1651</v>
      </c>
      <c r="H615" s="168">
        <v>109.47199999999999</v>
      </c>
      <c r="I615" s="169"/>
      <c r="L615" s="164"/>
      <c r="M615" s="170"/>
      <c r="N615" s="171"/>
      <c r="O615" s="171"/>
      <c r="P615" s="171"/>
      <c r="Q615" s="171"/>
      <c r="R615" s="171"/>
      <c r="S615" s="171"/>
      <c r="T615" s="172"/>
      <c r="AT615" s="166" t="s">
        <v>194</v>
      </c>
      <c r="AU615" s="166" t="s">
        <v>88</v>
      </c>
      <c r="AV615" s="13" t="s">
        <v>88</v>
      </c>
      <c r="AW615" s="13" t="s">
        <v>35</v>
      </c>
      <c r="AX615" s="13" t="s">
        <v>24</v>
      </c>
      <c r="AY615" s="166" t="s">
        <v>185</v>
      </c>
    </row>
    <row r="616" spans="1:65" s="2" customFormat="1" ht="16.5" customHeight="1">
      <c r="A616" s="33"/>
      <c r="B616" s="150"/>
      <c r="C616" s="151" t="s">
        <v>1049</v>
      </c>
      <c r="D616" s="151" t="s">
        <v>187</v>
      </c>
      <c r="E616" s="152" t="s">
        <v>573</v>
      </c>
      <c r="F616" s="153" t="s">
        <v>574</v>
      </c>
      <c r="G616" s="154" t="s">
        <v>288</v>
      </c>
      <c r="H616" s="155">
        <v>109.47199999999999</v>
      </c>
      <c r="I616" s="156"/>
      <c r="J616" s="157">
        <f>ROUND(I616*H616,2)</f>
        <v>0</v>
      </c>
      <c r="K616" s="153" t="s">
        <v>191</v>
      </c>
      <c r="L616" s="34"/>
      <c r="M616" s="158" t="s">
        <v>1</v>
      </c>
      <c r="N616" s="159" t="s">
        <v>45</v>
      </c>
      <c r="O616" s="59"/>
      <c r="P616" s="160">
        <f>O616*H616</f>
        <v>0</v>
      </c>
      <c r="Q616" s="160">
        <v>5.1000000000000004E-4</v>
      </c>
      <c r="R616" s="160">
        <f>Q616*H616</f>
        <v>5.583072E-2</v>
      </c>
      <c r="S616" s="160">
        <v>0</v>
      </c>
      <c r="T616" s="161">
        <f>S616*H616</f>
        <v>0</v>
      </c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R616" s="162" t="s">
        <v>192</v>
      </c>
      <c r="AT616" s="162" t="s">
        <v>187</v>
      </c>
      <c r="AU616" s="162" t="s">
        <v>88</v>
      </c>
      <c r="AY616" s="18" t="s">
        <v>185</v>
      </c>
      <c r="BE616" s="163">
        <f>IF(N616="základní",J616,0)</f>
        <v>0</v>
      </c>
      <c r="BF616" s="163">
        <f>IF(N616="snížená",J616,0)</f>
        <v>0</v>
      </c>
      <c r="BG616" s="163">
        <f>IF(N616="zákl. přenesená",J616,0)</f>
        <v>0</v>
      </c>
      <c r="BH616" s="163">
        <f>IF(N616="sníž. přenesená",J616,0)</f>
        <v>0</v>
      </c>
      <c r="BI616" s="163">
        <f>IF(N616="nulová",J616,0)</f>
        <v>0</v>
      </c>
      <c r="BJ616" s="18" t="s">
        <v>24</v>
      </c>
      <c r="BK616" s="163">
        <f>ROUND(I616*H616,2)</f>
        <v>0</v>
      </c>
      <c r="BL616" s="18" t="s">
        <v>192</v>
      </c>
      <c r="BM616" s="162" t="s">
        <v>5125</v>
      </c>
    </row>
    <row r="617" spans="1:65" s="2" customFormat="1" ht="16.5" customHeight="1">
      <c r="A617" s="33"/>
      <c r="B617" s="150"/>
      <c r="C617" s="151" t="s">
        <v>146</v>
      </c>
      <c r="D617" s="151" t="s">
        <v>187</v>
      </c>
      <c r="E617" s="152" t="s">
        <v>3947</v>
      </c>
      <c r="F617" s="153" t="s">
        <v>3948</v>
      </c>
      <c r="G617" s="154" t="s">
        <v>288</v>
      </c>
      <c r="H617" s="155">
        <v>17.489999999999998</v>
      </c>
      <c r="I617" s="156"/>
      <c r="J617" s="157">
        <f>ROUND(I617*H617,2)</f>
        <v>0</v>
      </c>
      <c r="K617" s="153" t="s">
        <v>191</v>
      </c>
      <c r="L617" s="34"/>
      <c r="M617" s="158" t="s">
        <v>1</v>
      </c>
      <c r="N617" s="159" t="s">
        <v>45</v>
      </c>
      <c r="O617" s="59"/>
      <c r="P617" s="160">
        <f>O617*H617</f>
        <v>0</v>
      </c>
      <c r="Q617" s="160">
        <v>9.8000000000000004E-2</v>
      </c>
      <c r="R617" s="160">
        <f>Q617*H617</f>
        <v>1.7140199999999999</v>
      </c>
      <c r="S617" s="160">
        <v>0</v>
      </c>
      <c r="T617" s="161">
        <f>S617*H617</f>
        <v>0</v>
      </c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R617" s="162" t="s">
        <v>192</v>
      </c>
      <c r="AT617" s="162" t="s">
        <v>187</v>
      </c>
      <c r="AU617" s="162" t="s">
        <v>88</v>
      </c>
      <c r="AY617" s="18" t="s">
        <v>185</v>
      </c>
      <c r="BE617" s="163">
        <f>IF(N617="základní",J617,0)</f>
        <v>0</v>
      </c>
      <c r="BF617" s="163">
        <f>IF(N617="snížená",J617,0)</f>
        <v>0</v>
      </c>
      <c r="BG617" s="163">
        <f>IF(N617="zákl. přenesená",J617,0)</f>
        <v>0</v>
      </c>
      <c r="BH617" s="163">
        <f>IF(N617="sníž. přenesená",J617,0)</f>
        <v>0</v>
      </c>
      <c r="BI617" s="163">
        <f>IF(N617="nulová",J617,0)</f>
        <v>0</v>
      </c>
      <c r="BJ617" s="18" t="s">
        <v>24</v>
      </c>
      <c r="BK617" s="163">
        <f>ROUND(I617*H617,2)</f>
        <v>0</v>
      </c>
      <c r="BL617" s="18" t="s">
        <v>192</v>
      </c>
      <c r="BM617" s="162" t="s">
        <v>5126</v>
      </c>
    </row>
    <row r="618" spans="1:65" s="13" customFormat="1">
      <c r="B618" s="164"/>
      <c r="D618" s="165" t="s">
        <v>194</v>
      </c>
      <c r="E618" s="166" t="s">
        <v>1</v>
      </c>
      <c r="F618" s="167" t="s">
        <v>3950</v>
      </c>
      <c r="H618" s="168">
        <v>17.489999999999998</v>
      </c>
      <c r="I618" s="169"/>
      <c r="L618" s="164"/>
      <c r="M618" s="170"/>
      <c r="N618" s="171"/>
      <c r="O618" s="171"/>
      <c r="P618" s="171"/>
      <c r="Q618" s="171"/>
      <c r="R618" s="171"/>
      <c r="S618" s="171"/>
      <c r="T618" s="172"/>
      <c r="AT618" s="166" t="s">
        <v>194</v>
      </c>
      <c r="AU618" s="166" t="s">
        <v>88</v>
      </c>
      <c r="AV618" s="13" t="s">
        <v>88</v>
      </c>
      <c r="AW618" s="13" t="s">
        <v>35</v>
      </c>
      <c r="AX618" s="13" t="s">
        <v>80</v>
      </c>
      <c r="AY618" s="166" t="s">
        <v>185</v>
      </c>
    </row>
    <row r="619" spans="1:65" s="14" customFormat="1">
      <c r="B619" s="173"/>
      <c r="D619" s="165" t="s">
        <v>194</v>
      </c>
      <c r="E619" s="174" t="s">
        <v>3480</v>
      </c>
      <c r="F619" s="175" t="s">
        <v>195</v>
      </c>
      <c r="H619" s="176">
        <v>17.489999999999998</v>
      </c>
      <c r="I619" s="177"/>
      <c r="L619" s="173"/>
      <c r="M619" s="178"/>
      <c r="N619" s="179"/>
      <c r="O619" s="179"/>
      <c r="P619" s="179"/>
      <c r="Q619" s="179"/>
      <c r="R619" s="179"/>
      <c r="S619" s="179"/>
      <c r="T619" s="180"/>
      <c r="AT619" s="174" t="s">
        <v>194</v>
      </c>
      <c r="AU619" s="174" t="s">
        <v>88</v>
      </c>
      <c r="AV619" s="14" t="s">
        <v>192</v>
      </c>
      <c r="AW619" s="14" t="s">
        <v>35</v>
      </c>
      <c r="AX619" s="14" t="s">
        <v>24</v>
      </c>
      <c r="AY619" s="174" t="s">
        <v>185</v>
      </c>
    </row>
    <row r="620" spans="1:65" s="2" customFormat="1" ht="21.75" customHeight="1">
      <c r="A620" s="33"/>
      <c r="B620" s="150"/>
      <c r="C620" s="151" t="s">
        <v>149</v>
      </c>
      <c r="D620" s="151" t="s">
        <v>187</v>
      </c>
      <c r="E620" s="152" t="s">
        <v>3951</v>
      </c>
      <c r="F620" s="153" t="s">
        <v>3952</v>
      </c>
      <c r="G620" s="154" t="s">
        <v>288</v>
      </c>
      <c r="H620" s="155">
        <v>87.603999999999999</v>
      </c>
      <c r="I620" s="156"/>
      <c r="J620" s="157">
        <f>ROUND(I620*H620,2)</f>
        <v>0</v>
      </c>
      <c r="K620" s="153" t="s">
        <v>191</v>
      </c>
      <c r="L620" s="34"/>
      <c r="M620" s="158" t="s">
        <v>1</v>
      </c>
      <c r="N620" s="159" t="s">
        <v>45</v>
      </c>
      <c r="O620" s="59"/>
      <c r="P620" s="160">
        <f>O620*H620</f>
        <v>0</v>
      </c>
      <c r="Q620" s="160">
        <v>0.10100000000000001</v>
      </c>
      <c r="R620" s="160">
        <f>Q620*H620</f>
        <v>8.8480040000000013</v>
      </c>
      <c r="S620" s="160">
        <v>0</v>
      </c>
      <c r="T620" s="161">
        <f>S620*H620</f>
        <v>0</v>
      </c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R620" s="162" t="s">
        <v>192</v>
      </c>
      <c r="AT620" s="162" t="s">
        <v>187</v>
      </c>
      <c r="AU620" s="162" t="s">
        <v>88</v>
      </c>
      <c r="AY620" s="18" t="s">
        <v>185</v>
      </c>
      <c r="BE620" s="163">
        <f>IF(N620="základní",J620,0)</f>
        <v>0</v>
      </c>
      <c r="BF620" s="163">
        <f>IF(N620="snížená",J620,0)</f>
        <v>0</v>
      </c>
      <c r="BG620" s="163">
        <f>IF(N620="zákl. přenesená",J620,0)</f>
        <v>0</v>
      </c>
      <c r="BH620" s="163">
        <f>IF(N620="sníž. přenesená",J620,0)</f>
        <v>0</v>
      </c>
      <c r="BI620" s="163">
        <f>IF(N620="nulová",J620,0)</f>
        <v>0</v>
      </c>
      <c r="BJ620" s="18" t="s">
        <v>24</v>
      </c>
      <c r="BK620" s="163">
        <f>ROUND(I620*H620,2)</f>
        <v>0</v>
      </c>
      <c r="BL620" s="18" t="s">
        <v>192</v>
      </c>
      <c r="BM620" s="162" t="s">
        <v>5127</v>
      </c>
    </row>
    <row r="621" spans="1:65" s="15" customFormat="1">
      <c r="B621" s="194"/>
      <c r="D621" s="165" t="s">
        <v>194</v>
      </c>
      <c r="E621" s="195" t="s">
        <v>1</v>
      </c>
      <c r="F621" s="196" t="s">
        <v>3954</v>
      </c>
      <c r="H621" s="195" t="s">
        <v>1</v>
      </c>
      <c r="I621" s="197"/>
      <c r="L621" s="194"/>
      <c r="M621" s="198"/>
      <c r="N621" s="199"/>
      <c r="O621" s="199"/>
      <c r="P621" s="199"/>
      <c r="Q621" s="199"/>
      <c r="R621" s="199"/>
      <c r="S621" s="199"/>
      <c r="T621" s="200"/>
      <c r="AT621" s="195" t="s">
        <v>194</v>
      </c>
      <c r="AU621" s="195" t="s">
        <v>88</v>
      </c>
      <c r="AV621" s="15" t="s">
        <v>24</v>
      </c>
      <c r="AW621" s="15" t="s">
        <v>35</v>
      </c>
      <c r="AX621" s="15" t="s">
        <v>80</v>
      </c>
      <c r="AY621" s="195" t="s">
        <v>185</v>
      </c>
    </row>
    <row r="622" spans="1:65" s="13" customFormat="1">
      <c r="B622" s="164"/>
      <c r="D622" s="165" t="s">
        <v>194</v>
      </c>
      <c r="E622" s="166" t="s">
        <v>1</v>
      </c>
      <c r="F622" s="167" t="s">
        <v>3955</v>
      </c>
      <c r="H622" s="168">
        <v>87.603999999999999</v>
      </c>
      <c r="I622" s="169"/>
      <c r="L622" s="164"/>
      <c r="M622" s="170"/>
      <c r="N622" s="171"/>
      <c r="O622" s="171"/>
      <c r="P622" s="171"/>
      <c r="Q622" s="171"/>
      <c r="R622" s="171"/>
      <c r="S622" s="171"/>
      <c r="T622" s="172"/>
      <c r="AT622" s="166" t="s">
        <v>194</v>
      </c>
      <c r="AU622" s="166" t="s">
        <v>88</v>
      </c>
      <c r="AV622" s="13" t="s">
        <v>88</v>
      </c>
      <c r="AW622" s="13" t="s">
        <v>35</v>
      </c>
      <c r="AX622" s="13" t="s">
        <v>80</v>
      </c>
      <c r="AY622" s="166" t="s">
        <v>185</v>
      </c>
    </row>
    <row r="623" spans="1:65" s="14" customFormat="1">
      <c r="B623" s="173"/>
      <c r="D623" s="165" t="s">
        <v>194</v>
      </c>
      <c r="E623" s="174" t="s">
        <v>3455</v>
      </c>
      <c r="F623" s="175" t="s">
        <v>195</v>
      </c>
      <c r="H623" s="176">
        <v>87.603999999999999</v>
      </c>
      <c r="I623" s="177"/>
      <c r="L623" s="173"/>
      <c r="M623" s="178"/>
      <c r="N623" s="179"/>
      <c r="O623" s="179"/>
      <c r="P623" s="179"/>
      <c r="Q623" s="179"/>
      <c r="R623" s="179"/>
      <c r="S623" s="179"/>
      <c r="T623" s="180"/>
      <c r="AT623" s="174" t="s">
        <v>194</v>
      </c>
      <c r="AU623" s="174" t="s">
        <v>88</v>
      </c>
      <c r="AV623" s="14" t="s">
        <v>192</v>
      </c>
      <c r="AW623" s="14" t="s">
        <v>35</v>
      </c>
      <c r="AX623" s="14" t="s">
        <v>24</v>
      </c>
      <c r="AY623" s="174" t="s">
        <v>185</v>
      </c>
    </row>
    <row r="624" spans="1:65" s="2" customFormat="1" ht="16.5" customHeight="1">
      <c r="A624" s="33"/>
      <c r="B624" s="150"/>
      <c r="C624" s="181" t="s">
        <v>1062</v>
      </c>
      <c r="D624" s="181" t="s">
        <v>231</v>
      </c>
      <c r="E624" s="182" t="s">
        <v>3956</v>
      </c>
      <c r="F624" s="183" t="s">
        <v>3957</v>
      </c>
      <c r="G624" s="184" t="s">
        <v>288</v>
      </c>
      <c r="H624" s="185">
        <v>83.924999999999997</v>
      </c>
      <c r="I624" s="186"/>
      <c r="J624" s="187">
        <f>ROUND(I624*H624,2)</f>
        <v>0</v>
      </c>
      <c r="K624" s="183" t="s">
        <v>191</v>
      </c>
      <c r="L624" s="188"/>
      <c r="M624" s="189" t="s">
        <v>1</v>
      </c>
      <c r="N624" s="190" t="s">
        <v>45</v>
      </c>
      <c r="O624" s="59"/>
      <c r="P624" s="160">
        <f>O624*H624</f>
        <v>0</v>
      </c>
      <c r="Q624" s="160">
        <v>0.115</v>
      </c>
      <c r="R624" s="160">
        <f>Q624*H624</f>
        <v>9.6513749999999998</v>
      </c>
      <c r="S624" s="160">
        <v>0</v>
      </c>
      <c r="T624" s="161">
        <f>S624*H624</f>
        <v>0</v>
      </c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R624" s="162" t="s">
        <v>217</v>
      </c>
      <c r="AT624" s="162" t="s">
        <v>231</v>
      </c>
      <c r="AU624" s="162" t="s">
        <v>88</v>
      </c>
      <c r="AY624" s="18" t="s">
        <v>185</v>
      </c>
      <c r="BE624" s="163">
        <f>IF(N624="základní",J624,0)</f>
        <v>0</v>
      </c>
      <c r="BF624" s="163">
        <f>IF(N624="snížená",J624,0)</f>
        <v>0</v>
      </c>
      <c r="BG624" s="163">
        <f>IF(N624="zákl. přenesená",J624,0)</f>
        <v>0</v>
      </c>
      <c r="BH624" s="163">
        <f>IF(N624="sníž. přenesená",J624,0)</f>
        <v>0</v>
      </c>
      <c r="BI624" s="163">
        <f>IF(N624="nulová",J624,0)</f>
        <v>0</v>
      </c>
      <c r="BJ624" s="18" t="s">
        <v>24</v>
      </c>
      <c r="BK624" s="163">
        <f>ROUND(I624*H624,2)</f>
        <v>0</v>
      </c>
      <c r="BL624" s="18" t="s">
        <v>192</v>
      </c>
      <c r="BM624" s="162" t="s">
        <v>5128</v>
      </c>
    </row>
    <row r="625" spans="1:65" s="13" customFormat="1">
      <c r="B625" s="164"/>
      <c r="D625" s="165" t="s">
        <v>194</v>
      </c>
      <c r="E625" s="166" t="s">
        <v>1</v>
      </c>
      <c r="F625" s="167" t="s">
        <v>3959</v>
      </c>
      <c r="H625" s="168">
        <v>83.924999999999997</v>
      </c>
      <c r="I625" s="169"/>
      <c r="L625" s="164"/>
      <c r="M625" s="170"/>
      <c r="N625" s="171"/>
      <c r="O625" s="171"/>
      <c r="P625" s="171"/>
      <c r="Q625" s="171"/>
      <c r="R625" s="171"/>
      <c r="S625" s="171"/>
      <c r="T625" s="172"/>
      <c r="AT625" s="166" t="s">
        <v>194</v>
      </c>
      <c r="AU625" s="166" t="s">
        <v>88</v>
      </c>
      <c r="AV625" s="13" t="s">
        <v>88</v>
      </c>
      <c r="AW625" s="13" t="s">
        <v>35</v>
      </c>
      <c r="AX625" s="13" t="s">
        <v>24</v>
      </c>
      <c r="AY625" s="166" t="s">
        <v>185</v>
      </c>
    </row>
    <row r="626" spans="1:65" s="12" customFormat="1" ht="22.9" customHeight="1">
      <c r="B626" s="137"/>
      <c r="D626" s="138" t="s">
        <v>79</v>
      </c>
      <c r="E626" s="148" t="s">
        <v>217</v>
      </c>
      <c r="F626" s="148" t="s">
        <v>1653</v>
      </c>
      <c r="I626" s="140"/>
      <c r="J626" s="149">
        <f>BK626</f>
        <v>0</v>
      </c>
      <c r="L626" s="137"/>
      <c r="M626" s="142"/>
      <c r="N626" s="143"/>
      <c r="O626" s="143"/>
      <c r="P626" s="144">
        <f>SUM(P627:P660)</f>
        <v>0</v>
      </c>
      <c r="Q626" s="143"/>
      <c r="R626" s="144">
        <f>SUM(R627:R660)</f>
        <v>0.11478403999999999</v>
      </c>
      <c r="S626" s="143"/>
      <c r="T626" s="145">
        <f>SUM(T627:T660)</f>
        <v>0</v>
      </c>
      <c r="AR626" s="138" t="s">
        <v>24</v>
      </c>
      <c r="AT626" s="146" t="s">
        <v>79</v>
      </c>
      <c r="AU626" s="146" t="s">
        <v>24</v>
      </c>
      <c r="AY626" s="138" t="s">
        <v>185</v>
      </c>
      <c r="BK626" s="147">
        <f>SUM(BK627:BK660)</f>
        <v>0</v>
      </c>
    </row>
    <row r="627" spans="1:65" s="2" customFormat="1" ht="16.5" customHeight="1">
      <c r="A627" s="33"/>
      <c r="B627" s="150"/>
      <c r="C627" s="151" t="s">
        <v>1072</v>
      </c>
      <c r="D627" s="151" t="s">
        <v>187</v>
      </c>
      <c r="E627" s="152" t="s">
        <v>4591</v>
      </c>
      <c r="F627" s="153" t="s">
        <v>4592</v>
      </c>
      <c r="G627" s="154" t="s">
        <v>190</v>
      </c>
      <c r="H627" s="155">
        <v>6</v>
      </c>
      <c r="I627" s="156"/>
      <c r="J627" s="157">
        <f t="shared" ref="J627:J632" si="0">ROUND(I627*H627,2)</f>
        <v>0</v>
      </c>
      <c r="K627" s="153" t="s">
        <v>191</v>
      </c>
      <c r="L627" s="34"/>
      <c r="M627" s="158" t="s">
        <v>1</v>
      </c>
      <c r="N627" s="159" t="s">
        <v>45</v>
      </c>
      <c r="O627" s="59"/>
      <c r="P627" s="160">
        <f t="shared" ref="P627:P632" si="1">O627*H627</f>
        <v>0</v>
      </c>
      <c r="Q627" s="160">
        <v>0</v>
      </c>
      <c r="R627" s="160">
        <f t="shared" ref="R627:R632" si="2">Q627*H627</f>
        <v>0</v>
      </c>
      <c r="S627" s="160">
        <v>0</v>
      </c>
      <c r="T627" s="161">
        <f t="shared" ref="T627:T632" si="3">S627*H627</f>
        <v>0</v>
      </c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R627" s="162" t="s">
        <v>192</v>
      </c>
      <c r="AT627" s="162" t="s">
        <v>187</v>
      </c>
      <c r="AU627" s="162" t="s">
        <v>88</v>
      </c>
      <c r="AY627" s="18" t="s">
        <v>185</v>
      </c>
      <c r="BE627" s="163">
        <f t="shared" ref="BE627:BE632" si="4">IF(N627="základní",J627,0)</f>
        <v>0</v>
      </c>
      <c r="BF627" s="163">
        <f t="shared" ref="BF627:BF632" si="5">IF(N627="snížená",J627,0)</f>
        <v>0</v>
      </c>
      <c r="BG627" s="163">
        <f t="shared" ref="BG627:BG632" si="6">IF(N627="zákl. přenesená",J627,0)</f>
        <v>0</v>
      </c>
      <c r="BH627" s="163">
        <f t="shared" ref="BH627:BH632" si="7">IF(N627="sníž. přenesená",J627,0)</f>
        <v>0</v>
      </c>
      <c r="BI627" s="163">
        <f t="shared" ref="BI627:BI632" si="8">IF(N627="nulová",J627,0)</f>
        <v>0</v>
      </c>
      <c r="BJ627" s="18" t="s">
        <v>24</v>
      </c>
      <c r="BK627" s="163">
        <f t="shared" ref="BK627:BK632" si="9">ROUND(I627*H627,2)</f>
        <v>0</v>
      </c>
      <c r="BL627" s="18" t="s">
        <v>192</v>
      </c>
      <c r="BM627" s="162" t="s">
        <v>5129</v>
      </c>
    </row>
    <row r="628" spans="1:65" s="2" customFormat="1" ht="16.5" customHeight="1">
      <c r="A628" s="33"/>
      <c r="B628" s="150"/>
      <c r="C628" s="181" t="s">
        <v>1077</v>
      </c>
      <c r="D628" s="181" t="s">
        <v>231</v>
      </c>
      <c r="E628" s="182" t="s">
        <v>5130</v>
      </c>
      <c r="F628" s="183" t="s">
        <v>5131</v>
      </c>
      <c r="G628" s="184" t="s">
        <v>4683</v>
      </c>
      <c r="H628" s="185">
        <v>3</v>
      </c>
      <c r="I628" s="186"/>
      <c r="J628" s="187">
        <f t="shared" si="0"/>
        <v>0</v>
      </c>
      <c r="K628" s="183" t="s">
        <v>224</v>
      </c>
      <c r="L628" s="188"/>
      <c r="M628" s="189" t="s">
        <v>1</v>
      </c>
      <c r="N628" s="190" t="s">
        <v>45</v>
      </c>
      <c r="O628" s="59"/>
      <c r="P628" s="160">
        <f t="shared" si="1"/>
        <v>0</v>
      </c>
      <c r="Q628" s="160">
        <v>3.15E-3</v>
      </c>
      <c r="R628" s="160">
        <f t="shared" si="2"/>
        <v>9.4500000000000001E-3</v>
      </c>
      <c r="S628" s="160">
        <v>0</v>
      </c>
      <c r="T628" s="161">
        <f t="shared" si="3"/>
        <v>0</v>
      </c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R628" s="162" t="s">
        <v>217</v>
      </c>
      <c r="AT628" s="162" t="s">
        <v>231</v>
      </c>
      <c r="AU628" s="162" t="s">
        <v>88</v>
      </c>
      <c r="AY628" s="18" t="s">
        <v>185</v>
      </c>
      <c r="BE628" s="163">
        <f t="shared" si="4"/>
        <v>0</v>
      </c>
      <c r="BF628" s="163">
        <f t="shared" si="5"/>
        <v>0</v>
      </c>
      <c r="BG628" s="163">
        <f t="shared" si="6"/>
        <v>0</v>
      </c>
      <c r="BH628" s="163">
        <f t="shared" si="7"/>
        <v>0</v>
      </c>
      <c r="BI628" s="163">
        <f t="shared" si="8"/>
        <v>0</v>
      </c>
      <c r="BJ628" s="18" t="s">
        <v>24</v>
      </c>
      <c r="BK628" s="163">
        <f t="shared" si="9"/>
        <v>0</v>
      </c>
      <c r="BL628" s="18" t="s">
        <v>192</v>
      </c>
      <c r="BM628" s="162" t="s">
        <v>5132</v>
      </c>
    </row>
    <row r="629" spans="1:65" s="2" customFormat="1" ht="16.5" customHeight="1">
      <c r="A629" s="33"/>
      <c r="B629" s="150"/>
      <c r="C629" s="181" t="s">
        <v>1082</v>
      </c>
      <c r="D629" s="181" t="s">
        <v>231</v>
      </c>
      <c r="E629" s="182" t="s">
        <v>5133</v>
      </c>
      <c r="F629" s="183" t="s">
        <v>5134</v>
      </c>
      <c r="G629" s="184" t="s">
        <v>4683</v>
      </c>
      <c r="H629" s="185">
        <v>3</v>
      </c>
      <c r="I629" s="186"/>
      <c r="J629" s="187">
        <f t="shared" si="0"/>
        <v>0</v>
      </c>
      <c r="K629" s="183" t="s">
        <v>224</v>
      </c>
      <c r="L629" s="188"/>
      <c r="M629" s="189" t="s">
        <v>1</v>
      </c>
      <c r="N629" s="190" t="s">
        <v>45</v>
      </c>
      <c r="O629" s="59"/>
      <c r="P629" s="160">
        <f t="shared" si="1"/>
        <v>0</v>
      </c>
      <c r="Q629" s="160">
        <v>4.1999999999999997E-3</v>
      </c>
      <c r="R629" s="160">
        <f t="shared" si="2"/>
        <v>1.26E-2</v>
      </c>
      <c r="S629" s="160">
        <v>0</v>
      </c>
      <c r="T629" s="161">
        <f t="shared" si="3"/>
        <v>0</v>
      </c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R629" s="162" t="s">
        <v>217</v>
      </c>
      <c r="AT629" s="162" t="s">
        <v>231</v>
      </c>
      <c r="AU629" s="162" t="s">
        <v>88</v>
      </c>
      <c r="AY629" s="18" t="s">
        <v>185</v>
      </c>
      <c r="BE629" s="163">
        <f t="shared" si="4"/>
        <v>0</v>
      </c>
      <c r="BF629" s="163">
        <f t="shared" si="5"/>
        <v>0</v>
      </c>
      <c r="BG629" s="163">
        <f t="shared" si="6"/>
        <v>0</v>
      </c>
      <c r="BH629" s="163">
        <f t="shared" si="7"/>
        <v>0</v>
      </c>
      <c r="BI629" s="163">
        <f t="shared" si="8"/>
        <v>0</v>
      </c>
      <c r="BJ629" s="18" t="s">
        <v>24</v>
      </c>
      <c r="BK629" s="163">
        <f t="shared" si="9"/>
        <v>0</v>
      </c>
      <c r="BL629" s="18" t="s">
        <v>192</v>
      </c>
      <c r="BM629" s="162" t="s">
        <v>5135</v>
      </c>
    </row>
    <row r="630" spans="1:65" s="2" customFormat="1" ht="16.5" customHeight="1">
      <c r="A630" s="33"/>
      <c r="B630" s="150"/>
      <c r="C630" s="151" t="s">
        <v>1087</v>
      </c>
      <c r="D630" s="151" t="s">
        <v>187</v>
      </c>
      <c r="E630" s="152" t="s">
        <v>5136</v>
      </c>
      <c r="F630" s="153" t="s">
        <v>5137</v>
      </c>
      <c r="G630" s="154" t="s">
        <v>190</v>
      </c>
      <c r="H630" s="155">
        <v>2</v>
      </c>
      <c r="I630" s="156"/>
      <c r="J630" s="157">
        <f t="shared" si="0"/>
        <v>0</v>
      </c>
      <c r="K630" s="153" t="s">
        <v>191</v>
      </c>
      <c r="L630" s="34"/>
      <c r="M630" s="158" t="s">
        <v>1</v>
      </c>
      <c r="N630" s="159" t="s">
        <v>45</v>
      </c>
      <c r="O630" s="59"/>
      <c r="P630" s="160">
        <f t="shared" si="1"/>
        <v>0</v>
      </c>
      <c r="Q630" s="160">
        <v>1.67E-3</v>
      </c>
      <c r="R630" s="160">
        <f t="shared" si="2"/>
        <v>3.3400000000000001E-3</v>
      </c>
      <c r="S630" s="160">
        <v>0</v>
      </c>
      <c r="T630" s="161">
        <f t="shared" si="3"/>
        <v>0</v>
      </c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R630" s="162" t="s">
        <v>192</v>
      </c>
      <c r="AT630" s="162" t="s">
        <v>187</v>
      </c>
      <c r="AU630" s="162" t="s">
        <v>88</v>
      </c>
      <c r="AY630" s="18" t="s">
        <v>185</v>
      </c>
      <c r="BE630" s="163">
        <f t="shared" si="4"/>
        <v>0</v>
      </c>
      <c r="BF630" s="163">
        <f t="shared" si="5"/>
        <v>0</v>
      </c>
      <c r="BG630" s="163">
        <f t="shared" si="6"/>
        <v>0</v>
      </c>
      <c r="BH630" s="163">
        <f t="shared" si="7"/>
        <v>0</v>
      </c>
      <c r="BI630" s="163">
        <f t="shared" si="8"/>
        <v>0</v>
      </c>
      <c r="BJ630" s="18" t="s">
        <v>24</v>
      </c>
      <c r="BK630" s="163">
        <f t="shared" si="9"/>
        <v>0</v>
      </c>
      <c r="BL630" s="18" t="s">
        <v>192</v>
      </c>
      <c r="BM630" s="162" t="s">
        <v>5138</v>
      </c>
    </row>
    <row r="631" spans="1:65" s="2" customFormat="1" ht="16.5" customHeight="1">
      <c r="A631" s="33"/>
      <c r="B631" s="150"/>
      <c r="C631" s="181" t="s">
        <v>1092</v>
      </c>
      <c r="D631" s="181" t="s">
        <v>231</v>
      </c>
      <c r="E631" s="182" t="s">
        <v>5139</v>
      </c>
      <c r="F631" s="183" t="s">
        <v>5140</v>
      </c>
      <c r="G631" s="184" t="s">
        <v>190</v>
      </c>
      <c r="H631" s="185">
        <v>2</v>
      </c>
      <c r="I631" s="186"/>
      <c r="J631" s="187">
        <f t="shared" si="0"/>
        <v>0</v>
      </c>
      <c r="K631" s="183" t="s">
        <v>224</v>
      </c>
      <c r="L631" s="188"/>
      <c r="M631" s="189" t="s">
        <v>1</v>
      </c>
      <c r="N631" s="190" t="s">
        <v>45</v>
      </c>
      <c r="O631" s="59"/>
      <c r="P631" s="160">
        <f t="shared" si="1"/>
        <v>0</v>
      </c>
      <c r="Q631" s="160">
        <v>9.5999999999999992E-3</v>
      </c>
      <c r="R631" s="160">
        <f t="shared" si="2"/>
        <v>1.9199999999999998E-2</v>
      </c>
      <c r="S631" s="160">
        <v>0</v>
      </c>
      <c r="T631" s="161">
        <f t="shared" si="3"/>
        <v>0</v>
      </c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R631" s="162" t="s">
        <v>217</v>
      </c>
      <c r="AT631" s="162" t="s">
        <v>231</v>
      </c>
      <c r="AU631" s="162" t="s">
        <v>88</v>
      </c>
      <c r="AY631" s="18" t="s">
        <v>185</v>
      </c>
      <c r="BE631" s="163">
        <f t="shared" si="4"/>
        <v>0</v>
      </c>
      <c r="BF631" s="163">
        <f t="shared" si="5"/>
        <v>0</v>
      </c>
      <c r="BG631" s="163">
        <f t="shared" si="6"/>
        <v>0</v>
      </c>
      <c r="BH631" s="163">
        <f t="shared" si="7"/>
        <v>0</v>
      </c>
      <c r="BI631" s="163">
        <f t="shared" si="8"/>
        <v>0</v>
      </c>
      <c r="BJ631" s="18" t="s">
        <v>24</v>
      </c>
      <c r="BK631" s="163">
        <f t="shared" si="9"/>
        <v>0</v>
      </c>
      <c r="BL631" s="18" t="s">
        <v>192</v>
      </c>
      <c r="BM631" s="162" t="s">
        <v>5141</v>
      </c>
    </row>
    <row r="632" spans="1:65" s="2" customFormat="1" ht="16.5" customHeight="1">
      <c r="A632" s="33"/>
      <c r="B632" s="150"/>
      <c r="C632" s="151" t="s">
        <v>1097</v>
      </c>
      <c r="D632" s="151" t="s">
        <v>187</v>
      </c>
      <c r="E632" s="152" t="s">
        <v>5142</v>
      </c>
      <c r="F632" s="153" t="s">
        <v>5143</v>
      </c>
      <c r="G632" s="154" t="s">
        <v>280</v>
      </c>
      <c r="H632" s="155">
        <v>141.97</v>
      </c>
      <c r="I632" s="156"/>
      <c r="J632" s="157">
        <f t="shared" si="0"/>
        <v>0</v>
      </c>
      <c r="K632" s="153" t="s">
        <v>191</v>
      </c>
      <c r="L632" s="34"/>
      <c r="M632" s="158" t="s">
        <v>1</v>
      </c>
      <c r="N632" s="159" t="s">
        <v>45</v>
      </c>
      <c r="O632" s="59"/>
      <c r="P632" s="160">
        <f t="shared" si="1"/>
        <v>0</v>
      </c>
      <c r="Q632" s="160">
        <v>0</v>
      </c>
      <c r="R632" s="160">
        <f t="shared" si="2"/>
        <v>0</v>
      </c>
      <c r="S632" s="160">
        <v>0</v>
      </c>
      <c r="T632" s="161">
        <f t="shared" si="3"/>
        <v>0</v>
      </c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R632" s="162" t="s">
        <v>192</v>
      </c>
      <c r="AT632" s="162" t="s">
        <v>187</v>
      </c>
      <c r="AU632" s="162" t="s">
        <v>88</v>
      </c>
      <c r="AY632" s="18" t="s">
        <v>185</v>
      </c>
      <c r="BE632" s="163">
        <f t="shared" si="4"/>
        <v>0</v>
      </c>
      <c r="BF632" s="163">
        <f t="shared" si="5"/>
        <v>0</v>
      </c>
      <c r="BG632" s="163">
        <f t="shared" si="6"/>
        <v>0</v>
      </c>
      <c r="BH632" s="163">
        <f t="shared" si="7"/>
        <v>0</v>
      </c>
      <c r="BI632" s="163">
        <f t="shared" si="8"/>
        <v>0</v>
      </c>
      <c r="BJ632" s="18" t="s">
        <v>24</v>
      </c>
      <c r="BK632" s="163">
        <f t="shared" si="9"/>
        <v>0</v>
      </c>
      <c r="BL632" s="18" t="s">
        <v>192</v>
      </c>
      <c r="BM632" s="162" t="s">
        <v>5144</v>
      </c>
    </row>
    <row r="633" spans="1:65" s="13" customFormat="1">
      <c r="B633" s="164"/>
      <c r="D633" s="165" t="s">
        <v>194</v>
      </c>
      <c r="E633" s="166" t="s">
        <v>1</v>
      </c>
      <c r="F633" s="167" t="s">
        <v>4855</v>
      </c>
      <c r="H633" s="168">
        <v>141.97</v>
      </c>
      <c r="I633" s="169"/>
      <c r="L633" s="164"/>
      <c r="M633" s="170"/>
      <c r="N633" s="171"/>
      <c r="O633" s="171"/>
      <c r="P633" s="171"/>
      <c r="Q633" s="171"/>
      <c r="R633" s="171"/>
      <c r="S633" s="171"/>
      <c r="T633" s="172"/>
      <c r="AT633" s="166" t="s">
        <v>194</v>
      </c>
      <c r="AU633" s="166" t="s">
        <v>88</v>
      </c>
      <c r="AV633" s="13" t="s">
        <v>88</v>
      </c>
      <c r="AW633" s="13" t="s">
        <v>35</v>
      </c>
      <c r="AX633" s="13" t="s">
        <v>80</v>
      </c>
      <c r="AY633" s="166" t="s">
        <v>185</v>
      </c>
    </row>
    <row r="634" spans="1:65" s="14" customFormat="1">
      <c r="B634" s="173"/>
      <c r="D634" s="165" t="s">
        <v>194</v>
      </c>
      <c r="E634" s="174" t="s">
        <v>4854</v>
      </c>
      <c r="F634" s="175" t="s">
        <v>195</v>
      </c>
      <c r="H634" s="176">
        <v>141.97</v>
      </c>
      <c r="I634" s="177"/>
      <c r="L634" s="173"/>
      <c r="M634" s="178"/>
      <c r="N634" s="179"/>
      <c r="O634" s="179"/>
      <c r="P634" s="179"/>
      <c r="Q634" s="179"/>
      <c r="R634" s="179"/>
      <c r="S634" s="179"/>
      <c r="T634" s="180"/>
      <c r="AT634" s="174" t="s">
        <v>194</v>
      </c>
      <c r="AU634" s="174" t="s">
        <v>88</v>
      </c>
      <c r="AV634" s="14" t="s">
        <v>192</v>
      </c>
      <c r="AW634" s="14" t="s">
        <v>35</v>
      </c>
      <c r="AX634" s="14" t="s">
        <v>24</v>
      </c>
      <c r="AY634" s="174" t="s">
        <v>185</v>
      </c>
    </row>
    <row r="635" spans="1:65" s="2" customFormat="1" ht="16.5" customHeight="1">
      <c r="A635" s="33"/>
      <c r="B635" s="150"/>
      <c r="C635" s="181" t="s">
        <v>1103</v>
      </c>
      <c r="D635" s="181" t="s">
        <v>231</v>
      </c>
      <c r="E635" s="182" t="s">
        <v>5145</v>
      </c>
      <c r="F635" s="183" t="s">
        <v>5146</v>
      </c>
      <c r="G635" s="184" t="s">
        <v>280</v>
      </c>
      <c r="H635" s="185">
        <v>144.1</v>
      </c>
      <c r="I635" s="186"/>
      <c r="J635" s="187">
        <f>ROUND(I635*H635,2)</f>
        <v>0</v>
      </c>
      <c r="K635" s="183" t="s">
        <v>191</v>
      </c>
      <c r="L635" s="188"/>
      <c r="M635" s="189" t="s">
        <v>1</v>
      </c>
      <c r="N635" s="190" t="s">
        <v>45</v>
      </c>
      <c r="O635" s="59"/>
      <c r="P635" s="160">
        <f>O635*H635</f>
        <v>0</v>
      </c>
      <c r="Q635" s="160">
        <v>2.7E-4</v>
      </c>
      <c r="R635" s="160">
        <f>Q635*H635</f>
        <v>3.8906999999999997E-2</v>
      </c>
      <c r="S635" s="160">
        <v>0</v>
      </c>
      <c r="T635" s="161">
        <f>S635*H635</f>
        <v>0</v>
      </c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R635" s="162" t="s">
        <v>217</v>
      </c>
      <c r="AT635" s="162" t="s">
        <v>231</v>
      </c>
      <c r="AU635" s="162" t="s">
        <v>88</v>
      </c>
      <c r="AY635" s="18" t="s">
        <v>185</v>
      </c>
      <c r="BE635" s="163">
        <f>IF(N635="základní",J635,0)</f>
        <v>0</v>
      </c>
      <c r="BF635" s="163">
        <f>IF(N635="snížená",J635,0)</f>
        <v>0</v>
      </c>
      <c r="BG635" s="163">
        <f>IF(N635="zákl. přenesená",J635,0)</f>
        <v>0</v>
      </c>
      <c r="BH635" s="163">
        <f>IF(N635="sníž. přenesená",J635,0)</f>
        <v>0</v>
      </c>
      <c r="BI635" s="163">
        <f>IF(N635="nulová",J635,0)</f>
        <v>0</v>
      </c>
      <c r="BJ635" s="18" t="s">
        <v>24</v>
      </c>
      <c r="BK635" s="163">
        <f>ROUND(I635*H635,2)</f>
        <v>0</v>
      </c>
      <c r="BL635" s="18" t="s">
        <v>192</v>
      </c>
      <c r="BM635" s="162" t="s">
        <v>5147</v>
      </c>
    </row>
    <row r="636" spans="1:65" s="13" customFormat="1">
      <c r="B636" s="164"/>
      <c r="D636" s="165" t="s">
        <v>194</v>
      </c>
      <c r="E636" s="166" t="s">
        <v>1</v>
      </c>
      <c r="F636" s="167" t="s">
        <v>5148</v>
      </c>
      <c r="H636" s="168">
        <v>144.1</v>
      </c>
      <c r="I636" s="169"/>
      <c r="L636" s="164"/>
      <c r="M636" s="170"/>
      <c r="N636" s="171"/>
      <c r="O636" s="171"/>
      <c r="P636" s="171"/>
      <c r="Q636" s="171"/>
      <c r="R636" s="171"/>
      <c r="S636" s="171"/>
      <c r="T636" s="172"/>
      <c r="AT636" s="166" t="s">
        <v>194</v>
      </c>
      <c r="AU636" s="166" t="s">
        <v>88</v>
      </c>
      <c r="AV636" s="13" t="s">
        <v>88</v>
      </c>
      <c r="AW636" s="13" t="s">
        <v>35</v>
      </c>
      <c r="AX636" s="13" t="s">
        <v>24</v>
      </c>
      <c r="AY636" s="166" t="s">
        <v>185</v>
      </c>
    </row>
    <row r="637" spans="1:65" s="2" customFormat="1" ht="16.5" customHeight="1">
      <c r="A637" s="33"/>
      <c r="B637" s="150"/>
      <c r="C637" s="151" t="s">
        <v>1107</v>
      </c>
      <c r="D637" s="151" t="s">
        <v>187</v>
      </c>
      <c r="E637" s="152" t="s">
        <v>5149</v>
      </c>
      <c r="F637" s="153" t="s">
        <v>5150</v>
      </c>
      <c r="G637" s="154" t="s">
        <v>280</v>
      </c>
      <c r="H637" s="155">
        <v>3.5</v>
      </c>
      <c r="I637" s="156"/>
      <c r="J637" s="157">
        <f>ROUND(I637*H637,2)</f>
        <v>0</v>
      </c>
      <c r="K637" s="153" t="s">
        <v>224</v>
      </c>
      <c r="L637" s="34"/>
      <c r="M637" s="158" t="s">
        <v>1</v>
      </c>
      <c r="N637" s="159" t="s">
        <v>45</v>
      </c>
      <c r="O637" s="59"/>
      <c r="P637" s="160">
        <f>O637*H637</f>
        <v>0</v>
      </c>
      <c r="Q637" s="160">
        <v>0</v>
      </c>
      <c r="R637" s="160">
        <f>Q637*H637</f>
        <v>0</v>
      </c>
      <c r="S637" s="160">
        <v>0</v>
      </c>
      <c r="T637" s="161">
        <f>S637*H637</f>
        <v>0</v>
      </c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R637" s="162" t="s">
        <v>192</v>
      </c>
      <c r="AT637" s="162" t="s">
        <v>187</v>
      </c>
      <c r="AU637" s="162" t="s">
        <v>88</v>
      </c>
      <c r="AY637" s="18" t="s">
        <v>185</v>
      </c>
      <c r="BE637" s="163">
        <f>IF(N637="základní",J637,0)</f>
        <v>0</v>
      </c>
      <c r="BF637" s="163">
        <f>IF(N637="snížená",J637,0)</f>
        <v>0</v>
      </c>
      <c r="BG637" s="163">
        <f>IF(N637="zákl. přenesená",J637,0)</f>
        <v>0</v>
      </c>
      <c r="BH637" s="163">
        <f>IF(N637="sníž. přenesená",J637,0)</f>
        <v>0</v>
      </c>
      <c r="BI637" s="163">
        <f>IF(N637="nulová",J637,0)</f>
        <v>0</v>
      </c>
      <c r="BJ637" s="18" t="s">
        <v>24</v>
      </c>
      <c r="BK637" s="163">
        <f>ROUND(I637*H637,2)</f>
        <v>0</v>
      </c>
      <c r="BL637" s="18" t="s">
        <v>192</v>
      </c>
      <c r="BM637" s="162" t="s">
        <v>5151</v>
      </c>
    </row>
    <row r="638" spans="1:65" s="13" customFormat="1">
      <c r="B638" s="164"/>
      <c r="D638" s="165" t="s">
        <v>194</v>
      </c>
      <c r="E638" s="166" t="s">
        <v>1</v>
      </c>
      <c r="F638" s="167" t="s">
        <v>5152</v>
      </c>
      <c r="H638" s="168">
        <v>3.5</v>
      </c>
      <c r="I638" s="169"/>
      <c r="L638" s="164"/>
      <c r="M638" s="170"/>
      <c r="N638" s="171"/>
      <c r="O638" s="171"/>
      <c r="P638" s="171"/>
      <c r="Q638" s="171"/>
      <c r="R638" s="171"/>
      <c r="S638" s="171"/>
      <c r="T638" s="172"/>
      <c r="AT638" s="166" t="s">
        <v>194</v>
      </c>
      <c r="AU638" s="166" t="s">
        <v>88</v>
      </c>
      <c r="AV638" s="13" t="s">
        <v>88</v>
      </c>
      <c r="AW638" s="13" t="s">
        <v>35</v>
      </c>
      <c r="AX638" s="13" t="s">
        <v>24</v>
      </c>
      <c r="AY638" s="166" t="s">
        <v>185</v>
      </c>
    </row>
    <row r="639" spans="1:65" s="2" customFormat="1" ht="16.5" customHeight="1">
      <c r="A639" s="33"/>
      <c r="B639" s="150"/>
      <c r="C639" s="151" t="s">
        <v>1112</v>
      </c>
      <c r="D639" s="151" t="s">
        <v>187</v>
      </c>
      <c r="E639" s="152" t="s">
        <v>5153</v>
      </c>
      <c r="F639" s="153" t="s">
        <v>5154</v>
      </c>
      <c r="G639" s="154" t="s">
        <v>280</v>
      </c>
      <c r="H639" s="155">
        <v>9.26</v>
      </c>
      <c r="I639" s="156"/>
      <c r="J639" s="157">
        <f>ROUND(I639*H639,2)</f>
        <v>0</v>
      </c>
      <c r="K639" s="153" t="s">
        <v>191</v>
      </c>
      <c r="L639" s="34"/>
      <c r="M639" s="158" t="s">
        <v>1</v>
      </c>
      <c r="N639" s="159" t="s">
        <v>45</v>
      </c>
      <c r="O639" s="59"/>
      <c r="P639" s="160">
        <f>O639*H639</f>
        <v>0</v>
      </c>
      <c r="Q639" s="160">
        <v>0</v>
      </c>
      <c r="R639" s="160">
        <f>Q639*H639</f>
        <v>0</v>
      </c>
      <c r="S639" s="160">
        <v>0</v>
      </c>
      <c r="T639" s="161">
        <f>S639*H639</f>
        <v>0</v>
      </c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R639" s="162" t="s">
        <v>192</v>
      </c>
      <c r="AT639" s="162" t="s">
        <v>187</v>
      </c>
      <c r="AU639" s="162" t="s">
        <v>88</v>
      </c>
      <c r="AY639" s="18" t="s">
        <v>185</v>
      </c>
      <c r="BE639" s="163">
        <f>IF(N639="základní",J639,0)</f>
        <v>0</v>
      </c>
      <c r="BF639" s="163">
        <f>IF(N639="snížená",J639,0)</f>
        <v>0</v>
      </c>
      <c r="BG639" s="163">
        <f>IF(N639="zákl. přenesená",J639,0)</f>
        <v>0</v>
      </c>
      <c r="BH639" s="163">
        <f>IF(N639="sníž. přenesená",J639,0)</f>
        <v>0</v>
      </c>
      <c r="BI639" s="163">
        <f>IF(N639="nulová",J639,0)</f>
        <v>0</v>
      </c>
      <c r="BJ639" s="18" t="s">
        <v>24</v>
      </c>
      <c r="BK639" s="163">
        <f>ROUND(I639*H639,2)</f>
        <v>0</v>
      </c>
      <c r="BL639" s="18" t="s">
        <v>192</v>
      </c>
      <c r="BM639" s="162" t="s">
        <v>5155</v>
      </c>
    </row>
    <row r="640" spans="1:65" s="13" customFormat="1">
      <c r="B640" s="164"/>
      <c r="D640" s="165" t="s">
        <v>194</v>
      </c>
      <c r="E640" s="166" t="s">
        <v>1</v>
      </c>
      <c r="F640" s="167" t="s">
        <v>4857</v>
      </c>
      <c r="H640" s="168">
        <v>9.26</v>
      </c>
      <c r="I640" s="169"/>
      <c r="L640" s="164"/>
      <c r="M640" s="170"/>
      <c r="N640" s="171"/>
      <c r="O640" s="171"/>
      <c r="P640" s="171"/>
      <c r="Q640" s="171"/>
      <c r="R640" s="171"/>
      <c r="S640" s="171"/>
      <c r="T640" s="172"/>
      <c r="AT640" s="166" t="s">
        <v>194</v>
      </c>
      <c r="AU640" s="166" t="s">
        <v>88</v>
      </c>
      <c r="AV640" s="13" t="s">
        <v>88</v>
      </c>
      <c r="AW640" s="13" t="s">
        <v>35</v>
      </c>
      <c r="AX640" s="13" t="s">
        <v>80</v>
      </c>
      <c r="AY640" s="166" t="s">
        <v>185</v>
      </c>
    </row>
    <row r="641" spans="1:65" s="14" customFormat="1">
      <c r="B641" s="173"/>
      <c r="D641" s="165" t="s">
        <v>194</v>
      </c>
      <c r="E641" s="174" t="s">
        <v>4856</v>
      </c>
      <c r="F641" s="175" t="s">
        <v>195</v>
      </c>
      <c r="H641" s="176">
        <v>9.26</v>
      </c>
      <c r="I641" s="177"/>
      <c r="L641" s="173"/>
      <c r="M641" s="178"/>
      <c r="N641" s="179"/>
      <c r="O641" s="179"/>
      <c r="P641" s="179"/>
      <c r="Q641" s="179"/>
      <c r="R641" s="179"/>
      <c r="S641" s="179"/>
      <c r="T641" s="180"/>
      <c r="AT641" s="174" t="s">
        <v>194</v>
      </c>
      <c r="AU641" s="174" t="s">
        <v>88</v>
      </c>
      <c r="AV641" s="14" t="s">
        <v>192</v>
      </c>
      <c r="AW641" s="14" t="s">
        <v>35</v>
      </c>
      <c r="AX641" s="14" t="s">
        <v>24</v>
      </c>
      <c r="AY641" s="174" t="s">
        <v>185</v>
      </c>
    </row>
    <row r="642" spans="1:65" s="2" customFormat="1" ht="16.5" customHeight="1">
      <c r="A642" s="33"/>
      <c r="B642" s="150"/>
      <c r="C642" s="181" t="s">
        <v>1117</v>
      </c>
      <c r="D642" s="181" t="s">
        <v>231</v>
      </c>
      <c r="E642" s="182" t="s">
        <v>5156</v>
      </c>
      <c r="F642" s="183" t="s">
        <v>5157</v>
      </c>
      <c r="G642" s="184" t="s">
        <v>280</v>
      </c>
      <c r="H642" s="185">
        <v>9.3989999999999991</v>
      </c>
      <c r="I642" s="186"/>
      <c r="J642" s="187">
        <f>ROUND(I642*H642,2)</f>
        <v>0</v>
      </c>
      <c r="K642" s="183" t="s">
        <v>191</v>
      </c>
      <c r="L642" s="188"/>
      <c r="M642" s="189" t="s">
        <v>1</v>
      </c>
      <c r="N642" s="190" t="s">
        <v>45</v>
      </c>
      <c r="O642" s="59"/>
      <c r="P642" s="160">
        <f>O642*H642</f>
        <v>0</v>
      </c>
      <c r="Q642" s="160">
        <v>4.2000000000000002E-4</v>
      </c>
      <c r="R642" s="160">
        <f>Q642*H642</f>
        <v>3.94758E-3</v>
      </c>
      <c r="S642" s="160">
        <v>0</v>
      </c>
      <c r="T642" s="161">
        <f>S642*H642</f>
        <v>0</v>
      </c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R642" s="162" t="s">
        <v>217</v>
      </c>
      <c r="AT642" s="162" t="s">
        <v>231</v>
      </c>
      <c r="AU642" s="162" t="s">
        <v>88</v>
      </c>
      <c r="AY642" s="18" t="s">
        <v>185</v>
      </c>
      <c r="BE642" s="163">
        <f>IF(N642="základní",J642,0)</f>
        <v>0</v>
      </c>
      <c r="BF642" s="163">
        <f>IF(N642="snížená",J642,0)</f>
        <v>0</v>
      </c>
      <c r="BG642" s="163">
        <f>IF(N642="zákl. přenesená",J642,0)</f>
        <v>0</v>
      </c>
      <c r="BH642" s="163">
        <f>IF(N642="sníž. přenesená",J642,0)</f>
        <v>0</v>
      </c>
      <c r="BI642" s="163">
        <f>IF(N642="nulová",J642,0)</f>
        <v>0</v>
      </c>
      <c r="BJ642" s="18" t="s">
        <v>24</v>
      </c>
      <c r="BK642" s="163">
        <f>ROUND(I642*H642,2)</f>
        <v>0</v>
      </c>
      <c r="BL642" s="18" t="s">
        <v>192</v>
      </c>
      <c r="BM642" s="162" t="s">
        <v>5158</v>
      </c>
    </row>
    <row r="643" spans="1:65" s="13" customFormat="1">
      <c r="B643" s="164"/>
      <c r="D643" s="165" t="s">
        <v>194</v>
      </c>
      <c r="E643" s="166" t="s">
        <v>1</v>
      </c>
      <c r="F643" s="167" t="s">
        <v>5159</v>
      </c>
      <c r="H643" s="168">
        <v>9.3989999999999991</v>
      </c>
      <c r="I643" s="169"/>
      <c r="L643" s="164"/>
      <c r="M643" s="170"/>
      <c r="N643" s="171"/>
      <c r="O643" s="171"/>
      <c r="P643" s="171"/>
      <c r="Q643" s="171"/>
      <c r="R643" s="171"/>
      <c r="S643" s="171"/>
      <c r="T643" s="172"/>
      <c r="AT643" s="166" t="s">
        <v>194</v>
      </c>
      <c r="AU643" s="166" t="s">
        <v>88</v>
      </c>
      <c r="AV643" s="13" t="s">
        <v>88</v>
      </c>
      <c r="AW643" s="13" t="s">
        <v>35</v>
      </c>
      <c r="AX643" s="13" t="s">
        <v>24</v>
      </c>
      <c r="AY643" s="166" t="s">
        <v>185</v>
      </c>
    </row>
    <row r="644" spans="1:65" s="2" customFormat="1" ht="16.5" customHeight="1">
      <c r="A644" s="33"/>
      <c r="B644" s="150"/>
      <c r="C644" s="151" t="s">
        <v>1122</v>
      </c>
      <c r="D644" s="151" t="s">
        <v>187</v>
      </c>
      <c r="E644" s="152" t="s">
        <v>5160</v>
      </c>
      <c r="F644" s="153" t="s">
        <v>5161</v>
      </c>
      <c r="G644" s="154" t="s">
        <v>280</v>
      </c>
      <c r="H644" s="155">
        <v>11.43</v>
      </c>
      <c r="I644" s="156"/>
      <c r="J644" s="157">
        <f>ROUND(I644*H644,2)</f>
        <v>0</v>
      </c>
      <c r="K644" s="153" t="s">
        <v>191</v>
      </c>
      <c r="L644" s="34"/>
      <c r="M644" s="158" t="s">
        <v>1</v>
      </c>
      <c r="N644" s="159" t="s">
        <v>45</v>
      </c>
      <c r="O644" s="59"/>
      <c r="P644" s="160">
        <f>O644*H644</f>
        <v>0</v>
      </c>
      <c r="Q644" s="160">
        <v>0</v>
      </c>
      <c r="R644" s="160">
        <f>Q644*H644</f>
        <v>0</v>
      </c>
      <c r="S644" s="160">
        <v>0</v>
      </c>
      <c r="T644" s="161">
        <f>S644*H644</f>
        <v>0</v>
      </c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R644" s="162" t="s">
        <v>192</v>
      </c>
      <c r="AT644" s="162" t="s">
        <v>187</v>
      </c>
      <c r="AU644" s="162" t="s">
        <v>88</v>
      </c>
      <c r="AY644" s="18" t="s">
        <v>185</v>
      </c>
      <c r="BE644" s="163">
        <f>IF(N644="základní",J644,0)</f>
        <v>0</v>
      </c>
      <c r="BF644" s="163">
        <f>IF(N644="snížená",J644,0)</f>
        <v>0</v>
      </c>
      <c r="BG644" s="163">
        <f>IF(N644="zákl. přenesená",J644,0)</f>
        <v>0</v>
      </c>
      <c r="BH644" s="163">
        <f>IF(N644="sníž. přenesená",J644,0)</f>
        <v>0</v>
      </c>
      <c r="BI644" s="163">
        <f>IF(N644="nulová",J644,0)</f>
        <v>0</v>
      </c>
      <c r="BJ644" s="18" t="s">
        <v>24</v>
      </c>
      <c r="BK644" s="163">
        <f>ROUND(I644*H644,2)</f>
        <v>0</v>
      </c>
      <c r="BL644" s="18" t="s">
        <v>192</v>
      </c>
      <c r="BM644" s="162" t="s">
        <v>5162</v>
      </c>
    </row>
    <row r="645" spans="1:65" s="13" customFormat="1">
      <c r="B645" s="164"/>
      <c r="D645" s="165" t="s">
        <v>194</v>
      </c>
      <c r="E645" s="166" t="s">
        <v>1</v>
      </c>
      <c r="F645" s="167" t="s">
        <v>4859</v>
      </c>
      <c r="H645" s="168">
        <v>11.43</v>
      </c>
      <c r="I645" s="169"/>
      <c r="L645" s="164"/>
      <c r="M645" s="170"/>
      <c r="N645" s="171"/>
      <c r="O645" s="171"/>
      <c r="P645" s="171"/>
      <c r="Q645" s="171"/>
      <c r="R645" s="171"/>
      <c r="S645" s="171"/>
      <c r="T645" s="172"/>
      <c r="AT645" s="166" t="s">
        <v>194</v>
      </c>
      <c r="AU645" s="166" t="s">
        <v>88</v>
      </c>
      <c r="AV645" s="13" t="s">
        <v>88</v>
      </c>
      <c r="AW645" s="13" t="s">
        <v>35</v>
      </c>
      <c r="AX645" s="13" t="s">
        <v>80</v>
      </c>
      <c r="AY645" s="166" t="s">
        <v>185</v>
      </c>
    </row>
    <row r="646" spans="1:65" s="14" customFormat="1">
      <c r="B646" s="173"/>
      <c r="D646" s="165" t="s">
        <v>194</v>
      </c>
      <c r="E646" s="174" t="s">
        <v>4858</v>
      </c>
      <c r="F646" s="175" t="s">
        <v>195</v>
      </c>
      <c r="H646" s="176">
        <v>11.43</v>
      </c>
      <c r="I646" s="177"/>
      <c r="L646" s="173"/>
      <c r="M646" s="178"/>
      <c r="N646" s="179"/>
      <c r="O646" s="179"/>
      <c r="P646" s="179"/>
      <c r="Q646" s="179"/>
      <c r="R646" s="179"/>
      <c r="S646" s="179"/>
      <c r="T646" s="180"/>
      <c r="AT646" s="174" t="s">
        <v>194</v>
      </c>
      <c r="AU646" s="174" t="s">
        <v>88</v>
      </c>
      <c r="AV646" s="14" t="s">
        <v>192</v>
      </c>
      <c r="AW646" s="14" t="s">
        <v>35</v>
      </c>
      <c r="AX646" s="14" t="s">
        <v>24</v>
      </c>
      <c r="AY646" s="174" t="s">
        <v>185</v>
      </c>
    </row>
    <row r="647" spans="1:65" s="2" customFormat="1" ht="16.5" customHeight="1">
      <c r="A647" s="33"/>
      <c r="B647" s="150"/>
      <c r="C647" s="181" t="s">
        <v>1135</v>
      </c>
      <c r="D647" s="181" t="s">
        <v>231</v>
      </c>
      <c r="E647" s="182" t="s">
        <v>5163</v>
      </c>
      <c r="F647" s="183" t="s">
        <v>5164</v>
      </c>
      <c r="G647" s="184" t="s">
        <v>280</v>
      </c>
      <c r="H647" s="185">
        <v>11.601000000000001</v>
      </c>
      <c r="I647" s="186"/>
      <c r="J647" s="187">
        <f>ROUND(I647*H647,2)</f>
        <v>0</v>
      </c>
      <c r="K647" s="183" t="s">
        <v>191</v>
      </c>
      <c r="L647" s="188"/>
      <c r="M647" s="189" t="s">
        <v>1</v>
      </c>
      <c r="N647" s="190" t="s">
        <v>45</v>
      </c>
      <c r="O647" s="59"/>
      <c r="P647" s="160">
        <f>O647*H647</f>
        <v>0</v>
      </c>
      <c r="Q647" s="160">
        <v>1.06E-3</v>
      </c>
      <c r="R647" s="160">
        <f>Q647*H647</f>
        <v>1.229706E-2</v>
      </c>
      <c r="S647" s="160">
        <v>0</v>
      </c>
      <c r="T647" s="161">
        <f>S647*H647</f>
        <v>0</v>
      </c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R647" s="162" t="s">
        <v>217</v>
      </c>
      <c r="AT647" s="162" t="s">
        <v>231</v>
      </c>
      <c r="AU647" s="162" t="s">
        <v>88</v>
      </c>
      <c r="AY647" s="18" t="s">
        <v>185</v>
      </c>
      <c r="BE647" s="163">
        <f>IF(N647="základní",J647,0)</f>
        <v>0</v>
      </c>
      <c r="BF647" s="163">
        <f>IF(N647="snížená",J647,0)</f>
        <v>0</v>
      </c>
      <c r="BG647" s="163">
        <f>IF(N647="zákl. přenesená",J647,0)</f>
        <v>0</v>
      </c>
      <c r="BH647" s="163">
        <f>IF(N647="sníž. přenesená",J647,0)</f>
        <v>0</v>
      </c>
      <c r="BI647" s="163">
        <f>IF(N647="nulová",J647,0)</f>
        <v>0</v>
      </c>
      <c r="BJ647" s="18" t="s">
        <v>24</v>
      </c>
      <c r="BK647" s="163">
        <f>ROUND(I647*H647,2)</f>
        <v>0</v>
      </c>
      <c r="BL647" s="18" t="s">
        <v>192</v>
      </c>
      <c r="BM647" s="162" t="s">
        <v>5165</v>
      </c>
    </row>
    <row r="648" spans="1:65" s="13" customFormat="1">
      <c r="B648" s="164"/>
      <c r="D648" s="165" t="s">
        <v>194</v>
      </c>
      <c r="E648" s="166" t="s">
        <v>1</v>
      </c>
      <c r="F648" s="167" t="s">
        <v>5166</v>
      </c>
      <c r="H648" s="168">
        <v>11.601000000000001</v>
      </c>
      <c r="I648" s="169"/>
      <c r="L648" s="164"/>
      <c r="M648" s="170"/>
      <c r="N648" s="171"/>
      <c r="O648" s="171"/>
      <c r="P648" s="171"/>
      <c r="Q648" s="171"/>
      <c r="R648" s="171"/>
      <c r="S648" s="171"/>
      <c r="T648" s="172"/>
      <c r="AT648" s="166" t="s">
        <v>194</v>
      </c>
      <c r="AU648" s="166" t="s">
        <v>88</v>
      </c>
      <c r="AV648" s="13" t="s">
        <v>88</v>
      </c>
      <c r="AW648" s="13" t="s">
        <v>35</v>
      </c>
      <c r="AX648" s="13" t="s">
        <v>24</v>
      </c>
      <c r="AY648" s="166" t="s">
        <v>185</v>
      </c>
    </row>
    <row r="649" spans="1:65" s="2" customFormat="1" ht="16.5" customHeight="1">
      <c r="A649" s="33"/>
      <c r="B649" s="150"/>
      <c r="C649" s="151" t="s">
        <v>1140</v>
      </c>
      <c r="D649" s="151" t="s">
        <v>187</v>
      </c>
      <c r="E649" s="152" t="s">
        <v>5167</v>
      </c>
      <c r="F649" s="153" t="s">
        <v>5168</v>
      </c>
      <c r="G649" s="154" t="s">
        <v>280</v>
      </c>
      <c r="H649" s="155">
        <v>1.3</v>
      </c>
      <c r="I649" s="156"/>
      <c r="J649" s="157">
        <f>ROUND(I649*H649,2)</f>
        <v>0</v>
      </c>
      <c r="K649" s="153" t="s">
        <v>191</v>
      </c>
      <c r="L649" s="34"/>
      <c r="M649" s="158" t="s">
        <v>1</v>
      </c>
      <c r="N649" s="159" t="s">
        <v>45</v>
      </c>
      <c r="O649" s="59"/>
      <c r="P649" s="160">
        <f>O649*H649</f>
        <v>0</v>
      </c>
      <c r="Q649" s="160">
        <v>0</v>
      </c>
      <c r="R649" s="160">
        <f>Q649*H649</f>
        <v>0</v>
      </c>
      <c r="S649" s="160">
        <v>0</v>
      </c>
      <c r="T649" s="161">
        <f>S649*H649</f>
        <v>0</v>
      </c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R649" s="162" t="s">
        <v>192</v>
      </c>
      <c r="AT649" s="162" t="s">
        <v>187</v>
      </c>
      <c r="AU649" s="162" t="s">
        <v>88</v>
      </c>
      <c r="AY649" s="18" t="s">
        <v>185</v>
      </c>
      <c r="BE649" s="163">
        <f>IF(N649="základní",J649,0)</f>
        <v>0</v>
      </c>
      <c r="BF649" s="163">
        <f>IF(N649="snížená",J649,0)</f>
        <v>0</v>
      </c>
      <c r="BG649" s="163">
        <f>IF(N649="zákl. přenesená",J649,0)</f>
        <v>0</v>
      </c>
      <c r="BH649" s="163">
        <f>IF(N649="sníž. přenesená",J649,0)</f>
        <v>0</v>
      </c>
      <c r="BI649" s="163">
        <f>IF(N649="nulová",J649,0)</f>
        <v>0</v>
      </c>
      <c r="BJ649" s="18" t="s">
        <v>24</v>
      </c>
      <c r="BK649" s="163">
        <f>ROUND(I649*H649,2)</f>
        <v>0</v>
      </c>
      <c r="BL649" s="18" t="s">
        <v>192</v>
      </c>
      <c r="BM649" s="162" t="s">
        <v>5169</v>
      </c>
    </row>
    <row r="650" spans="1:65" s="13" customFormat="1">
      <c r="B650" s="164"/>
      <c r="D650" s="165" t="s">
        <v>194</v>
      </c>
      <c r="E650" s="166" t="s">
        <v>1</v>
      </c>
      <c r="F650" s="167" t="s">
        <v>4861</v>
      </c>
      <c r="H650" s="168">
        <v>1.3</v>
      </c>
      <c r="I650" s="169"/>
      <c r="L650" s="164"/>
      <c r="M650" s="170"/>
      <c r="N650" s="171"/>
      <c r="O650" s="171"/>
      <c r="P650" s="171"/>
      <c r="Q650" s="171"/>
      <c r="R650" s="171"/>
      <c r="S650" s="171"/>
      <c r="T650" s="172"/>
      <c r="AT650" s="166" t="s">
        <v>194</v>
      </c>
      <c r="AU650" s="166" t="s">
        <v>88</v>
      </c>
      <c r="AV650" s="13" t="s">
        <v>88</v>
      </c>
      <c r="AW650" s="13" t="s">
        <v>35</v>
      </c>
      <c r="AX650" s="13" t="s">
        <v>80</v>
      </c>
      <c r="AY650" s="166" t="s">
        <v>185</v>
      </c>
    </row>
    <row r="651" spans="1:65" s="14" customFormat="1">
      <c r="B651" s="173"/>
      <c r="D651" s="165" t="s">
        <v>194</v>
      </c>
      <c r="E651" s="174" t="s">
        <v>4860</v>
      </c>
      <c r="F651" s="175" t="s">
        <v>195</v>
      </c>
      <c r="H651" s="176">
        <v>1.3</v>
      </c>
      <c r="I651" s="177"/>
      <c r="L651" s="173"/>
      <c r="M651" s="178"/>
      <c r="N651" s="179"/>
      <c r="O651" s="179"/>
      <c r="P651" s="179"/>
      <c r="Q651" s="179"/>
      <c r="R651" s="179"/>
      <c r="S651" s="179"/>
      <c r="T651" s="180"/>
      <c r="AT651" s="174" t="s">
        <v>194</v>
      </c>
      <c r="AU651" s="174" t="s">
        <v>88</v>
      </c>
      <c r="AV651" s="14" t="s">
        <v>192</v>
      </c>
      <c r="AW651" s="14" t="s">
        <v>35</v>
      </c>
      <c r="AX651" s="14" t="s">
        <v>24</v>
      </c>
      <c r="AY651" s="174" t="s">
        <v>185</v>
      </c>
    </row>
    <row r="652" spans="1:65" s="2" customFormat="1" ht="16.5" customHeight="1">
      <c r="A652" s="33"/>
      <c r="B652" s="150"/>
      <c r="C652" s="181" t="s">
        <v>1145</v>
      </c>
      <c r="D652" s="181" t="s">
        <v>231</v>
      </c>
      <c r="E652" s="182" t="s">
        <v>5170</v>
      </c>
      <c r="F652" s="183" t="s">
        <v>5171</v>
      </c>
      <c r="G652" s="184" t="s">
        <v>280</v>
      </c>
      <c r="H652" s="185">
        <v>1.32</v>
      </c>
      <c r="I652" s="186"/>
      <c r="J652" s="187">
        <f>ROUND(I652*H652,2)</f>
        <v>0</v>
      </c>
      <c r="K652" s="183" t="s">
        <v>191</v>
      </c>
      <c r="L652" s="188"/>
      <c r="M652" s="189" t="s">
        <v>1</v>
      </c>
      <c r="N652" s="190" t="s">
        <v>45</v>
      </c>
      <c r="O652" s="59"/>
      <c r="P652" s="160">
        <f>O652*H652</f>
        <v>0</v>
      </c>
      <c r="Q652" s="160">
        <v>2.1099999999999999E-3</v>
      </c>
      <c r="R652" s="160">
        <f>Q652*H652</f>
        <v>2.7851999999999998E-3</v>
      </c>
      <c r="S652" s="160">
        <v>0</v>
      </c>
      <c r="T652" s="161">
        <f>S652*H652</f>
        <v>0</v>
      </c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R652" s="162" t="s">
        <v>217</v>
      </c>
      <c r="AT652" s="162" t="s">
        <v>231</v>
      </c>
      <c r="AU652" s="162" t="s">
        <v>88</v>
      </c>
      <c r="AY652" s="18" t="s">
        <v>185</v>
      </c>
      <c r="BE652" s="163">
        <f>IF(N652="základní",J652,0)</f>
        <v>0</v>
      </c>
      <c r="BF652" s="163">
        <f>IF(N652="snížená",J652,0)</f>
        <v>0</v>
      </c>
      <c r="BG652" s="163">
        <f>IF(N652="zákl. přenesená",J652,0)</f>
        <v>0</v>
      </c>
      <c r="BH652" s="163">
        <f>IF(N652="sníž. přenesená",J652,0)</f>
        <v>0</v>
      </c>
      <c r="BI652" s="163">
        <f>IF(N652="nulová",J652,0)</f>
        <v>0</v>
      </c>
      <c r="BJ652" s="18" t="s">
        <v>24</v>
      </c>
      <c r="BK652" s="163">
        <f>ROUND(I652*H652,2)</f>
        <v>0</v>
      </c>
      <c r="BL652" s="18" t="s">
        <v>192</v>
      </c>
      <c r="BM652" s="162" t="s">
        <v>5172</v>
      </c>
    </row>
    <row r="653" spans="1:65" s="13" customFormat="1">
      <c r="B653" s="164"/>
      <c r="D653" s="165" t="s">
        <v>194</v>
      </c>
      <c r="E653" s="166" t="s">
        <v>1</v>
      </c>
      <c r="F653" s="167" t="s">
        <v>5173</v>
      </c>
      <c r="H653" s="168">
        <v>1.32</v>
      </c>
      <c r="I653" s="169"/>
      <c r="L653" s="164"/>
      <c r="M653" s="170"/>
      <c r="N653" s="171"/>
      <c r="O653" s="171"/>
      <c r="P653" s="171"/>
      <c r="Q653" s="171"/>
      <c r="R653" s="171"/>
      <c r="S653" s="171"/>
      <c r="T653" s="172"/>
      <c r="AT653" s="166" t="s">
        <v>194</v>
      </c>
      <c r="AU653" s="166" t="s">
        <v>88</v>
      </c>
      <c r="AV653" s="13" t="s">
        <v>88</v>
      </c>
      <c r="AW653" s="13" t="s">
        <v>35</v>
      </c>
      <c r="AX653" s="13" t="s">
        <v>24</v>
      </c>
      <c r="AY653" s="166" t="s">
        <v>185</v>
      </c>
    </row>
    <row r="654" spans="1:65" s="2" customFormat="1" ht="16.5" customHeight="1">
      <c r="A654" s="33"/>
      <c r="B654" s="150"/>
      <c r="C654" s="151" t="s">
        <v>1149</v>
      </c>
      <c r="D654" s="151" t="s">
        <v>187</v>
      </c>
      <c r="E654" s="152" t="s">
        <v>5174</v>
      </c>
      <c r="F654" s="153" t="s">
        <v>5175</v>
      </c>
      <c r="G654" s="154" t="s">
        <v>190</v>
      </c>
      <c r="H654" s="155">
        <v>21</v>
      </c>
      <c r="I654" s="156"/>
      <c r="J654" s="157">
        <f>ROUND(I654*H654,2)</f>
        <v>0</v>
      </c>
      <c r="K654" s="153" t="s">
        <v>224</v>
      </c>
      <c r="L654" s="34"/>
      <c r="M654" s="158" t="s">
        <v>1</v>
      </c>
      <c r="N654" s="159" t="s">
        <v>45</v>
      </c>
      <c r="O654" s="59"/>
      <c r="P654" s="160">
        <f>O654*H654</f>
        <v>0</v>
      </c>
      <c r="Q654" s="160">
        <v>0</v>
      </c>
      <c r="R654" s="160">
        <f>Q654*H654</f>
        <v>0</v>
      </c>
      <c r="S654" s="160">
        <v>0</v>
      </c>
      <c r="T654" s="161">
        <f>S654*H654</f>
        <v>0</v>
      </c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R654" s="162" t="s">
        <v>192</v>
      </c>
      <c r="AT654" s="162" t="s">
        <v>187</v>
      </c>
      <c r="AU654" s="162" t="s">
        <v>88</v>
      </c>
      <c r="AY654" s="18" t="s">
        <v>185</v>
      </c>
      <c r="BE654" s="163">
        <f>IF(N654="základní",J654,0)</f>
        <v>0</v>
      </c>
      <c r="BF654" s="163">
        <f>IF(N654="snížená",J654,0)</f>
        <v>0</v>
      </c>
      <c r="BG654" s="163">
        <f>IF(N654="zákl. přenesená",J654,0)</f>
        <v>0</v>
      </c>
      <c r="BH654" s="163">
        <f>IF(N654="sníž. přenesená",J654,0)</f>
        <v>0</v>
      </c>
      <c r="BI654" s="163">
        <f>IF(N654="nulová",J654,0)</f>
        <v>0</v>
      </c>
      <c r="BJ654" s="18" t="s">
        <v>24</v>
      </c>
      <c r="BK654" s="163">
        <f>ROUND(I654*H654,2)</f>
        <v>0</v>
      </c>
      <c r="BL654" s="18" t="s">
        <v>192</v>
      </c>
      <c r="BM654" s="162" t="s">
        <v>5176</v>
      </c>
    </row>
    <row r="655" spans="1:65" s="2" customFormat="1" ht="16.5" customHeight="1">
      <c r="A655" s="33"/>
      <c r="B655" s="150"/>
      <c r="C655" s="151" t="s">
        <v>1153</v>
      </c>
      <c r="D655" s="151" t="s">
        <v>187</v>
      </c>
      <c r="E655" s="152" t="s">
        <v>5177</v>
      </c>
      <c r="F655" s="153" t="s">
        <v>5178</v>
      </c>
      <c r="G655" s="154" t="s">
        <v>280</v>
      </c>
      <c r="H655" s="155">
        <v>163.96</v>
      </c>
      <c r="I655" s="156"/>
      <c r="J655" s="157">
        <f>ROUND(I655*H655,2)</f>
        <v>0</v>
      </c>
      <c r="K655" s="153" t="s">
        <v>191</v>
      </c>
      <c r="L655" s="34"/>
      <c r="M655" s="158" t="s">
        <v>1</v>
      </c>
      <c r="N655" s="159" t="s">
        <v>45</v>
      </c>
      <c r="O655" s="59"/>
      <c r="P655" s="160">
        <f>O655*H655</f>
        <v>0</v>
      </c>
      <c r="Q655" s="160">
        <v>6.9999999999999994E-5</v>
      </c>
      <c r="R655" s="160">
        <f>Q655*H655</f>
        <v>1.14772E-2</v>
      </c>
      <c r="S655" s="160">
        <v>0</v>
      </c>
      <c r="T655" s="161">
        <f>S655*H655</f>
        <v>0</v>
      </c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R655" s="162" t="s">
        <v>192</v>
      </c>
      <c r="AT655" s="162" t="s">
        <v>187</v>
      </c>
      <c r="AU655" s="162" t="s">
        <v>88</v>
      </c>
      <c r="AY655" s="18" t="s">
        <v>185</v>
      </c>
      <c r="BE655" s="163">
        <f>IF(N655="základní",J655,0)</f>
        <v>0</v>
      </c>
      <c r="BF655" s="163">
        <f>IF(N655="snížená",J655,0)</f>
        <v>0</v>
      </c>
      <c r="BG655" s="163">
        <f>IF(N655="zákl. přenesená",J655,0)</f>
        <v>0</v>
      </c>
      <c r="BH655" s="163">
        <f>IF(N655="sníž. přenesená",J655,0)</f>
        <v>0</v>
      </c>
      <c r="BI655" s="163">
        <f>IF(N655="nulová",J655,0)</f>
        <v>0</v>
      </c>
      <c r="BJ655" s="18" t="s">
        <v>24</v>
      </c>
      <c r="BK655" s="163">
        <f>ROUND(I655*H655,2)</f>
        <v>0</v>
      </c>
      <c r="BL655" s="18" t="s">
        <v>192</v>
      </c>
      <c r="BM655" s="162" t="s">
        <v>5179</v>
      </c>
    </row>
    <row r="656" spans="1:65" s="13" customFormat="1">
      <c r="B656" s="164"/>
      <c r="D656" s="165" t="s">
        <v>194</v>
      </c>
      <c r="E656" s="166" t="s">
        <v>1</v>
      </c>
      <c r="F656" s="167" t="s">
        <v>5180</v>
      </c>
      <c r="H656" s="168">
        <v>163.96</v>
      </c>
      <c r="I656" s="169"/>
      <c r="L656" s="164"/>
      <c r="M656" s="170"/>
      <c r="N656" s="171"/>
      <c r="O656" s="171"/>
      <c r="P656" s="171"/>
      <c r="Q656" s="171"/>
      <c r="R656" s="171"/>
      <c r="S656" s="171"/>
      <c r="T656" s="172"/>
      <c r="AT656" s="166" t="s">
        <v>194</v>
      </c>
      <c r="AU656" s="166" t="s">
        <v>88</v>
      </c>
      <c r="AV656" s="13" t="s">
        <v>88</v>
      </c>
      <c r="AW656" s="13" t="s">
        <v>35</v>
      </c>
      <c r="AX656" s="13" t="s">
        <v>24</v>
      </c>
      <c r="AY656" s="166" t="s">
        <v>185</v>
      </c>
    </row>
    <row r="657" spans="1:65" s="2" customFormat="1" ht="16.5" customHeight="1">
      <c r="A657" s="33"/>
      <c r="B657" s="150"/>
      <c r="C657" s="151" t="s">
        <v>153</v>
      </c>
      <c r="D657" s="151" t="s">
        <v>187</v>
      </c>
      <c r="E657" s="152" t="s">
        <v>5181</v>
      </c>
      <c r="F657" s="153" t="s">
        <v>5182</v>
      </c>
      <c r="G657" s="154" t="s">
        <v>190</v>
      </c>
      <c r="H657" s="155">
        <v>6</v>
      </c>
      <c r="I657" s="156"/>
      <c r="J657" s="157">
        <f>ROUND(I657*H657,2)</f>
        <v>0</v>
      </c>
      <c r="K657" s="153" t="s">
        <v>224</v>
      </c>
      <c r="L657" s="34"/>
      <c r="M657" s="158" t="s">
        <v>1</v>
      </c>
      <c r="N657" s="159" t="s">
        <v>45</v>
      </c>
      <c r="O657" s="59"/>
      <c r="P657" s="160">
        <f>O657*H657</f>
        <v>0</v>
      </c>
      <c r="Q657" s="160">
        <v>8.0000000000000007E-5</v>
      </c>
      <c r="R657" s="160">
        <f>Q657*H657</f>
        <v>4.8000000000000007E-4</v>
      </c>
      <c r="S657" s="160">
        <v>0</v>
      </c>
      <c r="T657" s="161">
        <f>S657*H657</f>
        <v>0</v>
      </c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R657" s="162" t="s">
        <v>192</v>
      </c>
      <c r="AT657" s="162" t="s">
        <v>187</v>
      </c>
      <c r="AU657" s="162" t="s">
        <v>88</v>
      </c>
      <c r="AY657" s="18" t="s">
        <v>185</v>
      </c>
      <c r="BE657" s="163">
        <f>IF(N657="základní",J657,0)</f>
        <v>0</v>
      </c>
      <c r="BF657" s="163">
        <f>IF(N657="snížená",J657,0)</f>
        <v>0</v>
      </c>
      <c r="BG657" s="163">
        <f>IF(N657="zákl. přenesená",J657,0)</f>
        <v>0</v>
      </c>
      <c r="BH657" s="163">
        <f>IF(N657="sníž. přenesená",J657,0)</f>
        <v>0</v>
      </c>
      <c r="BI657" s="163">
        <f>IF(N657="nulová",J657,0)</f>
        <v>0</v>
      </c>
      <c r="BJ657" s="18" t="s">
        <v>24</v>
      </c>
      <c r="BK657" s="163">
        <f>ROUND(I657*H657,2)</f>
        <v>0</v>
      </c>
      <c r="BL657" s="18" t="s">
        <v>192</v>
      </c>
      <c r="BM657" s="162" t="s">
        <v>5183</v>
      </c>
    </row>
    <row r="658" spans="1:65" s="13" customFormat="1">
      <c r="B658" s="164"/>
      <c r="D658" s="165" t="s">
        <v>194</v>
      </c>
      <c r="E658" s="166" t="s">
        <v>1</v>
      </c>
      <c r="F658" s="167" t="s">
        <v>5184</v>
      </c>
      <c r="H658" s="168">
        <v>6</v>
      </c>
      <c r="I658" s="169"/>
      <c r="L658" s="164"/>
      <c r="M658" s="170"/>
      <c r="N658" s="171"/>
      <c r="O658" s="171"/>
      <c r="P658" s="171"/>
      <c r="Q658" s="171"/>
      <c r="R658" s="171"/>
      <c r="S658" s="171"/>
      <c r="T658" s="172"/>
      <c r="AT658" s="166" t="s">
        <v>194</v>
      </c>
      <c r="AU658" s="166" t="s">
        <v>88</v>
      </c>
      <c r="AV658" s="13" t="s">
        <v>88</v>
      </c>
      <c r="AW658" s="13" t="s">
        <v>35</v>
      </c>
      <c r="AX658" s="13" t="s">
        <v>24</v>
      </c>
      <c r="AY658" s="166" t="s">
        <v>185</v>
      </c>
    </row>
    <row r="659" spans="1:65" s="2" customFormat="1" ht="16.5" customHeight="1">
      <c r="A659" s="33"/>
      <c r="B659" s="150"/>
      <c r="C659" s="151" t="s">
        <v>1160</v>
      </c>
      <c r="D659" s="151" t="s">
        <v>187</v>
      </c>
      <c r="E659" s="152" t="s">
        <v>5185</v>
      </c>
      <c r="F659" s="153" t="s">
        <v>5186</v>
      </c>
      <c r="G659" s="154" t="s">
        <v>190</v>
      </c>
      <c r="H659" s="155">
        <v>2</v>
      </c>
      <c r="I659" s="156"/>
      <c r="J659" s="157">
        <f>ROUND(I659*H659,2)</f>
        <v>0</v>
      </c>
      <c r="K659" s="153" t="s">
        <v>191</v>
      </c>
      <c r="L659" s="34"/>
      <c r="M659" s="158" t="s">
        <v>1</v>
      </c>
      <c r="N659" s="159" t="s">
        <v>45</v>
      </c>
      <c r="O659" s="59"/>
      <c r="P659" s="160">
        <f>O659*H659</f>
        <v>0</v>
      </c>
      <c r="Q659" s="160">
        <v>1.4999999999999999E-4</v>
      </c>
      <c r="R659" s="160">
        <f>Q659*H659</f>
        <v>2.9999999999999997E-4</v>
      </c>
      <c r="S659" s="160">
        <v>0</v>
      </c>
      <c r="T659" s="161">
        <f>S659*H659</f>
        <v>0</v>
      </c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R659" s="162" t="s">
        <v>192</v>
      </c>
      <c r="AT659" s="162" t="s">
        <v>187</v>
      </c>
      <c r="AU659" s="162" t="s">
        <v>88</v>
      </c>
      <c r="AY659" s="18" t="s">
        <v>185</v>
      </c>
      <c r="BE659" s="163">
        <f>IF(N659="základní",J659,0)</f>
        <v>0</v>
      </c>
      <c r="BF659" s="163">
        <f>IF(N659="snížená",J659,0)</f>
        <v>0</v>
      </c>
      <c r="BG659" s="163">
        <f>IF(N659="zákl. přenesená",J659,0)</f>
        <v>0</v>
      </c>
      <c r="BH659" s="163">
        <f>IF(N659="sníž. přenesená",J659,0)</f>
        <v>0</v>
      </c>
      <c r="BI659" s="163">
        <f>IF(N659="nulová",J659,0)</f>
        <v>0</v>
      </c>
      <c r="BJ659" s="18" t="s">
        <v>24</v>
      </c>
      <c r="BK659" s="163">
        <f>ROUND(I659*H659,2)</f>
        <v>0</v>
      </c>
      <c r="BL659" s="18" t="s">
        <v>192</v>
      </c>
      <c r="BM659" s="162" t="s">
        <v>5187</v>
      </c>
    </row>
    <row r="660" spans="1:65" s="13" customFormat="1">
      <c r="B660" s="164"/>
      <c r="D660" s="165" t="s">
        <v>194</v>
      </c>
      <c r="E660" s="166" t="s">
        <v>1</v>
      </c>
      <c r="F660" s="167" t="s">
        <v>5188</v>
      </c>
      <c r="H660" s="168">
        <v>2</v>
      </c>
      <c r="I660" s="169"/>
      <c r="L660" s="164"/>
      <c r="M660" s="170"/>
      <c r="N660" s="171"/>
      <c r="O660" s="171"/>
      <c r="P660" s="171"/>
      <c r="Q660" s="171"/>
      <c r="R660" s="171"/>
      <c r="S660" s="171"/>
      <c r="T660" s="172"/>
      <c r="AT660" s="166" t="s">
        <v>194</v>
      </c>
      <c r="AU660" s="166" t="s">
        <v>88</v>
      </c>
      <c r="AV660" s="13" t="s">
        <v>88</v>
      </c>
      <c r="AW660" s="13" t="s">
        <v>35</v>
      </c>
      <c r="AX660" s="13" t="s">
        <v>24</v>
      </c>
      <c r="AY660" s="166" t="s">
        <v>185</v>
      </c>
    </row>
    <row r="661" spans="1:65" s="12" customFormat="1" ht="22.9" customHeight="1">
      <c r="B661" s="137"/>
      <c r="D661" s="138" t="s">
        <v>79</v>
      </c>
      <c r="E661" s="148" t="s">
        <v>221</v>
      </c>
      <c r="F661" s="148" t="s">
        <v>407</v>
      </c>
      <c r="I661" s="140"/>
      <c r="J661" s="149">
        <f>BK661</f>
        <v>0</v>
      </c>
      <c r="L661" s="137"/>
      <c r="M661" s="142"/>
      <c r="N661" s="143"/>
      <c r="O661" s="143"/>
      <c r="P661" s="144">
        <f>SUM(P662:P668)</f>
        <v>0</v>
      </c>
      <c r="Q661" s="143"/>
      <c r="R661" s="144">
        <f>SUM(R662:R668)</f>
        <v>1.8179999999999998</v>
      </c>
      <c r="S661" s="143"/>
      <c r="T661" s="145">
        <f>SUM(T662:T668)</f>
        <v>0.10500000000000001</v>
      </c>
      <c r="AR661" s="138" t="s">
        <v>24</v>
      </c>
      <c r="AT661" s="146" t="s">
        <v>79</v>
      </c>
      <c r="AU661" s="146" t="s">
        <v>24</v>
      </c>
      <c r="AY661" s="138" t="s">
        <v>185</v>
      </c>
      <c r="BK661" s="147">
        <f>SUM(BK662:BK668)</f>
        <v>0</v>
      </c>
    </row>
    <row r="662" spans="1:65" s="2" customFormat="1" ht="16.5" customHeight="1">
      <c r="A662" s="33"/>
      <c r="B662" s="150"/>
      <c r="C662" s="151" t="s">
        <v>1164</v>
      </c>
      <c r="D662" s="151" t="s">
        <v>187</v>
      </c>
      <c r="E662" s="152" t="s">
        <v>5189</v>
      </c>
      <c r="F662" s="153" t="s">
        <v>5190</v>
      </c>
      <c r="G662" s="154" t="s">
        <v>190</v>
      </c>
      <c r="H662" s="155">
        <v>16</v>
      </c>
      <c r="I662" s="156"/>
      <c r="J662" s="157">
        <f>ROUND(I662*H662,2)</f>
        <v>0</v>
      </c>
      <c r="K662" s="153" t="s">
        <v>224</v>
      </c>
      <c r="L662" s="34"/>
      <c r="M662" s="158" t="s">
        <v>1</v>
      </c>
      <c r="N662" s="159" t="s">
        <v>45</v>
      </c>
      <c r="O662" s="59"/>
      <c r="P662" s="160">
        <f>O662*H662</f>
        <v>0</v>
      </c>
      <c r="Q662" s="160">
        <v>0.09</v>
      </c>
      <c r="R662" s="160">
        <f>Q662*H662</f>
        <v>1.44</v>
      </c>
      <c r="S662" s="160">
        <v>5.0000000000000001E-3</v>
      </c>
      <c r="T662" s="161">
        <f>S662*H662</f>
        <v>0.08</v>
      </c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R662" s="162" t="s">
        <v>192</v>
      </c>
      <c r="AT662" s="162" t="s">
        <v>187</v>
      </c>
      <c r="AU662" s="162" t="s">
        <v>88</v>
      </c>
      <c r="AY662" s="18" t="s">
        <v>185</v>
      </c>
      <c r="BE662" s="163">
        <f>IF(N662="základní",J662,0)</f>
        <v>0</v>
      </c>
      <c r="BF662" s="163">
        <f>IF(N662="snížená",J662,0)</f>
        <v>0</v>
      </c>
      <c r="BG662" s="163">
        <f>IF(N662="zákl. přenesená",J662,0)</f>
        <v>0</v>
      </c>
      <c r="BH662" s="163">
        <f>IF(N662="sníž. přenesená",J662,0)</f>
        <v>0</v>
      </c>
      <c r="BI662" s="163">
        <f>IF(N662="nulová",J662,0)</f>
        <v>0</v>
      </c>
      <c r="BJ662" s="18" t="s">
        <v>24</v>
      </c>
      <c r="BK662" s="163">
        <f>ROUND(I662*H662,2)</f>
        <v>0</v>
      </c>
      <c r="BL662" s="18" t="s">
        <v>192</v>
      </c>
      <c r="BM662" s="162" t="s">
        <v>5191</v>
      </c>
    </row>
    <row r="663" spans="1:65" s="2" customFormat="1" ht="16.5" customHeight="1">
      <c r="A663" s="33"/>
      <c r="B663" s="150"/>
      <c r="C663" s="151" t="s">
        <v>1171</v>
      </c>
      <c r="D663" s="151" t="s">
        <v>187</v>
      </c>
      <c r="E663" s="152" t="s">
        <v>5192</v>
      </c>
      <c r="F663" s="153" t="s">
        <v>5193</v>
      </c>
      <c r="G663" s="154" t="s">
        <v>190</v>
      </c>
      <c r="H663" s="155">
        <v>4</v>
      </c>
      <c r="I663" s="156"/>
      <c r="J663" s="157">
        <f>ROUND(I663*H663,2)</f>
        <v>0</v>
      </c>
      <c r="K663" s="153" t="s">
        <v>224</v>
      </c>
      <c r="L663" s="34"/>
      <c r="M663" s="158" t="s">
        <v>1</v>
      </c>
      <c r="N663" s="159" t="s">
        <v>45</v>
      </c>
      <c r="O663" s="59"/>
      <c r="P663" s="160">
        <f>O663*H663</f>
        <v>0</v>
      </c>
      <c r="Q663" s="160">
        <v>0.09</v>
      </c>
      <c r="R663" s="160">
        <f>Q663*H663</f>
        <v>0.36</v>
      </c>
      <c r="S663" s="160">
        <v>5.0000000000000001E-3</v>
      </c>
      <c r="T663" s="161">
        <f>S663*H663</f>
        <v>0.02</v>
      </c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R663" s="162" t="s">
        <v>192</v>
      </c>
      <c r="AT663" s="162" t="s">
        <v>187</v>
      </c>
      <c r="AU663" s="162" t="s">
        <v>88</v>
      </c>
      <c r="AY663" s="18" t="s">
        <v>185</v>
      </c>
      <c r="BE663" s="163">
        <f>IF(N663="základní",J663,0)</f>
        <v>0</v>
      </c>
      <c r="BF663" s="163">
        <f>IF(N663="snížená",J663,0)</f>
        <v>0</v>
      </c>
      <c r="BG663" s="163">
        <f>IF(N663="zákl. přenesená",J663,0)</f>
        <v>0</v>
      </c>
      <c r="BH663" s="163">
        <f>IF(N663="sníž. přenesená",J663,0)</f>
        <v>0</v>
      </c>
      <c r="BI663" s="163">
        <f>IF(N663="nulová",J663,0)</f>
        <v>0</v>
      </c>
      <c r="BJ663" s="18" t="s">
        <v>24</v>
      </c>
      <c r="BK663" s="163">
        <f>ROUND(I663*H663,2)</f>
        <v>0</v>
      </c>
      <c r="BL663" s="18" t="s">
        <v>192</v>
      </c>
      <c r="BM663" s="162" t="s">
        <v>5194</v>
      </c>
    </row>
    <row r="664" spans="1:65" s="2" customFormat="1" ht="16.5" customHeight="1">
      <c r="A664" s="33"/>
      <c r="B664" s="150"/>
      <c r="C664" s="151" t="s">
        <v>1176</v>
      </c>
      <c r="D664" s="151" t="s">
        <v>187</v>
      </c>
      <c r="E664" s="152" t="s">
        <v>5195</v>
      </c>
      <c r="F664" s="153" t="s">
        <v>5196</v>
      </c>
      <c r="G664" s="154" t="s">
        <v>190</v>
      </c>
      <c r="H664" s="155">
        <v>1</v>
      </c>
      <c r="I664" s="156"/>
      <c r="J664" s="157">
        <f>ROUND(I664*H664,2)</f>
        <v>0</v>
      </c>
      <c r="K664" s="153" t="s">
        <v>224</v>
      </c>
      <c r="L664" s="34"/>
      <c r="M664" s="158" t="s">
        <v>1</v>
      </c>
      <c r="N664" s="159" t="s">
        <v>45</v>
      </c>
      <c r="O664" s="59"/>
      <c r="P664" s="160">
        <f>O664*H664</f>
        <v>0</v>
      </c>
      <c r="Q664" s="160">
        <v>1.7999999999999999E-2</v>
      </c>
      <c r="R664" s="160">
        <f>Q664*H664</f>
        <v>1.7999999999999999E-2</v>
      </c>
      <c r="S664" s="160">
        <v>5.0000000000000001E-3</v>
      </c>
      <c r="T664" s="161">
        <f>S664*H664</f>
        <v>5.0000000000000001E-3</v>
      </c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R664" s="162" t="s">
        <v>192</v>
      </c>
      <c r="AT664" s="162" t="s">
        <v>187</v>
      </c>
      <c r="AU664" s="162" t="s">
        <v>88</v>
      </c>
      <c r="AY664" s="18" t="s">
        <v>185</v>
      </c>
      <c r="BE664" s="163">
        <f>IF(N664="základní",J664,0)</f>
        <v>0</v>
      </c>
      <c r="BF664" s="163">
        <f>IF(N664="snížená",J664,0)</f>
        <v>0</v>
      </c>
      <c r="BG664" s="163">
        <f>IF(N664="zákl. přenesená",J664,0)</f>
        <v>0</v>
      </c>
      <c r="BH664" s="163">
        <f>IF(N664="sníž. přenesená",J664,0)</f>
        <v>0</v>
      </c>
      <c r="BI664" s="163">
        <f>IF(N664="nulová",J664,0)</f>
        <v>0</v>
      </c>
      <c r="BJ664" s="18" t="s">
        <v>24</v>
      </c>
      <c r="BK664" s="163">
        <f>ROUND(I664*H664,2)</f>
        <v>0</v>
      </c>
      <c r="BL664" s="18" t="s">
        <v>192</v>
      </c>
      <c r="BM664" s="162" t="s">
        <v>5197</v>
      </c>
    </row>
    <row r="665" spans="1:65" s="2" customFormat="1" ht="16.5" customHeight="1">
      <c r="A665" s="33"/>
      <c r="B665" s="150"/>
      <c r="C665" s="151" t="s">
        <v>1182</v>
      </c>
      <c r="D665" s="151" t="s">
        <v>187</v>
      </c>
      <c r="E665" s="152" t="s">
        <v>1600</v>
      </c>
      <c r="F665" s="153" t="s">
        <v>1601</v>
      </c>
      <c r="G665" s="154" t="s">
        <v>234</v>
      </c>
      <c r="H665" s="155">
        <v>0.105</v>
      </c>
      <c r="I665" s="156"/>
      <c r="J665" s="157">
        <f>ROUND(I665*H665,2)</f>
        <v>0</v>
      </c>
      <c r="K665" s="153" t="s">
        <v>191</v>
      </c>
      <c r="L665" s="34"/>
      <c r="M665" s="158" t="s">
        <v>1</v>
      </c>
      <c r="N665" s="159" t="s">
        <v>45</v>
      </c>
      <c r="O665" s="59"/>
      <c r="P665" s="160">
        <f>O665*H665</f>
        <v>0</v>
      </c>
      <c r="Q665" s="160">
        <v>0</v>
      </c>
      <c r="R665" s="160">
        <f>Q665*H665</f>
        <v>0</v>
      </c>
      <c r="S665" s="160">
        <v>0</v>
      </c>
      <c r="T665" s="161">
        <f>S665*H665</f>
        <v>0</v>
      </c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R665" s="162" t="s">
        <v>192</v>
      </c>
      <c r="AT665" s="162" t="s">
        <v>187</v>
      </c>
      <c r="AU665" s="162" t="s">
        <v>88</v>
      </c>
      <c r="AY665" s="18" t="s">
        <v>185</v>
      </c>
      <c r="BE665" s="163">
        <f>IF(N665="základní",J665,0)</f>
        <v>0</v>
      </c>
      <c r="BF665" s="163">
        <f>IF(N665="snížená",J665,0)</f>
        <v>0</v>
      </c>
      <c r="BG665" s="163">
        <f>IF(N665="zákl. přenesená",J665,0)</f>
        <v>0</v>
      </c>
      <c r="BH665" s="163">
        <f>IF(N665="sníž. přenesená",J665,0)</f>
        <v>0</v>
      </c>
      <c r="BI665" s="163">
        <f>IF(N665="nulová",J665,0)</f>
        <v>0</v>
      </c>
      <c r="BJ665" s="18" t="s">
        <v>24</v>
      </c>
      <c r="BK665" s="163">
        <f>ROUND(I665*H665,2)</f>
        <v>0</v>
      </c>
      <c r="BL665" s="18" t="s">
        <v>192</v>
      </c>
      <c r="BM665" s="162" t="s">
        <v>5198</v>
      </c>
    </row>
    <row r="666" spans="1:65" s="2" customFormat="1" ht="16.5" customHeight="1">
      <c r="A666" s="33"/>
      <c r="B666" s="150"/>
      <c r="C666" s="151" t="s">
        <v>1187</v>
      </c>
      <c r="D666" s="151" t="s">
        <v>187</v>
      </c>
      <c r="E666" s="152" t="s">
        <v>1603</v>
      </c>
      <c r="F666" s="153" t="s">
        <v>1604</v>
      </c>
      <c r="G666" s="154" t="s">
        <v>234</v>
      </c>
      <c r="H666" s="155">
        <v>0.63</v>
      </c>
      <c r="I666" s="156"/>
      <c r="J666" s="157">
        <f>ROUND(I666*H666,2)</f>
        <v>0</v>
      </c>
      <c r="K666" s="153" t="s">
        <v>191</v>
      </c>
      <c r="L666" s="34"/>
      <c r="M666" s="158" t="s">
        <v>1</v>
      </c>
      <c r="N666" s="159" t="s">
        <v>45</v>
      </c>
      <c r="O666" s="59"/>
      <c r="P666" s="160">
        <f>O666*H666</f>
        <v>0</v>
      </c>
      <c r="Q666" s="160">
        <v>0</v>
      </c>
      <c r="R666" s="160">
        <f>Q666*H666</f>
        <v>0</v>
      </c>
      <c r="S666" s="160">
        <v>0</v>
      </c>
      <c r="T666" s="161">
        <f>S666*H666</f>
        <v>0</v>
      </c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R666" s="162" t="s">
        <v>192</v>
      </c>
      <c r="AT666" s="162" t="s">
        <v>187</v>
      </c>
      <c r="AU666" s="162" t="s">
        <v>88</v>
      </c>
      <c r="AY666" s="18" t="s">
        <v>185</v>
      </c>
      <c r="BE666" s="163">
        <f>IF(N666="základní",J666,0)</f>
        <v>0</v>
      </c>
      <c r="BF666" s="163">
        <f>IF(N666="snížená",J666,0)</f>
        <v>0</v>
      </c>
      <c r="BG666" s="163">
        <f>IF(N666="zákl. přenesená",J666,0)</f>
        <v>0</v>
      </c>
      <c r="BH666" s="163">
        <f>IF(N666="sníž. přenesená",J666,0)</f>
        <v>0</v>
      </c>
      <c r="BI666" s="163">
        <f>IF(N666="nulová",J666,0)</f>
        <v>0</v>
      </c>
      <c r="BJ666" s="18" t="s">
        <v>24</v>
      </c>
      <c r="BK666" s="163">
        <f>ROUND(I666*H666,2)</f>
        <v>0</v>
      </c>
      <c r="BL666" s="18" t="s">
        <v>192</v>
      </c>
      <c r="BM666" s="162" t="s">
        <v>5199</v>
      </c>
    </row>
    <row r="667" spans="1:65" s="13" customFormat="1">
      <c r="B667" s="164"/>
      <c r="D667" s="165" t="s">
        <v>194</v>
      </c>
      <c r="E667" s="166" t="s">
        <v>1</v>
      </c>
      <c r="F667" s="167" t="s">
        <v>5200</v>
      </c>
      <c r="H667" s="168">
        <v>0.63</v>
      </c>
      <c r="I667" s="169"/>
      <c r="L667" s="164"/>
      <c r="M667" s="170"/>
      <c r="N667" s="171"/>
      <c r="O667" s="171"/>
      <c r="P667" s="171"/>
      <c r="Q667" s="171"/>
      <c r="R667" s="171"/>
      <c r="S667" s="171"/>
      <c r="T667" s="172"/>
      <c r="AT667" s="166" t="s">
        <v>194</v>
      </c>
      <c r="AU667" s="166" t="s">
        <v>88</v>
      </c>
      <c r="AV667" s="13" t="s">
        <v>88</v>
      </c>
      <c r="AW667" s="13" t="s">
        <v>35</v>
      </c>
      <c r="AX667" s="13" t="s">
        <v>24</v>
      </c>
      <c r="AY667" s="166" t="s">
        <v>185</v>
      </c>
    </row>
    <row r="668" spans="1:65" s="2" customFormat="1" ht="16.5" customHeight="1">
      <c r="A668" s="33"/>
      <c r="B668" s="150"/>
      <c r="C668" s="151" t="s">
        <v>1190</v>
      </c>
      <c r="D668" s="151" t="s">
        <v>187</v>
      </c>
      <c r="E668" s="152" t="s">
        <v>1607</v>
      </c>
      <c r="F668" s="153" t="s">
        <v>1608</v>
      </c>
      <c r="G668" s="154" t="s">
        <v>234</v>
      </c>
      <c r="H668" s="155">
        <v>0.105</v>
      </c>
      <c r="I668" s="156"/>
      <c r="J668" s="157">
        <f>ROUND(I668*H668,2)</f>
        <v>0</v>
      </c>
      <c r="K668" s="153" t="s">
        <v>224</v>
      </c>
      <c r="L668" s="34"/>
      <c r="M668" s="158" t="s">
        <v>1</v>
      </c>
      <c r="N668" s="159" t="s">
        <v>45</v>
      </c>
      <c r="O668" s="59"/>
      <c r="P668" s="160">
        <f>O668*H668</f>
        <v>0</v>
      </c>
      <c r="Q668" s="160">
        <v>0</v>
      </c>
      <c r="R668" s="160">
        <f>Q668*H668</f>
        <v>0</v>
      </c>
      <c r="S668" s="160">
        <v>0</v>
      </c>
      <c r="T668" s="161">
        <f>S668*H668</f>
        <v>0</v>
      </c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R668" s="162" t="s">
        <v>192</v>
      </c>
      <c r="AT668" s="162" t="s">
        <v>187</v>
      </c>
      <c r="AU668" s="162" t="s">
        <v>88</v>
      </c>
      <c r="AY668" s="18" t="s">
        <v>185</v>
      </c>
      <c r="BE668" s="163">
        <f>IF(N668="základní",J668,0)</f>
        <v>0</v>
      </c>
      <c r="BF668" s="163">
        <f>IF(N668="snížená",J668,0)</f>
        <v>0</v>
      </c>
      <c r="BG668" s="163">
        <f>IF(N668="zákl. přenesená",J668,0)</f>
        <v>0</v>
      </c>
      <c r="BH668" s="163">
        <f>IF(N668="sníž. přenesená",J668,0)</f>
        <v>0</v>
      </c>
      <c r="BI668" s="163">
        <f>IF(N668="nulová",J668,0)</f>
        <v>0</v>
      </c>
      <c r="BJ668" s="18" t="s">
        <v>24</v>
      </c>
      <c r="BK668" s="163">
        <f>ROUND(I668*H668,2)</f>
        <v>0</v>
      </c>
      <c r="BL668" s="18" t="s">
        <v>192</v>
      </c>
      <c r="BM668" s="162" t="s">
        <v>5201</v>
      </c>
    </row>
    <row r="669" spans="1:65" s="12" customFormat="1" ht="22.9" customHeight="1">
      <c r="B669" s="137"/>
      <c r="D669" s="138" t="s">
        <v>79</v>
      </c>
      <c r="E669" s="148" t="s">
        <v>418</v>
      </c>
      <c r="F669" s="148" t="s">
        <v>419</v>
      </c>
      <c r="I669" s="140"/>
      <c r="J669" s="149">
        <f>BK669</f>
        <v>0</v>
      </c>
      <c r="L669" s="137"/>
      <c r="M669" s="142"/>
      <c r="N669" s="143"/>
      <c r="O669" s="143"/>
      <c r="P669" s="144">
        <f>P670</f>
        <v>0</v>
      </c>
      <c r="Q669" s="143"/>
      <c r="R669" s="144">
        <f>R670</f>
        <v>0</v>
      </c>
      <c r="S669" s="143"/>
      <c r="T669" s="145">
        <f>T670</f>
        <v>0</v>
      </c>
      <c r="AR669" s="138" t="s">
        <v>24</v>
      </c>
      <c r="AT669" s="146" t="s">
        <v>79</v>
      </c>
      <c r="AU669" s="146" t="s">
        <v>24</v>
      </c>
      <c r="AY669" s="138" t="s">
        <v>185</v>
      </c>
      <c r="BK669" s="147">
        <f>BK670</f>
        <v>0</v>
      </c>
    </row>
    <row r="670" spans="1:65" s="2" customFormat="1" ht="16.5" customHeight="1">
      <c r="A670" s="33"/>
      <c r="B670" s="150"/>
      <c r="C670" s="151" t="s">
        <v>1194</v>
      </c>
      <c r="D670" s="151" t="s">
        <v>187</v>
      </c>
      <c r="E670" s="152" t="s">
        <v>5202</v>
      </c>
      <c r="F670" s="153" t="s">
        <v>5203</v>
      </c>
      <c r="G670" s="154" t="s">
        <v>234</v>
      </c>
      <c r="H670" s="155">
        <v>45.634999999999998</v>
      </c>
      <c r="I670" s="156"/>
      <c r="J670" s="157">
        <f>ROUND(I670*H670,2)</f>
        <v>0</v>
      </c>
      <c r="K670" s="153" t="s">
        <v>191</v>
      </c>
      <c r="L670" s="34"/>
      <c r="M670" s="158" t="s">
        <v>1</v>
      </c>
      <c r="N670" s="159" t="s">
        <v>45</v>
      </c>
      <c r="O670" s="59"/>
      <c r="P670" s="160">
        <f>O670*H670</f>
        <v>0</v>
      </c>
      <c r="Q670" s="160">
        <v>0</v>
      </c>
      <c r="R670" s="160">
        <f>Q670*H670</f>
        <v>0</v>
      </c>
      <c r="S670" s="160">
        <v>0</v>
      </c>
      <c r="T670" s="161">
        <f>S670*H670</f>
        <v>0</v>
      </c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R670" s="162" t="s">
        <v>192</v>
      </c>
      <c r="AT670" s="162" t="s">
        <v>187</v>
      </c>
      <c r="AU670" s="162" t="s">
        <v>88</v>
      </c>
      <c r="AY670" s="18" t="s">
        <v>185</v>
      </c>
      <c r="BE670" s="163">
        <f>IF(N670="základní",J670,0)</f>
        <v>0</v>
      </c>
      <c r="BF670" s="163">
        <f>IF(N670="snížená",J670,0)</f>
        <v>0</v>
      </c>
      <c r="BG670" s="163">
        <f>IF(N670="zákl. přenesená",J670,0)</f>
        <v>0</v>
      </c>
      <c r="BH670" s="163">
        <f>IF(N670="sníž. přenesená",J670,0)</f>
        <v>0</v>
      </c>
      <c r="BI670" s="163">
        <f>IF(N670="nulová",J670,0)</f>
        <v>0</v>
      </c>
      <c r="BJ670" s="18" t="s">
        <v>24</v>
      </c>
      <c r="BK670" s="163">
        <f>ROUND(I670*H670,2)</f>
        <v>0</v>
      </c>
      <c r="BL670" s="18" t="s">
        <v>192</v>
      </c>
      <c r="BM670" s="162" t="s">
        <v>5204</v>
      </c>
    </row>
    <row r="671" spans="1:65" s="12" customFormat="1" ht="25.9" customHeight="1">
      <c r="B671" s="137"/>
      <c r="D671" s="138" t="s">
        <v>79</v>
      </c>
      <c r="E671" s="139" t="s">
        <v>4122</v>
      </c>
      <c r="F671" s="139" t="s">
        <v>4123</v>
      </c>
      <c r="I671" s="140"/>
      <c r="J671" s="141">
        <f>BK671</f>
        <v>0</v>
      </c>
      <c r="L671" s="137"/>
      <c r="M671" s="142"/>
      <c r="N671" s="143"/>
      <c r="O671" s="143"/>
      <c r="P671" s="144">
        <f>P672</f>
        <v>0</v>
      </c>
      <c r="Q671" s="143"/>
      <c r="R671" s="144">
        <f>R672</f>
        <v>0.60244999999999993</v>
      </c>
      <c r="S671" s="143"/>
      <c r="T671" s="145">
        <f>T672</f>
        <v>0</v>
      </c>
      <c r="AR671" s="138" t="s">
        <v>88</v>
      </c>
      <c r="AT671" s="146" t="s">
        <v>79</v>
      </c>
      <c r="AU671" s="146" t="s">
        <v>80</v>
      </c>
      <c r="AY671" s="138" t="s">
        <v>185</v>
      </c>
      <c r="BK671" s="147">
        <f>BK672</f>
        <v>0</v>
      </c>
    </row>
    <row r="672" spans="1:65" s="12" customFormat="1" ht="22.9" customHeight="1">
      <c r="B672" s="137"/>
      <c r="D672" s="138" t="s">
        <v>79</v>
      </c>
      <c r="E672" s="148" t="s">
        <v>5205</v>
      </c>
      <c r="F672" s="148" t="s">
        <v>5206</v>
      </c>
      <c r="I672" s="140"/>
      <c r="J672" s="149">
        <f>BK672</f>
        <v>0</v>
      </c>
      <c r="L672" s="137"/>
      <c r="M672" s="142"/>
      <c r="N672" s="143"/>
      <c r="O672" s="143"/>
      <c r="P672" s="144">
        <f>SUM(P673:P692)</f>
        <v>0</v>
      </c>
      <c r="Q672" s="143"/>
      <c r="R672" s="144">
        <f>SUM(R673:R692)</f>
        <v>0.60244999999999993</v>
      </c>
      <c r="S672" s="143"/>
      <c r="T672" s="145">
        <f>SUM(T673:T692)</f>
        <v>0</v>
      </c>
      <c r="AR672" s="138" t="s">
        <v>88</v>
      </c>
      <c r="AT672" s="146" t="s">
        <v>79</v>
      </c>
      <c r="AU672" s="146" t="s">
        <v>24</v>
      </c>
      <c r="AY672" s="138" t="s">
        <v>185</v>
      </c>
      <c r="BK672" s="147">
        <f>SUM(BK673:BK692)</f>
        <v>0</v>
      </c>
    </row>
    <row r="673" spans="1:65" s="2" customFormat="1" ht="16.5" customHeight="1">
      <c r="A673" s="33"/>
      <c r="B673" s="150"/>
      <c r="C673" s="151" t="s">
        <v>1198</v>
      </c>
      <c r="D673" s="151" t="s">
        <v>187</v>
      </c>
      <c r="E673" s="152" t="s">
        <v>5207</v>
      </c>
      <c r="F673" s="153" t="s">
        <v>5208</v>
      </c>
      <c r="G673" s="154" t="s">
        <v>190</v>
      </c>
      <c r="H673" s="155">
        <v>2</v>
      </c>
      <c r="I673" s="156"/>
      <c r="J673" s="157">
        <f t="shared" ref="J673:J692" si="10">ROUND(I673*H673,2)</f>
        <v>0</v>
      </c>
      <c r="K673" s="153" t="s">
        <v>224</v>
      </c>
      <c r="L673" s="34"/>
      <c r="M673" s="158" t="s">
        <v>1</v>
      </c>
      <c r="N673" s="159" t="s">
        <v>45</v>
      </c>
      <c r="O673" s="59"/>
      <c r="P673" s="160">
        <f t="shared" ref="P673:P692" si="11">O673*H673</f>
        <v>0</v>
      </c>
      <c r="Q673" s="160">
        <v>2.0000000000000001E-4</v>
      </c>
      <c r="R673" s="160">
        <f t="shared" ref="R673:R692" si="12">Q673*H673</f>
        <v>4.0000000000000002E-4</v>
      </c>
      <c r="S673" s="160">
        <v>0</v>
      </c>
      <c r="T673" s="161">
        <f t="shared" ref="T673:T692" si="13">S673*H673</f>
        <v>0</v>
      </c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R673" s="162" t="s">
        <v>337</v>
      </c>
      <c r="AT673" s="162" t="s">
        <v>187</v>
      </c>
      <c r="AU673" s="162" t="s">
        <v>88</v>
      </c>
      <c r="AY673" s="18" t="s">
        <v>185</v>
      </c>
      <c r="BE673" s="163">
        <f t="shared" ref="BE673:BE692" si="14">IF(N673="základní",J673,0)</f>
        <v>0</v>
      </c>
      <c r="BF673" s="163">
        <f t="shared" ref="BF673:BF692" si="15">IF(N673="snížená",J673,0)</f>
        <v>0</v>
      </c>
      <c r="BG673" s="163">
        <f t="shared" ref="BG673:BG692" si="16">IF(N673="zákl. přenesená",J673,0)</f>
        <v>0</v>
      </c>
      <c r="BH673" s="163">
        <f t="shared" ref="BH673:BH692" si="17">IF(N673="sníž. přenesená",J673,0)</f>
        <v>0</v>
      </c>
      <c r="BI673" s="163">
        <f t="shared" ref="BI673:BI692" si="18">IF(N673="nulová",J673,0)</f>
        <v>0</v>
      </c>
      <c r="BJ673" s="18" t="s">
        <v>24</v>
      </c>
      <c r="BK673" s="163">
        <f t="shared" ref="BK673:BK692" si="19">ROUND(I673*H673,2)</f>
        <v>0</v>
      </c>
      <c r="BL673" s="18" t="s">
        <v>337</v>
      </c>
      <c r="BM673" s="162" t="s">
        <v>5209</v>
      </c>
    </row>
    <row r="674" spans="1:65" s="2" customFormat="1" ht="16.5" customHeight="1">
      <c r="A674" s="33"/>
      <c r="B674" s="150"/>
      <c r="C674" s="151" t="s">
        <v>1205</v>
      </c>
      <c r="D674" s="151" t="s">
        <v>187</v>
      </c>
      <c r="E674" s="152" t="s">
        <v>5210</v>
      </c>
      <c r="F674" s="153" t="s">
        <v>5211</v>
      </c>
      <c r="G674" s="154" t="s">
        <v>190</v>
      </c>
      <c r="H674" s="155">
        <v>2</v>
      </c>
      <c r="I674" s="156"/>
      <c r="J674" s="157">
        <f t="shared" si="10"/>
        <v>0</v>
      </c>
      <c r="K674" s="153" t="s">
        <v>224</v>
      </c>
      <c r="L674" s="34"/>
      <c r="M674" s="158" t="s">
        <v>1</v>
      </c>
      <c r="N674" s="159" t="s">
        <v>45</v>
      </c>
      <c r="O674" s="59"/>
      <c r="P674" s="160">
        <f t="shared" si="11"/>
        <v>0</v>
      </c>
      <c r="Q674" s="160">
        <v>2.0000000000000001E-4</v>
      </c>
      <c r="R674" s="160">
        <f t="shared" si="12"/>
        <v>4.0000000000000002E-4</v>
      </c>
      <c r="S674" s="160">
        <v>0</v>
      </c>
      <c r="T674" s="161">
        <f t="shared" si="13"/>
        <v>0</v>
      </c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R674" s="162" t="s">
        <v>337</v>
      </c>
      <c r="AT674" s="162" t="s">
        <v>187</v>
      </c>
      <c r="AU674" s="162" t="s">
        <v>88</v>
      </c>
      <c r="AY674" s="18" t="s">
        <v>185</v>
      </c>
      <c r="BE674" s="163">
        <f t="shared" si="14"/>
        <v>0</v>
      </c>
      <c r="BF674" s="163">
        <f t="shared" si="15"/>
        <v>0</v>
      </c>
      <c r="BG674" s="163">
        <f t="shared" si="16"/>
        <v>0</v>
      </c>
      <c r="BH674" s="163">
        <f t="shared" si="17"/>
        <v>0</v>
      </c>
      <c r="BI674" s="163">
        <f t="shared" si="18"/>
        <v>0</v>
      </c>
      <c r="BJ674" s="18" t="s">
        <v>24</v>
      </c>
      <c r="BK674" s="163">
        <f t="shared" si="19"/>
        <v>0</v>
      </c>
      <c r="BL674" s="18" t="s">
        <v>337</v>
      </c>
      <c r="BM674" s="162" t="s">
        <v>5212</v>
      </c>
    </row>
    <row r="675" spans="1:65" s="2" customFormat="1" ht="16.5" customHeight="1">
      <c r="A675" s="33"/>
      <c r="B675" s="150"/>
      <c r="C675" s="151" t="s">
        <v>1209</v>
      </c>
      <c r="D675" s="151" t="s">
        <v>187</v>
      </c>
      <c r="E675" s="152" t="s">
        <v>5213</v>
      </c>
      <c r="F675" s="153" t="s">
        <v>5214</v>
      </c>
      <c r="G675" s="154" t="s">
        <v>190</v>
      </c>
      <c r="H675" s="155">
        <v>26</v>
      </c>
      <c r="I675" s="156"/>
      <c r="J675" s="157">
        <f t="shared" si="10"/>
        <v>0</v>
      </c>
      <c r="K675" s="153" t="s">
        <v>224</v>
      </c>
      <c r="L675" s="34"/>
      <c r="M675" s="158" t="s">
        <v>1</v>
      </c>
      <c r="N675" s="159" t="s">
        <v>45</v>
      </c>
      <c r="O675" s="59"/>
      <c r="P675" s="160">
        <f t="shared" si="11"/>
        <v>0</v>
      </c>
      <c r="Q675" s="160">
        <v>2.0000000000000001E-4</v>
      </c>
      <c r="R675" s="160">
        <f t="shared" si="12"/>
        <v>5.2000000000000006E-3</v>
      </c>
      <c r="S675" s="160">
        <v>0</v>
      </c>
      <c r="T675" s="161">
        <f t="shared" si="13"/>
        <v>0</v>
      </c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R675" s="162" t="s">
        <v>337</v>
      </c>
      <c r="AT675" s="162" t="s">
        <v>187</v>
      </c>
      <c r="AU675" s="162" t="s">
        <v>88</v>
      </c>
      <c r="AY675" s="18" t="s">
        <v>185</v>
      </c>
      <c r="BE675" s="163">
        <f t="shared" si="14"/>
        <v>0</v>
      </c>
      <c r="BF675" s="163">
        <f t="shared" si="15"/>
        <v>0</v>
      </c>
      <c r="BG675" s="163">
        <f t="shared" si="16"/>
        <v>0</v>
      </c>
      <c r="BH675" s="163">
        <f t="shared" si="17"/>
        <v>0</v>
      </c>
      <c r="BI675" s="163">
        <f t="shared" si="18"/>
        <v>0</v>
      </c>
      <c r="BJ675" s="18" t="s">
        <v>24</v>
      </c>
      <c r="BK675" s="163">
        <f t="shared" si="19"/>
        <v>0</v>
      </c>
      <c r="BL675" s="18" t="s">
        <v>337</v>
      </c>
      <c r="BM675" s="162" t="s">
        <v>5215</v>
      </c>
    </row>
    <row r="676" spans="1:65" s="2" customFormat="1" ht="16.5" customHeight="1">
      <c r="A676" s="33"/>
      <c r="B676" s="150"/>
      <c r="C676" s="151" t="s">
        <v>115</v>
      </c>
      <c r="D676" s="151" t="s">
        <v>187</v>
      </c>
      <c r="E676" s="152" t="s">
        <v>5216</v>
      </c>
      <c r="F676" s="153" t="s">
        <v>5217</v>
      </c>
      <c r="G676" s="154" t="s">
        <v>190</v>
      </c>
      <c r="H676" s="155">
        <v>2</v>
      </c>
      <c r="I676" s="156"/>
      <c r="J676" s="157">
        <f t="shared" si="10"/>
        <v>0</v>
      </c>
      <c r="K676" s="153" t="s">
        <v>224</v>
      </c>
      <c r="L676" s="34"/>
      <c r="M676" s="158" t="s">
        <v>1</v>
      </c>
      <c r="N676" s="159" t="s">
        <v>45</v>
      </c>
      <c r="O676" s="59"/>
      <c r="P676" s="160">
        <f t="shared" si="11"/>
        <v>0</v>
      </c>
      <c r="Q676" s="160">
        <v>2.0000000000000001E-4</v>
      </c>
      <c r="R676" s="160">
        <f t="shared" si="12"/>
        <v>4.0000000000000002E-4</v>
      </c>
      <c r="S676" s="160">
        <v>0</v>
      </c>
      <c r="T676" s="161">
        <f t="shared" si="13"/>
        <v>0</v>
      </c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R676" s="162" t="s">
        <v>337</v>
      </c>
      <c r="AT676" s="162" t="s">
        <v>187</v>
      </c>
      <c r="AU676" s="162" t="s">
        <v>88</v>
      </c>
      <c r="AY676" s="18" t="s">
        <v>185</v>
      </c>
      <c r="BE676" s="163">
        <f t="shared" si="14"/>
        <v>0</v>
      </c>
      <c r="BF676" s="163">
        <f t="shared" si="15"/>
        <v>0</v>
      </c>
      <c r="BG676" s="163">
        <f t="shared" si="16"/>
        <v>0</v>
      </c>
      <c r="BH676" s="163">
        <f t="shared" si="17"/>
        <v>0</v>
      </c>
      <c r="BI676" s="163">
        <f t="shared" si="18"/>
        <v>0</v>
      </c>
      <c r="BJ676" s="18" t="s">
        <v>24</v>
      </c>
      <c r="BK676" s="163">
        <f t="shared" si="19"/>
        <v>0</v>
      </c>
      <c r="BL676" s="18" t="s">
        <v>337</v>
      </c>
      <c r="BM676" s="162" t="s">
        <v>5218</v>
      </c>
    </row>
    <row r="677" spans="1:65" s="2" customFormat="1" ht="16.5" customHeight="1">
      <c r="A677" s="33"/>
      <c r="B677" s="150"/>
      <c r="C677" s="151" t="s">
        <v>120</v>
      </c>
      <c r="D677" s="151" t="s">
        <v>187</v>
      </c>
      <c r="E677" s="152" t="s">
        <v>5219</v>
      </c>
      <c r="F677" s="153" t="s">
        <v>5220</v>
      </c>
      <c r="G677" s="154" t="s">
        <v>190</v>
      </c>
      <c r="H677" s="155">
        <v>4</v>
      </c>
      <c r="I677" s="156"/>
      <c r="J677" s="157">
        <f t="shared" si="10"/>
        <v>0</v>
      </c>
      <c r="K677" s="153" t="s">
        <v>224</v>
      </c>
      <c r="L677" s="34"/>
      <c r="M677" s="158" t="s">
        <v>1</v>
      </c>
      <c r="N677" s="159" t="s">
        <v>45</v>
      </c>
      <c r="O677" s="59"/>
      <c r="P677" s="160">
        <f t="shared" si="11"/>
        <v>0</v>
      </c>
      <c r="Q677" s="160">
        <v>2.0000000000000001E-4</v>
      </c>
      <c r="R677" s="160">
        <f t="shared" si="12"/>
        <v>8.0000000000000004E-4</v>
      </c>
      <c r="S677" s="160">
        <v>0</v>
      </c>
      <c r="T677" s="161">
        <f t="shared" si="13"/>
        <v>0</v>
      </c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R677" s="162" t="s">
        <v>337</v>
      </c>
      <c r="AT677" s="162" t="s">
        <v>187</v>
      </c>
      <c r="AU677" s="162" t="s">
        <v>88</v>
      </c>
      <c r="AY677" s="18" t="s">
        <v>185</v>
      </c>
      <c r="BE677" s="163">
        <f t="shared" si="14"/>
        <v>0</v>
      </c>
      <c r="BF677" s="163">
        <f t="shared" si="15"/>
        <v>0</v>
      </c>
      <c r="BG677" s="163">
        <f t="shared" si="16"/>
        <v>0</v>
      </c>
      <c r="BH677" s="163">
        <f t="shared" si="17"/>
        <v>0</v>
      </c>
      <c r="BI677" s="163">
        <f t="shared" si="18"/>
        <v>0</v>
      </c>
      <c r="BJ677" s="18" t="s">
        <v>24</v>
      </c>
      <c r="BK677" s="163">
        <f t="shared" si="19"/>
        <v>0</v>
      </c>
      <c r="BL677" s="18" t="s">
        <v>337</v>
      </c>
      <c r="BM677" s="162" t="s">
        <v>5221</v>
      </c>
    </row>
    <row r="678" spans="1:65" s="2" customFormat="1" ht="16.5" customHeight="1">
      <c r="A678" s="33"/>
      <c r="B678" s="150"/>
      <c r="C678" s="151" t="s">
        <v>454</v>
      </c>
      <c r="D678" s="151" t="s">
        <v>187</v>
      </c>
      <c r="E678" s="152" t="s">
        <v>5222</v>
      </c>
      <c r="F678" s="153" t="s">
        <v>5223</v>
      </c>
      <c r="G678" s="154" t="s">
        <v>190</v>
      </c>
      <c r="H678" s="155">
        <v>12</v>
      </c>
      <c r="I678" s="156"/>
      <c r="J678" s="157">
        <f t="shared" si="10"/>
        <v>0</v>
      </c>
      <c r="K678" s="153" t="s">
        <v>224</v>
      </c>
      <c r="L678" s="34"/>
      <c r="M678" s="158" t="s">
        <v>1</v>
      </c>
      <c r="N678" s="159" t="s">
        <v>45</v>
      </c>
      <c r="O678" s="59"/>
      <c r="P678" s="160">
        <f t="shared" si="11"/>
        <v>0</v>
      </c>
      <c r="Q678" s="160">
        <v>5.2999999999999998E-4</v>
      </c>
      <c r="R678" s="160">
        <f t="shared" si="12"/>
        <v>6.3599999999999993E-3</v>
      </c>
      <c r="S678" s="160">
        <v>0</v>
      </c>
      <c r="T678" s="161">
        <f t="shared" si="13"/>
        <v>0</v>
      </c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R678" s="162" t="s">
        <v>337</v>
      </c>
      <c r="AT678" s="162" t="s">
        <v>187</v>
      </c>
      <c r="AU678" s="162" t="s">
        <v>88</v>
      </c>
      <c r="AY678" s="18" t="s">
        <v>185</v>
      </c>
      <c r="BE678" s="163">
        <f t="shared" si="14"/>
        <v>0</v>
      </c>
      <c r="BF678" s="163">
        <f t="shared" si="15"/>
        <v>0</v>
      </c>
      <c r="BG678" s="163">
        <f t="shared" si="16"/>
        <v>0</v>
      </c>
      <c r="BH678" s="163">
        <f t="shared" si="17"/>
        <v>0</v>
      </c>
      <c r="BI678" s="163">
        <f t="shared" si="18"/>
        <v>0</v>
      </c>
      <c r="BJ678" s="18" t="s">
        <v>24</v>
      </c>
      <c r="BK678" s="163">
        <f t="shared" si="19"/>
        <v>0</v>
      </c>
      <c r="BL678" s="18" t="s">
        <v>337</v>
      </c>
      <c r="BM678" s="162" t="s">
        <v>5224</v>
      </c>
    </row>
    <row r="679" spans="1:65" s="2" customFormat="1" ht="16.5" customHeight="1">
      <c r="A679" s="33"/>
      <c r="B679" s="150"/>
      <c r="C679" s="151" t="s">
        <v>1221</v>
      </c>
      <c r="D679" s="151" t="s">
        <v>187</v>
      </c>
      <c r="E679" s="152" t="s">
        <v>5225</v>
      </c>
      <c r="F679" s="153" t="s">
        <v>5226</v>
      </c>
      <c r="G679" s="154" t="s">
        <v>190</v>
      </c>
      <c r="H679" s="155">
        <v>2</v>
      </c>
      <c r="I679" s="156"/>
      <c r="J679" s="157">
        <f t="shared" si="10"/>
        <v>0</v>
      </c>
      <c r="K679" s="153" t="s">
        <v>224</v>
      </c>
      <c r="L679" s="34"/>
      <c r="M679" s="158" t="s">
        <v>1</v>
      </c>
      <c r="N679" s="159" t="s">
        <v>45</v>
      </c>
      <c r="O679" s="59"/>
      <c r="P679" s="160">
        <f t="shared" si="11"/>
        <v>0</v>
      </c>
      <c r="Q679" s="160">
        <v>1.1000000000000001E-3</v>
      </c>
      <c r="R679" s="160">
        <f t="shared" si="12"/>
        <v>2.2000000000000001E-3</v>
      </c>
      <c r="S679" s="160">
        <v>0</v>
      </c>
      <c r="T679" s="161">
        <f t="shared" si="13"/>
        <v>0</v>
      </c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R679" s="162" t="s">
        <v>337</v>
      </c>
      <c r="AT679" s="162" t="s">
        <v>187</v>
      </c>
      <c r="AU679" s="162" t="s">
        <v>88</v>
      </c>
      <c r="AY679" s="18" t="s">
        <v>185</v>
      </c>
      <c r="BE679" s="163">
        <f t="shared" si="14"/>
        <v>0</v>
      </c>
      <c r="BF679" s="163">
        <f t="shared" si="15"/>
        <v>0</v>
      </c>
      <c r="BG679" s="163">
        <f t="shared" si="16"/>
        <v>0</v>
      </c>
      <c r="BH679" s="163">
        <f t="shared" si="17"/>
        <v>0</v>
      </c>
      <c r="BI679" s="163">
        <f t="shared" si="18"/>
        <v>0</v>
      </c>
      <c r="BJ679" s="18" t="s">
        <v>24</v>
      </c>
      <c r="BK679" s="163">
        <f t="shared" si="19"/>
        <v>0</v>
      </c>
      <c r="BL679" s="18" t="s">
        <v>337</v>
      </c>
      <c r="BM679" s="162" t="s">
        <v>5227</v>
      </c>
    </row>
    <row r="680" spans="1:65" s="2" customFormat="1" ht="16.5" customHeight="1">
      <c r="A680" s="33"/>
      <c r="B680" s="150"/>
      <c r="C680" s="151" t="s">
        <v>1226</v>
      </c>
      <c r="D680" s="151" t="s">
        <v>187</v>
      </c>
      <c r="E680" s="152" t="s">
        <v>5228</v>
      </c>
      <c r="F680" s="153" t="s">
        <v>5229</v>
      </c>
      <c r="G680" s="154" t="s">
        <v>190</v>
      </c>
      <c r="H680" s="155">
        <v>1</v>
      </c>
      <c r="I680" s="156"/>
      <c r="J680" s="157">
        <f t="shared" si="10"/>
        <v>0</v>
      </c>
      <c r="K680" s="153" t="s">
        <v>224</v>
      </c>
      <c r="L680" s="34"/>
      <c r="M680" s="158" t="s">
        <v>1</v>
      </c>
      <c r="N680" s="159" t="s">
        <v>45</v>
      </c>
      <c r="O680" s="59"/>
      <c r="P680" s="160">
        <f t="shared" si="11"/>
        <v>0</v>
      </c>
      <c r="Q680" s="160">
        <v>2.96E-3</v>
      </c>
      <c r="R680" s="160">
        <f t="shared" si="12"/>
        <v>2.96E-3</v>
      </c>
      <c r="S680" s="160">
        <v>0</v>
      </c>
      <c r="T680" s="161">
        <f t="shared" si="13"/>
        <v>0</v>
      </c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R680" s="162" t="s">
        <v>337</v>
      </c>
      <c r="AT680" s="162" t="s">
        <v>187</v>
      </c>
      <c r="AU680" s="162" t="s">
        <v>88</v>
      </c>
      <c r="AY680" s="18" t="s">
        <v>185</v>
      </c>
      <c r="BE680" s="163">
        <f t="shared" si="14"/>
        <v>0</v>
      </c>
      <c r="BF680" s="163">
        <f t="shared" si="15"/>
        <v>0</v>
      </c>
      <c r="BG680" s="163">
        <f t="shared" si="16"/>
        <v>0</v>
      </c>
      <c r="BH680" s="163">
        <f t="shared" si="17"/>
        <v>0</v>
      </c>
      <c r="BI680" s="163">
        <f t="shared" si="18"/>
        <v>0</v>
      </c>
      <c r="BJ680" s="18" t="s">
        <v>24</v>
      </c>
      <c r="BK680" s="163">
        <f t="shared" si="19"/>
        <v>0</v>
      </c>
      <c r="BL680" s="18" t="s">
        <v>337</v>
      </c>
      <c r="BM680" s="162" t="s">
        <v>5230</v>
      </c>
    </row>
    <row r="681" spans="1:65" s="2" customFormat="1" ht="16.5" customHeight="1">
      <c r="A681" s="33"/>
      <c r="B681" s="150"/>
      <c r="C681" s="151" t="s">
        <v>1232</v>
      </c>
      <c r="D681" s="151" t="s">
        <v>187</v>
      </c>
      <c r="E681" s="152" t="s">
        <v>5231</v>
      </c>
      <c r="F681" s="153" t="s">
        <v>5232</v>
      </c>
      <c r="G681" s="154" t="s">
        <v>190</v>
      </c>
      <c r="H681" s="155">
        <v>2</v>
      </c>
      <c r="I681" s="156"/>
      <c r="J681" s="157">
        <f t="shared" si="10"/>
        <v>0</v>
      </c>
      <c r="K681" s="153" t="s">
        <v>224</v>
      </c>
      <c r="L681" s="34"/>
      <c r="M681" s="158" t="s">
        <v>1</v>
      </c>
      <c r="N681" s="159" t="s">
        <v>45</v>
      </c>
      <c r="O681" s="59"/>
      <c r="P681" s="160">
        <f t="shared" si="11"/>
        <v>0</v>
      </c>
      <c r="Q681" s="160">
        <v>2.0000000000000001E-4</v>
      </c>
      <c r="R681" s="160">
        <f t="shared" si="12"/>
        <v>4.0000000000000002E-4</v>
      </c>
      <c r="S681" s="160">
        <v>0</v>
      </c>
      <c r="T681" s="161">
        <f t="shared" si="13"/>
        <v>0</v>
      </c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R681" s="162" t="s">
        <v>337</v>
      </c>
      <c r="AT681" s="162" t="s">
        <v>187</v>
      </c>
      <c r="AU681" s="162" t="s">
        <v>88</v>
      </c>
      <c r="AY681" s="18" t="s">
        <v>185</v>
      </c>
      <c r="BE681" s="163">
        <f t="shared" si="14"/>
        <v>0</v>
      </c>
      <c r="BF681" s="163">
        <f t="shared" si="15"/>
        <v>0</v>
      </c>
      <c r="BG681" s="163">
        <f t="shared" si="16"/>
        <v>0</v>
      </c>
      <c r="BH681" s="163">
        <f t="shared" si="17"/>
        <v>0</v>
      </c>
      <c r="BI681" s="163">
        <f t="shared" si="18"/>
        <v>0</v>
      </c>
      <c r="BJ681" s="18" t="s">
        <v>24</v>
      </c>
      <c r="BK681" s="163">
        <f t="shared" si="19"/>
        <v>0</v>
      </c>
      <c r="BL681" s="18" t="s">
        <v>337</v>
      </c>
      <c r="BM681" s="162" t="s">
        <v>5233</v>
      </c>
    </row>
    <row r="682" spans="1:65" s="2" customFormat="1" ht="16.5" customHeight="1">
      <c r="A682" s="33"/>
      <c r="B682" s="150"/>
      <c r="C682" s="151" t="s">
        <v>1235</v>
      </c>
      <c r="D682" s="151" t="s">
        <v>187</v>
      </c>
      <c r="E682" s="152" t="s">
        <v>5234</v>
      </c>
      <c r="F682" s="153" t="s">
        <v>5235</v>
      </c>
      <c r="G682" s="154" t="s">
        <v>190</v>
      </c>
      <c r="H682" s="155">
        <v>2</v>
      </c>
      <c r="I682" s="156"/>
      <c r="J682" s="157">
        <f t="shared" si="10"/>
        <v>0</v>
      </c>
      <c r="K682" s="153" t="s">
        <v>224</v>
      </c>
      <c r="L682" s="34"/>
      <c r="M682" s="158" t="s">
        <v>1</v>
      </c>
      <c r="N682" s="159" t="s">
        <v>45</v>
      </c>
      <c r="O682" s="59"/>
      <c r="P682" s="160">
        <f t="shared" si="11"/>
        <v>0</v>
      </c>
      <c r="Q682" s="160">
        <v>1.97E-3</v>
      </c>
      <c r="R682" s="160">
        <f t="shared" si="12"/>
        <v>3.9399999999999999E-3</v>
      </c>
      <c r="S682" s="160">
        <v>0</v>
      </c>
      <c r="T682" s="161">
        <f t="shared" si="13"/>
        <v>0</v>
      </c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R682" s="162" t="s">
        <v>337</v>
      </c>
      <c r="AT682" s="162" t="s">
        <v>187</v>
      </c>
      <c r="AU682" s="162" t="s">
        <v>88</v>
      </c>
      <c r="AY682" s="18" t="s">
        <v>185</v>
      </c>
      <c r="BE682" s="163">
        <f t="shared" si="14"/>
        <v>0</v>
      </c>
      <c r="BF682" s="163">
        <f t="shared" si="15"/>
        <v>0</v>
      </c>
      <c r="BG682" s="163">
        <f t="shared" si="16"/>
        <v>0</v>
      </c>
      <c r="BH682" s="163">
        <f t="shared" si="17"/>
        <v>0</v>
      </c>
      <c r="BI682" s="163">
        <f t="shared" si="18"/>
        <v>0</v>
      </c>
      <c r="BJ682" s="18" t="s">
        <v>24</v>
      </c>
      <c r="BK682" s="163">
        <f t="shared" si="19"/>
        <v>0</v>
      </c>
      <c r="BL682" s="18" t="s">
        <v>337</v>
      </c>
      <c r="BM682" s="162" t="s">
        <v>5236</v>
      </c>
    </row>
    <row r="683" spans="1:65" s="2" customFormat="1" ht="16.5" customHeight="1">
      <c r="A683" s="33"/>
      <c r="B683" s="150"/>
      <c r="C683" s="151" t="s">
        <v>1239</v>
      </c>
      <c r="D683" s="151" t="s">
        <v>187</v>
      </c>
      <c r="E683" s="152" t="s">
        <v>5237</v>
      </c>
      <c r="F683" s="153" t="s">
        <v>5238</v>
      </c>
      <c r="G683" s="154" t="s">
        <v>190</v>
      </c>
      <c r="H683" s="155">
        <v>16</v>
      </c>
      <c r="I683" s="156"/>
      <c r="J683" s="157">
        <f t="shared" si="10"/>
        <v>0</v>
      </c>
      <c r="K683" s="153" t="s">
        <v>224</v>
      </c>
      <c r="L683" s="34"/>
      <c r="M683" s="158" t="s">
        <v>1</v>
      </c>
      <c r="N683" s="159" t="s">
        <v>45</v>
      </c>
      <c r="O683" s="59"/>
      <c r="P683" s="160">
        <f t="shared" si="11"/>
        <v>0</v>
      </c>
      <c r="Q683" s="160">
        <v>3.533E-2</v>
      </c>
      <c r="R683" s="160">
        <f t="shared" si="12"/>
        <v>0.56528</v>
      </c>
      <c r="S683" s="160">
        <v>0</v>
      </c>
      <c r="T683" s="161">
        <f t="shared" si="13"/>
        <v>0</v>
      </c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R683" s="162" t="s">
        <v>337</v>
      </c>
      <c r="AT683" s="162" t="s">
        <v>187</v>
      </c>
      <c r="AU683" s="162" t="s">
        <v>88</v>
      </c>
      <c r="AY683" s="18" t="s">
        <v>185</v>
      </c>
      <c r="BE683" s="163">
        <f t="shared" si="14"/>
        <v>0</v>
      </c>
      <c r="BF683" s="163">
        <f t="shared" si="15"/>
        <v>0</v>
      </c>
      <c r="BG683" s="163">
        <f t="shared" si="16"/>
        <v>0</v>
      </c>
      <c r="BH683" s="163">
        <f t="shared" si="17"/>
        <v>0</v>
      </c>
      <c r="BI683" s="163">
        <f t="shared" si="18"/>
        <v>0</v>
      </c>
      <c r="BJ683" s="18" t="s">
        <v>24</v>
      </c>
      <c r="BK683" s="163">
        <f t="shared" si="19"/>
        <v>0</v>
      </c>
      <c r="BL683" s="18" t="s">
        <v>337</v>
      </c>
      <c r="BM683" s="162" t="s">
        <v>5239</v>
      </c>
    </row>
    <row r="684" spans="1:65" s="2" customFormat="1" ht="16.5" customHeight="1">
      <c r="A684" s="33"/>
      <c r="B684" s="150"/>
      <c r="C684" s="151" t="s">
        <v>1243</v>
      </c>
      <c r="D684" s="151" t="s">
        <v>187</v>
      </c>
      <c r="E684" s="152" t="s">
        <v>5240</v>
      </c>
      <c r="F684" s="153" t="s">
        <v>5241</v>
      </c>
      <c r="G684" s="154" t="s">
        <v>190</v>
      </c>
      <c r="H684" s="155">
        <v>13</v>
      </c>
      <c r="I684" s="156"/>
      <c r="J684" s="157">
        <f t="shared" si="10"/>
        <v>0</v>
      </c>
      <c r="K684" s="153" t="s">
        <v>224</v>
      </c>
      <c r="L684" s="34"/>
      <c r="M684" s="158" t="s">
        <v>1</v>
      </c>
      <c r="N684" s="159" t="s">
        <v>45</v>
      </c>
      <c r="O684" s="59"/>
      <c r="P684" s="160">
        <f t="shared" si="11"/>
        <v>0</v>
      </c>
      <c r="Q684" s="160">
        <v>5.0000000000000001E-4</v>
      </c>
      <c r="R684" s="160">
        <f t="shared" si="12"/>
        <v>6.5000000000000006E-3</v>
      </c>
      <c r="S684" s="160">
        <v>0</v>
      </c>
      <c r="T684" s="161">
        <f t="shared" si="13"/>
        <v>0</v>
      </c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R684" s="162" t="s">
        <v>337</v>
      </c>
      <c r="AT684" s="162" t="s">
        <v>187</v>
      </c>
      <c r="AU684" s="162" t="s">
        <v>88</v>
      </c>
      <c r="AY684" s="18" t="s">
        <v>185</v>
      </c>
      <c r="BE684" s="163">
        <f t="shared" si="14"/>
        <v>0</v>
      </c>
      <c r="BF684" s="163">
        <f t="shared" si="15"/>
        <v>0</v>
      </c>
      <c r="BG684" s="163">
        <f t="shared" si="16"/>
        <v>0</v>
      </c>
      <c r="BH684" s="163">
        <f t="shared" si="17"/>
        <v>0</v>
      </c>
      <c r="BI684" s="163">
        <f t="shared" si="18"/>
        <v>0</v>
      </c>
      <c r="BJ684" s="18" t="s">
        <v>24</v>
      </c>
      <c r="BK684" s="163">
        <f t="shared" si="19"/>
        <v>0</v>
      </c>
      <c r="BL684" s="18" t="s">
        <v>337</v>
      </c>
      <c r="BM684" s="162" t="s">
        <v>5242</v>
      </c>
    </row>
    <row r="685" spans="1:65" s="2" customFormat="1" ht="16.5" customHeight="1">
      <c r="A685" s="33"/>
      <c r="B685" s="150"/>
      <c r="C685" s="151" t="s">
        <v>2533</v>
      </c>
      <c r="D685" s="151" t="s">
        <v>187</v>
      </c>
      <c r="E685" s="152" t="s">
        <v>5243</v>
      </c>
      <c r="F685" s="153" t="s">
        <v>5244</v>
      </c>
      <c r="G685" s="154" t="s">
        <v>190</v>
      </c>
      <c r="H685" s="155">
        <v>1</v>
      </c>
      <c r="I685" s="156"/>
      <c r="J685" s="157">
        <f t="shared" si="10"/>
        <v>0</v>
      </c>
      <c r="K685" s="153" t="s">
        <v>224</v>
      </c>
      <c r="L685" s="34"/>
      <c r="M685" s="158" t="s">
        <v>1</v>
      </c>
      <c r="N685" s="159" t="s">
        <v>45</v>
      </c>
      <c r="O685" s="59"/>
      <c r="P685" s="160">
        <f t="shared" si="11"/>
        <v>0</v>
      </c>
      <c r="Q685" s="160">
        <v>6.9999999999999999E-4</v>
      </c>
      <c r="R685" s="160">
        <f t="shared" si="12"/>
        <v>6.9999999999999999E-4</v>
      </c>
      <c r="S685" s="160">
        <v>0</v>
      </c>
      <c r="T685" s="161">
        <f t="shared" si="13"/>
        <v>0</v>
      </c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R685" s="162" t="s">
        <v>337</v>
      </c>
      <c r="AT685" s="162" t="s">
        <v>187</v>
      </c>
      <c r="AU685" s="162" t="s">
        <v>88</v>
      </c>
      <c r="AY685" s="18" t="s">
        <v>185</v>
      </c>
      <c r="BE685" s="163">
        <f t="shared" si="14"/>
        <v>0</v>
      </c>
      <c r="BF685" s="163">
        <f t="shared" si="15"/>
        <v>0</v>
      </c>
      <c r="BG685" s="163">
        <f t="shared" si="16"/>
        <v>0</v>
      </c>
      <c r="BH685" s="163">
        <f t="shared" si="17"/>
        <v>0</v>
      </c>
      <c r="BI685" s="163">
        <f t="shared" si="18"/>
        <v>0</v>
      </c>
      <c r="BJ685" s="18" t="s">
        <v>24</v>
      </c>
      <c r="BK685" s="163">
        <f t="shared" si="19"/>
        <v>0</v>
      </c>
      <c r="BL685" s="18" t="s">
        <v>337</v>
      </c>
      <c r="BM685" s="162" t="s">
        <v>5245</v>
      </c>
    </row>
    <row r="686" spans="1:65" s="2" customFormat="1" ht="16.5" customHeight="1">
      <c r="A686" s="33"/>
      <c r="B686" s="150"/>
      <c r="C686" s="151" t="s">
        <v>2540</v>
      </c>
      <c r="D686" s="151" t="s">
        <v>187</v>
      </c>
      <c r="E686" s="152" t="s">
        <v>5246</v>
      </c>
      <c r="F686" s="153" t="s">
        <v>5247</v>
      </c>
      <c r="G686" s="154" t="s">
        <v>190</v>
      </c>
      <c r="H686" s="155">
        <v>2</v>
      </c>
      <c r="I686" s="156"/>
      <c r="J686" s="157">
        <f t="shared" si="10"/>
        <v>0</v>
      </c>
      <c r="K686" s="153" t="s">
        <v>224</v>
      </c>
      <c r="L686" s="34"/>
      <c r="M686" s="158" t="s">
        <v>1</v>
      </c>
      <c r="N686" s="159" t="s">
        <v>45</v>
      </c>
      <c r="O686" s="59"/>
      <c r="P686" s="160">
        <f t="shared" si="11"/>
        <v>0</v>
      </c>
      <c r="Q686" s="160">
        <v>1.6800000000000001E-3</v>
      </c>
      <c r="R686" s="160">
        <f t="shared" si="12"/>
        <v>3.3600000000000001E-3</v>
      </c>
      <c r="S686" s="160">
        <v>0</v>
      </c>
      <c r="T686" s="161">
        <f t="shared" si="13"/>
        <v>0</v>
      </c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R686" s="162" t="s">
        <v>337</v>
      </c>
      <c r="AT686" s="162" t="s">
        <v>187</v>
      </c>
      <c r="AU686" s="162" t="s">
        <v>88</v>
      </c>
      <c r="AY686" s="18" t="s">
        <v>185</v>
      </c>
      <c r="BE686" s="163">
        <f t="shared" si="14"/>
        <v>0</v>
      </c>
      <c r="BF686" s="163">
        <f t="shared" si="15"/>
        <v>0</v>
      </c>
      <c r="BG686" s="163">
        <f t="shared" si="16"/>
        <v>0</v>
      </c>
      <c r="BH686" s="163">
        <f t="shared" si="17"/>
        <v>0</v>
      </c>
      <c r="BI686" s="163">
        <f t="shared" si="18"/>
        <v>0</v>
      </c>
      <c r="BJ686" s="18" t="s">
        <v>24</v>
      </c>
      <c r="BK686" s="163">
        <f t="shared" si="19"/>
        <v>0</v>
      </c>
      <c r="BL686" s="18" t="s">
        <v>337</v>
      </c>
      <c r="BM686" s="162" t="s">
        <v>5248</v>
      </c>
    </row>
    <row r="687" spans="1:65" s="2" customFormat="1" ht="16.5" customHeight="1">
      <c r="A687" s="33"/>
      <c r="B687" s="150"/>
      <c r="C687" s="181" t="s">
        <v>2545</v>
      </c>
      <c r="D687" s="181" t="s">
        <v>231</v>
      </c>
      <c r="E687" s="182" t="s">
        <v>5249</v>
      </c>
      <c r="F687" s="183" t="s">
        <v>5250</v>
      </c>
      <c r="G687" s="184" t="s">
        <v>190</v>
      </c>
      <c r="H687" s="185">
        <v>13</v>
      </c>
      <c r="I687" s="186"/>
      <c r="J687" s="187">
        <f t="shared" si="10"/>
        <v>0</v>
      </c>
      <c r="K687" s="183" t="s">
        <v>191</v>
      </c>
      <c r="L687" s="188"/>
      <c r="M687" s="189" t="s">
        <v>1</v>
      </c>
      <c r="N687" s="190" t="s">
        <v>45</v>
      </c>
      <c r="O687" s="59"/>
      <c r="P687" s="160">
        <f t="shared" si="11"/>
        <v>0</v>
      </c>
      <c r="Q687" s="160">
        <v>6.9999999999999994E-5</v>
      </c>
      <c r="R687" s="160">
        <f t="shared" si="12"/>
        <v>9.0999999999999989E-4</v>
      </c>
      <c r="S687" s="160">
        <v>0</v>
      </c>
      <c r="T687" s="161">
        <f t="shared" si="13"/>
        <v>0</v>
      </c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R687" s="162" t="s">
        <v>133</v>
      </c>
      <c r="AT687" s="162" t="s">
        <v>231</v>
      </c>
      <c r="AU687" s="162" t="s">
        <v>88</v>
      </c>
      <c r="AY687" s="18" t="s">
        <v>185</v>
      </c>
      <c r="BE687" s="163">
        <f t="shared" si="14"/>
        <v>0</v>
      </c>
      <c r="BF687" s="163">
        <f t="shared" si="15"/>
        <v>0</v>
      </c>
      <c r="BG687" s="163">
        <f t="shared" si="16"/>
        <v>0</v>
      </c>
      <c r="BH687" s="163">
        <f t="shared" si="17"/>
        <v>0</v>
      </c>
      <c r="BI687" s="163">
        <f t="shared" si="18"/>
        <v>0</v>
      </c>
      <c r="BJ687" s="18" t="s">
        <v>24</v>
      </c>
      <c r="BK687" s="163">
        <f t="shared" si="19"/>
        <v>0</v>
      </c>
      <c r="BL687" s="18" t="s">
        <v>337</v>
      </c>
      <c r="BM687" s="162" t="s">
        <v>5251</v>
      </c>
    </row>
    <row r="688" spans="1:65" s="2" customFormat="1" ht="16.5" customHeight="1">
      <c r="A688" s="33"/>
      <c r="B688" s="150"/>
      <c r="C688" s="181" t="s">
        <v>2550</v>
      </c>
      <c r="D688" s="181" t="s">
        <v>231</v>
      </c>
      <c r="E688" s="182" t="s">
        <v>5252</v>
      </c>
      <c r="F688" s="183" t="s">
        <v>5253</v>
      </c>
      <c r="G688" s="184" t="s">
        <v>190</v>
      </c>
      <c r="H688" s="185">
        <v>1</v>
      </c>
      <c r="I688" s="186"/>
      <c r="J688" s="187">
        <f t="shared" si="10"/>
        <v>0</v>
      </c>
      <c r="K688" s="183" t="s">
        <v>191</v>
      </c>
      <c r="L688" s="188"/>
      <c r="M688" s="189" t="s">
        <v>1</v>
      </c>
      <c r="N688" s="190" t="s">
        <v>45</v>
      </c>
      <c r="O688" s="59"/>
      <c r="P688" s="160">
        <f t="shared" si="11"/>
        <v>0</v>
      </c>
      <c r="Q688" s="160">
        <v>1.4999999999999999E-4</v>
      </c>
      <c r="R688" s="160">
        <f t="shared" si="12"/>
        <v>1.4999999999999999E-4</v>
      </c>
      <c r="S688" s="160">
        <v>0</v>
      </c>
      <c r="T688" s="161">
        <f t="shared" si="13"/>
        <v>0</v>
      </c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R688" s="162" t="s">
        <v>133</v>
      </c>
      <c r="AT688" s="162" t="s">
        <v>231</v>
      </c>
      <c r="AU688" s="162" t="s">
        <v>88</v>
      </c>
      <c r="AY688" s="18" t="s">
        <v>185</v>
      </c>
      <c r="BE688" s="163">
        <f t="shared" si="14"/>
        <v>0</v>
      </c>
      <c r="BF688" s="163">
        <f t="shared" si="15"/>
        <v>0</v>
      </c>
      <c r="BG688" s="163">
        <f t="shared" si="16"/>
        <v>0</v>
      </c>
      <c r="BH688" s="163">
        <f t="shared" si="17"/>
        <v>0</v>
      </c>
      <c r="BI688" s="163">
        <f t="shared" si="18"/>
        <v>0</v>
      </c>
      <c r="BJ688" s="18" t="s">
        <v>24</v>
      </c>
      <c r="BK688" s="163">
        <f t="shared" si="19"/>
        <v>0</v>
      </c>
      <c r="BL688" s="18" t="s">
        <v>337</v>
      </c>
      <c r="BM688" s="162" t="s">
        <v>5254</v>
      </c>
    </row>
    <row r="689" spans="1:65" s="2" customFormat="1" ht="16.5" customHeight="1">
      <c r="A689" s="33"/>
      <c r="B689" s="150"/>
      <c r="C689" s="181" t="s">
        <v>2555</v>
      </c>
      <c r="D689" s="181" t="s">
        <v>231</v>
      </c>
      <c r="E689" s="182" t="s">
        <v>5255</v>
      </c>
      <c r="F689" s="183" t="s">
        <v>5256</v>
      </c>
      <c r="G689" s="184" t="s">
        <v>190</v>
      </c>
      <c r="H689" s="185">
        <v>1</v>
      </c>
      <c r="I689" s="186"/>
      <c r="J689" s="187">
        <f t="shared" si="10"/>
        <v>0</v>
      </c>
      <c r="K689" s="183" t="s">
        <v>224</v>
      </c>
      <c r="L689" s="188"/>
      <c r="M689" s="189" t="s">
        <v>1</v>
      </c>
      <c r="N689" s="190" t="s">
        <v>45</v>
      </c>
      <c r="O689" s="59"/>
      <c r="P689" s="160">
        <f t="shared" si="11"/>
        <v>0</v>
      </c>
      <c r="Q689" s="160">
        <v>3.2000000000000003E-4</v>
      </c>
      <c r="R689" s="160">
        <f t="shared" si="12"/>
        <v>3.2000000000000003E-4</v>
      </c>
      <c r="S689" s="160">
        <v>0</v>
      </c>
      <c r="T689" s="161">
        <f t="shared" si="13"/>
        <v>0</v>
      </c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R689" s="162" t="s">
        <v>133</v>
      </c>
      <c r="AT689" s="162" t="s">
        <v>231</v>
      </c>
      <c r="AU689" s="162" t="s">
        <v>88</v>
      </c>
      <c r="AY689" s="18" t="s">
        <v>185</v>
      </c>
      <c r="BE689" s="163">
        <f t="shared" si="14"/>
        <v>0</v>
      </c>
      <c r="BF689" s="163">
        <f t="shared" si="15"/>
        <v>0</v>
      </c>
      <c r="BG689" s="163">
        <f t="shared" si="16"/>
        <v>0</v>
      </c>
      <c r="BH689" s="163">
        <f t="shared" si="17"/>
        <v>0</v>
      </c>
      <c r="BI689" s="163">
        <f t="shared" si="18"/>
        <v>0</v>
      </c>
      <c r="BJ689" s="18" t="s">
        <v>24</v>
      </c>
      <c r="BK689" s="163">
        <f t="shared" si="19"/>
        <v>0</v>
      </c>
      <c r="BL689" s="18" t="s">
        <v>337</v>
      </c>
      <c r="BM689" s="162" t="s">
        <v>5257</v>
      </c>
    </row>
    <row r="690" spans="1:65" s="2" customFormat="1" ht="16.5" customHeight="1">
      <c r="A690" s="33"/>
      <c r="B690" s="150"/>
      <c r="C690" s="181" t="s">
        <v>2561</v>
      </c>
      <c r="D690" s="181" t="s">
        <v>231</v>
      </c>
      <c r="E690" s="182" t="s">
        <v>5258</v>
      </c>
      <c r="F690" s="183" t="s">
        <v>5259</v>
      </c>
      <c r="G690" s="184" t="s">
        <v>190</v>
      </c>
      <c r="H690" s="185">
        <v>14</v>
      </c>
      <c r="I690" s="186"/>
      <c r="J690" s="187">
        <f t="shared" si="10"/>
        <v>0</v>
      </c>
      <c r="K690" s="183" t="s">
        <v>224</v>
      </c>
      <c r="L690" s="188"/>
      <c r="M690" s="189" t="s">
        <v>1</v>
      </c>
      <c r="N690" s="190" t="s">
        <v>45</v>
      </c>
      <c r="O690" s="59"/>
      <c r="P690" s="160">
        <f t="shared" si="11"/>
        <v>0</v>
      </c>
      <c r="Q690" s="160">
        <v>1.3999999999999999E-4</v>
      </c>
      <c r="R690" s="160">
        <f t="shared" si="12"/>
        <v>1.9599999999999999E-3</v>
      </c>
      <c r="S690" s="160">
        <v>0</v>
      </c>
      <c r="T690" s="161">
        <f t="shared" si="13"/>
        <v>0</v>
      </c>
      <c r="U690" s="33"/>
      <c r="V690" s="33"/>
      <c r="W690" s="33"/>
      <c r="X690" s="33"/>
      <c r="Y690" s="33"/>
      <c r="Z690" s="33"/>
      <c r="AA690" s="33"/>
      <c r="AB690" s="33"/>
      <c r="AC690" s="33"/>
      <c r="AD690" s="33"/>
      <c r="AE690" s="33"/>
      <c r="AR690" s="162" t="s">
        <v>133</v>
      </c>
      <c r="AT690" s="162" t="s">
        <v>231</v>
      </c>
      <c r="AU690" s="162" t="s">
        <v>88</v>
      </c>
      <c r="AY690" s="18" t="s">
        <v>185</v>
      </c>
      <c r="BE690" s="163">
        <f t="shared" si="14"/>
        <v>0</v>
      </c>
      <c r="BF690" s="163">
        <f t="shared" si="15"/>
        <v>0</v>
      </c>
      <c r="BG690" s="163">
        <f t="shared" si="16"/>
        <v>0</v>
      </c>
      <c r="BH690" s="163">
        <f t="shared" si="17"/>
        <v>0</v>
      </c>
      <c r="BI690" s="163">
        <f t="shared" si="18"/>
        <v>0</v>
      </c>
      <c r="BJ690" s="18" t="s">
        <v>24</v>
      </c>
      <c r="BK690" s="163">
        <f t="shared" si="19"/>
        <v>0</v>
      </c>
      <c r="BL690" s="18" t="s">
        <v>337</v>
      </c>
      <c r="BM690" s="162" t="s">
        <v>5260</v>
      </c>
    </row>
    <row r="691" spans="1:65" s="2" customFormat="1" ht="16.5" customHeight="1">
      <c r="A691" s="33"/>
      <c r="B691" s="150"/>
      <c r="C691" s="181" t="s">
        <v>2566</v>
      </c>
      <c r="D691" s="181" t="s">
        <v>231</v>
      </c>
      <c r="E691" s="182" t="s">
        <v>5261</v>
      </c>
      <c r="F691" s="183" t="s">
        <v>5262</v>
      </c>
      <c r="G691" s="184" t="s">
        <v>190</v>
      </c>
      <c r="H691" s="185">
        <v>1</v>
      </c>
      <c r="I691" s="186"/>
      <c r="J691" s="187">
        <f t="shared" si="10"/>
        <v>0</v>
      </c>
      <c r="K691" s="183" t="s">
        <v>224</v>
      </c>
      <c r="L691" s="188"/>
      <c r="M691" s="189" t="s">
        <v>1</v>
      </c>
      <c r="N691" s="190" t="s">
        <v>45</v>
      </c>
      <c r="O691" s="59"/>
      <c r="P691" s="160">
        <f t="shared" si="11"/>
        <v>0</v>
      </c>
      <c r="Q691" s="160">
        <v>2.1000000000000001E-4</v>
      </c>
      <c r="R691" s="160">
        <f t="shared" si="12"/>
        <v>2.1000000000000001E-4</v>
      </c>
      <c r="S691" s="160">
        <v>0</v>
      </c>
      <c r="T691" s="161">
        <f t="shared" si="13"/>
        <v>0</v>
      </c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  <c r="AR691" s="162" t="s">
        <v>133</v>
      </c>
      <c r="AT691" s="162" t="s">
        <v>231</v>
      </c>
      <c r="AU691" s="162" t="s">
        <v>88</v>
      </c>
      <c r="AY691" s="18" t="s">
        <v>185</v>
      </c>
      <c r="BE691" s="163">
        <f t="shared" si="14"/>
        <v>0</v>
      </c>
      <c r="BF691" s="163">
        <f t="shared" si="15"/>
        <v>0</v>
      </c>
      <c r="BG691" s="163">
        <f t="shared" si="16"/>
        <v>0</v>
      </c>
      <c r="BH691" s="163">
        <f t="shared" si="17"/>
        <v>0</v>
      </c>
      <c r="BI691" s="163">
        <f t="shared" si="18"/>
        <v>0</v>
      </c>
      <c r="BJ691" s="18" t="s">
        <v>24</v>
      </c>
      <c r="BK691" s="163">
        <f t="shared" si="19"/>
        <v>0</v>
      </c>
      <c r="BL691" s="18" t="s">
        <v>337</v>
      </c>
      <c r="BM691" s="162" t="s">
        <v>5263</v>
      </c>
    </row>
    <row r="692" spans="1:65" s="2" customFormat="1" ht="16.5" customHeight="1">
      <c r="A692" s="33"/>
      <c r="B692" s="150"/>
      <c r="C692" s="151" t="s">
        <v>2571</v>
      </c>
      <c r="D692" s="151" t="s">
        <v>187</v>
      </c>
      <c r="E692" s="152" t="s">
        <v>5264</v>
      </c>
      <c r="F692" s="153" t="s">
        <v>5265</v>
      </c>
      <c r="G692" s="154" t="s">
        <v>234</v>
      </c>
      <c r="H692" s="155">
        <v>0.60199999999999998</v>
      </c>
      <c r="I692" s="156"/>
      <c r="J692" s="157">
        <f t="shared" si="10"/>
        <v>0</v>
      </c>
      <c r="K692" s="153" t="s">
        <v>191</v>
      </c>
      <c r="L692" s="34"/>
      <c r="M692" s="158" t="s">
        <v>1</v>
      </c>
      <c r="N692" s="159" t="s">
        <v>45</v>
      </c>
      <c r="O692" s="59"/>
      <c r="P692" s="160">
        <f t="shared" si="11"/>
        <v>0</v>
      </c>
      <c r="Q692" s="160">
        <v>0</v>
      </c>
      <c r="R692" s="160">
        <f t="shared" si="12"/>
        <v>0</v>
      </c>
      <c r="S692" s="160">
        <v>0</v>
      </c>
      <c r="T692" s="161">
        <f t="shared" si="13"/>
        <v>0</v>
      </c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R692" s="162" t="s">
        <v>337</v>
      </c>
      <c r="AT692" s="162" t="s">
        <v>187</v>
      </c>
      <c r="AU692" s="162" t="s">
        <v>88</v>
      </c>
      <c r="AY692" s="18" t="s">
        <v>185</v>
      </c>
      <c r="BE692" s="163">
        <f t="shared" si="14"/>
        <v>0</v>
      </c>
      <c r="BF692" s="163">
        <f t="shared" si="15"/>
        <v>0</v>
      </c>
      <c r="BG692" s="163">
        <f t="shared" si="16"/>
        <v>0</v>
      </c>
      <c r="BH692" s="163">
        <f t="shared" si="17"/>
        <v>0</v>
      </c>
      <c r="BI692" s="163">
        <f t="shared" si="18"/>
        <v>0</v>
      </c>
      <c r="BJ692" s="18" t="s">
        <v>24</v>
      </c>
      <c r="BK692" s="163">
        <f t="shared" si="19"/>
        <v>0</v>
      </c>
      <c r="BL692" s="18" t="s">
        <v>337</v>
      </c>
      <c r="BM692" s="162" t="s">
        <v>5266</v>
      </c>
    </row>
    <row r="693" spans="1:65" s="12" customFormat="1" ht="25.9" customHeight="1">
      <c r="B693" s="137"/>
      <c r="D693" s="138" t="s">
        <v>79</v>
      </c>
      <c r="E693" s="139" t="s">
        <v>231</v>
      </c>
      <c r="F693" s="139" t="s">
        <v>253</v>
      </c>
      <c r="I693" s="140"/>
      <c r="J693" s="141">
        <f>BK693</f>
        <v>0</v>
      </c>
      <c r="L693" s="137"/>
      <c r="M693" s="142"/>
      <c r="N693" s="143"/>
      <c r="O693" s="143"/>
      <c r="P693" s="144">
        <f>P694</f>
        <v>0</v>
      </c>
      <c r="Q693" s="143"/>
      <c r="R693" s="144">
        <f>R694</f>
        <v>18.24689</v>
      </c>
      <c r="S693" s="143"/>
      <c r="T693" s="145">
        <f>T694</f>
        <v>0</v>
      </c>
      <c r="AR693" s="138" t="s">
        <v>117</v>
      </c>
      <c r="AT693" s="146" t="s">
        <v>79</v>
      </c>
      <c r="AU693" s="146" t="s">
        <v>80</v>
      </c>
      <c r="AY693" s="138" t="s">
        <v>185</v>
      </c>
      <c r="BK693" s="147">
        <f>BK694</f>
        <v>0</v>
      </c>
    </row>
    <row r="694" spans="1:65" s="12" customFormat="1" ht="22.9" customHeight="1">
      <c r="B694" s="137"/>
      <c r="D694" s="138" t="s">
        <v>79</v>
      </c>
      <c r="E694" s="148" t="s">
        <v>3420</v>
      </c>
      <c r="F694" s="148" t="s">
        <v>3421</v>
      </c>
      <c r="I694" s="140"/>
      <c r="J694" s="149">
        <f>BK694</f>
        <v>0</v>
      </c>
      <c r="L694" s="137"/>
      <c r="M694" s="142"/>
      <c r="N694" s="143"/>
      <c r="O694" s="143"/>
      <c r="P694" s="144">
        <f>SUM(P695:P698)</f>
        <v>0</v>
      </c>
      <c r="Q694" s="143"/>
      <c r="R694" s="144">
        <f>SUM(R695:R698)</f>
        <v>18.24689</v>
      </c>
      <c r="S694" s="143"/>
      <c r="T694" s="145">
        <f>SUM(T695:T698)</f>
        <v>0</v>
      </c>
      <c r="AR694" s="138" t="s">
        <v>117</v>
      </c>
      <c r="AT694" s="146" t="s">
        <v>79</v>
      </c>
      <c r="AU694" s="146" t="s">
        <v>24</v>
      </c>
      <c r="AY694" s="138" t="s">
        <v>185</v>
      </c>
      <c r="BK694" s="147">
        <f>SUM(BK695:BK698)</f>
        <v>0</v>
      </c>
    </row>
    <row r="695" spans="1:65" s="2" customFormat="1" ht="16.5" customHeight="1">
      <c r="A695" s="33"/>
      <c r="B695" s="150"/>
      <c r="C695" s="151" t="s">
        <v>2576</v>
      </c>
      <c r="D695" s="151" t="s">
        <v>187</v>
      </c>
      <c r="E695" s="152" t="s">
        <v>3423</v>
      </c>
      <c r="F695" s="153" t="s">
        <v>3424</v>
      </c>
      <c r="G695" s="154" t="s">
        <v>280</v>
      </c>
      <c r="H695" s="155">
        <v>121</v>
      </c>
      <c r="I695" s="156"/>
      <c r="J695" s="157">
        <f>ROUND(I695*H695,2)</f>
        <v>0</v>
      </c>
      <c r="K695" s="153" t="s">
        <v>191</v>
      </c>
      <c r="L695" s="34"/>
      <c r="M695" s="158" t="s">
        <v>1</v>
      </c>
      <c r="N695" s="159" t="s">
        <v>45</v>
      </c>
      <c r="O695" s="59"/>
      <c r="P695" s="160">
        <f>O695*H695</f>
        <v>0</v>
      </c>
      <c r="Q695" s="160">
        <v>9.0000000000000006E-5</v>
      </c>
      <c r="R695" s="160">
        <f>Q695*H695</f>
        <v>1.089E-2</v>
      </c>
      <c r="S695" s="160">
        <v>0</v>
      </c>
      <c r="T695" s="161">
        <f>S695*H695</f>
        <v>0</v>
      </c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R695" s="162" t="s">
        <v>258</v>
      </c>
      <c r="AT695" s="162" t="s">
        <v>187</v>
      </c>
      <c r="AU695" s="162" t="s">
        <v>88</v>
      </c>
      <c r="AY695" s="18" t="s">
        <v>185</v>
      </c>
      <c r="BE695" s="163">
        <f>IF(N695="základní",J695,0)</f>
        <v>0</v>
      </c>
      <c r="BF695" s="163">
        <f>IF(N695="snížená",J695,0)</f>
        <v>0</v>
      </c>
      <c r="BG695" s="163">
        <f>IF(N695="zákl. přenesená",J695,0)</f>
        <v>0</v>
      </c>
      <c r="BH695" s="163">
        <f>IF(N695="sníž. přenesená",J695,0)</f>
        <v>0</v>
      </c>
      <c r="BI695" s="163">
        <f>IF(N695="nulová",J695,0)</f>
        <v>0</v>
      </c>
      <c r="BJ695" s="18" t="s">
        <v>24</v>
      </c>
      <c r="BK695" s="163">
        <f>ROUND(I695*H695,2)</f>
        <v>0</v>
      </c>
      <c r="BL695" s="18" t="s">
        <v>258</v>
      </c>
      <c r="BM695" s="162" t="s">
        <v>5267</v>
      </c>
    </row>
    <row r="696" spans="1:65" s="15" customFormat="1">
      <c r="B696" s="194"/>
      <c r="D696" s="165" t="s">
        <v>194</v>
      </c>
      <c r="E696" s="195" t="s">
        <v>1</v>
      </c>
      <c r="F696" s="196" t="s">
        <v>2099</v>
      </c>
      <c r="H696" s="195" t="s">
        <v>1</v>
      </c>
      <c r="I696" s="197"/>
      <c r="L696" s="194"/>
      <c r="M696" s="198"/>
      <c r="N696" s="199"/>
      <c r="O696" s="199"/>
      <c r="P696" s="199"/>
      <c r="Q696" s="199"/>
      <c r="R696" s="199"/>
      <c r="S696" s="199"/>
      <c r="T696" s="200"/>
      <c r="AT696" s="195" t="s">
        <v>194</v>
      </c>
      <c r="AU696" s="195" t="s">
        <v>88</v>
      </c>
      <c r="AV696" s="15" t="s">
        <v>24</v>
      </c>
      <c r="AW696" s="15" t="s">
        <v>35</v>
      </c>
      <c r="AX696" s="15" t="s">
        <v>80</v>
      </c>
      <c r="AY696" s="195" t="s">
        <v>185</v>
      </c>
    </row>
    <row r="697" spans="1:65" s="13" customFormat="1">
      <c r="B697" s="164"/>
      <c r="D697" s="165" t="s">
        <v>194</v>
      </c>
      <c r="E697" s="166" t="s">
        <v>1</v>
      </c>
      <c r="F697" s="167" t="s">
        <v>3426</v>
      </c>
      <c r="H697" s="168">
        <v>121</v>
      </c>
      <c r="I697" s="169"/>
      <c r="L697" s="164"/>
      <c r="M697" s="170"/>
      <c r="N697" s="171"/>
      <c r="O697" s="171"/>
      <c r="P697" s="171"/>
      <c r="Q697" s="171"/>
      <c r="R697" s="171"/>
      <c r="S697" s="171"/>
      <c r="T697" s="172"/>
      <c r="AT697" s="166" t="s">
        <v>194</v>
      </c>
      <c r="AU697" s="166" t="s">
        <v>88</v>
      </c>
      <c r="AV697" s="13" t="s">
        <v>88</v>
      </c>
      <c r="AW697" s="13" t="s">
        <v>35</v>
      </c>
      <c r="AX697" s="13" t="s">
        <v>24</v>
      </c>
      <c r="AY697" s="166" t="s">
        <v>185</v>
      </c>
    </row>
    <row r="698" spans="1:65" s="2" customFormat="1" ht="16.5" customHeight="1">
      <c r="A698" s="33"/>
      <c r="B698" s="150"/>
      <c r="C698" s="151" t="s">
        <v>2582</v>
      </c>
      <c r="D698" s="151" t="s">
        <v>187</v>
      </c>
      <c r="E698" s="152" t="s">
        <v>3428</v>
      </c>
      <c r="F698" s="153" t="s">
        <v>3429</v>
      </c>
      <c r="G698" s="154" t="s">
        <v>190</v>
      </c>
      <c r="H698" s="155">
        <v>94</v>
      </c>
      <c r="I698" s="156"/>
      <c r="J698" s="157">
        <f>ROUND(I698*H698,2)</f>
        <v>0</v>
      </c>
      <c r="K698" s="153" t="s">
        <v>191</v>
      </c>
      <c r="L698" s="34"/>
      <c r="M698" s="201" t="s">
        <v>1</v>
      </c>
      <c r="N698" s="202" t="s">
        <v>45</v>
      </c>
      <c r="O698" s="203"/>
      <c r="P698" s="204">
        <f>O698*H698</f>
        <v>0</v>
      </c>
      <c r="Q698" s="204">
        <v>0.19400000000000001</v>
      </c>
      <c r="R698" s="204">
        <f>Q698*H698</f>
        <v>18.236000000000001</v>
      </c>
      <c r="S698" s="204">
        <v>0</v>
      </c>
      <c r="T698" s="205">
        <f>S698*H698</f>
        <v>0</v>
      </c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R698" s="162" t="s">
        <v>258</v>
      </c>
      <c r="AT698" s="162" t="s">
        <v>187</v>
      </c>
      <c r="AU698" s="162" t="s">
        <v>88</v>
      </c>
      <c r="AY698" s="18" t="s">
        <v>185</v>
      </c>
      <c r="BE698" s="163">
        <f>IF(N698="základní",J698,0)</f>
        <v>0</v>
      </c>
      <c r="BF698" s="163">
        <f>IF(N698="snížená",J698,0)</f>
        <v>0</v>
      </c>
      <c r="BG698" s="163">
        <f>IF(N698="zákl. přenesená",J698,0)</f>
        <v>0</v>
      </c>
      <c r="BH698" s="163">
        <f>IF(N698="sníž. přenesená",J698,0)</f>
        <v>0</v>
      </c>
      <c r="BI698" s="163">
        <f>IF(N698="nulová",J698,0)</f>
        <v>0</v>
      </c>
      <c r="BJ698" s="18" t="s">
        <v>24</v>
      </c>
      <c r="BK698" s="163">
        <f>ROUND(I698*H698,2)</f>
        <v>0</v>
      </c>
      <c r="BL698" s="18" t="s">
        <v>258</v>
      </c>
      <c r="BM698" s="162" t="s">
        <v>5268</v>
      </c>
    </row>
    <row r="699" spans="1:65" s="2" customFormat="1" ht="6.95" customHeight="1">
      <c r="A699" s="33"/>
      <c r="B699" s="48"/>
      <c r="C699" s="49"/>
      <c r="D699" s="49"/>
      <c r="E699" s="49"/>
      <c r="F699" s="49"/>
      <c r="G699" s="49"/>
      <c r="H699" s="49"/>
      <c r="I699" s="49"/>
      <c r="J699" s="49"/>
      <c r="K699" s="49"/>
      <c r="L699" s="34"/>
      <c r="M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</row>
  </sheetData>
  <autoFilter ref="C130:K698"/>
  <mergeCells count="12">
    <mergeCell ref="E123:H123"/>
    <mergeCell ref="L2:V2"/>
    <mergeCell ref="E85:H85"/>
    <mergeCell ref="E87:H87"/>
    <mergeCell ref="E89:H89"/>
    <mergeCell ref="E119:H119"/>
    <mergeCell ref="E121:H12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87"/>
  <sheetViews>
    <sheetView showGridLines="0" topLeftCell="A6" workbookViewId="0">
      <selection activeCell="J14" sqref="J14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52" t="s">
        <v>5</v>
      </c>
      <c r="M2" s="237"/>
      <c r="N2" s="237"/>
      <c r="O2" s="237"/>
      <c r="P2" s="237"/>
      <c r="Q2" s="237"/>
      <c r="R2" s="237"/>
      <c r="S2" s="237"/>
      <c r="T2" s="237"/>
      <c r="U2" s="237"/>
      <c r="V2" s="237"/>
      <c r="AT2" s="18" t="s">
        <v>145</v>
      </c>
      <c r="AZ2" s="99" t="s">
        <v>3431</v>
      </c>
      <c r="BA2" s="99" t="s">
        <v>1</v>
      </c>
      <c r="BB2" s="99" t="s">
        <v>1</v>
      </c>
      <c r="BC2" s="99" t="s">
        <v>88</v>
      </c>
      <c r="BD2" s="99" t="s">
        <v>88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88</v>
      </c>
      <c r="AZ3" s="99" t="s">
        <v>1487</v>
      </c>
      <c r="BA3" s="99" t="s">
        <v>1</v>
      </c>
      <c r="BB3" s="99" t="s">
        <v>1</v>
      </c>
      <c r="BC3" s="99" t="s">
        <v>5269</v>
      </c>
      <c r="BD3" s="99" t="s">
        <v>88</v>
      </c>
    </row>
    <row r="4" spans="1:56" s="1" customFormat="1" ht="24.95" customHeight="1">
      <c r="B4" s="21"/>
      <c r="D4" s="22" t="s">
        <v>158</v>
      </c>
      <c r="L4" s="21"/>
      <c r="M4" s="100" t="s">
        <v>10</v>
      </c>
      <c r="AT4" s="18" t="s">
        <v>3</v>
      </c>
      <c r="AZ4" s="99" t="s">
        <v>4138</v>
      </c>
      <c r="BA4" s="99" t="s">
        <v>1</v>
      </c>
      <c r="BB4" s="99" t="s">
        <v>1</v>
      </c>
      <c r="BC4" s="99" t="s">
        <v>5270</v>
      </c>
      <c r="BD4" s="99" t="s">
        <v>88</v>
      </c>
    </row>
    <row r="5" spans="1:56" s="1" customFormat="1" ht="6.95" customHeight="1">
      <c r="B5" s="21"/>
      <c r="L5" s="21"/>
      <c r="AZ5" s="99" t="s">
        <v>638</v>
      </c>
      <c r="BA5" s="99" t="s">
        <v>1</v>
      </c>
      <c r="BB5" s="99" t="s">
        <v>1</v>
      </c>
      <c r="BC5" s="99" t="s">
        <v>5269</v>
      </c>
      <c r="BD5" s="99" t="s">
        <v>88</v>
      </c>
    </row>
    <row r="6" spans="1:56" s="1" customFormat="1" ht="12" customHeight="1">
      <c r="B6" s="21"/>
      <c r="D6" s="28" t="s">
        <v>16</v>
      </c>
      <c r="L6" s="21"/>
      <c r="AZ6" s="99" t="s">
        <v>5271</v>
      </c>
      <c r="BA6" s="99" t="s">
        <v>1</v>
      </c>
      <c r="BB6" s="99" t="s">
        <v>1</v>
      </c>
      <c r="BC6" s="99" t="s">
        <v>5269</v>
      </c>
      <c r="BD6" s="99" t="s">
        <v>88</v>
      </c>
    </row>
    <row r="7" spans="1:56" s="1" customFormat="1" ht="16.5" customHeight="1">
      <c r="B7" s="21"/>
      <c r="E7" s="268" t="str">
        <f>'Rekapitulace stavby'!K6</f>
        <v>BRNO, GAJDOŠOVA II - REKONSTRUKCE KANALIZACE A VODOVODU (Bubeníčkova– Mikšíčkova)</v>
      </c>
      <c r="F7" s="269"/>
      <c r="G7" s="269"/>
      <c r="H7" s="269"/>
      <c r="L7" s="21"/>
      <c r="AZ7" s="99" t="s">
        <v>3455</v>
      </c>
      <c r="BA7" s="99" t="s">
        <v>1</v>
      </c>
      <c r="BB7" s="99" t="s">
        <v>1</v>
      </c>
      <c r="BC7" s="99" t="s">
        <v>5270</v>
      </c>
      <c r="BD7" s="99" t="s">
        <v>88</v>
      </c>
    </row>
    <row r="8" spans="1:56" s="1" customFormat="1" ht="12" customHeight="1">
      <c r="B8" s="21"/>
      <c r="D8" s="28" t="s">
        <v>159</v>
      </c>
      <c r="L8" s="21"/>
      <c r="AZ8" s="99" t="s">
        <v>3464</v>
      </c>
      <c r="BA8" s="99" t="s">
        <v>1</v>
      </c>
      <c r="BB8" s="99" t="s">
        <v>1</v>
      </c>
      <c r="BC8" s="99" t="s">
        <v>5272</v>
      </c>
      <c r="BD8" s="99" t="s">
        <v>88</v>
      </c>
    </row>
    <row r="9" spans="1:56" s="2" customFormat="1" ht="16.5" customHeight="1">
      <c r="A9" s="33"/>
      <c r="B9" s="34"/>
      <c r="C9" s="33"/>
      <c r="D9" s="33"/>
      <c r="E9" s="268" t="s">
        <v>1767</v>
      </c>
      <c r="F9" s="267"/>
      <c r="G9" s="267"/>
      <c r="H9" s="267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Z9" s="99" t="s">
        <v>3466</v>
      </c>
      <c r="BA9" s="99" t="s">
        <v>1</v>
      </c>
      <c r="BB9" s="99" t="s">
        <v>1</v>
      </c>
      <c r="BC9" s="99" t="s">
        <v>5273</v>
      </c>
      <c r="BD9" s="99" t="s">
        <v>88</v>
      </c>
    </row>
    <row r="10" spans="1:56" s="2" customFormat="1" ht="12" customHeight="1">
      <c r="A10" s="33"/>
      <c r="B10" s="34"/>
      <c r="C10" s="33"/>
      <c r="D10" s="28" t="s">
        <v>161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Z10" s="99" t="s">
        <v>5274</v>
      </c>
      <c r="BA10" s="99" t="s">
        <v>1</v>
      </c>
      <c r="BB10" s="99" t="s">
        <v>1</v>
      </c>
      <c r="BC10" s="99" t="s">
        <v>5275</v>
      </c>
      <c r="BD10" s="99" t="s">
        <v>88</v>
      </c>
    </row>
    <row r="11" spans="1:56" s="2" customFormat="1" ht="16.5" customHeight="1">
      <c r="A11" s="33"/>
      <c r="B11" s="34"/>
      <c r="C11" s="33"/>
      <c r="D11" s="33"/>
      <c r="E11" s="261" t="s">
        <v>5276</v>
      </c>
      <c r="F11" s="267"/>
      <c r="G11" s="267"/>
      <c r="H11" s="267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Z11" s="99" t="s">
        <v>1814</v>
      </c>
      <c r="BA11" s="99" t="s">
        <v>1</v>
      </c>
      <c r="BB11" s="99" t="s">
        <v>1</v>
      </c>
      <c r="BC11" s="99" t="s">
        <v>5277</v>
      </c>
      <c r="BD11" s="99" t="s">
        <v>88</v>
      </c>
    </row>
    <row r="12" spans="1:5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Z12" s="99" t="s">
        <v>5278</v>
      </c>
      <c r="BA12" s="99" t="s">
        <v>1</v>
      </c>
      <c r="BB12" s="99" t="s">
        <v>1</v>
      </c>
      <c r="BC12" s="99" t="s">
        <v>5279</v>
      </c>
      <c r="BD12" s="99" t="s">
        <v>88</v>
      </c>
    </row>
    <row r="13" spans="1:56" s="2" customFormat="1" ht="12" customHeight="1">
      <c r="A13" s="33"/>
      <c r="B13" s="34"/>
      <c r="C13" s="33"/>
      <c r="D13" s="28" t="s">
        <v>19</v>
      </c>
      <c r="E13" s="33"/>
      <c r="F13" s="26" t="s">
        <v>139</v>
      </c>
      <c r="G13" s="33"/>
      <c r="H13" s="33"/>
      <c r="I13" s="28" t="s">
        <v>20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Z13" s="99" t="s">
        <v>1502</v>
      </c>
      <c r="BA13" s="99" t="s">
        <v>1</v>
      </c>
      <c r="BB13" s="99" t="s">
        <v>1</v>
      </c>
      <c r="BC13" s="99" t="s">
        <v>5280</v>
      </c>
      <c r="BD13" s="99" t="s">
        <v>88</v>
      </c>
    </row>
    <row r="14" spans="1:56" s="2" customFormat="1" ht="12" customHeight="1">
      <c r="A14" s="33"/>
      <c r="B14" s="34"/>
      <c r="C14" s="33"/>
      <c r="D14" s="28" t="s">
        <v>21</v>
      </c>
      <c r="E14" s="33"/>
      <c r="F14" s="26" t="s">
        <v>22</v>
      </c>
      <c r="G14" s="33"/>
      <c r="H14" s="33"/>
      <c r="I14" s="28" t="s">
        <v>23</v>
      </c>
      <c r="J14" s="56"/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Z14" s="99" t="s">
        <v>267</v>
      </c>
      <c r="BA14" s="99" t="s">
        <v>1</v>
      </c>
      <c r="BB14" s="99" t="s">
        <v>1</v>
      </c>
      <c r="BC14" s="99" t="s">
        <v>5281</v>
      </c>
      <c r="BD14" s="99" t="s">
        <v>88</v>
      </c>
    </row>
    <row r="15" spans="1:5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Z15" s="99" t="s">
        <v>5282</v>
      </c>
      <c r="BA15" s="99" t="s">
        <v>1</v>
      </c>
      <c r="BB15" s="99" t="s">
        <v>1</v>
      </c>
      <c r="BC15" s="99" t="s">
        <v>5283</v>
      </c>
      <c r="BD15" s="99" t="s">
        <v>88</v>
      </c>
    </row>
    <row r="16" spans="1:56" s="2" customFormat="1" ht="12" customHeight="1">
      <c r="A16" s="33"/>
      <c r="B16" s="34"/>
      <c r="C16" s="33"/>
      <c r="D16" s="28" t="s">
        <v>25</v>
      </c>
      <c r="E16" s="33"/>
      <c r="F16" s="33"/>
      <c r="G16" s="33"/>
      <c r="H16" s="33"/>
      <c r="I16" s="28" t="s">
        <v>26</v>
      </c>
      <c r="J16" s="26" t="s">
        <v>27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Z16" s="99" t="s">
        <v>5284</v>
      </c>
      <c r="BA16" s="99" t="s">
        <v>1</v>
      </c>
      <c r="BB16" s="99" t="s">
        <v>1</v>
      </c>
      <c r="BC16" s="99" t="s">
        <v>5285</v>
      </c>
      <c r="BD16" s="99" t="s">
        <v>88</v>
      </c>
    </row>
    <row r="17" spans="1:56" s="2" customFormat="1" ht="18" customHeight="1">
      <c r="A17" s="33"/>
      <c r="B17" s="34"/>
      <c r="C17" s="33"/>
      <c r="D17" s="33"/>
      <c r="E17" s="26" t="s">
        <v>28</v>
      </c>
      <c r="F17" s="33"/>
      <c r="G17" s="33"/>
      <c r="H17" s="33"/>
      <c r="I17" s="28" t="s">
        <v>29</v>
      </c>
      <c r="J17" s="26" t="s">
        <v>30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Z17" s="99" t="s">
        <v>269</v>
      </c>
      <c r="BA17" s="99" t="s">
        <v>1</v>
      </c>
      <c r="BB17" s="99" t="s">
        <v>1</v>
      </c>
      <c r="BC17" s="99" t="s">
        <v>5286</v>
      </c>
      <c r="BD17" s="99" t="s">
        <v>88</v>
      </c>
    </row>
    <row r="18" spans="1:56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Z18" s="99" t="s">
        <v>458</v>
      </c>
      <c r="BA18" s="99" t="s">
        <v>1</v>
      </c>
      <c r="BB18" s="99" t="s">
        <v>1</v>
      </c>
      <c r="BC18" s="99" t="s">
        <v>5287</v>
      </c>
      <c r="BD18" s="99" t="s">
        <v>88</v>
      </c>
    </row>
    <row r="19" spans="1:56" s="2" customFormat="1" ht="12" customHeight="1">
      <c r="A19" s="33"/>
      <c r="B19" s="34"/>
      <c r="C19" s="33"/>
      <c r="D19" s="28" t="s">
        <v>31</v>
      </c>
      <c r="E19" s="33"/>
      <c r="F19" s="33"/>
      <c r="G19" s="33"/>
      <c r="H19" s="33"/>
      <c r="I19" s="28" t="s">
        <v>26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Z19" s="99" t="s">
        <v>1856</v>
      </c>
      <c r="BA19" s="99" t="s">
        <v>1</v>
      </c>
      <c r="BB19" s="99" t="s">
        <v>1</v>
      </c>
      <c r="BC19" s="99" t="s">
        <v>5288</v>
      </c>
      <c r="BD19" s="99" t="s">
        <v>88</v>
      </c>
    </row>
    <row r="20" spans="1:56" s="2" customFormat="1" ht="18" customHeight="1">
      <c r="A20" s="33"/>
      <c r="B20" s="34"/>
      <c r="C20" s="33"/>
      <c r="D20" s="33"/>
      <c r="E20" s="270" t="str">
        <f>'Rekapitulace stavby'!E14</f>
        <v>Vyplň údaj</v>
      </c>
      <c r="F20" s="236"/>
      <c r="G20" s="236"/>
      <c r="H20" s="236"/>
      <c r="I20" s="28" t="s">
        <v>29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Z20" s="99" t="s">
        <v>1858</v>
      </c>
      <c r="BA20" s="99" t="s">
        <v>1</v>
      </c>
      <c r="BB20" s="99" t="s">
        <v>1</v>
      </c>
      <c r="BC20" s="99" t="s">
        <v>5289</v>
      </c>
      <c r="BD20" s="99" t="s">
        <v>88</v>
      </c>
    </row>
    <row r="21" spans="1:56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Z21" s="99" t="s">
        <v>1860</v>
      </c>
      <c r="BA21" s="99" t="s">
        <v>1</v>
      </c>
      <c r="BB21" s="99" t="s">
        <v>1</v>
      </c>
      <c r="BC21" s="99" t="s">
        <v>5290</v>
      </c>
      <c r="BD21" s="99" t="s">
        <v>88</v>
      </c>
    </row>
    <row r="22" spans="1:56" s="2" customFormat="1" ht="12" customHeight="1">
      <c r="A22" s="33"/>
      <c r="B22" s="34"/>
      <c r="C22" s="33"/>
      <c r="D22" s="28" t="s">
        <v>33</v>
      </c>
      <c r="E22" s="33"/>
      <c r="F22" s="33"/>
      <c r="G22" s="33"/>
      <c r="H22" s="33"/>
      <c r="I22" s="28" t="s">
        <v>26</v>
      </c>
      <c r="J22" s="26" t="s">
        <v>1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56" s="2" customFormat="1" ht="18" customHeight="1">
      <c r="A23" s="33"/>
      <c r="B23" s="34"/>
      <c r="C23" s="33"/>
      <c r="D23" s="33"/>
      <c r="E23" s="26" t="s">
        <v>34</v>
      </c>
      <c r="F23" s="33"/>
      <c r="G23" s="33"/>
      <c r="H23" s="33"/>
      <c r="I23" s="28" t="s">
        <v>29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56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56" s="2" customFormat="1" ht="12" customHeight="1">
      <c r="A25" s="33"/>
      <c r="B25" s="34"/>
      <c r="C25" s="33"/>
      <c r="D25" s="28" t="s">
        <v>36</v>
      </c>
      <c r="E25" s="33"/>
      <c r="F25" s="33"/>
      <c r="G25" s="33"/>
      <c r="H25" s="33"/>
      <c r="I25" s="28" t="s">
        <v>26</v>
      </c>
      <c r="J25" s="26" t="str">
        <f>IF('Rekapitulace stavby'!AN19="","",'Rekapitulace stavby'!AN19)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56" s="2" customFormat="1" ht="18" customHeight="1">
      <c r="A26" s="33"/>
      <c r="B26" s="34"/>
      <c r="C26" s="33"/>
      <c r="D26" s="33"/>
      <c r="E26" s="26" t="str">
        <f>IF('Rekapitulace stavby'!E20="","",'Rekapitulace stavby'!E20)</f>
        <v xml:space="preserve"> </v>
      </c>
      <c r="F26" s="33"/>
      <c r="G26" s="33"/>
      <c r="H26" s="33"/>
      <c r="I26" s="28" t="s">
        <v>29</v>
      </c>
      <c r="J26" s="26" t="str">
        <f>IF('Rekapitulace stavby'!AN20="","",'Rekapitulace stavby'!AN20)</f>
        <v/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56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56" s="2" customFormat="1" ht="12" customHeight="1">
      <c r="A28" s="33"/>
      <c r="B28" s="34"/>
      <c r="C28" s="33"/>
      <c r="D28" s="28" t="s">
        <v>38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56" s="8" customFormat="1" ht="16.5" customHeight="1">
      <c r="A29" s="101"/>
      <c r="B29" s="102"/>
      <c r="C29" s="101"/>
      <c r="D29" s="101"/>
      <c r="E29" s="241" t="s">
        <v>1</v>
      </c>
      <c r="F29" s="241"/>
      <c r="G29" s="241"/>
      <c r="H29" s="241"/>
      <c r="I29" s="101"/>
      <c r="J29" s="101"/>
      <c r="K29" s="101"/>
      <c r="L29" s="103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</row>
    <row r="30" spans="1:56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56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56" s="2" customFormat="1" ht="25.35" customHeight="1">
      <c r="A32" s="33"/>
      <c r="B32" s="34"/>
      <c r="C32" s="33"/>
      <c r="D32" s="104" t="s">
        <v>40</v>
      </c>
      <c r="E32" s="33"/>
      <c r="F32" s="33"/>
      <c r="G32" s="33"/>
      <c r="H32" s="33"/>
      <c r="I32" s="33"/>
      <c r="J32" s="72">
        <f>ROUND(J126, 0)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42</v>
      </c>
      <c r="G34" s="33"/>
      <c r="H34" s="33"/>
      <c r="I34" s="37" t="s">
        <v>41</v>
      </c>
      <c r="J34" s="37" t="s">
        <v>43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05" t="s">
        <v>44</v>
      </c>
      <c r="E35" s="28" t="s">
        <v>45</v>
      </c>
      <c r="F35" s="106">
        <f>ROUND((SUM(BE126:BE386)),  0)</f>
        <v>0</v>
      </c>
      <c r="G35" s="33"/>
      <c r="H35" s="33"/>
      <c r="I35" s="107">
        <v>0.21</v>
      </c>
      <c r="J35" s="106">
        <f>ROUND(((SUM(BE126:BE386))*I35),  0)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8" t="s">
        <v>46</v>
      </c>
      <c r="F36" s="106">
        <f>ROUND((SUM(BF126:BF386)),  0)</f>
        <v>0</v>
      </c>
      <c r="G36" s="33"/>
      <c r="H36" s="33"/>
      <c r="I36" s="107">
        <v>0.15</v>
      </c>
      <c r="J36" s="106">
        <f>ROUND(((SUM(BF126:BF386))*I36),  0)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47</v>
      </c>
      <c r="F37" s="106">
        <f>ROUND((SUM(BG126:BG386)),  0)</f>
        <v>0</v>
      </c>
      <c r="G37" s="33"/>
      <c r="H37" s="33"/>
      <c r="I37" s="107">
        <v>0.21</v>
      </c>
      <c r="J37" s="106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48</v>
      </c>
      <c r="F38" s="106">
        <f>ROUND((SUM(BH126:BH386)),  0)</f>
        <v>0</v>
      </c>
      <c r="G38" s="33"/>
      <c r="H38" s="33"/>
      <c r="I38" s="107">
        <v>0.15</v>
      </c>
      <c r="J38" s="106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49</v>
      </c>
      <c r="F39" s="106">
        <f>ROUND((SUM(BI126:BI386)),  0)</f>
        <v>0</v>
      </c>
      <c r="G39" s="33"/>
      <c r="H39" s="33"/>
      <c r="I39" s="107">
        <v>0</v>
      </c>
      <c r="J39" s="106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08"/>
      <c r="D41" s="109" t="s">
        <v>50</v>
      </c>
      <c r="E41" s="61"/>
      <c r="F41" s="61"/>
      <c r="G41" s="110" t="s">
        <v>51</v>
      </c>
      <c r="H41" s="111" t="s">
        <v>52</v>
      </c>
      <c r="I41" s="61"/>
      <c r="J41" s="112">
        <f>SUM(J32:J39)</f>
        <v>0</v>
      </c>
      <c r="K41" s="113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53</v>
      </c>
      <c r="E50" s="45"/>
      <c r="F50" s="45"/>
      <c r="G50" s="44" t="s">
        <v>54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55</v>
      </c>
      <c r="E61" s="36"/>
      <c r="F61" s="114" t="s">
        <v>56</v>
      </c>
      <c r="G61" s="46" t="s">
        <v>55</v>
      </c>
      <c r="H61" s="36"/>
      <c r="I61" s="36"/>
      <c r="J61" s="115" t="s">
        <v>56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57</v>
      </c>
      <c r="E65" s="47"/>
      <c r="F65" s="47"/>
      <c r="G65" s="44" t="s">
        <v>58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55</v>
      </c>
      <c r="E76" s="36"/>
      <c r="F76" s="114" t="s">
        <v>56</v>
      </c>
      <c r="G76" s="46" t="s">
        <v>55</v>
      </c>
      <c r="H76" s="36"/>
      <c r="I76" s="36"/>
      <c r="J76" s="115" t="s">
        <v>56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163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68" t="str">
        <f>E7</f>
        <v>BRNO, GAJDOŠOVA II - REKONSTRUKCE KANALIZACE A VODOVODU (Bubeníčkova– Mikšíčkova)</v>
      </c>
      <c r="F85" s="269"/>
      <c r="G85" s="269"/>
      <c r="H85" s="269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159</v>
      </c>
      <c r="L86" s="21"/>
    </row>
    <row r="87" spans="1:31" s="2" customFormat="1" ht="16.5" customHeight="1">
      <c r="A87" s="33"/>
      <c r="B87" s="34"/>
      <c r="C87" s="33"/>
      <c r="D87" s="33"/>
      <c r="E87" s="268" t="s">
        <v>1767</v>
      </c>
      <c r="F87" s="267"/>
      <c r="G87" s="267"/>
      <c r="H87" s="267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161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61" t="str">
        <f>E11</f>
        <v>35 - SO 350 - PŘELOŽKA VODOVODU DN200 (ul. Bubeníčkova)</v>
      </c>
      <c r="F89" s="267"/>
      <c r="G89" s="267"/>
      <c r="H89" s="267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21</v>
      </c>
      <c r="D91" s="33"/>
      <c r="E91" s="33"/>
      <c r="F91" s="26" t="str">
        <f>F14</f>
        <v>BRNO</v>
      </c>
      <c r="G91" s="33"/>
      <c r="H91" s="33"/>
      <c r="I91" s="28" t="s">
        <v>23</v>
      </c>
      <c r="J91" s="56" t="str">
        <f>IF(J14="","",J14)</f>
        <v/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25.7" customHeight="1">
      <c r="A93" s="33"/>
      <c r="B93" s="34"/>
      <c r="C93" s="28" t="s">
        <v>25</v>
      </c>
      <c r="D93" s="33"/>
      <c r="E93" s="33"/>
      <c r="F93" s="26" t="str">
        <f>E17</f>
        <v>Statutární město Brno</v>
      </c>
      <c r="G93" s="33"/>
      <c r="H93" s="33"/>
      <c r="I93" s="28" t="s">
        <v>33</v>
      </c>
      <c r="J93" s="31" t="str">
        <f>E23</f>
        <v>JV PROJEKT V.H. s.r.o.   Brno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31</v>
      </c>
      <c r="D94" s="33"/>
      <c r="E94" s="33"/>
      <c r="F94" s="26" t="str">
        <f>IF(E20="","",E20)</f>
        <v>Vyplň údaj</v>
      </c>
      <c r="G94" s="33"/>
      <c r="H94" s="33"/>
      <c r="I94" s="28" t="s">
        <v>36</v>
      </c>
      <c r="J94" s="31" t="str">
        <f>E26</f>
        <v xml:space="preserve"> 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6" t="s">
        <v>164</v>
      </c>
      <c r="D96" s="108"/>
      <c r="E96" s="108"/>
      <c r="F96" s="108"/>
      <c r="G96" s="108"/>
      <c r="H96" s="108"/>
      <c r="I96" s="108"/>
      <c r="J96" s="117" t="s">
        <v>165</v>
      </c>
      <c r="K96" s="108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18" t="s">
        <v>166</v>
      </c>
      <c r="D98" s="33"/>
      <c r="E98" s="33"/>
      <c r="F98" s="33"/>
      <c r="G98" s="33"/>
      <c r="H98" s="33"/>
      <c r="I98" s="33"/>
      <c r="J98" s="72">
        <f>J126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167</v>
      </c>
    </row>
    <row r="99" spans="1:47" s="9" customFormat="1" ht="24.95" customHeight="1">
      <c r="B99" s="119"/>
      <c r="D99" s="120" t="s">
        <v>168</v>
      </c>
      <c r="E99" s="121"/>
      <c r="F99" s="121"/>
      <c r="G99" s="121"/>
      <c r="H99" s="121"/>
      <c r="I99" s="121"/>
      <c r="J99" s="122">
        <f>J127</f>
        <v>0</v>
      </c>
      <c r="L99" s="119"/>
    </row>
    <row r="100" spans="1:47" s="10" customFormat="1" ht="19.899999999999999" customHeight="1">
      <c r="B100" s="123"/>
      <c r="D100" s="124" t="s">
        <v>169</v>
      </c>
      <c r="E100" s="125"/>
      <c r="F100" s="125"/>
      <c r="G100" s="125"/>
      <c r="H100" s="125"/>
      <c r="I100" s="125"/>
      <c r="J100" s="126">
        <f>J128</f>
        <v>0</v>
      </c>
      <c r="L100" s="123"/>
    </row>
    <row r="101" spans="1:47" s="10" customFormat="1" ht="19.899999999999999" customHeight="1">
      <c r="B101" s="123"/>
      <c r="D101" s="124" t="s">
        <v>1506</v>
      </c>
      <c r="E101" s="125"/>
      <c r="F101" s="125"/>
      <c r="G101" s="125"/>
      <c r="H101" s="125"/>
      <c r="I101" s="125"/>
      <c r="J101" s="126">
        <f>J316</f>
        <v>0</v>
      </c>
      <c r="L101" s="123"/>
    </row>
    <row r="102" spans="1:47" s="10" customFormat="1" ht="19.899999999999999" customHeight="1">
      <c r="B102" s="123"/>
      <c r="D102" s="124" t="s">
        <v>275</v>
      </c>
      <c r="E102" s="125"/>
      <c r="F102" s="125"/>
      <c r="G102" s="125"/>
      <c r="H102" s="125"/>
      <c r="I102" s="125"/>
      <c r="J102" s="126">
        <f>J328</f>
        <v>0</v>
      </c>
      <c r="L102" s="123"/>
    </row>
    <row r="103" spans="1:47" s="10" customFormat="1" ht="19.899999999999999" customHeight="1">
      <c r="B103" s="123"/>
      <c r="D103" s="124" t="s">
        <v>1507</v>
      </c>
      <c r="E103" s="125"/>
      <c r="F103" s="125"/>
      <c r="G103" s="125"/>
      <c r="H103" s="125"/>
      <c r="I103" s="125"/>
      <c r="J103" s="126">
        <f>J346</f>
        <v>0</v>
      </c>
      <c r="L103" s="123"/>
    </row>
    <row r="104" spans="1:47" s="10" customFormat="1" ht="19.899999999999999" customHeight="1">
      <c r="B104" s="123"/>
      <c r="D104" s="124" t="s">
        <v>277</v>
      </c>
      <c r="E104" s="125"/>
      <c r="F104" s="125"/>
      <c r="G104" s="125"/>
      <c r="H104" s="125"/>
      <c r="I104" s="125"/>
      <c r="J104" s="126">
        <f>J385</f>
        <v>0</v>
      </c>
      <c r="L104" s="123"/>
    </row>
    <row r="105" spans="1:47" s="2" customFormat="1" ht="21.75" customHeight="1">
      <c r="A105" s="33"/>
      <c r="B105" s="34"/>
      <c r="C105" s="33"/>
      <c r="D105" s="33"/>
      <c r="E105" s="33"/>
      <c r="F105" s="33"/>
      <c r="G105" s="33"/>
      <c r="H105" s="33"/>
      <c r="I105" s="33"/>
      <c r="J105" s="33"/>
      <c r="K105" s="33"/>
      <c r="L105" s="4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47" s="2" customFormat="1" ht="6.95" customHeight="1">
      <c r="A106" s="33"/>
      <c r="B106" s="48"/>
      <c r="C106" s="49"/>
      <c r="D106" s="49"/>
      <c r="E106" s="49"/>
      <c r="F106" s="49"/>
      <c r="G106" s="49"/>
      <c r="H106" s="49"/>
      <c r="I106" s="49"/>
      <c r="J106" s="49"/>
      <c r="K106" s="49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10" spans="1:47" s="2" customFormat="1" ht="6.95" customHeight="1">
      <c r="A110" s="33"/>
      <c r="B110" s="50"/>
      <c r="C110" s="51"/>
      <c r="D110" s="51"/>
      <c r="E110" s="51"/>
      <c r="F110" s="51"/>
      <c r="G110" s="51"/>
      <c r="H110" s="51"/>
      <c r="I110" s="51"/>
      <c r="J110" s="51"/>
      <c r="K110" s="51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2" customFormat="1" ht="24.95" customHeight="1">
      <c r="A111" s="33"/>
      <c r="B111" s="34"/>
      <c r="C111" s="22" t="s">
        <v>170</v>
      </c>
      <c r="D111" s="33"/>
      <c r="E111" s="33"/>
      <c r="F111" s="33"/>
      <c r="G111" s="33"/>
      <c r="H111" s="33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2" customFormat="1" ht="6.95" customHeight="1">
      <c r="A112" s="33"/>
      <c r="B112" s="34"/>
      <c r="C112" s="33"/>
      <c r="D112" s="33"/>
      <c r="E112" s="33"/>
      <c r="F112" s="33"/>
      <c r="G112" s="33"/>
      <c r="H112" s="33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3" s="2" customFormat="1" ht="12" customHeight="1">
      <c r="A113" s="33"/>
      <c r="B113" s="34"/>
      <c r="C113" s="28" t="s">
        <v>16</v>
      </c>
      <c r="D113" s="33"/>
      <c r="E113" s="33"/>
      <c r="F113" s="33"/>
      <c r="G113" s="33"/>
      <c r="H113" s="33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3" s="2" customFormat="1" ht="16.5" customHeight="1">
      <c r="A114" s="33"/>
      <c r="B114" s="34"/>
      <c r="C114" s="33"/>
      <c r="D114" s="33"/>
      <c r="E114" s="268" t="str">
        <f>E7</f>
        <v>BRNO, GAJDOŠOVA II - REKONSTRUKCE KANALIZACE A VODOVODU (Bubeníčkova– Mikšíčkova)</v>
      </c>
      <c r="F114" s="269"/>
      <c r="G114" s="269"/>
      <c r="H114" s="269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1" customFormat="1" ht="12" customHeight="1">
      <c r="B115" s="21"/>
      <c r="C115" s="28" t="s">
        <v>159</v>
      </c>
      <c r="L115" s="21"/>
    </row>
    <row r="116" spans="1:63" s="2" customFormat="1" ht="16.5" customHeight="1">
      <c r="A116" s="33"/>
      <c r="B116" s="34"/>
      <c r="C116" s="33"/>
      <c r="D116" s="33"/>
      <c r="E116" s="268" t="s">
        <v>1767</v>
      </c>
      <c r="F116" s="267"/>
      <c r="G116" s="267"/>
      <c r="H116" s="267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3" s="2" customFormat="1" ht="12" customHeight="1">
      <c r="A117" s="33"/>
      <c r="B117" s="34"/>
      <c r="C117" s="28" t="s">
        <v>161</v>
      </c>
      <c r="D117" s="33"/>
      <c r="E117" s="33"/>
      <c r="F117" s="33"/>
      <c r="G117" s="33"/>
      <c r="H117" s="33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16.5" customHeight="1">
      <c r="A118" s="33"/>
      <c r="B118" s="34"/>
      <c r="C118" s="33"/>
      <c r="D118" s="33"/>
      <c r="E118" s="261" t="str">
        <f>E11</f>
        <v>35 - SO 350 - PŘELOŽKA VODOVODU DN200 (ul. Bubeníčkova)</v>
      </c>
      <c r="F118" s="267"/>
      <c r="G118" s="267"/>
      <c r="H118" s="267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6.95" customHeight="1">
      <c r="A119" s="33"/>
      <c r="B119" s="34"/>
      <c r="C119" s="33"/>
      <c r="D119" s="33"/>
      <c r="E119" s="33"/>
      <c r="F119" s="33"/>
      <c r="G119" s="33"/>
      <c r="H119" s="33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12" customHeight="1">
      <c r="A120" s="33"/>
      <c r="B120" s="34"/>
      <c r="C120" s="28" t="s">
        <v>21</v>
      </c>
      <c r="D120" s="33"/>
      <c r="E120" s="33"/>
      <c r="F120" s="26" t="str">
        <f>F14</f>
        <v>BRNO</v>
      </c>
      <c r="G120" s="33"/>
      <c r="H120" s="33"/>
      <c r="I120" s="28" t="s">
        <v>23</v>
      </c>
      <c r="J120" s="56" t="str">
        <f>IF(J14="","",J14)</f>
        <v/>
      </c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6.95" customHeight="1">
      <c r="A121" s="33"/>
      <c r="B121" s="34"/>
      <c r="C121" s="33"/>
      <c r="D121" s="33"/>
      <c r="E121" s="33"/>
      <c r="F121" s="33"/>
      <c r="G121" s="33"/>
      <c r="H121" s="33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25.7" customHeight="1">
      <c r="A122" s="33"/>
      <c r="B122" s="34"/>
      <c r="C122" s="28" t="s">
        <v>25</v>
      </c>
      <c r="D122" s="33"/>
      <c r="E122" s="33"/>
      <c r="F122" s="26" t="str">
        <f>E17</f>
        <v>Statutární město Brno</v>
      </c>
      <c r="G122" s="33"/>
      <c r="H122" s="33"/>
      <c r="I122" s="28" t="s">
        <v>33</v>
      </c>
      <c r="J122" s="31" t="str">
        <f>E23</f>
        <v>JV PROJEKT V.H. s.r.o.   Brno</v>
      </c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15.2" customHeight="1">
      <c r="A123" s="33"/>
      <c r="B123" s="34"/>
      <c r="C123" s="28" t="s">
        <v>31</v>
      </c>
      <c r="D123" s="33"/>
      <c r="E123" s="33"/>
      <c r="F123" s="26" t="str">
        <f>IF(E20="","",E20)</f>
        <v>Vyplň údaj</v>
      </c>
      <c r="G123" s="33"/>
      <c r="H123" s="33"/>
      <c r="I123" s="28" t="s">
        <v>36</v>
      </c>
      <c r="J123" s="31" t="str">
        <f>E26</f>
        <v xml:space="preserve"> </v>
      </c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10.35" customHeight="1">
      <c r="A124" s="33"/>
      <c r="B124" s="34"/>
      <c r="C124" s="33"/>
      <c r="D124" s="33"/>
      <c r="E124" s="33"/>
      <c r="F124" s="33"/>
      <c r="G124" s="33"/>
      <c r="H124" s="33"/>
      <c r="I124" s="33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11" customFormat="1" ht="29.25" customHeight="1">
      <c r="A125" s="127"/>
      <c r="B125" s="128"/>
      <c r="C125" s="129" t="s">
        <v>171</v>
      </c>
      <c r="D125" s="130" t="s">
        <v>65</v>
      </c>
      <c r="E125" s="130" t="s">
        <v>61</v>
      </c>
      <c r="F125" s="130" t="s">
        <v>62</v>
      </c>
      <c r="G125" s="130" t="s">
        <v>172</v>
      </c>
      <c r="H125" s="130" t="s">
        <v>173</v>
      </c>
      <c r="I125" s="130" t="s">
        <v>174</v>
      </c>
      <c r="J125" s="130" t="s">
        <v>165</v>
      </c>
      <c r="K125" s="131" t="s">
        <v>175</v>
      </c>
      <c r="L125" s="132"/>
      <c r="M125" s="63" t="s">
        <v>1</v>
      </c>
      <c r="N125" s="64" t="s">
        <v>44</v>
      </c>
      <c r="O125" s="64" t="s">
        <v>176</v>
      </c>
      <c r="P125" s="64" t="s">
        <v>177</v>
      </c>
      <c r="Q125" s="64" t="s">
        <v>178</v>
      </c>
      <c r="R125" s="64" t="s">
        <v>179</v>
      </c>
      <c r="S125" s="64" t="s">
        <v>180</v>
      </c>
      <c r="T125" s="65" t="s">
        <v>181</v>
      </c>
      <c r="U125" s="127"/>
      <c r="V125" s="127"/>
      <c r="W125" s="127"/>
      <c r="X125" s="127"/>
      <c r="Y125" s="127"/>
      <c r="Z125" s="127"/>
      <c r="AA125" s="127"/>
      <c r="AB125" s="127"/>
      <c r="AC125" s="127"/>
      <c r="AD125" s="127"/>
      <c r="AE125" s="127"/>
    </row>
    <row r="126" spans="1:63" s="2" customFormat="1" ht="22.9" customHeight="1">
      <c r="A126" s="33"/>
      <c r="B126" s="34"/>
      <c r="C126" s="70" t="s">
        <v>182</v>
      </c>
      <c r="D126" s="33"/>
      <c r="E126" s="33"/>
      <c r="F126" s="33"/>
      <c r="G126" s="33"/>
      <c r="H126" s="33"/>
      <c r="I126" s="33"/>
      <c r="J126" s="133">
        <f>BK126</f>
        <v>0</v>
      </c>
      <c r="K126" s="33"/>
      <c r="L126" s="34"/>
      <c r="M126" s="66"/>
      <c r="N126" s="57"/>
      <c r="O126" s="67"/>
      <c r="P126" s="134">
        <f>P127</f>
        <v>0</v>
      </c>
      <c r="Q126" s="67"/>
      <c r="R126" s="134">
        <f>R127</f>
        <v>8.6558897899999998</v>
      </c>
      <c r="S126" s="67"/>
      <c r="T126" s="135">
        <f>T127</f>
        <v>13.857492999999998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T126" s="18" t="s">
        <v>79</v>
      </c>
      <c r="AU126" s="18" t="s">
        <v>167</v>
      </c>
      <c r="BK126" s="136">
        <f>BK127</f>
        <v>0</v>
      </c>
    </row>
    <row r="127" spans="1:63" s="12" customFormat="1" ht="25.9" customHeight="1">
      <c r="B127" s="137"/>
      <c r="D127" s="138" t="s">
        <v>79</v>
      </c>
      <c r="E127" s="139" t="s">
        <v>183</v>
      </c>
      <c r="F127" s="139" t="s">
        <v>184</v>
      </c>
      <c r="I127" s="140"/>
      <c r="J127" s="141">
        <f>BK127</f>
        <v>0</v>
      </c>
      <c r="L127" s="137"/>
      <c r="M127" s="142"/>
      <c r="N127" s="143"/>
      <c r="O127" s="143"/>
      <c r="P127" s="144">
        <f>P128+P316+P328+P346+P385</f>
        <v>0</v>
      </c>
      <c r="Q127" s="143"/>
      <c r="R127" s="144">
        <f>R128+R316+R328+R346+R385</f>
        <v>8.6558897899999998</v>
      </c>
      <c r="S127" s="143"/>
      <c r="T127" s="145">
        <f>T128+T316+T328+T346+T385</f>
        <v>13.857492999999998</v>
      </c>
      <c r="AR127" s="138" t="s">
        <v>24</v>
      </c>
      <c r="AT127" s="146" t="s">
        <v>79</v>
      </c>
      <c r="AU127" s="146" t="s">
        <v>80</v>
      </c>
      <c r="AY127" s="138" t="s">
        <v>185</v>
      </c>
      <c r="BK127" s="147">
        <f>BK128+BK316+BK328+BK346+BK385</f>
        <v>0</v>
      </c>
    </row>
    <row r="128" spans="1:63" s="12" customFormat="1" ht="22.9" customHeight="1">
      <c r="B128" s="137"/>
      <c r="D128" s="138" t="s">
        <v>79</v>
      </c>
      <c r="E128" s="148" t="s">
        <v>24</v>
      </c>
      <c r="F128" s="148" t="s">
        <v>186</v>
      </c>
      <c r="I128" s="140"/>
      <c r="J128" s="149">
        <f>BK128</f>
        <v>0</v>
      </c>
      <c r="L128" s="137"/>
      <c r="M128" s="142"/>
      <c r="N128" s="143"/>
      <c r="O128" s="143"/>
      <c r="P128" s="144">
        <f>SUM(P129:P315)</f>
        <v>0</v>
      </c>
      <c r="Q128" s="143"/>
      <c r="R128" s="144">
        <f>SUM(R129:R315)</f>
        <v>3.0881381700000001</v>
      </c>
      <c r="S128" s="143"/>
      <c r="T128" s="145">
        <f>SUM(T129:T315)</f>
        <v>13.857492999999998</v>
      </c>
      <c r="AR128" s="138" t="s">
        <v>24</v>
      </c>
      <c r="AT128" s="146" t="s">
        <v>79</v>
      </c>
      <c r="AU128" s="146" t="s">
        <v>24</v>
      </c>
      <c r="AY128" s="138" t="s">
        <v>185</v>
      </c>
      <c r="BK128" s="147">
        <f>SUM(BK129:BK315)</f>
        <v>0</v>
      </c>
    </row>
    <row r="129" spans="1:65" s="2" customFormat="1" ht="16.5" customHeight="1">
      <c r="A129" s="33"/>
      <c r="B129" s="150"/>
      <c r="C129" s="151" t="s">
        <v>24</v>
      </c>
      <c r="D129" s="151" t="s">
        <v>187</v>
      </c>
      <c r="E129" s="152" t="s">
        <v>278</v>
      </c>
      <c r="F129" s="153" t="s">
        <v>279</v>
      </c>
      <c r="G129" s="154" t="s">
        <v>280</v>
      </c>
      <c r="H129" s="155">
        <v>2</v>
      </c>
      <c r="I129" s="156"/>
      <c r="J129" s="157">
        <f>ROUND(I129*H129,2)</f>
        <v>0</v>
      </c>
      <c r="K129" s="153" t="s">
        <v>191</v>
      </c>
      <c r="L129" s="34"/>
      <c r="M129" s="158" t="s">
        <v>1</v>
      </c>
      <c r="N129" s="159" t="s">
        <v>45</v>
      </c>
      <c r="O129" s="59"/>
      <c r="P129" s="160">
        <f>O129*H129</f>
        <v>0</v>
      </c>
      <c r="Q129" s="160">
        <v>0</v>
      </c>
      <c r="R129" s="160">
        <f>Q129*H129</f>
        <v>0</v>
      </c>
      <c r="S129" s="160">
        <v>0.20499999999999999</v>
      </c>
      <c r="T129" s="161">
        <f>S129*H129</f>
        <v>0.41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62" t="s">
        <v>192</v>
      </c>
      <c r="AT129" s="162" t="s">
        <v>187</v>
      </c>
      <c r="AU129" s="162" t="s">
        <v>88</v>
      </c>
      <c r="AY129" s="18" t="s">
        <v>185</v>
      </c>
      <c r="BE129" s="163">
        <f>IF(N129="základní",J129,0)</f>
        <v>0</v>
      </c>
      <c r="BF129" s="163">
        <f>IF(N129="snížená",J129,0)</f>
        <v>0</v>
      </c>
      <c r="BG129" s="163">
        <f>IF(N129="zákl. přenesená",J129,0)</f>
        <v>0</v>
      </c>
      <c r="BH129" s="163">
        <f>IF(N129="sníž. přenesená",J129,0)</f>
        <v>0</v>
      </c>
      <c r="BI129" s="163">
        <f>IF(N129="nulová",J129,0)</f>
        <v>0</v>
      </c>
      <c r="BJ129" s="18" t="s">
        <v>24</v>
      </c>
      <c r="BK129" s="163">
        <f>ROUND(I129*H129,2)</f>
        <v>0</v>
      </c>
      <c r="BL129" s="18" t="s">
        <v>192</v>
      </c>
      <c r="BM129" s="162" t="s">
        <v>5291</v>
      </c>
    </row>
    <row r="130" spans="1:65" s="13" customFormat="1">
      <c r="B130" s="164"/>
      <c r="D130" s="165" t="s">
        <v>194</v>
      </c>
      <c r="E130" s="166" t="s">
        <v>1</v>
      </c>
      <c r="F130" s="167" t="s">
        <v>4200</v>
      </c>
      <c r="H130" s="168">
        <v>2</v>
      </c>
      <c r="I130" s="169"/>
      <c r="L130" s="164"/>
      <c r="M130" s="170"/>
      <c r="N130" s="171"/>
      <c r="O130" s="171"/>
      <c r="P130" s="171"/>
      <c r="Q130" s="171"/>
      <c r="R130" s="171"/>
      <c r="S130" s="171"/>
      <c r="T130" s="172"/>
      <c r="AT130" s="166" t="s">
        <v>194</v>
      </c>
      <c r="AU130" s="166" t="s">
        <v>88</v>
      </c>
      <c r="AV130" s="13" t="s">
        <v>88</v>
      </c>
      <c r="AW130" s="13" t="s">
        <v>35</v>
      </c>
      <c r="AX130" s="13" t="s">
        <v>80</v>
      </c>
      <c r="AY130" s="166" t="s">
        <v>185</v>
      </c>
    </row>
    <row r="131" spans="1:65" s="14" customFormat="1">
      <c r="B131" s="173"/>
      <c r="D131" s="165" t="s">
        <v>194</v>
      </c>
      <c r="E131" s="174" t="s">
        <v>3431</v>
      </c>
      <c r="F131" s="175" t="s">
        <v>195</v>
      </c>
      <c r="H131" s="176">
        <v>2</v>
      </c>
      <c r="I131" s="177"/>
      <c r="L131" s="173"/>
      <c r="M131" s="178"/>
      <c r="N131" s="179"/>
      <c r="O131" s="179"/>
      <c r="P131" s="179"/>
      <c r="Q131" s="179"/>
      <c r="R131" s="179"/>
      <c r="S131" s="179"/>
      <c r="T131" s="180"/>
      <c r="AT131" s="174" t="s">
        <v>194</v>
      </c>
      <c r="AU131" s="174" t="s">
        <v>88</v>
      </c>
      <c r="AV131" s="14" t="s">
        <v>192</v>
      </c>
      <c r="AW131" s="14" t="s">
        <v>35</v>
      </c>
      <c r="AX131" s="14" t="s">
        <v>24</v>
      </c>
      <c r="AY131" s="174" t="s">
        <v>185</v>
      </c>
    </row>
    <row r="132" spans="1:65" s="2" customFormat="1" ht="16.5" customHeight="1">
      <c r="A132" s="33"/>
      <c r="B132" s="150"/>
      <c r="C132" s="151" t="s">
        <v>88</v>
      </c>
      <c r="D132" s="151" t="s">
        <v>187</v>
      </c>
      <c r="E132" s="152" t="s">
        <v>283</v>
      </c>
      <c r="F132" s="153" t="s">
        <v>284</v>
      </c>
      <c r="G132" s="154" t="s">
        <v>280</v>
      </c>
      <c r="H132" s="155">
        <v>2</v>
      </c>
      <c r="I132" s="156"/>
      <c r="J132" s="157">
        <f>ROUND(I132*H132,2)</f>
        <v>0</v>
      </c>
      <c r="K132" s="153" t="s">
        <v>191</v>
      </c>
      <c r="L132" s="34"/>
      <c r="M132" s="158" t="s">
        <v>1</v>
      </c>
      <c r="N132" s="159" t="s">
        <v>45</v>
      </c>
      <c r="O132" s="59"/>
      <c r="P132" s="160">
        <f>O132*H132</f>
        <v>0</v>
      </c>
      <c r="Q132" s="160">
        <v>0</v>
      </c>
      <c r="R132" s="160">
        <f>Q132*H132</f>
        <v>0</v>
      </c>
      <c r="S132" s="160">
        <v>0</v>
      </c>
      <c r="T132" s="161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62" t="s">
        <v>192</v>
      </c>
      <c r="AT132" s="162" t="s">
        <v>187</v>
      </c>
      <c r="AU132" s="162" t="s">
        <v>88</v>
      </c>
      <c r="AY132" s="18" t="s">
        <v>185</v>
      </c>
      <c r="BE132" s="163">
        <f>IF(N132="základní",J132,0)</f>
        <v>0</v>
      </c>
      <c r="BF132" s="163">
        <f>IF(N132="snížená",J132,0)</f>
        <v>0</v>
      </c>
      <c r="BG132" s="163">
        <f>IF(N132="zákl. přenesená",J132,0)</f>
        <v>0</v>
      </c>
      <c r="BH132" s="163">
        <f>IF(N132="sníž. přenesená",J132,0)</f>
        <v>0</v>
      </c>
      <c r="BI132" s="163">
        <f>IF(N132="nulová",J132,0)</f>
        <v>0</v>
      </c>
      <c r="BJ132" s="18" t="s">
        <v>24</v>
      </c>
      <c r="BK132" s="163">
        <f>ROUND(I132*H132,2)</f>
        <v>0</v>
      </c>
      <c r="BL132" s="18" t="s">
        <v>192</v>
      </c>
      <c r="BM132" s="162" t="s">
        <v>5292</v>
      </c>
    </row>
    <row r="133" spans="1:65" s="13" customFormat="1">
      <c r="B133" s="164"/>
      <c r="D133" s="165" t="s">
        <v>194</v>
      </c>
      <c r="E133" s="166" t="s">
        <v>1</v>
      </c>
      <c r="F133" s="167" t="s">
        <v>3431</v>
      </c>
      <c r="H133" s="168">
        <v>2</v>
      </c>
      <c r="I133" s="169"/>
      <c r="L133" s="164"/>
      <c r="M133" s="170"/>
      <c r="N133" s="171"/>
      <c r="O133" s="171"/>
      <c r="P133" s="171"/>
      <c r="Q133" s="171"/>
      <c r="R133" s="171"/>
      <c r="S133" s="171"/>
      <c r="T133" s="172"/>
      <c r="AT133" s="166" t="s">
        <v>194</v>
      </c>
      <c r="AU133" s="166" t="s">
        <v>88</v>
      </c>
      <c r="AV133" s="13" t="s">
        <v>88</v>
      </c>
      <c r="AW133" s="13" t="s">
        <v>35</v>
      </c>
      <c r="AX133" s="13" t="s">
        <v>24</v>
      </c>
      <c r="AY133" s="166" t="s">
        <v>185</v>
      </c>
    </row>
    <row r="134" spans="1:65" s="2" customFormat="1" ht="16.5" customHeight="1">
      <c r="A134" s="33"/>
      <c r="B134" s="150"/>
      <c r="C134" s="151" t="s">
        <v>117</v>
      </c>
      <c r="D134" s="151" t="s">
        <v>187</v>
      </c>
      <c r="E134" s="152" t="s">
        <v>302</v>
      </c>
      <c r="F134" s="153" t="s">
        <v>303</v>
      </c>
      <c r="G134" s="154" t="s">
        <v>234</v>
      </c>
      <c r="H134" s="155">
        <v>0.16400000000000001</v>
      </c>
      <c r="I134" s="156"/>
      <c r="J134" s="157">
        <f>ROUND(I134*H134,2)</f>
        <v>0</v>
      </c>
      <c r="K134" s="153" t="s">
        <v>191</v>
      </c>
      <c r="L134" s="34"/>
      <c r="M134" s="158" t="s">
        <v>1</v>
      </c>
      <c r="N134" s="159" t="s">
        <v>45</v>
      </c>
      <c r="O134" s="59"/>
      <c r="P134" s="160">
        <f>O134*H134</f>
        <v>0</v>
      </c>
      <c r="Q134" s="160">
        <v>0</v>
      </c>
      <c r="R134" s="160">
        <f>Q134*H134</f>
        <v>0</v>
      </c>
      <c r="S134" s="160">
        <v>0</v>
      </c>
      <c r="T134" s="161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62" t="s">
        <v>192</v>
      </c>
      <c r="AT134" s="162" t="s">
        <v>187</v>
      </c>
      <c r="AU134" s="162" t="s">
        <v>88</v>
      </c>
      <c r="AY134" s="18" t="s">
        <v>185</v>
      </c>
      <c r="BE134" s="163">
        <f>IF(N134="základní",J134,0)</f>
        <v>0</v>
      </c>
      <c r="BF134" s="163">
        <f>IF(N134="snížená",J134,0)</f>
        <v>0</v>
      </c>
      <c r="BG134" s="163">
        <f>IF(N134="zákl. přenesená",J134,0)</f>
        <v>0</v>
      </c>
      <c r="BH134" s="163">
        <f>IF(N134="sníž. přenesená",J134,0)</f>
        <v>0</v>
      </c>
      <c r="BI134" s="163">
        <f>IF(N134="nulová",J134,0)</f>
        <v>0</v>
      </c>
      <c r="BJ134" s="18" t="s">
        <v>24</v>
      </c>
      <c r="BK134" s="163">
        <f>ROUND(I134*H134,2)</f>
        <v>0</v>
      </c>
      <c r="BL134" s="18" t="s">
        <v>192</v>
      </c>
      <c r="BM134" s="162" t="s">
        <v>5293</v>
      </c>
    </row>
    <row r="135" spans="1:65" s="15" customFormat="1">
      <c r="B135" s="194"/>
      <c r="D135" s="165" t="s">
        <v>194</v>
      </c>
      <c r="E135" s="195" t="s">
        <v>1</v>
      </c>
      <c r="F135" s="196" t="s">
        <v>315</v>
      </c>
      <c r="H135" s="195" t="s">
        <v>1</v>
      </c>
      <c r="I135" s="197"/>
      <c r="L135" s="194"/>
      <c r="M135" s="198"/>
      <c r="N135" s="199"/>
      <c r="O135" s="199"/>
      <c r="P135" s="199"/>
      <c r="Q135" s="199"/>
      <c r="R135" s="199"/>
      <c r="S135" s="199"/>
      <c r="T135" s="200"/>
      <c r="AT135" s="195" t="s">
        <v>194</v>
      </c>
      <c r="AU135" s="195" t="s">
        <v>88</v>
      </c>
      <c r="AV135" s="15" t="s">
        <v>24</v>
      </c>
      <c r="AW135" s="15" t="s">
        <v>35</v>
      </c>
      <c r="AX135" s="15" t="s">
        <v>80</v>
      </c>
      <c r="AY135" s="195" t="s">
        <v>185</v>
      </c>
    </row>
    <row r="136" spans="1:65" s="13" customFormat="1">
      <c r="B136" s="164"/>
      <c r="D136" s="165" t="s">
        <v>194</v>
      </c>
      <c r="E136" s="166" t="s">
        <v>1</v>
      </c>
      <c r="F136" s="167" t="s">
        <v>3589</v>
      </c>
      <c r="H136" s="168">
        <v>0.16400000000000001</v>
      </c>
      <c r="I136" s="169"/>
      <c r="L136" s="164"/>
      <c r="M136" s="170"/>
      <c r="N136" s="171"/>
      <c r="O136" s="171"/>
      <c r="P136" s="171"/>
      <c r="Q136" s="171"/>
      <c r="R136" s="171"/>
      <c r="S136" s="171"/>
      <c r="T136" s="172"/>
      <c r="AT136" s="166" t="s">
        <v>194</v>
      </c>
      <c r="AU136" s="166" t="s">
        <v>88</v>
      </c>
      <c r="AV136" s="13" t="s">
        <v>88</v>
      </c>
      <c r="AW136" s="13" t="s">
        <v>35</v>
      </c>
      <c r="AX136" s="13" t="s">
        <v>24</v>
      </c>
      <c r="AY136" s="166" t="s">
        <v>185</v>
      </c>
    </row>
    <row r="137" spans="1:65" s="2" customFormat="1" ht="16.5" customHeight="1">
      <c r="A137" s="33"/>
      <c r="B137" s="150"/>
      <c r="C137" s="151" t="s">
        <v>192</v>
      </c>
      <c r="D137" s="151" t="s">
        <v>187</v>
      </c>
      <c r="E137" s="152" t="s">
        <v>305</v>
      </c>
      <c r="F137" s="153" t="s">
        <v>306</v>
      </c>
      <c r="G137" s="154" t="s">
        <v>234</v>
      </c>
      <c r="H137" s="155">
        <v>0.82</v>
      </c>
      <c r="I137" s="156"/>
      <c r="J137" s="157">
        <f>ROUND(I137*H137,2)</f>
        <v>0</v>
      </c>
      <c r="K137" s="153" t="s">
        <v>191</v>
      </c>
      <c r="L137" s="34"/>
      <c r="M137" s="158" t="s">
        <v>1</v>
      </c>
      <c r="N137" s="159" t="s">
        <v>45</v>
      </c>
      <c r="O137" s="59"/>
      <c r="P137" s="160">
        <f>O137*H137</f>
        <v>0</v>
      </c>
      <c r="Q137" s="160">
        <v>0</v>
      </c>
      <c r="R137" s="160">
        <f>Q137*H137</f>
        <v>0</v>
      </c>
      <c r="S137" s="160">
        <v>0</v>
      </c>
      <c r="T137" s="161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2" t="s">
        <v>192</v>
      </c>
      <c r="AT137" s="162" t="s">
        <v>187</v>
      </c>
      <c r="AU137" s="162" t="s">
        <v>88</v>
      </c>
      <c r="AY137" s="18" t="s">
        <v>185</v>
      </c>
      <c r="BE137" s="163">
        <f>IF(N137="základní",J137,0)</f>
        <v>0</v>
      </c>
      <c r="BF137" s="163">
        <f>IF(N137="snížená",J137,0)</f>
        <v>0</v>
      </c>
      <c r="BG137" s="163">
        <f>IF(N137="zákl. přenesená",J137,0)</f>
        <v>0</v>
      </c>
      <c r="BH137" s="163">
        <f>IF(N137="sníž. přenesená",J137,0)</f>
        <v>0</v>
      </c>
      <c r="BI137" s="163">
        <f>IF(N137="nulová",J137,0)</f>
        <v>0</v>
      </c>
      <c r="BJ137" s="18" t="s">
        <v>24</v>
      </c>
      <c r="BK137" s="163">
        <f>ROUND(I137*H137,2)</f>
        <v>0</v>
      </c>
      <c r="BL137" s="18" t="s">
        <v>192</v>
      </c>
      <c r="BM137" s="162" t="s">
        <v>5294</v>
      </c>
    </row>
    <row r="138" spans="1:65" s="13" customFormat="1">
      <c r="B138" s="164"/>
      <c r="D138" s="165" t="s">
        <v>194</v>
      </c>
      <c r="F138" s="167" t="s">
        <v>5295</v>
      </c>
      <c r="H138" s="168">
        <v>0.82</v>
      </c>
      <c r="I138" s="169"/>
      <c r="L138" s="164"/>
      <c r="M138" s="170"/>
      <c r="N138" s="171"/>
      <c r="O138" s="171"/>
      <c r="P138" s="171"/>
      <c r="Q138" s="171"/>
      <c r="R138" s="171"/>
      <c r="S138" s="171"/>
      <c r="T138" s="172"/>
      <c r="AT138" s="166" t="s">
        <v>194</v>
      </c>
      <c r="AU138" s="166" t="s">
        <v>88</v>
      </c>
      <c r="AV138" s="13" t="s">
        <v>88</v>
      </c>
      <c r="AW138" s="13" t="s">
        <v>3</v>
      </c>
      <c r="AX138" s="13" t="s">
        <v>24</v>
      </c>
      <c r="AY138" s="166" t="s">
        <v>185</v>
      </c>
    </row>
    <row r="139" spans="1:65" s="2" customFormat="1" ht="16.5" customHeight="1">
      <c r="A139" s="33"/>
      <c r="B139" s="150"/>
      <c r="C139" s="151" t="s">
        <v>157</v>
      </c>
      <c r="D139" s="151" t="s">
        <v>187</v>
      </c>
      <c r="E139" s="152" t="s">
        <v>5296</v>
      </c>
      <c r="F139" s="153" t="s">
        <v>5297</v>
      </c>
      <c r="G139" s="154" t="s">
        <v>288</v>
      </c>
      <c r="H139" s="155">
        <v>1.903</v>
      </c>
      <c r="I139" s="156"/>
      <c r="J139" s="157">
        <f>ROUND(I139*H139,2)</f>
        <v>0</v>
      </c>
      <c r="K139" s="153" t="s">
        <v>191</v>
      </c>
      <c r="L139" s="34"/>
      <c r="M139" s="158" t="s">
        <v>1</v>
      </c>
      <c r="N139" s="159" t="s">
        <v>45</v>
      </c>
      <c r="O139" s="59"/>
      <c r="P139" s="160">
        <f>O139*H139</f>
        <v>0</v>
      </c>
      <c r="Q139" s="160">
        <v>0</v>
      </c>
      <c r="R139" s="160">
        <f>Q139*H139</f>
        <v>0</v>
      </c>
      <c r="S139" s="160">
        <v>0.18</v>
      </c>
      <c r="T139" s="161">
        <f>S139*H139</f>
        <v>0.34254000000000001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2" t="s">
        <v>192</v>
      </c>
      <c r="AT139" s="162" t="s">
        <v>187</v>
      </c>
      <c r="AU139" s="162" t="s">
        <v>88</v>
      </c>
      <c r="AY139" s="18" t="s">
        <v>185</v>
      </c>
      <c r="BE139" s="163">
        <f>IF(N139="základní",J139,0)</f>
        <v>0</v>
      </c>
      <c r="BF139" s="163">
        <f>IF(N139="snížená",J139,0)</f>
        <v>0</v>
      </c>
      <c r="BG139" s="163">
        <f>IF(N139="zákl. přenesená",J139,0)</f>
        <v>0</v>
      </c>
      <c r="BH139" s="163">
        <f>IF(N139="sníž. přenesená",J139,0)</f>
        <v>0</v>
      </c>
      <c r="BI139" s="163">
        <f>IF(N139="nulová",J139,0)</f>
        <v>0</v>
      </c>
      <c r="BJ139" s="18" t="s">
        <v>24</v>
      </c>
      <c r="BK139" s="163">
        <f>ROUND(I139*H139,2)</f>
        <v>0</v>
      </c>
      <c r="BL139" s="18" t="s">
        <v>192</v>
      </c>
      <c r="BM139" s="162" t="s">
        <v>5298</v>
      </c>
    </row>
    <row r="140" spans="1:65" s="13" customFormat="1">
      <c r="B140" s="164"/>
      <c r="D140" s="165" t="s">
        <v>194</v>
      </c>
      <c r="E140" s="166" t="s">
        <v>1</v>
      </c>
      <c r="F140" s="167" t="s">
        <v>4192</v>
      </c>
      <c r="H140" s="168">
        <v>1.903</v>
      </c>
      <c r="I140" s="169"/>
      <c r="L140" s="164"/>
      <c r="M140" s="170"/>
      <c r="N140" s="171"/>
      <c r="O140" s="171"/>
      <c r="P140" s="171"/>
      <c r="Q140" s="171"/>
      <c r="R140" s="171"/>
      <c r="S140" s="171"/>
      <c r="T140" s="172"/>
      <c r="AT140" s="166" t="s">
        <v>194</v>
      </c>
      <c r="AU140" s="166" t="s">
        <v>88</v>
      </c>
      <c r="AV140" s="13" t="s">
        <v>88</v>
      </c>
      <c r="AW140" s="13" t="s">
        <v>35</v>
      </c>
      <c r="AX140" s="13" t="s">
        <v>24</v>
      </c>
      <c r="AY140" s="166" t="s">
        <v>185</v>
      </c>
    </row>
    <row r="141" spans="1:65" s="2" customFormat="1" ht="21.75" customHeight="1">
      <c r="A141" s="33"/>
      <c r="B141" s="150"/>
      <c r="C141" s="151" t="s">
        <v>208</v>
      </c>
      <c r="D141" s="151" t="s">
        <v>187</v>
      </c>
      <c r="E141" s="152" t="s">
        <v>5299</v>
      </c>
      <c r="F141" s="153" t="s">
        <v>5300</v>
      </c>
      <c r="G141" s="154" t="s">
        <v>288</v>
      </c>
      <c r="H141" s="155">
        <v>5.8460000000000001</v>
      </c>
      <c r="I141" s="156"/>
      <c r="J141" s="157">
        <f>ROUND(I141*H141,2)</f>
        <v>0</v>
      </c>
      <c r="K141" s="153" t="s">
        <v>191</v>
      </c>
      <c r="L141" s="34"/>
      <c r="M141" s="158" t="s">
        <v>1</v>
      </c>
      <c r="N141" s="159" t="s">
        <v>45</v>
      </c>
      <c r="O141" s="59"/>
      <c r="P141" s="160">
        <f>O141*H141</f>
        <v>0</v>
      </c>
      <c r="Q141" s="160">
        <v>0</v>
      </c>
      <c r="R141" s="160">
        <f>Q141*H141</f>
        <v>0</v>
      </c>
      <c r="S141" s="160">
        <v>0.5</v>
      </c>
      <c r="T141" s="161">
        <f>S141*H141</f>
        <v>2.923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2" t="s">
        <v>192</v>
      </c>
      <c r="AT141" s="162" t="s">
        <v>187</v>
      </c>
      <c r="AU141" s="162" t="s">
        <v>88</v>
      </c>
      <c r="AY141" s="18" t="s">
        <v>185</v>
      </c>
      <c r="BE141" s="163">
        <f>IF(N141="základní",J141,0)</f>
        <v>0</v>
      </c>
      <c r="BF141" s="163">
        <f>IF(N141="snížená",J141,0)</f>
        <v>0</v>
      </c>
      <c r="BG141" s="163">
        <f>IF(N141="zákl. přenesená",J141,0)</f>
        <v>0</v>
      </c>
      <c r="BH141" s="163">
        <f>IF(N141="sníž. přenesená",J141,0)</f>
        <v>0</v>
      </c>
      <c r="BI141" s="163">
        <f>IF(N141="nulová",J141,0)</f>
        <v>0</v>
      </c>
      <c r="BJ141" s="18" t="s">
        <v>24</v>
      </c>
      <c r="BK141" s="163">
        <f>ROUND(I141*H141,2)</f>
        <v>0</v>
      </c>
      <c r="BL141" s="18" t="s">
        <v>192</v>
      </c>
      <c r="BM141" s="162" t="s">
        <v>5301</v>
      </c>
    </row>
    <row r="142" spans="1:65" s="13" customFormat="1">
      <c r="B142" s="164"/>
      <c r="D142" s="165" t="s">
        <v>194</v>
      </c>
      <c r="E142" s="166" t="s">
        <v>1</v>
      </c>
      <c r="F142" s="167" t="s">
        <v>722</v>
      </c>
      <c r="H142" s="168">
        <v>5.8460000000000001</v>
      </c>
      <c r="I142" s="169"/>
      <c r="L142" s="164"/>
      <c r="M142" s="170"/>
      <c r="N142" s="171"/>
      <c r="O142" s="171"/>
      <c r="P142" s="171"/>
      <c r="Q142" s="171"/>
      <c r="R142" s="171"/>
      <c r="S142" s="171"/>
      <c r="T142" s="172"/>
      <c r="AT142" s="166" t="s">
        <v>194</v>
      </c>
      <c r="AU142" s="166" t="s">
        <v>88</v>
      </c>
      <c r="AV142" s="13" t="s">
        <v>88</v>
      </c>
      <c r="AW142" s="13" t="s">
        <v>35</v>
      </c>
      <c r="AX142" s="13" t="s">
        <v>24</v>
      </c>
      <c r="AY142" s="166" t="s">
        <v>185</v>
      </c>
    </row>
    <row r="143" spans="1:65" s="2" customFormat="1" ht="21.75" customHeight="1">
      <c r="A143" s="33"/>
      <c r="B143" s="150"/>
      <c r="C143" s="151" t="s">
        <v>213</v>
      </c>
      <c r="D143" s="151" t="s">
        <v>187</v>
      </c>
      <c r="E143" s="152" t="s">
        <v>5302</v>
      </c>
      <c r="F143" s="153" t="s">
        <v>5303</v>
      </c>
      <c r="G143" s="154" t="s">
        <v>288</v>
      </c>
      <c r="H143" s="155">
        <v>5.8460000000000001</v>
      </c>
      <c r="I143" s="156"/>
      <c r="J143" s="157">
        <f>ROUND(I143*H143,2)</f>
        <v>0</v>
      </c>
      <c r="K143" s="153" t="s">
        <v>191</v>
      </c>
      <c r="L143" s="34"/>
      <c r="M143" s="158" t="s">
        <v>1</v>
      </c>
      <c r="N143" s="159" t="s">
        <v>45</v>
      </c>
      <c r="O143" s="59"/>
      <c r="P143" s="160">
        <f>O143*H143</f>
        <v>0</v>
      </c>
      <c r="Q143" s="160">
        <v>0</v>
      </c>
      <c r="R143" s="160">
        <f>Q143*H143</f>
        <v>0</v>
      </c>
      <c r="S143" s="160">
        <v>0.44</v>
      </c>
      <c r="T143" s="161">
        <f>S143*H143</f>
        <v>2.5722399999999999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2" t="s">
        <v>192</v>
      </c>
      <c r="AT143" s="162" t="s">
        <v>187</v>
      </c>
      <c r="AU143" s="162" t="s">
        <v>88</v>
      </c>
      <c r="AY143" s="18" t="s">
        <v>185</v>
      </c>
      <c r="BE143" s="163">
        <f>IF(N143="základní",J143,0)</f>
        <v>0</v>
      </c>
      <c r="BF143" s="163">
        <f>IF(N143="snížená",J143,0)</f>
        <v>0</v>
      </c>
      <c r="BG143" s="163">
        <f>IF(N143="zákl. přenesená",J143,0)</f>
        <v>0</v>
      </c>
      <c r="BH143" s="163">
        <f>IF(N143="sníž. přenesená",J143,0)</f>
        <v>0</v>
      </c>
      <c r="BI143" s="163">
        <f>IF(N143="nulová",J143,0)</f>
        <v>0</v>
      </c>
      <c r="BJ143" s="18" t="s">
        <v>24</v>
      </c>
      <c r="BK143" s="163">
        <f>ROUND(I143*H143,2)</f>
        <v>0</v>
      </c>
      <c r="BL143" s="18" t="s">
        <v>192</v>
      </c>
      <c r="BM143" s="162" t="s">
        <v>5304</v>
      </c>
    </row>
    <row r="144" spans="1:65" s="13" customFormat="1">
      <c r="B144" s="164"/>
      <c r="D144" s="165" t="s">
        <v>194</v>
      </c>
      <c r="E144" s="166" t="s">
        <v>1</v>
      </c>
      <c r="F144" s="167" t="s">
        <v>730</v>
      </c>
      <c r="H144" s="168">
        <v>5.8460000000000001</v>
      </c>
      <c r="I144" s="169"/>
      <c r="L144" s="164"/>
      <c r="M144" s="170"/>
      <c r="N144" s="171"/>
      <c r="O144" s="171"/>
      <c r="P144" s="171"/>
      <c r="Q144" s="171"/>
      <c r="R144" s="171"/>
      <c r="S144" s="171"/>
      <c r="T144" s="172"/>
      <c r="AT144" s="166" t="s">
        <v>194</v>
      </c>
      <c r="AU144" s="166" t="s">
        <v>88</v>
      </c>
      <c r="AV144" s="13" t="s">
        <v>88</v>
      </c>
      <c r="AW144" s="13" t="s">
        <v>35</v>
      </c>
      <c r="AX144" s="13" t="s">
        <v>24</v>
      </c>
      <c r="AY144" s="166" t="s">
        <v>185</v>
      </c>
    </row>
    <row r="145" spans="1:65" s="2" customFormat="1" ht="21.75" customHeight="1">
      <c r="A145" s="33"/>
      <c r="B145" s="150"/>
      <c r="C145" s="151" t="s">
        <v>217</v>
      </c>
      <c r="D145" s="151" t="s">
        <v>187</v>
      </c>
      <c r="E145" s="152" t="s">
        <v>5305</v>
      </c>
      <c r="F145" s="153" t="s">
        <v>5306</v>
      </c>
      <c r="G145" s="154" t="s">
        <v>288</v>
      </c>
      <c r="H145" s="155">
        <v>1.903</v>
      </c>
      <c r="I145" s="156"/>
      <c r="J145" s="157">
        <f>ROUND(I145*H145,2)</f>
        <v>0</v>
      </c>
      <c r="K145" s="153" t="s">
        <v>191</v>
      </c>
      <c r="L145" s="34"/>
      <c r="M145" s="158" t="s">
        <v>1</v>
      </c>
      <c r="N145" s="159" t="s">
        <v>45</v>
      </c>
      <c r="O145" s="59"/>
      <c r="P145" s="160">
        <f>O145*H145</f>
        <v>0</v>
      </c>
      <c r="Q145" s="160">
        <v>0</v>
      </c>
      <c r="R145" s="160">
        <f>Q145*H145</f>
        <v>0</v>
      </c>
      <c r="S145" s="160">
        <v>0.32500000000000001</v>
      </c>
      <c r="T145" s="161">
        <f>S145*H145</f>
        <v>0.618475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2" t="s">
        <v>192</v>
      </c>
      <c r="AT145" s="162" t="s">
        <v>187</v>
      </c>
      <c r="AU145" s="162" t="s">
        <v>88</v>
      </c>
      <c r="AY145" s="18" t="s">
        <v>185</v>
      </c>
      <c r="BE145" s="163">
        <f>IF(N145="základní",J145,0)</f>
        <v>0</v>
      </c>
      <c r="BF145" s="163">
        <f>IF(N145="snížená",J145,0)</f>
        <v>0</v>
      </c>
      <c r="BG145" s="163">
        <f>IF(N145="zákl. přenesená",J145,0)</f>
        <v>0</v>
      </c>
      <c r="BH145" s="163">
        <f>IF(N145="sníž. přenesená",J145,0)</f>
        <v>0</v>
      </c>
      <c r="BI145" s="163">
        <f>IF(N145="nulová",J145,0)</f>
        <v>0</v>
      </c>
      <c r="BJ145" s="18" t="s">
        <v>24</v>
      </c>
      <c r="BK145" s="163">
        <f>ROUND(I145*H145,2)</f>
        <v>0</v>
      </c>
      <c r="BL145" s="18" t="s">
        <v>192</v>
      </c>
      <c r="BM145" s="162" t="s">
        <v>5307</v>
      </c>
    </row>
    <row r="146" spans="1:65" s="13" customFormat="1">
      <c r="B146" s="164"/>
      <c r="D146" s="165" t="s">
        <v>194</v>
      </c>
      <c r="E146" s="166" t="s">
        <v>1</v>
      </c>
      <c r="F146" s="167" t="s">
        <v>4207</v>
      </c>
      <c r="H146" s="168">
        <v>1.903</v>
      </c>
      <c r="I146" s="169"/>
      <c r="L146" s="164"/>
      <c r="M146" s="170"/>
      <c r="N146" s="171"/>
      <c r="O146" s="171"/>
      <c r="P146" s="171"/>
      <c r="Q146" s="171"/>
      <c r="R146" s="171"/>
      <c r="S146" s="171"/>
      <c r="T146" s="172"/>
      <c r="AT146" s="166" t="s">
        <v>194</v>
      </c>
      <c r="AU146" s="166" t="s">
        <v>88</v>
      </c>
      <c r="AV146" s="13" t="s">
        <v>88</v>
      </c>
      <c r="AW146" s="13" t="s">
        <v>35</v>
      </c>
      <c r="AX146" s="13" t="s">
        <v>24</v>
      </c>
      <c r="AY146" s="166" t="s">
        <v>185</v>
      </c>
    </row>
    <row r="147" spans="1:65" s="2" customFormat="1" ht="16.5" customHeight="1">
      <c r="A147" s="33"/>
      <c r="B147" s="150"/>
      <c r="C147" s="151" t="s">
        <v>221</v>
      </c>
      <c r="D147" s="151" t="s">
        <v>187</v>
      </c>
      <c r="E147" s="152" t="s">
        <v>1300</v>
      </c>
      <c r="F147" s="153" t="s">
        <v>1301</v>
      </c>
      <c r="G147" s="154" t="s">
        <v>280</v>
      </c>
      <c r="H147" s="155">
        <v>9.68</v>
      </c>
      <c r="I147" s="156"/>
      <c r="J147" s="157">
        <f>ROUND(I147*H147,2)</f>
        <v>0</v>
      </c>
      <c r="K147" s="153" t="s">
        <v>191</v>
      </c>
      <c r="L147" s="34"/>
      <c r="M147" s="158" t="s">
        <v>1</v>
      </c>
      <c r="N147" s="159" t="s">
        <v>45</v>
      </c>
      <c r="O147" s="59"/>
      <c r="P147" s="160">
        <f>O147*H147</f>
        <v>0</v>
      </c>
      <c r="Q147" s="160">
        <v>3.0000000000000001E-5</v>
      </c>
      <c r="R147" s="160">
        <f>Q147*H147</f>
        <v>2.9040000000000001E-4</v>
      </c>
      <c r="S147" s="160">
        <v>0</v>
      </c>
      <c r="T147" s="161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2" t="s">
        <v>192</v>
      </c>
      <c r="AT147" s="162" t="s">
        <v>187</v>
      </c>
      <c r="AU147" s="162" t="s">
        <v>88</v>
      </c>
      <c r="AY147" s="18" t="s">
        <v>185</v>
      </c>
      <c r="BE147" s="163">
        <f>IF(N147="základní",J147,0)</f>
        <v>0</v>
      </c>
      <c r="BF147" s="163">
        <f>IF(N147="snížená",J147,0)</f>
        <v>0</v>
      </c>
      <c r="BG147" s="163">
        <f>IF(N147="zákl. přenesená",J147,0)</f>
        <v>0</v>
      </c>
      <c r="BH147" s="163">
        <f>IF(N147="sníž. přenesená",J147,0)</f>
        <v>0</v>
      </c>
      <c r="BI147" s="163">
        <f>IF(N147="nulová",J147,0)</f>
        <v>0</v>
      </c>
      <c r="BJ147" s="18" t="s">
        <v>24</v>
      </c>
      <c r="BK147" s="163">
        <f>ROUND(I147*H147,2)</f>
        <v>0</v>
      </c>
      <c r="BL147" s="18" t="s">
        <v>192</v>
      </c>
      <c r="BM147" s="162" t="s">
        <v>5308</v>
      </c>
    </row>
    <row r="148" spans="1:65" s="15" customFormat="1">
      <c r="B148" s="194"/>
      <c r="D148" s="165" t="s">
        <v>194</v>
      </c>
      <c r="E148" s="195" t="s">
        <v>1</v>
      </c>
      <c r="F148" s="196" t="s">
        <v>4209</v>
      </c>
      <c r="H148" s="195" t="s">
        <v>1</v>
      </c>
      <c r="I148" s="197"/>
      <c r="L148" s="194"/>
      <c r="M148" s="198"/>
      <c r="N148" s="199"/>
      <c r="O148" s="199"/>
      <c r="P148" s="199"/>
      <c r="Q148" s="199"/>
      <c r="R148" s="199"/>
      <c r="S148" s="199"/>
      <c r="T148" s="200"/>
      <c r="AT148" s="195" t="s">
        <v>194</v>
      </c>
      <c r="AU148" s="195" t="s">
        <v>88</v>
      </c>
      <c r="AV148" s="15" t="s">
        <v>24</v>
      </c>
      <c r="AW148" s="15" t="s">
        <v>35</v>
      </c>
      <c r="AX148" s="15" t="s">
        <v>80</v>
      </c>
      <c r="AY148" s="195" t="s">
        <v>185</v>
      </c>
    </row>
    <row r="149" spans="1:65" s="13" customFormat="1">
      <c r="B149" s="164"/>
      <c r="D149" s="165" t="s">
        <v>194</v>
      </c>
      <c r="E149" s="166" t="s">
        <v>1</v>
      </c>
      <c r="F149" s="167" t="s">
        <v>5309</v>
      </c>
      <c r="H149" s="168">
        <v>9.68</v>
      </c>
      <c r="I149" s="169"/>
      <c r="L149" s="164"/>
      <c r="M149" s="170"/>
      <c r="N149" s="171"/>
      <c r="O149" s="171"/>
      <c r="P149" s="171"/>
      <c r="Q149" s="171"/>
      <c r="R149" s="171"/>
      <c r="S149" s="171"/>
      <c r="T149" s="172"/>
      <c r="AT149" s="166" t="s">
        <v>194</v>
      </c>
      <c r="AU149" s="166" t="s">
        <v>88</v>
      </c>
      <c r="AV149" s="13" t="s">
        <v>88</v>
      </c>
      <c r="AW149" s="13" t="s">
        <v>35</v>
      </c>
      <c r="AX149" s="13" t="s">
        <v>24</v>
      </c>
      <c r="AY149" s="166" t="s">
        <v>185</v>
      </c>
    </row>
    <row r="150" spans="1:65" s="2" customFormat="1" ht="16.5" customHeight="1">
      <c r="A150" s="33"/>
      <c r="B150" s="150"/>
      <c r="C150" s="151" t="s">
        <v>109</v>
      </c>
      <c r="D150" s="151" t="s">
        <v>187</v>
      </c>
      <c r="E150" s="152" t="s">
        <v>302</v>
      </c>
      <c r="F150" s="153" t="s">
        <v>303</v>
      </c>
      <c r="G150" s="154" t="s">
        <v>234</v>
      </c>
      <c r="H150" s="155">
        <v>6.8659999999999997</v>
      </c>
      <c r="I150" s="156"/>
      <c r="J150" s="157">
        <f>ROUND(I150*H150,2)</f>
        <v>0</v>
      </c>
      <c r="K150" s="153" t="s">
        <v>191</v>
      </c>
      <c r="L150" s="34"/>
      <c r="M150" s="158" t="s">
        <v>1</v>
      </c>
      <c r="N150" s="159" t="s">
        <v>45</v>
      </c>
      <c r="O150" s="59"/>
      <c r="P150" s="160">
        <f>O150*H150</f>
        <v>0</v>
      </c>
      <c r="Q150" s="160">
        <v>0</v>
      </c>
      <c r="R150" s="160">
        <f>Q150*H150</f>
        <v>0</v>
      </c>
      <c r="S150" s="160">
        <v>0</v>
      </c>
      <c r="T150" s="161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62" t="s">
        <v>192</v>
      </c>
      <c r="AT150" s="162" t="s">
        <v>187</v>
      </c>
      <c r="AU150" s="162" t="s">
        <v>88</v>
      </c>
      <c r="AY150" s="18" t="s">
        <v>185</v>
      </c>
      <c r="BE150" s="163">
        <f>IF(N150="základní",J150,0)</f>
        <v>0</v>
      </c>
      <c r="BF150" s="163">
        <f>IF(N150="snížená",J150,0)</f>
        <v>0</v>
      </c>
      <c r="BG150" s="163">
        <f>IF(N150="zákl. přenesená",J150,0)</f>
        <v>0</v>
      </c>
      <c r="BH150" s="163">
        <f>IF(N150="sníž. přenesená",J150,0)</f>
        <v>0</v>
      </c>
      <c r="BI150" s="163">
        <f>IF(N150="nulová",J150,0)</f>
        <v>0</v>
      </c>
      <c r="BJ150" s="18" t="s">
        <v>24</v>
      </c>
      <c r="BK150" s="163">
        <f>ROUND(I150*H150,2)</f>
        <v>0</v>
      </c>
      <c r="BL150" s="18" t="s">
        <v>192</v>
      </c>
      <c r="BM150" s="162" t="s">
        <v>5310</v>
      </c>
    </row>
    <row r="151" spans="1:65" s="2" customFormat="1" ht="16.5" customHeight="1">
      <c r="A151" s="33"/>
      <c r="B151" s="150"/>
      <c r="C151" s="151" t="s">
        <v>112</v>
      </c>
      <c r="D151" s="151" t="s">
        <v>187</v>
      </c>
      <c r="E151" s="152" t="s">
        <v>305</v>
      </c>
      <c r="F151" s="153" t="s">
        <v>306</v>
      </c>
      <c r="G151" s="154" t="s">
        <v>234</v>
      </c>
      <c r="H151" s="155">
        <v>41.195999999999998</v>
      </c>
      <c r="I151" s="156"/>
      <c r="J151" s="157">
        <f>ROUND(I151*H151,2)</f>
        <v>0</v>
      </c>
      <c r="K151" s="153" t="s">
        <v>191</v>
      </c>
      <c r="L151" s="34"/>
      <c r="M151" s="158" t="s">
        <v>1</v>
      </c>
      <c r="N151" s="159" t="s">
        <v>45</v>
      </c>
      <c r="O151" s="59"/>
      <c r="P151" s="160">
        <f>O151*H151</f>
        <v>0</v>
      </c>
      <c r="Q151" s="160">
        <v>0</v>
      </c>
      <c r="R151" s="160">
        <f>Q151*H151</f>
        <v>0</v>
      </c>
      <c r="S151" s="160">
        <v>0</v>
      </c>
      <c r="T151" s="161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2" t="s">
        <v>192</v>
      </c>
      <c r="AT151" s="162" t="s">
        <v>187</v>
      </c>
      <c r="AU151" s="162" t="s">
        <v>88</v>
      </c>
      <c r="AY151" s="18" t="s">
        <v>185</v>
      </c>
      <c r="BE151" s="163">
        <f>IF(N151="základní",J151,0)</f>
        <v>0</v>
      </c>
      <c r="BF151" s="163">
        <f>IF(N151="snížená",J151,0)</f>
        <v>0</v>
      </c>
      <c r="BG151" s="163">
        <f>IF(N151="zákl. přenesená",J151,0)</f>
        <v>0</v>
      </c>
      <c r="BH151" s="163">
        <f>IF(N151="sníž. přenesená",J151,0)</f>
        <v>0</v>
      </c>
      <c r="BI151" s="163">
        <f>IF(N151="nulová",J151,0)</f>
        <v>0</v>
      </c>
      <c r="BJ151" s="18" t="s">
        <v>24</v>
      </c>
      <c r="BK151" s="163">
        <f>ROUND(I151*H151,2)</f>
        <v>0</v>
      </c>
      <c r="BL151" s="18" t="s">
        <v>192</v>
      </c>
      <c r="BM151" s="162" t="s">
        <v>5311</v>
      </c>
    </row>
    <row r="152" spans="1:65" s="13" customFormat="1">
      <c r="B152" s="164"/>
      <c r="D152" s="165" t="s">
        <v>194</v>
      </c>
      <c r="F152" s="167" t="s">
        <v>5312</v>
      </c>
      <c r="H152" s="168">
        <v>41.195999999999998</v>
      </c>
      <c r="I152" s="169"/>
      <c r="L152" s="164"/>
      <c r="M152" s="170"/>
      <c r="N152" s="171"/>
      <c r="O152" s="171"/>
      <c r="P152" s="171"/>
      <c r="Q152" s="171"/>
      <c r="R152" s="171"/>
      <c r="S152" s="171"/>
      <c r="T152" s="172"/>
      <c r="AT152" s="166" t="s">
        <v>194</v>
      </c>
      <c r="AU152" s="166" t="s">
        <v>88</v>
      </c>
      <c r="AV152" s="13" t="s">
        <v>88</v>
      </c>
      <c r="AW152" s="13" t="s">
        <v>3</v>
      </c>
      <c r="AX152" s="13" t="s">
        <v>24</v>
      </c>
      <c r="AY152" s="166" t="s">
        <v>185</v>
      </c>
    </row>
    <row r="153" spans="1:65" s="2" customFormat="1" ht="16.5" customHeight="1">
      <c r="A153" s="33"/>
      <c r="B153" s="150"/>
      <c r="C153" s="151" t="s">
        <v>123</v>
      </c>
      <c r="D153" s="151" t="s">
        <v>187</v>
      </c>
      <c r="E153" s="152" t="s">
        <v>309</v>
      </c>
      <c r="F153" s="153" t="s">
        <v>310</v>
      </c>
      <c r="G153" s="154" t="s">
        <v>234</v>
      </c>
      <c r="H153" s="155">
        <v>6.8659999999999997</v>
      </c>
      <c r="I153" s="156"/>
      <c r="J153" s="157">
        <f>ROUND(I153*H153,2)</f>
        <v>0</v>
      </c>
      <c r="K153" s="153" t="s">
        <v>224</v>
      </c>
      <c r="L153" s="34"/>
      <c r="M153" s="158" t="s">
        <v>1</v>
      </c>
      <c r="N153" s="159" t="s">
        <v>45</v>
      </c>
      <c r="O153" s="59"/>
      <c r="P153" s="160">
        <f>O153*H153</f>
        <v>0</v>
      </c>
      <c r="Q153" s="160">
        <v>0</v>
      </c>
      <c r="R153" s="160">
        <f>Q153*H153</f>
        <v>0</v>
      </c>
      <c r="S153" s="160">
        <v>0</v>
      </c>
      <c r="T153" s="161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2" t="s">
        <v>192</v>
      </c>
      <c r="AT153" s="162" t="s">
        <v>187</v>
      </c>
      <c r="AU153" s="162" t="s">
        <v>88</v>
      </c>
      <c r="AY153" s="18" t="s">
        <v>185</v>
      </c>
      <c r="BE153" s="163">
        <f>IF(N153="základní",J153,0)</f>
        <v>0</v>
      </c>
      <c r="BF153" s="163">
        <f>IF(N153="snížená",J153,0)</f>
        <v>0</v>
      </c>
      <c r="BG153" s="163">
        <f>IF(N153="zákl. přenesená",J153,0)</f>
        <v>0</v>
      </c>
      <c r="BH153" s="163">
        <f>IF(N153="sníž. přenesená",J153,0)</f>
        <v>0</v>
      </c>
      <c r="BI153" s="163">
        <f>IF(N153="nulová",J153,0)</f>
        <v>0</v>
      </c>
      <c r="BJ153" s="18" t="s">
        <v>24</v>
      </c>
      <c r="BK153" s="163">
        <f>ROUND(I153*H153,2)</f>
        <v>0</v>
      </c>
      <c r="BL153" s="18" t="s">
        <v>192</v>
      </c>
      <c r="BM153" s="162" t="s">
        <v>5313</v>
      </c>
    </row>
    <row r="154" spans="1:65" s="2" customFormat="1" ht="16.5" customHeight="1">
      <c r="A154" s="33"/>
      <c r="B154" s="150"/>
      <c r="C154" s="151" t="s">
        <v>241</v>
      </c>
      <c r="D154" s="151" t="s">
        <v>187</v>
      </c>
      <c r="E154" s="152" t="s">
        <v>5314</v>
      </c>
      <c r="F154" s="153" t="s">
        <v>5315</v>
      </c>
      <c r="G154" s="154" t="s">
        <v>288</v>
      </c>
      <c r="H154" s="155">
        <v>1.903</v>
      </c>
      <c r="I154" s="156"/>
      <c r="J154" s="157">
        <f>ROUND(I154*H154,2)</f>
        <v>0</v>
      </c>
      <c r="K154" s="153" t="s">
        <v>191</v>
      </c>
      <c r="L154" s="34"/>
      <c r="M154" s="158" t="s">
        <v>1</v>
      </c>
      <c r="N154" s="159" t="s">
        <v>45</v>
      </c>
      <c r="O154" s="59"/>
      <c r="P154" s="160">
        <f>O154*H154</f>
        <v>0</v>
      </c>
      <c r="Q154" s="160">
        <v>0</v>
      </c>
      <c r="R154" s="160">
        <f>Q154*H154</f>
        <v>0</v>
      </c>
      <c r="S154" s="160">
        <v>9.8000000000000004E-2</v>
      </c>
      <c r="T154" s="161">
        <f>S154*H154</f>
        <v>0.18649400000000002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62" t="s">
        <v>192</v>
      </c>
      <c r="AT154" s="162" t="s">
        <v>187</v>
      </c>
      <c r="AU154" s="162" t="s">
        <v>88</v>
      </c>
      <c r="AY154" s="18" t="s">
        <v>185</v>
      </c>
      <c r="BE154" s="163">
        <f>IF(N154="základní",J154,0)</f>
        <v>0</v>
      </c>
      <c r="BF154" s="163">
        <f>IF(N154="snížená",J154,0)</f>
        <v>0</v>
      </c>
      <c r="BG154" s="163">
        <f>IF(N154="zákl. přenesená",J154,0)</f>
        <v>0</v>
      </c>
      <c r="BH154" s="163">
        <f>IF(N154="sníž. přenesená",J154,0)</f>
        <v>0</v>
      </c>
      <c r="BI154" s="163">
        <f>IF(N154="nulová",J154,0)</f>
        <v>0</v>
      </c>
      <c r="BJ154" s="18" t="s">
        <v>24</v>
      </c>
      <c r="BK154" s="163">
        <f>ROUND(I154*H154,2)</f>
        <v>0</v>
      </c>
      <c r="BL154" s="18" t="s">
        <v>192</v>
      </c>
      <c r="BM154" s="162" t="s">
        <v>5316</v>
      </c>
    </row>
    <row r="155" spans="1:65" s="15" customFormat="1">
      <c r="B155" s="194"/>
      <c r="D155" s="165" t="s">
        <v>194</v>
      </c>
      <c r="E155" s="195" t="s">
        <v>1</v>
      </c>
      <c r="F155" s="196" t="s">
        <v>3557</v>
      </c>
      <c r="H155" s="195" t="s">
        <v>1</v>
      </c>
      <c r="I155" s="197"/>
      <c r="L155" s="194"/>
      <c r="M155" s="198"/>
      <c r="N155" s="199"/>
      <c r="O155" s="199"/>
      <c r="P155" s="199"/>
      <c r="Q155" s="199"/>
      <c r="R155" s="199"/>
      <c r="S155" s="199"/>
      <c r="T155" s="200"/>
      <c r="AT155" s="195" t="s">
        <v>194</v>
      </c>
      <c r="AU155" s="195" t="s">
        <v>88</v>
      </c>
      <c r="AV155" s="15" t="s">
        <v>24</v>
      </c>
      <c r="AW155" s="15" t="s">
        <v>35</v>
      </c>
      <c r="AX155" s="15" t="s">
        <v>80</v>
      </c>
      <c r="AY155" s="195" t="s">
        <v>185</v>
      </c>
    </row>
    <row r="156" spans="1:65" s="13" customFormat="1">
      <c r="B156" s="164"/>
      <c r="D156" s="165" t="s">
        <v>194</v>
      </c>
      <c r="E156" s="166" t="s">
        <v>1</v>
      </c>
      <c r="F156" s="167" t="s">
        <v>5317</v>
      </c>
      <c r="H156" s="168">
        <v>1.903</v>
      </c>
      <c r="I156" s="169"/>
      <c r="L156" s="164"/>
      <c r="M156" s="170"/>
      <c r="N156" s="171"/>
      <c r="O156" s="171"/>
      <c r="P156" s="171"/>
      <c r="Q156" s="171"/>
      <c r="R156" s="171"/>
      <c r="S156" s="171"/>
      <c r="T156" s="172"/>
      <c r="AT156" s="166" t="s">
        <v>194</v>
      </c>
      <c r="AU156" s="166" t="s">
        <v>88</v>
      </c>
      <c r="AV156" s="13" t="s">
        <v>88</v>
      </c>
      <c r="AW156" s="13" t="s">
        <v>35</v>
      </c>
      <c r="AX156" s="13" t="s">
        <v>80</v>
      </c>
      <c r="AY156" s="166" t="s">
        <v>185</v>
      </c>
    </row>
    <row r="157" spans="1:65" s="16" customFormat="1">
      <c r="B157" s="206"/>
      <c r="D157" s="165" t="s">
        <v>194</v>
      </c>
      <c r="E157" s="207" t="s">
        <v>4138</v>
      </c>
      <c r="F157" s="208" t="s">
        <v>510</v>
      </c>
      <c r="H157" s="209">
        <v>1.903</v>
      </c>
      <c r="I157" s="210"/>
      <c r="L157" s="206"/>
      <c r="M157" s="211"/>
      <c r="N157" s="212"/>
      <c r="O157" s="212"/>
      <c r="P157" s="212"/>
      <c r="Q157" s="212"/>
      <c r="R157" s="212"/>
      <c r="S157" s="212"/>
      <c r="T157" s="213"/>
      <c r="AT157" s="207" t="s">
        <v>194</v>
      </c>
      <c r="AU157" s="207" t="s">
        <v>88</v>
      </c>
      <c r="AV157" s="16" t="s">
        <v>117</v>
      </c>
      <c r="AW157" s="16" t="s">
        <v>35</v>
      </c>
      <c r="AX157" s="16" t="s">
        <v>80</v>
      </c>
      <c r="AY157" s="207" t="s">
        <v>185</v>
      </c>
    </row>
    <row r="158" spans="1:65" s="14" customFormat="1">
      <c r="B158" s="173"/>
      <c r="D158" s="165" t="s">
        <v>194</v>
      </c>
      <c r="E158" s="174" t="s">
        <v>1</v>
      </c>
      <c r="F158" s="175" t="s">
        <v>195</v>
      </c>
      <c r="H158" s="176">
        <v>1.903</v>
      </c>
      <c r="I158" s="177"/>
      <c r="L158" s="173"/>
      <c r="M158" s="178"/>
      <c r="N158" s="179"/>
      <c r="O158" s="179"/>
      <c r="P158" s="179"/>
      <c r="Q158" s="179"/>
      <c r="R158" s="179"/>
      <c r="S158" s="179"/>
      <c r="T158" s="180"/>
      <c r="AT158" s="174" t="s">
        <v>194</v>
      </c>
      <c r="AU158" s="174" t="s">
        <v>88</v>
      </c>
      <c r="AV158" s="14" t="s">
        <v>192</v>
      </c>
      <c r="AW158" s="14" t="s">
        <v>35</v>
      </c>
      <c r="AX158" s="14" t="s">
        <v>24</v>
      </c>
      <c r="AY158" s="174" t="s">
        <v>185</v>
      </c>
    </row>
    <row r="159" spans="1:65" s="2" customFormat="1" ht="16.5" customHeight="1">
      <c r="A159" s="33"/>
      <c r="B159" s="150"/>
      <c r="C159" s="151" t="s">
        <v>246</v>
      </c>
      <c r="D159" s="151" t="s">
        <v>187</v>
      </c>
      <c r="E159" s="152" t="s">
        <v>1333</v>
      </c>
      <c r="F159" s="153" t="s">
        <v>1334</v>
      </c>
      <c r="G159" s="154" t="s">
        <v>280</v>
      </c>
      <c r="H159" s="155">
        <v>4.5599999999999996</v>
      </c>
      <c r="I159" s="156"/>
      <c r="J159" s="157">
        <f>ROUND(I159*H159,2)</f>
        <v>0</v>
      </c>
      <c r="K159" s="153" t="s">
        <v>191</v>
      </c>
      <c r="L159" s="34"/>
      <c r="M159" s="158" t="s">
        <v>1</v>
      </c>
      <c r="N159" s="159" t="s">
        <v>45</v>
      </c>
      <c r="O159" s="59"/>
      <c r="P159" s="160">
        <f>O159*H159</f>
        <v>0</v>
      </c>
      <c r="Q159" s="160">
        <v>0</v>
      </c>
      <c r="R159" s="160">
        <f>Q159*H159</f>
        <v>0</v>
      </c>
      <c r="S159" s="160">
        <v>0</v>
      </c>
      <c r="T159" s="161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62" t="s">
        <v>192</v>
      </c>
      <c r="AT159" s="162" t="s">
        <v>187</v>
      </c>
      <c r="AU159" s="162" t="s">
        <v>88</v>
      </c>
      <c r="AY159" s="18" t="s">
        <v>185</v>
      </c>
      <c r="BE159" s="163">
        <f>IF(N159="základní",J159,0)</f>
        <v>0</v>
      </c>
      <c r="BF159" s="163">
        <f>IF(N159="snížená",J159,0)</f>
        <v>0</v>
      </c>
      <c r="BG159" s="163">
        <f>IF(N159="zákl. přenesená",J159,0)</f>
        <v>0</v>
      </c>
      <c r="BH159" s="163">
        <f>IF(N159="sníž. přenesená",J159,0)</f>
        <v>0</v>
      </c>
      <c r="BI159" s="163">
        <f>IF(N159="nulová",J159,0)</f>
        <v>0</v>
      </c>
      <c r="BJ159" s="18" t="s">
        <v>24</v>
      </c>
      <c r="BK159" s="163">
        <f>ROUND(I159*H159,2)</f>
        <v>0</v>
      </c>
      <c r="BL159" s="18" t="s">
        <v>192</v>
      </c>
      <c r="BM159" s="162" t="s">
        <v>5318</v>
      </c>
    </row>
    <row r="160" spans="1:65" s="13" customFormat="1">
      <c r="B160" s="164"/>
      <c r="D160" s="165" t="s">
        <v>194</v>
      </c>
      <c r="E160" s="166" t="s">
        <v>1</v>
      </c>
      <c r="F160" s="167" t="s">
        <v>5319</v>
      </c>
      <c r="H160" s="168">
        <v>4.5599999999999996</v>
      </c>
      <c r="I160" s="169"/>
      <c r="L160" s="164"/>
      <c r="M160" s="170"/>
      <c r="N160" s="171"/>
      <c r="O160" s="171"/>
      <c r="P160" s="171"/>
      <c r="Q160" s="171"/>
      <c r="R160" s="171"/>
      <c r="S160" s="171"/>
      <c r="T160" s="172"/>
      <c r="AT160" s="166" t="s">
        <v>194</v>
      </c>
      <c r="AU160" s="166" t="s">
        <v>88</v>
      </c>
      <c r="AV160" s="13" t="s">
        <v>88</v>
      </c>
      <c r="AW160" s="13" t="s">
        <v>35</v>
      </c>
      <c r="AX160" s="13" t="s">
        <v>24</v>
      </c>
      <c r="AY160" s="166" t="s">
        <v>185</v>
      </c>
    </row>
    <row r="161" spans="1:65" s="2" customFormat="1" ht="16.5" customHeight="1">
      <c r="A161" s="33"/>
      <c r="B161" s="150"/>
      <c r="C161" s="151" t="s">
        <v>8</v>
      </c>
      <c r="D161" s="151" t="s">
        <v>187</v>
      </c>
      <c r="E161" s="152" t="s">
        <v>5320</v>
      </c>
      <c r="F161" s="153" t="s">
        <v>5321</v>
      </c>
      <c r="G161" s="154" t="s">
        <v>288</v>
      </c>
      <c r="H161" s="155">
        <v>11.692</v>
      </c>
      <c r="I161" s="156"/>
      <c r="J161" s="157">
        <f>ROUND(I161*H161,2)</f>
        <v>0</v>
      </c>
      <c r="K161" s="153" t="s">
        <v>191</v>
      </c>
      <c r="L161" s="34"/>
      <c r="M161" s="158" t="s">
        <v>1</v>
      </c>
      <c r="N161" s="159" t="s">
        <v>45</v>
      </c>
      <c r="O161" s="59"/>
      <c r="P161" s="160">
        <f>O161*H161</f>
        <v>0</v>
      </c>
      <c r="Q161" s="160">
        <v>0</v>
      </c>
      <c r="R161" s="160">
        <f>Q161*H161</f>
        <v>0</v>
      </c>
      <c r="S161" s="160">
        <v>0.58199999999999996</v>
      </c>
      <c r="T161" s="161">
        <f>S161*H161</f>
        <v>6.8047439999999995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62" t="s">
        <v>192</v>
      </c>
      <c r="AT161" s="162" t="s">
        <v>187</v>
      </c>
      <c r="AU161" s="162" t="s">
        <v>88</v>
      </c>
      <c r="AY161" s="18" t="s">
        <v>185</v>
      </c>
      <c r="BE161" s="163">
        <f>IF(N161="základní",J161,0)</f>
        <v>0</v>
      </c>
      <c r="BF161" s="163">
        <f>IF(N161="snížená",J161,0)</f>
        <v>0</v>
      </c>
      <c r="BG161" s="163">
        <f>IF(N161="zákl. přenesená",J161,0)</f>
        <v>0</v>
      </c>
      <c r="BH161" s="163">
        <f>IF(N161="sníž. přenesená",J161,0)</f>
        <v>0</v>
      </c>
      <c r="BI161" s="163">
        <f>IF(N161="nulová",J161,0)</f>
        <v>0</v>
      </c>
      <c r="BJ161" s="18" t="s">
        <v>24</v>
      </c>
      <c r="BK161" s="163">
        <f>ROUND(I161*H161,2)</f>
        <v>0</v>
      </c>
      <c r="BL161" s="18" t="s">
        <v>192</v>
      </c>
      <c r="BM161" s="162" t="s">
        <v>5322</v>
      </c>
    </row>
    <row r="162" spans="1:65" s="15" customFormat="1">
      <c r="B162" s="194"/>
      <c r="D162" s="165" t="s">
        <v>194</v>
      </c>
      <c r="E162" s="195" t="s">
        <v>1</v>
      </c>
      <c r="F162" s="196" t="s">
        <v>770</v>
      </c>
      <c r="H162" s="195" t="s">
        <v>1</v>
      </c>
      <c r="I162" s="197"/>
      <c r="L162" s="194"/>
      <c r="M162" s="198"/>
      <c r="N162" s="199"/>
      <c r="O162" s="199"/>
      <c r="P162" s="199"/>
      <c r="Q162" s="199"/>
      <c r="R162" s="199"/>
      <c r="S162" s="199"/>
      <c r="T162" s="200"/>
      <c r="AT162" s="195" t="s">
        <v>194</v>
      </c>
      <c r="AU162" s="195" t="s">
        <v>88</v>
      </c>
      <c r="AV162" s="15" t="s">
        <v>24</v>
      </c>
      <c r="AW162" s="15" t="s">
        <v>35</v>
      </c>
      <c r="AX162" s="15" t="s">
        <v>80</v>
      </c>
      <c r="AY162" s="195" t="s">
        <v>185</v>
      </c>
    </row>
    <row r="163" spans="1:65" s="13" customFormat="1">
      <c r="B163" s="164"/>
      <c r="D163" s="165" t="s">
        <v>194</v>
      </c>
      <c r="E163" s="166" t="s">
        <v>5271</v>
      </c>
      <c r="F163" s="167" t="s">
        <v>5323</v>
      </c>
      <c r="H163" s="168">
        <v>5.8460000000000001</v>
      </c>
      <c r="I163" s="169"/>
      <c r="L163" s="164"/>
      <c r="M163" s="170"/>
      <c r="N163" s="171"/>
      <c r="O163" s="171"/>
      <c r="P163" s="171"/>
      <c r="Q163" s="171"/>
      <c r="R163" s="171"/>
      <c r="S163" s="171"/>
      <c r="T163" s="172"/>
      <c r="AT163" s="166" t="s">
        <v>194</v>
      </c>
      <c r="AU163" s="166" t="s">
        <v>88</v>
      </c>
      <c r="AV163" s="13" t="s">
        <v>88</v>
      </c>
      <c r="AW163" s="13" t="s">
        <v>35</v>
      </c>
      <c r="AX163" s="13" t="s">
        <v>80</v>
      </c>
      <c r="AY163" s="166" t="s">
        <v>185</v>
      </c>
    </row>
    <row r="164" spans="1:65" s="16" customFormat="1">
      <c r="B164" s="206"/>
      <c r="D164" s="165" t="s">
        <v>194</v>
      </c>
      <c r="E164" s="207" t="s">
        <v>638</v>
      </c>
      <c r="F164" s="208" t="s">
        <v>510</v>
      </c>
      <c r="H164" s="209">
        <v>5.8460000000000001</v>
      </c>
      <c r="I164" s="210"/>
      <c r="L164" s="206"/>
      <c r="M164" s="211"/>
      <c r="N164" s="212"/>
      <c r="O164" s="212"/>
      <c r="P164" s="212"/>
      <c r="Q164" s="212"/>
      <c r="R164" s="212"/>
      <c r="S164" s="212"/>
      <c r="T164" s="213"/>
      <c r="AT164" s="207" t="s">
        <v>194</v>
      </c>
      <c r="AU164" s="207" t="s">
        <v>88</v>
      </c>
      <c r="AV164" s="16" t="s">
        <v>117</v>
      </c>
      <c r="AW164" s="16" t="s">
        <v>35</v>
      </c>
      <c r="AX164" s="16" t="s">
        <v>80</v>
      </c>
      <c r="AY164" s="207" t="s">
        <v>185</v>
      </c>
    </row>
    <row r="165" spans="1:65" s="13" customFormat="1">
      <c r="B165" s="164"/>
      <c r="D165" s="165" t="s">
        <v>194</v>
      </c>
      <c r="E165" s="166" t="s">
        <v>1</v>
      </c>
      <c r="F165" s="167" t="s">
        <v>771</v>
      </c>
      <c r="H165" s="168">
        <v>5.8460000000000001</v>
      </c>
      <c r="I165" s="169"/>
      <c r="L165" s="164"/>
      <c r="M165" s="170"/>
      <c r="N165" s="171"/>
      <c r="O165" s="171"/>
      <c r="P165" s="171"/>
      <c r="Q165" s="171"/>
      <c r="R165" s="171"/>
      <c r="S165" s="171"/>
      <c r="T165" s="172"/>
      <c r="AT165" s="166" t="s">
        <v>194</v>
      </c>
      <c r="AU165" s="166" t="s">
        <v>88</v>
      </c>
      <c r="AV165" s="13" t="s">
        <v>88</v>
      </c>
      <c r="AW165" s="13" t="s">
        <v>35</v>
      </c>
      <c r="AX165" s="13" t="s">
        <v>80</v>
      </c>
      <c r="AY165" s="166" t="s">
        <v>185</v>
      </c>
    </row>
    <row r="166" spans="1:65" s="14" customFormat="1">
      <c r="B166" s="173"/>
      <c r="D166" s="165" t="s">
        <v>194</v>
      </c>
      <c r="E166" s="174" t="s">
        <v>1</v>
      </c>
      <c r="F166" s="175" t="s">
        <v>195</v>
      </c>
      <c r="H166" s="176">
        <v>11.692</v>
      </c>
      <c r="I166" s="177"/>
      <c r="L166" s="173"/>
      <c r="M166" s="178"/>
      <c r="N166" s="179"/>
      <c r="O166" s="179"/>
      <c r="P166" s="179"/>
      <c r="Q166" s="179"/>
      <c r="R166" s="179"/>
      <c r="S166" s="179"/>
      <c r="T166" s="180"/>
      <c r="AT166" s="174" t="s">
        <v>194</v>
      </c>
      <c r="AU166" s="174" t="s">
        <v>88</v>
      </c>
      <c r="AV166" s="14" t="s">
        <v>192</v>
      </c>
      <c r="AW166" s="14" t="s">
        <v>35</v>
      </c>
      <c r="AX166" s="14" t="s">
        <v>24</v>
      </c>
      <c r="AY166" s="174" t="s">
        <v>185</v>
      </c>
    </row>
    <row r="167" spans="1:65" s="2" customFormat="1" ht="16.5" customHeight="1">
      <c r="A167" s="33"/>
      <c r="B167" s="150"/>
      <c r="C167" s="151" t="s">
        <v>337</v>
      </c>
      <c r="D167" s="151" t="s">
        <v>187</v>
      </c>
      <c r="E167" s="152" t="s">
        <v>1530</v>
      </c>
      <c r="F167" s="153" t="s">
        <v>1531</v>
      </c>
      <c r="G167" s="154" t="s">
        <v>280</v>
      </c>
      <c r="H167" s="155">
        <v>9.68</v>
      </c>
      <c r="I167" s="156"/>
      <c r="J167" s="157">
        <f>ROUND(I167*H167,2)</f>
        <v>0</v>
      </c>
      <c r="K167" s="153" t="s">
        <v>191</v>
      </c>
      <c r="L167" s="34"/>
      <c r="M167" s="158" t="s">
        <v>1</v>
      </c>
      <c r="N167" s="159" t="s">
        <v>45</v>
      </c>
      <c r="O167" s="59"/>
      <c r="P167" s="160">
        <f>O167*H167</f>
        <v>0</v>
      </c>
      <c r="Q167" s="160">
        <v>1.0000000000000001E-5</v>
      </c>
      <c r="R167" s="160">
        <f>Q167*H167</f>
        <v>9.6800000000000008E-5</v>
      </c>
      <c r="S167" s="160">
        <v>0</v>
      </c>
      <c r="T167" s="161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62" t="s">
        <v>192</v>
      </c>
      <c r="AT167" s="162" t="s">
        <v>187</v>
      </c>
      <c r="AU167" s="162" t="s">
        <v>88</v>
      </c>
      <c r="AY167" s="18" t="s">
        <v>185</v>
      </c>
      <c r="BE167" s="163">
        <f>IF(N167="základní",J167,0)</f>
        <v>0</v>
      </c>
      <c r="BF167" s="163">
        <f>IF(N167="snížená",J167,0)</f>
        <v>0</v>
      </c>
      <c r="BG167" s="163">
        <f>IF(N167="zákl. přenesená",J167,0)</f>
        <v>0</v>
      </c>
      <c r="BH167" s="163">
        <f>IF(N167="sníž. přenesená",J167,0)</f>
        <v>0</v>
      </c>
      <c r="BI167" s="163">
        <f>IF(N167="nulová",J167,0)</f>
        <v>0</v>
      </c>
      <c r="BJ167" s="18" t="s">
        <v>24</v>
      </c>
      <c r="BK167" s="163">
        <f>ROUND(I167*H167,2)</f>
        <v>0</v>
      </c>
      <c r="BL167" s="18" t="s">
        <v>192</v>
      </c>
      <c r="BM167" s="162" t="s">
        <v>5324</v>
      </c>
    </row>
    <row r="168" spans="1:65" s="15" customFormat="1">
      <c r="B168" s="194"/>
      <c r="D168" s="165" t="s">
        <v>194</v>
      </c>
      <c r="E168" s="195" t="s">
        <v>1</v>
      </c>
      <c r="F168" s="196" t="s">
        <v>770</v>
      </c>
      <c r="H168" s="195" t="s">
        <v>1</v>
      </c>
      <c r="I168" s="197"/>
      <c r="L168" s="194"/>
      <c r="M168" s="198"/>
      <c r="N168" s="199"/>
      <c r="O168" s="199"/>
      <c r="P168" s="199"/>
      <c r="Q168" s="199"/>
      <c r="R168" s="199"/>
      <c r="S168" s="199"/>
      <c r="T168" s="200"/>
      <c r="AT168" s="195" t="s">
        <v>194</v>
      </c>
      <c r="AU168" s="195" t="s">
        <v>88</v>
      </c>
      <c r="AV168" s="15" t="s">
        <v>24</v>
      </c>
      <c r="AW168" s="15" t="s">
        <v>35</v>
      </c>
      <c r="AX168" s="15" t="s">
        <v>80</v>
      </c>
      <c r="AY168" s="195" t="s">
        <v>185</v>
      </c>
    </row>
    <row r="169" spans="1:65" s="13" customFormat="1">
      <c r="B169" s="164"/>
      <c r="D169" s="165" t="s">
        <v>194</v>
      </c>
      <c r="E169" s="166" t="s">
        <v>1</v>
      </c>
      <c r="F169" s="167" t="s">
        <v>5309</v>
      </c>
      <c r="H169" s="168">
        <v>9.68</v>
      </c>
      <c r="I169" s="169"/>
      <c r="L169" s="164"/>
      <c r="M169" s="170"/>
      <c r="N169" s="171"/>
      <c r="O169" s="171"/>
      <c r="P169" s="171"/>
      <c r="Q169" s="171"/>
      <c r="R169" s="171"/>
      <c r="S169" s="171"/>
      <c r="T169" s="172"/>
      <c r="AT169" s="166" t="s">
        <v>194</v>
      </c>
      <c r="AU169" s="166" t="s">
        <v>88</v>
      </c>
      <c r="AV169" s="13" t="s">
        <v>88</v>
      </c>
      <c r="AW169" s="13" t="s">
        <v>35</v>
      </c>
      <c r="AX169" s="13" t="s">
        <v>24</v>
      </c>
      <c r="AY169" s="166" t="s">
        <v>185</v>
      </c>
    </row>
    <row r="170" spans="1:65" s="2" customFormat="1" ht="16.5" customHeight="1">
      <c r="A170" s="33"/>
      <c r="B170" s="150"/>
      <c r="C170" s="151" t="s">
        <v>342</v>
      </c>
      <c r="D170" s="151" t="s">
        <v>187</v>
      </c>
      <c r="E170" s="152" t="s">
        <v>302</v>
      </c>
      <c r="F170" s="153" t="s">
        <v>303</v>
      </c>
      <c r="G170" s="154" t="s">
        <v>234</v>
      </c>
      <c r="H170" s="155">
        <v>6.9909999999999997</v>
      </c>
      <c r="I170" s="156"/>
      <c r="J170" s="157">
        <f>ROUND(I170*H170,2)</f>
        <v>0</v>
      </c>
      <c r="K170" s="153" t="s">
        <v>191</v>
      </c>
      <c r="L170" s="34"/>
      <c r="M170" s="158" t="s">
        <v>1</v>
      </c>
      <c r="N170" s="159" t="s">
        <v>45</v>
      </c>
      <c r="O170" s="59"/>
      <c r="P170" s="160">
        <f>O170*H170</f>
        <v>0</v>
      </c>
      <c r="Q170" s="160">
        <v>0</v>
      </c>
      <c r="R170" s="160">
        <f>Q170*H170</f>
        <v>0</v>
      </c>
      <c r="S170" s="160">
        <v>0</v>
      </c>
      <c r="T170" s="161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62" t="s">
        <v>192</v>
      </c>
      <c r="AT170" s="162" t="s">
        <v>187</v>
      </c>
      <c r="AU170" s="162" t="s">
        <v>88</v>
      </c>
      <c r="AY170" s="18" t="s">
        <v>185</v>
      </c>
      <c r="BE170" s="163">
        <f>IF(N170="základní",J170,0)</f>
        <v>0</v>
      </c>
      <c r="BF170" s="163">
        <f>IF(N170="snížená",J170,0)</f>
        <v>0</v>
      </c>
      <c r="BG170" s="163">
        <f>IF(N170="zákl. přenesená",J170,0)</f>
        <v>0</v>
      </c>
      <c r="BH170" s="163">
        <f>IF(N170="sníž. přenesená",J170,0)</f>
        <v>0</v>
      </c>
      <c r="BI170" s="163">
        <f>IF(N170="nulová",J170,0)</f>
        <v>0</v>
      </c>
      <c r="BJ170" s="18" t="s">
        <v>24</v>
      </c>
      <c r="BK170" s="163">
        <f>ROUND(I170*H170,2)</f>
        <v>0</v>
      </c>
      <c r="BL170" s="18" t="s">
        <v>192</v>
      </c>
      <c r="BM170" s="162" t="s">
        <v>5325</v>
      </c>
    </row>
    <row r="171" spans="1:65" s="2" customFormat="1" ht="16.5" customHeight="1">
      <c r="A171" s="33"/>
      <c r="B171" s="150"/>
      <c r="C171" s="151" t="s">
        <v>347</v>
      </c>
      <c r="D171" s="151" t="s">
        <v>187</v>
      </c>
      <c r="E171" s="152" t="s">
        <v>305</v>
      </c>
      <c r="F171" s="153" t="s">
        <v>306</v>
      </c>
      <c r="G171" s="154" t="s">
        <v>234</v>
      </c>
      <c r="H171" s="155">
        <v>41.945999999999998</v>
      </c>
      <c r="I171" s="156"/>
      <c r="J171" s="157">
        <f>ROUND(I171*H171,2)</f>
        <v>0</v>
      </c>
      <c r="K171" s="153" t="s">
        <v>191</v>
      </c>
      <c r="L171" s="34"/>
      <c r="M171" s="158" t="s">
        <v>1</v>
      </c>
      <c r="N171" s="159" t="s">
        <v>45</v>
      </c>
      <c r="O171" s="59"/>
      <c r="P171" s="160">
        <f>O171*H171</f>
        <v>0</v>
      </c>
      <c r="Q171" s="160">
        <v>0</v>
      </c>
      <c r="R171" s="160">
        <f>Q171*H171</f>
        <v>0</v>
      </c>
      <c r="S171" s="160">
        <v>0</v>
      </c>
      <c r="T171" s="161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62" t="s">
        <v>192</v>
      </c>
      <c r="AT171" s="162" t="s">
        <v>187</v>
      </c>
      <c r="AU171" s="162" t="s">
        <v>88</v>
      </c>
      <c r="AY171" s="18" t="s">
        <v>185</v>
      </c>
      <c r="BE171" s="163">
        <f>IF(N171="základní",J171,0)</f>
        <v>0</v>
      </c>
      <c r="BF171" s="163">
        <f>IF(N171="snížená",J171,0)</f>
        <v>0</v>
      </c>
      <c r="BG171" s="163">
        <f>IF(N171="zákl. přenesená",J171,0)</f>
        <v>0</v>
      </c>
      <c r="BH171" s="163">
        <f>IF(N171="sníž. přenesená",J171,0)</f>
        <v>0</v>
      </c>
      <c r="BI171" s="163">
        <f>IF(N171="nulová",J171,0)</f>
        <v>0</v>
      </c>
      <c r="BJ171" s="18" t="s">
        <v>24</v>
      </c>
      <c r="BK171" s="163">
        <f>ROUND(I171*H171,2)</f>
        <v>0</v>
      </c>
      <c r="BL171" s="18" t="s">
        <v>192</v>
      </c>
      <c r="BM171" s="162" t="s">
        <v>5326</v>
      </c>
    </row>
    <row r="172" spans="1:65" s="13" customFormat="1">
      <c r="B172" s="164"/>
      <c r="D172" s="165" t="s">
        <v>194</v>
      </c>
      <c r="F172" s="167" t="s">
        <v>5327</v>
      </c>
      <c r="H172" s="168">
        <v>41.945999999999998</v>
      </c>
      <c r="I172" s="169"/>
      <c r="L172" s="164"/>
      <c r="M172" s="170"/>
      <c r="N172" s="171"/>
      <c r="O172" s="171"/>
      <c r="P172" s="171"/>
      <c r="Q172" s="171"/>
      <c r="R172" s="171"/>
      <c r="S172" s="171"/>
      <c r="T172" s="172"/>
      <c r="AT172" s="166" t="s">
        <v>194</v>
      </c>
      <c r="AU172" s="166" t="s">
        <v>88</v>
      </c>
      <c r="AV172" s="13" t="s">
        <v>88</v>
      </c>
      <c r="AW172" s="13" t="s">
        <v>3</v>
      </c>
      <c r="AX172" s="13" t="s">
        <v>24</v>
      </c>
      <c r="AY172" s="166" t="s">
        <v>185</v>
      </c>
    </row>
    <row r="173" spans="1:65" s="2" customFormat="1" ht="16.5" customHeight="1">
      <c r="A173" s="33"/>
      <c r="B173" s="150"/>
      <c r="C173" s="151" t="s">
        <v>352</v>
      </c>
      <c r="D173" s="151" t="s">
        <v>187</v>
      </c>
      <c r="E173" s="152" t="s">
        <v>485</v>
      </c>
      <c r="F173" s="153" t="s">
        <v>486</v>
      </c>
      <c r="G173" s="154" t="s">
        <v>234</v>
      </c>
      <c r="H173" s="155">
        <v>6.9909999999999997</v>
      </c>
      <c r="I173" s="156"/>
      <c r="J173" s="157">
        <f>ROUND(I173*H173,2)</f>
        <v>0</v>
      </c>
      <c r="K173" s="153" t="s">
        <v>224</v>
      </c>
      <c r="L173" s="34"/>
      <c r="M173" s="158" t="s">
        <v>1</v>
      </c>
      <c r="N173" s="159" t="s">
        <v>45</v>
      </c>
      <c r="O173" s="59"/>
      <c r="P173" s="160">
        <f>O173*H173</f>
        <v>0</v>
      </c>
      <c r="Q173" s="160">
        <v>0</v>
      </c>
      <c r="R173" s="160">
        <f>Q173*H173</f>
        <v>0</v>
      </c>
      <c r="S173" s="160">
        <v>0</v>
      </c>
      <c r="T173" s="161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62" t="s">
        <v>192</v>
      </c>
      <c r="AT173" s="162" t="s">
        <v>187</v>
      </c>
      <c r="AU173" s="162" t="s">
        <v>88</v>
      </c>
      <c r="AY173" s="18" t="s">
        <v>185</v>
      </c>
      <c r="BE173" s="163">
        <f>IF(N173="základní",J173,0)</f>
        <v>0</v>
      </c>
      <c r="BF173" s="163">
        <f>IF(N173="snížená",J173,0)</f>
        <v>0</v>
      </c>
      <c r="BG173" s="163">
        <f>IF(N173="zákl. přenesená",J173,0)</f>
        <v>0</v>
      </c>
      <c r="BH173" s="163">
        <f>IF(N173="sníž. přenesená",J173,0)</f>
        <v>0</v>
      </c>
      <c r="BI173" s="163">
        <f>IF(N173="nulová",J173,0)</f>
        <v>0</v>
      </c>
      <c r="BJ173" s="18" t="s">
        <v>24</v>
      </c>
      <c r="BK173" s="163">
        <f>ROUND(I173*H173,2)</f>
        <v>0</v>
      </c>
      <c r="BL173" s="18" t="s">
        <v>192</v>
      </c>
      <c r="BM173" s="162" t="s">
        <v>5328</v>
      </c>
    </row>
    <row r="174" spans="1:65" s="2" customFormat="1" ht="16.5" customHeight="1">
      <c r="A174" s="33"/>
      <c r="B174" s="150"/>
      <c r="C174" s="151" t="s">
        <v>356</v>
      </c>
      <c r="D174" s="151" t="s">
        <v>187</v>
      </c>
      <c r="E174" s="152" t="s">
        <v>322</v>
      </c>
      <c r="F174" s="153" t="s">
        <v>323</v>
      </c>
      <c r="G174" s="154" t="s">
        <v>288</v>
      </c>
      <c r="H174" s="155">
        <v>8.59</v>
      </c>
      <c r="I174" s="156"/>
      <c r="J174" s="157">
        <f>ROUND(I174*H174,2)</f>
        <v>0</v>
      </c>
      <c r="K174" s="153" t="s">
        <v>191</v>
      </c>
      <c r="L174" s="34"/>
      <c r="M174" s="158" t="s">
        <v>1</v>
      </c>
      <c r="N174" s="159" t="s">
        <v>45</v>
      </c>
      <c r="O174" s="59"/>
      <c r="P174" s="160">
        <f>O174*H174</f>
        <v>0</v>
      </c>
      <c r="Q174" s="160">
        <v>0</v>
      </c>
      <c r="R174" s="160">
        <f>Q174*H174</f>
        <v>0</v>
      </c>
      <c r="S174" s="160">
        <v>0</v>
      </c>
      <c r="T174" s="161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62" t="s">
        <v>192</v>
      </c>
      <c r="AT174" s="162" t="s">
        <v>187</v>
      </c>
      <c r="AU174" s="162" t="s">
        <v>88</v>
      </c>
      <c r="AY174" s="18" t="s">
        <v>185</v>
      </c>
      <c r="BE174" s="163">
        <f>IF(N174="základní",J174,0)</f>
        <v>0</v>
      </c>
      <c r="BF174" s="163">
        <f>IF(N174="snížená",J174,0)</f>
        <v>0</v>
      </c>
      <c r="BG174" s="163">
        <f>IF(N174="zákl. přenesená",J174,0)</f>
        <v>0</v>
      </c>
      <c r="BH174" s="163">
        <f>IF(N174="sníž. přenesená",J174,0)</f>
        <v>0</v>
      </c>
      <c r="BI174" s="163">
        <f>IF(N174="nulová",J174,0)</f>
        <v>0</v>
      </c>
      <c r="BJ174" s="18" t="s">
        <v>24</v>
      </c>
      <c r="BK174" s="163">
        <f>ROUND(I174*H174,2)</f>
        <v>0</v>
      </c>
      <c r="BL174" s="18" t="s">
        <v>192</v>
      </c>
      <c r="BM174" s="162" t="s">
        <v>5329</v>
      </c>
    </row>
    <row r="175" spans="1:65" s="13" customFormat="1">
      <c r="B175" s="164"/>
      <c r="D175" s="165" t="s">
        <v>194</v>
      </c>
      <c r="E175" s="166" t="s">
        <v>1</v>
      </c>
      <c r="F175" s="167" t="s">
        <v>5330</v>
      </c>
      <c r="H175" s="168">
        <v>1.718</v>
      </c>
      <c r="I175" s="169"/>
      <c r="L175" s="164"/>
      <c r="M175" s="170"/>
      <c r="N175" s="171"/>
      <c r="O175" s="171"/>
      <c r="P175" s="171"/>
      <c r="Q175" s="171"/>
      <c r="R175" s="171"/>
      <c r="S175" s="171"/>
      <c r="T175" s="172"/>
      <c r="AT175" s="166" t="s">
        <v>194</v>
      </c>
      <c r="AU175" s="166" t="s">
        <v>88</v>
      </c>
      <c r="AV175" s="13" t="s">
        <v>88</v>
      </c>
      <c r="AW175" s="13" t="s">
        <v>35</v>
      </c>
      <c r="AX175" s="13" t="s">
        <v>80</v>
      </c>
      <c r="AY175" s="166" t="s">
        <v>185</v>
      </c>
    </row>
    <row r="176" spans="1:65" s="14" customFormat="1">
      <c r="B176" s="173"/>
      <c r="D176" s="165" t="s">
        <v>194</v>
      </c>
      <c r="E176" s="174" t="s">
        <v>267</v>
      </c>
      <c r="F176" s="175" t="s">
        <v>195</v>
      </c>
      <c r="H176" s="176">
        <v>1.718</v>
      </c>
      <c r="I176" s="177"/>
      <c r="L176" s="173"/>
      <c r="M176" s="178"/>
      <c r="N176" s="179"/>
      <c r="O176" s="179"/>
      <c r="P176" s="179"/>
      <c r="Q176" s="179"/>
      <c r="R176" s="179"/>
      <c r="S176" s="179"/>
      <c r="T176" s="180"/>
      <c r="AT176" s="174" t="s">
        <v>194</v>
      </c>
      <c r="AU176" s="174" t="s">
        <v>88</v>
      </c>
      <c r="AV176" s="14" t="s">
        <v>192</v>
      </c>
      <c r="AW176" s="14" t="s">
        <v>35</v>
      </c>
      <c r="AX176" s="14" t="s">
        <v>80</v>
      </c>
      <c r="AY176" s="174" t="s">
        <v>185</v>
      </c>
    </row>
    <row r="177" spans="1:65" s="13" customFormat="1">
      <c r="B177" s="164"/>
      <c r="D177" s="165" t="s">
        <v>194</v>
      </c>
      <c r="E177" s="166" t="s">
        <v>1</v>
      </c>
      <c r="F177" s="167" t="s">
        <v>361</v>
      </c>
      <c r="H177" s="168">
        <v>8.59</v>
      </c>
      <c r="I177" s="169"/>
      <c r="L177" s="164"/>
      <c r="M177" s="170"/>
      <c r="N177" s="171"/>
      <c r="O177" s="171"/>
      <c r="P177" s="171"/>
      <c r="Q177" s="171"/>
      <c r="R177" s="171"/>
      <c r="S177" s="171"/>
      <c r="T177" s="172"/>
      <c r="AT177" s="166" t="s">
        <v>194</v>
      </c>
      <c r="AU177" s="166" t="s">
        <v>88</v>
      </c>
      <c r="AV177" s="13" t="s">
        <v>88</v>
      </c>
      <c r="AW177" s="13" t="s">
        <v>35</v>
      </c>
      <c r="AX177" s="13" t="s">
        <v>80</v>
      </c>
      <c r="AY177" s="166" t="s">
        <v>185</v>
      </c>
    </row>
    <row r="178" spans="1:65" s="14" customFormat="1">
      <c r="B178" s="173"/>
      <c r="D178" s="165" t="s">
        <v>194</v>
      </c>
      <c r="E178" s="174" t="s">
        <v>1</v>
      </c>
      <c r="F178" s="175" t="s">
        <v>195</v>
      </c>
      <c r="H178" s="176">
        <v>8.59</v>
      </c>
      <c r="I178" s="177"/>
      <c r="L178" s="173"/>
      <c r="M178" s="178"/>
      <c r="N178" s="179"/>
      <c r="O178" s="179"/>
      <c r="P178" s="179"/>
      <c r="Q178" s="179"/>
      <c r="R178" s="179"/>
      <c r="S178" s="179"/>
      <c r="T178" s="180"/>
      <c r="AT178" s="174" t="s">
        <v>194</v>
      </c>
      <c r="AU178" s="174" t="s">
        <v>88</v>
      </c>
      <c r="AV178" s="14" t="s">
        <v>192</v>
      </c>
      <c r="AW178" s="14" t="s">
        <v>35</v>
      </c>
      <c r="AX178" s="14" t="s">
        <v>24</v>
      </c>
      <c r="AY178" s="174" t="s">
        <v>185</v>
      </c>
    </row>
    <row r="179" spans="1:65" s="2" customFormat="1" ht="16.5" customHeight="1">
      <c r="A179" s="33"/>
      <c r="B179" s="150"/>
      <c r="C179" s="151" t="s">
        <v>7</v>
      </c>
      <c r="D179" s="151" t="s">
        <v>187</v>
      </c>
      <c r="E179" s="152" t="s">
        <v>2043</v>
      </c>
      <c r="F179" s="153" t="s">
        <v>2044</v>
      </c>
      <c r="G179" s="154" t="s">
        <v>228</v>
      </c>
      <c r="H179" s="155">
        <v>4.7300000000000004</v>
      </c>
      <c r="I179" s="156"/>
      <c r="J179" s="157">
        <f>ROUND(I179*H179,2)</f>
        <v>0</v>
      </c>
      <c r="K179" s="153" t="s">
        <v>191</v>
      </c>
      <c r="L179" s="34"/>
      <c r="M179" s="158" t="s">
        <v>1</v>
      </c>
      <c r="N179" s="159" t="s">
        <v>45</v>
      </c>
      <c r="O179" s="59"/>
      <c r="P179" s="160">
        <f>O179*H179</f>
        <v>0</v>
      </c>
      <c r="Q179" s="160">
        <v>0</v>
      </c>
      <c r="R179" s="160">
        <f>Q179*H179</f>
        <v>0</v>
      </c>
      <c r="S179" s="160">
        <v>0</v>
      </c>
      <c r="T179" s="161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62" t="s">
        <v>192</v>
      </c>
      <c r="AT179" s="162" t="s">
        <v>187</v>
      </c>
      <c r="AU179" s="162" t="s">
        <v>88</v>
      </c>
      <c r="AY179" s="18" t="s">
        <v>185</v>
      </c>
      <c r="BE179" s="163">
        <f>IF(N179="základní",J179,0)</f>
        <v>0</v>
      </c>
      <c r="BF179" s="163">
        <f>IF(N179="snížená",J179,0)</f>
        <v>0</v>
      </c>
      <c r="BG179" s="163">
        <f>IF(N179="zákl. přenesená",J179,0)</f>
        <v>0</v>
      </c>
      <c r="BH179" s="163">
        <f>IF(N179="sníž. přenesená",J179,0)</f>
        <v>0</v>
      </c>
      <c r="BI179" s="163">
        <f>IF(N179="nulová",J179,0)</f>
        <v>0</v>
      </c>
      <c r="BJ179" s="18" t="s">
        <v>24</v>
      </c>
      <c r="BK179" s="163">
        <f>ROUND(I179*H179,2)</f>
        <v>0</v>
      </c>
      <c r="BL179" s="18" t="s">
        <v>192</v>
      </c>
      <c r="BM179" s="162" t="s">
        <v>5331</v>
      </c>
    </row>
    <row r="180" spans="1:65" s="13" customFormat="1">
      <c r="B180" s="164"/>
      <c r="D180" s="165" t="s">
        <v>194</v>
      </c>
      <c r="E180" s="166" t="s">
        <v>1</v>
      </c>
      <c r="F180" s="167" t="s">
        <v>5332</v>
      </c>
      <c r="H180" s="168">
        <v>4.7300000000000004</v>
      </c>
      <c r="I180" s="169"/>
      <c r="L180" s="164"/>
      <c r="M180" s="170"/>
      <c r="N180" s="171"/>
      <c r="O180" s="171"/>
      <c r="P180" s="171"/>
      <c r="Q180" s="171"/>
      <c r="R180" s="171"/>
      <c r="S180" s="171"/>
      <c r="T180" s="172"/>
      <c r="AT180" s="166" t="s">
        <v>194</v>
      </c>
      <c r="AU180" s="166" t="s">
        <v>88</v>
      </c>
      <c r="AV180" s="13" t="s">
        <v>88</v>
      </c>
      <c r="AW180" s="13" t="s">
        <v>35</v>
      </c>
      <c r="AX180" s="13" t="s">
        <v>24</v>
      </c>
      <c r="AY180" s="166" t="s">
        <v>185</v>
      </c>
    </row>
    <row r="181" spans="1:65" s="2" customFormat="1" ht="21.75" customHeight="1">
      <c r="A181" s="33"/>
      <c r="B181" s="150"/>
      <c r="C181" s="151" t="s">
        <v>367</v>
      </c>
      <c r="D181" s="151" t="s">
        <v>187</v>
      </c>
      <c r="E181" s="152" t="s">
        <v>4998</v>
      </c>
      <c r="F181" s="153" t="s">
        <v>4999</v>
      </c>
      <c r="G181" s="154" t="s">
        <v>228</v>
      </c>
      <c r="H181" s="155">
        <v>1.032</v>
      </c>
      <c r="I181" s="156"/>
      <c r="J181" s="157">
        <f>ROUND(I181*H181,2)</f>
        <v>0</v>
      </c>
      <c r="K181" s="153" t="s">
        <v>191</v>
      </c>
      <c r="L181" s="34"/>
      <c r="M181" s="158" t="s">
        <v>1</v>
      </c>
      <c r="N181" s="159" t="s">
        <v>45</v>
      </c>
      <c r="O181" s="59"/>
      <c r="P181" s="160">
        <f>O181*H181</f>
        <v>0</v>
      </c>
      <c r="Q181" s="160">
        <v>0</v>
      </c>
      <c r="R181" s="160">
        <f>Q181*H181</f>
        <v>0</v>
      </c>
      <c r="S181" s="160">
        <v>0</v>
      </c>
      <c r="T181" s="161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62" t="s">
        <v>192</v>
      </c>
      <c r="AT181" s="162" t="s">
        <v>187</v>
      </c>
      <c r="AU181" s="162" t="s">
        <v>88</v>
      </c>
      <c r="AY181" s="18" t="s">
        <v>185</v>
      </c>
      <c r="BE181" s="163">
        <f>IF(N181="základní",J181,0)</f>
        <v>0</v>
      </c>
      <c r="BF181" s="163">
        <f>IF(N181="snížená",J181,0)</f>
        <v>0</v>
      </c>
      <c r="BG181" s="163">
        <f>IF(N181="zákl. přenesená",J181,0)</f>
        <v>0</v>
      </c>
      <c r="BH181" s="163">
        <f>IF(N181="sníž. přenesená",J181,0)</f>
        <v>0</v>
      </c>
      <c r="BI181" s="163">
        <f>IF(N181="nulová",J181,0)</f>
        <v>0</v>
      </c>
      <c r="BJ181" s="18" t="s">
        <v>24</v>
      </c>
      <c r="BK181" s="163">
        <f>ROUND(I181*H181,2)</f>
        <v>0</v>
      </c>
      <c r="BL181" s="18" t="s">
        <v>192</v>
      </c>
      <c r="BM181" s="162" t="s">
        <v>5333</v>
      </c>
    </row>
    <row r="182" spans="1:65" s="15" customFormat="1">
      <c r="B182" s="194"/>
      <c r="D182" s="165" t="s">
        <v>194</v>
      </c>
      <c r="E182" s="195" t="s">
        <v>1</v>
      </c>
      <c r="F182" s="196" t="s">
        <v>5334</v>
      </c>
      <c r="H182" s="195" t="s">
        <v>1</v>
      </c>
      <c r="I182" s="197"/>
      <c r="L182" s="194"/>
      <c r="M182" s="198"/>
      <c r="N182" s="199"/>
      <c r="O182" s="199"/>
      <c r="P182" s="199"/>
      <c r="Q182" s="199"/>
      <c r="R182" s="199"/>
      <c r="S182" s="199"/>
      <c r="T182" s="200"/>
      <c r="AT182" s="195" t="s">
        <v>194</v>
      </c>
      <c r="AU182" s="195" t="s">
        <v>88</v>
      </c>
      <c r="AV182" s="15" t="s">
        <v>24</v>
      </c>
      <c r="AW182" s="15" t="s">
        <v>35</v>
      </c>
      <c r="AX182" s="15" t="s">
        <v>80</v>
      </c>
      <c r="AY182" s="195" t="s">
        <v>185</v>
      </c>
    </row>
    <row r="183" spans="1:65" s="13" customFormat="1">
      <c r="B183" s="164"/>
      <c r="D183" s="165" t="s">
        <v>194</v>
      </c>
      <c r="E183" s="166" t="s">
        <v>1</v>
      </c>
      <c r="F183" s="167" t="s">
        <v>5335</v>
      </c>
      <c r="H183" s="168">
        <v>1.51</v>
      </c>
      <c r="I183" s="169"/>
      <c r="L183" s="164"/>
      <c r="M183" s="170"/>
      <c r="N183" s="171"/>
      <c r="O183" s="171"/>
      <c r="P183" s="171"/>
      <c r="Q183" s="171"/>
      <c r="R183" s="171"/>
      <c r="S183" s="171"/>
      <c r="T183" s="172"/>
      <c r="AT183" s="166" t="s">
        <v>194</v>
      </c>
      <c r="AU183" s="166" t="s">
        <v>88</v>
      </c>
      <c r="AV183" s="13" t="s">
        <v>88</v>
      </c>
      <c r="AW183" s="13" t="s">
        <v>35</v>
      </c>
      <c r="AX183" s="13" t="s">
        <v>80</v>
      </c>
      <c r="AY183" s="166" t="s">
        <v>185</v>
      </c>
    </row>
    <row r="184" spans="1:65" s="13" customFormat="1">
      <c r="B184" s="164"/>
      <c r="D184" s="165" t="s">
        <v>194</v>
      </c>
      <c r="E184" s="166" t="s">
        <v>1</v>
      </c>
      <c r="F184" s="167" t="s">
        <v>5336</v>
      </c>
      <c r="H184" s="168">
        <v>1.4419999999999999</v>
      </c>
      <c r="I184" s="169"/>
      <c r="L184" s="164"/>
      <c r="M184" s="170"/>
      <c r="N184" s="171"/>
      <c r="O184" s="171"/>
      <c r="P184" s="171"/>
      <c r="Q184" s="171"/>
      <c r="R184" s="171"/>
      <c r="S184" s="171"/>
      <c r="T184" s="172"/>
      <c r="AT184" s="166" t="s">
        <v>194</v>
      </c>
      <c r="AU184" s="166" t="s">
        <v>88</v>
      </c>
      <c r="AV184" s="13" t="s">
        <v>88</v>
      </c>
      <c r="AW184" s="13" t="s">
        <v>35</v>
      </c>
      <c r="AX184" s="13" t="s">
        <v>80</v>
      </c>
      <c r="AY184" s="166" t="s">
        <v>185</v>
      </c>
    </row>
    <row r="185" spans="1:65" s="13" customFormat="1">
      <c r="B185" s="164"/>
      <c r="D185" s="165" t="s">
        <v>194</v>
      </c>
      <c r="E185" s="166" t="s">
        <v>1</v>
      </c>
      <c r="F185" s="167" t="s">
        <v>5337</v>
      </c>
      <c r="H185" s="168">
        <v>16.518000000000001</v>
      </c>
      <c r="I185" s="169"/>
      <c r="L185" s="164"/>
      <c r="M185" s="170"/>
      <c r="N185" s="171"/>
      <c r="O185" s="171"/>
      <c r="P185" s="171"/>
      <c r="Q185" s="171"/>
      <c r="R185" s="171"/>
      <c r="S185" s="171"/>
      <c r="T185" s="172"/>
      <c r="AT185" s="166" t="s">
        <v>194</v>
      </c>
      <c r="AU185" s="166" t="s">
        <v>88</v>
      </c>
      <c r="AV185" s="13" t="s">
        <v>88</v>
      </c>
      <c r="AW185" s="13" t="s">
        <v>35</v>
      </c>
      <c r="AX185" s="13" t="s">
        <v>80</v>
      </c>
      <c r="AY185" s="166" t="s">
        <v>185</v>
      </c>
    </row>
    <row r="186" spans="1:65" s="16" customFormat="1">
      <c r="B186" s="206"/>
      <c r="D186" s="165" t="s">
        <v>194</v>
      </c>
      <c r="E186" s="207" t="s">
        <v>1856</v>
      </c>
      <c r="F186" s="208" t="s">
        <v>510</v>
      </c>
      <c r="H186" s="209">
        <v>19.47</v>
      </c>
      <c r="I186" s="210"/>
      <c r="L186" s="206"/>
      <c r="M186" s="211"/>
      <c r="N186" s="212"/>
      <c r="O186" s="212"/>
      <c r="P186" s="212"/>
      <c r="Q186" s="212"/>
      <c r="R186" s="212"/>
      <c r="S186" s="212"/>
      <c r="T186" s="213"/>
      <c r="AT186" s="207" t="s">
        <v>194</v>
      </c>
      <c r="AU186" s="207" t="s">
        <v>88</v>
      </c>
      <c r="AV186" s="16" t="s">
        <v>117</v>
      </c>
      <c r="AW186" s="16" t="s">
        <v>35</v>
      </c>
      <c r="AX186" s="16" t="s">
        <v>80</v>
      </c>
      <c r="AY186" s="207" t="s">
        <v>185</v>
      </c>
    </row>
    <row r="187" spans="1:65" s="15" customFormat="1">
      <c r="B187" s="194"/>
      <c r="D187" s="165" t="s">
        <v>194</v>
      </c>
      <c r="E187" s="195" t="s">
        <v>1</v>
      </c>
      <c r="F187" s="196" t="s">
        <v>2069</v>
      </c>
      <c r="H187" s="195" t="s">
        <v>1</v>
      </c>
      <c r="I187" s="197"/>
      <c r="L187" s="194"/>
      <c r="M187" s="198"/>
      <c r="N187" s="199"/>
      <c r="O187" s="199"/>
      <c r="P187" s="199"/>
      <c r="Q187" s="199"/>
      <c r="R187" s="199"/>
      <c r="S187" s="199"/>
      <c r="T187" s="200"/>
      <c r="AT187" s="195" t="s">
        <v>194</v>
      </c>
      <c r="AU187" s="195" t="s">
        <v>88</v>
      </c>
      <c r="AV187" s="15" t="s">
        <v>24</v>
      </c>
      <c r="AW187" s="15" t="s">
        <v>35</v>
      </c>
      <c r="AX187" s="15" t="s">
        <v>80</v>
      </c>
      <c r="AY187" s="195" t="s">
        <v>185</v>
      </c>
    </row>
    <row r="188" spans="1:65" s="13" customFormat="1">
      <c r="B188" s="164"/>
      <c r="D188" s="165" t="s">
        <v>194</v>
      </c>
      <c r="E188" s="166" t="s">
        <v>1</v>
      </c>
      <c r="F188" s="167" t="s">
        <v>5338</v>
      </c>
      <c r="H188" s="168">
        <v>-0.55200000000000005</v>
      </c>
      <c r="I188" s="169"/>
      <c r="L188" s="164"/>
      <c r="M188" s="170"/>
      <c r="N188" s="171"/>
      <c r="O188" s="171"/>
      <c r="P188" s="171"/>
      <c r="Q188" s="171"/>
      <c r="R188" s="171"/>
      <c r="S188" s="171"/>
      <c r="T188" s="172"/>
      <c r="AT188" s="166" t="s">
        <v>194</v>
      </c>
      <c r="AU188" s="166" t="s">
        <v>88</v>
      </c>
      <c r="AV188" s="13" t="s">
        <v>88</v>
      </c>
      <c r="AW188" s="13" t="s">
        <v>35</v>
      </c>
      <c r="AX188" s="13" t="s">
        <v>80</v>
      </c>
      <c r="AY188" s="166" t="s">
        <v>185</v>
      </c>
    </row>
    <row r="189" spans="1:65" s="13" customFormat="1">
      <c r="B189" s="164"/>
      <c r="D189" s="165" t="s">
        <v>194</v>
      </c>
      <c r="E189" s="166" t="s">
        <v>1</v>
      </c>
      <c r="F189" s="167" t="s">
        <v>5339</v>
      </c>
      <c r="H189" s="168">
        <v>-1.718</v>
      </c>
      <c r="I189" s="169"/>
      <c r="L189" s="164"/>
      <c r="M189" s="170"/>
      <c r="N189" s="171"/>
      <c r="O189" s="171"/>
      <c r="P189" s="171"/>
      <c r="Q189" s="171"/>
      <c r="R189" s="171"/>
      <c r="S189" s="171"/>
      <c r="T189" s="172"/>
      <c r="AT189" s="166" t="s">
        <v>194</v>
      </c>
      <c r="AU189" s="166" t="s">
        <v>88</v>
      </c>
      <c r="AV189" s="13" t="s">
        <v>88</v>
      </c>
      <c r="AW189" s="13" t="s">
        <v>35</v>
      </c>
      <c r="AX189" s="13" t="s">
        <v>80</v>
      </c>
      <c r="AY189" s="166" t="s">
        <v>185</v>
      </c>
    </row>
    <row r="190" spans="1:65" s="14" customFormat="1">
      <c r="B190" s="173"/>
      <c r="D190" s="165" t="s">
        <v>194</v>
      </c>
      <c r="E190" s="174" t="s">
        <v>458</v>
      </c>
      <c r="F190" s="175" t="s">
        <v>195</v>
      </c>
      <c r="H190" s="176">
        <v>17.2</v>
      </c>
      <c r="I190" s="177"/>
      <c r="L190" s="173"/>
      <c r="M190" s="178"/>
      <c r="N190" s="179"/>
      <c r="O190" s="179"/>
      <c r="P190" s="179"/>
      <c r="Q190" s="179"/>
      <c r="R190" s="179"/>
      <c r="S190" s="179"/>
      <c r="T190" s="180"/>
      <c r="AT190" s="174" t="s">
        <v>194</v>
      </c>
      <c r="AU190" s="174" t="s">
        <v>88</v>
      </c>
      <c r="AV190" s="14" t="s">
        <v>192</v>
      </c>
      <c r="AW190" s="14" t="s">
        <v>35</v>
      </c>
      <c r="AX190" s="14" t="s">
        <v>80</v>
      </c>
      <c r="AY190" s="174" t="s">
        <v>185</v>
      </c>
    </row>
    <row r="191" spans="1:65" s="15" customFormat="1">
      <c r="B191" s="194"/>
      <c r="D191" s="165" t="s">
        <v>194</v>
      </c>
      <c r="E191" s="195" t="s">
        <v>1</v>
      </c>
      <c r="F191" s="196" t="s">
        <v>431</v>
      </c>
      <c r="H191" s="195" t="s">
        <v>1</v>
      </c>
      <c r="I191" s="197"/>
      <c r="L191" s="194"/>
      <c r="M191" s="198"/>
      <c r="N191" s="199"/>
      <c r="O191" s="199"/>
      <c r="P191" s="199"/>
      <c r="Q191" s="199"/>
      <c r="R191" s="199"/>
      <c r="S191" s="199"/>
      <c r="T191" s="200"/>
      <c r="AT191" s="195" t="s">
        <v>194</v>
      </c>
      <c r="AU191" s="195" t="s">
        <v>88</v>
      </c>
      <c r="AV191" s="15" t="s">
        <v>24</v>
      </c>
      <c r="AW191" s="15" t="s">
        <v>35</v>
      </c>
      <c r="AX191" s="15" t="s">
        <v>80</v>
      </c>
      <c r="AY191" s="195" t="s">
        <v>185</v>
      </c>
    </row>
    <row r="192" spans="1:65" s="13" customFormat="1">
      <c r="B192" s="164"/>
      <c r="D192" s="165" t="s">
        <v>194</v>
      </c>
      <c r="E192" s="166" t="s">
        <v>1</v>
      </c>
      <c r="F192" s="167" t="s">
        <v>499</v>
      </c>
      <c r="H192" s="168">
        <v>1.032</v>
      </c>
      <c r="I192" s="169"/>
      <c r="L192" s="164"/>
      <c r="M192" s="170"/>
      <c r="N192" s="171"/>
      <c r="O192" s="171"/>
      <c r="P192" s="171"/>
      <c r="Q192" s="171"/>
      <c r="R192" s="171"/>
      <c r="S192" s="171"/>
      <c r="T192" s="172"/>
      <c r="AT192" s="166" t="s">
        <v>194</v>
      </c>
      <c r="AU192" s="166" t="s">
        <v>88</v>
      </c>
      <c r="AV192" s="13" t="s">
        <v>88</v>
      </c>
      <c r="AW192" s="13" t="s">
        <v>35</v>
      </c>
      <c r="AX192" s="13" t="s">
        <v>24</v>
      </c>
      <c r="AY192" s="166" t="s">
        <v>185</v>
      </c>
    </row>
    <row r="193" spans="1:65" s="2" customFormat="1" ht="21.75" customHeight="1">
      <c r="A193" s="33"/>
      <c r="B193" s="150"/>
      <c r="C193" s="151" t="s">
        <v>372</v>
      </c>
      <c r="D193" s="151" t="s">
        <v>187</v>
      </c>
      <c r="E193" s="152" t="s">
        <v>5026</v>
      </c>
      <c r="F193" s="153" t="s">
        <v>5027</v>
      </c>
      <c r="G193" s="154" t="s">
        <v>228</v>
      </c>
      <c r="H193" s="155">
        <v>13.76</v>
      </c>
      <c r="I193" s="156"/>
      <c r="J193" s="157">
        <f>ROUND(I193*H193,2)</f>
        <v>0</v>
      </c>
      <c r="K193" s="153" t="s">
        <v>191</v>
      </c>
      <c r="L193" s="34"/>
      <c r="M193" s="158" t="s">
        <v>1</v>
      </c>
      <c r="N193" s="159" t="s">
        <v>45</v>
      </c>
      <c r="O193" s="59"/>
      <c r="P193" s="160">
        <f>O193*H193</f>
        <v>0</v>
      </c>
      <c r="Q193" s="160">
        <v>0</v>
      </c>
      <c r="R193" s="160">
        <f>Q193*H193</f>
        <v>0</v>
      </c>
      <c r="S193" s="160">
        <v>0</v>
      </c>
      <c r="T193" s="161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62" t="s">
        <v>192</v>
      </c>
      <c r="AT193" s="162" t="s">
        <v>187</v>
      </c>
      <c r="AU193" s="162" t="s">
        <v>88</v>
      </c>
      <c r="AY193" s="18" t="s">
        <v>185</v>
      </c>
      <c r="BE193" s="163">
        <f>IF(N193="základní",J193,0)</f>
        <v>0</v>
      </c>
      <c r="BF193" s="163">
        <f>IF(N193="snížená",J193,0)</f>
        <v>0</v>
      </c>
      <c r="BG193" s="163">
        <f>IF(N193="zákl. přenesená",J193,0)</f>
        <v>0</v>
      </c>
      <c r="BH193" s="163">
        <f>IF(N193="sníž. přenesená",J193,0)</f>
        <v>0</v>
      </c>
      <c r="BI193" s="163">
        <f>IF(N193="nulová",J193,0)</f>
        <v>0</v>
      </c>
      <c r="BJ193" s="18" t="s">
        <v>24</v>
      </c>
      <c r="BK193" s="163">
        <f>ROUND(I193*H193,2)</f>
        <v>0</v>
      </c>
      <c r="BL193" s="18" t="s">
        <v>192</v>
      </c>
      <c r="BM193" s="162" t="s">
        <v>5340</v>
      </c>
    </row>
    <row r="194" spans="1:65" s="13" customFormat="1">
      <c r="B194" s="164"/>
      <c r="D194" s="165" t="s">
        <v>194</v>
      </c>
      <c r="E194" s="166" t="s">
        <v>1</v>
      </c>
      <c r="F194" s="167" t="s">
        <v>503</v>
      </c>
      <c r="H194" s="168">
        <v>13.76</v>
      </c>
      <c r="I194" s="169"/>
      <c r="L194" s="164"/>
      <c r="M194" s="170"/>
      <c r="N194" s="171"/>
      <c r="O194" s="171"/>
      <c r="P194" s="171"/>
      <c r="Q194" s="171"/>
      <c r="R194" s="171"/>
      <c r="S194" s="171"/>
      <c r="T194" s="172"/>
      <c r="AT194" s="166" t="s">
        <v>194</v>
      </c>
      <c r="AU194" s="166" t="s">
        <v>88</v>
      </c>
      <c r="AV194" s="13" t="s">
        <v>88</v>
      </c>
      <c r="AW194" s="13" t="s">
        <v>35</v>
      </c>
      <c r="AX194" s="13" t="s">
        <v>24</v>
      </c>
      <c r="AY194" s="166" t="s">
        <v>185</v>
      </c>
    </row>
    <row r="195" spans="1:65" s="2" customFormat="1" ht="21.75" customHeight="1">
      <c r="A195" s="33"/>
      <c r="B195" s="150"/>
      <c r="C195" s="151" t="s">
        <v>379</v>
      </c>
      <c r="D195" s="151" t="s">
        <v>187</v>
      </c>
      <c r="E195" s="152" t="s">
        <v>5029</v>
      </c>
      <c r="F195" s="153" t="s">
        <v>5030</v>
      </c>
      <c r="G195" s="154" t="s">
        <v>228</v>
      </c>
      <c r="H195" s="155">
        <v>2.4079999999999999</v>
      </c>
      <c r="I195" s="156"/>
      <c r="J195" s="157">
        <f>ROUND(I195*H195,2)</f>
        <v>0</v>
      </c>
      <c r="K195" s="153" t="s">
        <v>191</v>
      </c>
      <c r="L195" s="34"/>
      <c r="M195" s="158" t="s">
        <v>1</v>
      </c>
      <c r="N195" s="159" t="s">
        <v>45</v>
      </c>
      <c r="O195" s="59"/>
      <c r="P195" s="160">
        <f>O195*H195</f>
        <v>0</v>
      </c>
      <c r="Q195" s="160">
        <v>0</v>
      </c>
      <c r="R195" s="160">
        <f>Q195*H195</f>
        <v>0</v>
      </c>
      <c r="S195" s="160">
        <v>0</v>
      </c>
      <c r="T195" s="161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62" t="s">
        <v>192</v>
      </c>
      <c r="AT195" s="162" t="s">
        <v>187</v>
      </c>
      <c r="AU195" s="162" t="s">
        <v>88</v>
      </c>
      <c r="AY195" s="18" t="s">
        <v>185</v>
      </c>
      <c r="BE195" s="163">
        <f>IF(N195="základní",J195,0)</f>
        <v>0</v>
      </c>
      <c r="BF195" s="163">
        <f>IF(N195="snížená",J195,0)</f>
        <v>0</v>
      </c>
      <c r="BG195" s="163">
        <f>IF(N195="zákl. přenesená",J195,0)</f>
        <v>0</v>
      </c>
      <c r="BH195" s="163">
        <f>IF(N195="sníž. přenesená",J195,0)</f>
        <v>0</v>
      </c>
      <c r="BI195" s="163">
        <f>IF(N195="nulová",J195,0)</f>
        <v>0</v>
      </c>
      <c r="BJ195" s="18" t="s">
        <v>24</v>
      </c>
      <c r="BK195" s="163">
        <f>ROUND(I195*H195,2)</f>
        <v>0</v>
      </c>
      <c r="BL195" s="18" t="s">
        <v>192</v>
      </c>
      <c r="BM195" s="162" t="s">
        <v>5341</v>
      </c>
    </row>
    <row r="196" spans="1:65" s="13" customFormat="1">
      <c r="B196" s="164"/>
      <c r="D196" s="165" t="s">
        <v>194</v>
      </c>
      <c r="E196" s="166" t="s">
        <v>1</v>
      </c>
      <c r="F196" s="167" t="s">
        <v>507</v>
      </c>
      <c r="H196" s="168">
        <v>2.4079999999999999</v>
      </c>
      <c r="I196" s="169"/>
      <c r="L196" s="164"/>
      <c r="M196" s="170"/>
      <c r="N196" s="171"/>
      <c r="O196" s="171"/>
      <c r="P196" s="171"/>
      <c r="Q196" s="171"/>
      <c r="R196" s="171"/>
      <c r="S196" s="171"/>
      <c r="T196" s="172"/>
      <c r="AT196" s="166" t="s">
        <v>194</v>
      </c>
      <c r="AU196" s="166" t="s">
        <v>88</v>
      </c>
      <c r="AV196" s="13" t="s">
        <v>88</v>
      </c>
      <c r="AW196" s="13" t="s">
        <v>35</v>
      </c>
      <c r="AX196" s="13" t="s">
        <v>24</v>
      </c>
      <c r="AY196" s="166" t="s">
        <v>185</v>
      </c>
    </row>
    <row r="197" spans="1:65" s="2" customFormat="1" ht="16.5" customHeight="1">
      <c r="A197" s="33"/>
      <c r="B197" s="150"/>
      <c r="C197" s="151" t="s">
        <v>383</v>
      </c>
      <c r="D197" s="151" t="s">
        <v>187</v>
      </c>
      <c r="E197" s="152" t="s">
        <v>4379</v>
      </c>
      <c r="F197" s="153" t="s">
        <v>4380</v>
      </c>
      <c r="G197" s="154" t="s">
        <v>288</v>
      </c>
      <c r="H197" s="155">
        <v>20.382999999999999</v>
      </c>
      <c r="I197" s="156"/>
      <c r="J197" s="157">
        <f>ROUND(I197*H197,2)</f>
        <v>0</v>
      </c>
      <c r="K197" s="153" t="s">
        <v>191</v>
      </c>
      <c r="L197" s="34"/>
      <c r="M197" s="158" t="s">
        <v>1</v>
      </c>
      <c r="N197" s="159" t="s">
        <v>45</v>
      </c>
      <c r="O197" s="59"/>
      <c r="P197" s="160">
        <f>O197*H197</f>
        <v>0</v>
      </c>
      <c r="Q197" s="160">
        <v>8.4000000000000003E-4</v>
      </c>
      <c r="R197" s="160">
        <f>Q197*H197</f>
        <v>1.712172E-2</v>
      </c>
      <c r="S197" s="160">
        <v>0</v>
      </c>
      <c r="T197" s="161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62" t="s">
        <v>192</v>
      </c>
      <c r="AT197" s="162" t="s">
        <v>187</v>
      </c>
      <c r="AU197" s="162" t="s">
        <v>88</v>
      </c>
      <c r="AY197" s="18" t="s">
        <v>185</v>
      </c>
      <c r="BE197" s="163">
        <f>IF(N197="základní",J197,0)</f>
        <v>0</v>
      </c>
      <c r="BF197" s="163">
        <f>IF(N197="snížená",J197,0)</f>
        <v>0</v>
      </c>
      <c r="BG197" s="163">
        <f>IF(N197="zákl. přenesená",J197,0)</f>
        <v>0</v>
      </c>
      <c r="BH197" s="163">
        <f>IF(N197="sníž. přenesená",J197,0)</f>
        <v>0</v>
      </c>
      <c r="BI197" s="163">
        <f>IF(N197="nulová",J197,0)</f>
        <v>0</v>
      </c>
      <c r="BJ197" s="18" t="s">
        <v>24</v>
      </c>
      <c r="BK197" s="163">
        <f>ROUND(I197*H197,2)</f>
        <v>0</v>
      </c>
      <c r="BL197" s="18" t="s">
        <v>192</v>
      </c>
      <c r="BM197" s="162" t="s">
        <v>5342</v>
      </c>
    </row>
    <row r="198" spans="1:65" s="15" customFormat="1">
      <c r="B198" s="194"/>
      <c r="D198" s="165" t="s">
        <v>194</v>
      </c>
      <c r="E198" s="195" t="s">
        <v>1</v>
      </c>
      <c r="F198" s="196" t="s">
        <v>5334</v>
      </c>
      <c r="H198" s="195" t="s">
        <v>1</v>
      </c>
      <c r="I198" s="197"/>
      <c r="L198" s="194"/>
      <c r="M198" s="198"/>
      <c r="N198" s="199"/>
      <c r="O198" s="199"/>
      <c r="P198" s="199"/>
      <c r="Q198" s="199"/>
      <c r="R198" s="199"/>
      <c r="S198" s="199"/>
      <c r="T198" s="200"/>
      <c r="AT198" s="195" t="s">
        <v>194</v>
      </c>
      <c r="AU198" s="195" t="s">
        <v>88</v>
      </c>
      <c r="AV198" s="15" t="s">
        <v>24</v>
      </c>
      <c r="AW198" s="15" t="s">
        <v>35</v>
      </c>
      <c r="AX198" s="15" t="s">
        <v>80</v>
      </c>
      <c r="AY198" s="195" t="s">
        <v>185</v>
      </c>
    </row>
    <row r="199" spans="1:65" s="13" customFormat="1">
      <c r="B199" s="164"/>
      <c r="D199" s="165" t="s">
        <v>194</v>
      </c>
      <c r="E199" s="166" t="s">
        <v>1</v>
      </c>
      <c r="F199" s="167" t="s">
        <v>5343</v>
      </c>
      <c r="H199" s="168">
        <v>2.7450000000000001</v>
      </c>
      <c r="I199" s="169"/>
      <c r="L199" s="164"/>
      <c r="M199" s="170"/>
      <c r="N199" s="171"/>
      <c r="O199" s="171"/>
      <c r="P199" s="171"/>
      <c r="Q199" s="171"/>
      <c r="R199" s="171"/>
      <c r="S199" s="171"/>
      <c r="T199" s="172"/>
      <c r="AT199" s="166" t="s">
        <v>194</v>
      </c>
      <c r="AU199" s="166" t="s">
        <v>88</v>
      </c>
      <c r="AV199" s="13" t="s">
        <v>88</v>
      </c>
      <c r="AW199" s="13" t="s">
        <v>35</v>
      </c>
      <c r="AX199" s="13" t="s">
        <v>80</v>
      </c>
      <c r="AY199" s="166" t="s">
        <v>185</v>
      </c>
    </row>
    <row r="200" spans="1:65" s="13" customFormat="1">
      <c r="B200" s="164"/>
      <c r="D200" s="165" t="s">
        <v>194</v>
      </c>
      <c r="E200" s="166" t="s">
        <v>1</v>
      </c>
      <c r="F200" s="167" t="s">
        <v>5344</v>
      </c>
      <c r="H200" s="168">
        <v>2.6219999999999999</v>
      </c>
      <c r="I200" s="169"/>
      <c r="L200" s="164"/>
      <c r="M200" s="170"/>
      <c r="N200" s="171"/>
      <c r="O200" s="171"/>
      <c r="P200" s="171"/>
      <c r="Q200" s="171"/>
      <c r="R200" s="171"/>
      <c r="S200" s="171"/>
      <c r="T200" s="172"/>
      <c r="AT200" s="166" t="s">
        <v>194</v>
      </c>
      <c r="AU200" s="166" t="s">
        <v>88</v>
      </c>
      <c r="AV200" s="13" t="s">
        <v>88</v>
      </c>
      <c r="AW200" s="13" t="s">
        <v>35</v>
      </c>
      <c r="AX200" s="13" t="s">
        <v>80</v>
      </c>
      <c r="AY200" s="166" t="s">
        <v>185</v>
      </c>
    </row>
    <row r="201" spans="1:65" s="13" customFormat="1">
      <c r="B201" s="164"/>
      <c r="D201" s="165" t="s">
        <v>194</v>
      </c>
      <c r="E201" s="166" t="s">
        <v>1</v>
      </c>
      <c r="F201" s="167" t="s">
        <v>5345</v>
      </c>
      <c r="H201" s="168">
        <v>15.016</v>
      </c>
      <c r="I201" s="169"/>
      <c r="L201" s="164"/>
      <c r="M201" s="170"/>
      <c r="N201" s="171"/>
      <c r="O201" s="171"/>
      <c r="P201" s="171"/>
      <c r="Q201" s="171"/>
      <c r="R201" s="171"/>
      <c r="S201" s="171"/>
      <c r="T201" s="172"/>
      <c r="AT201" s="166" t="s">
        <v>194</v>
      </c>
      <c r="AU201" s="166" t="s">
        <v>88</v>
      </c>
      <c r="AV201" s="13" t="s">
        <v>88</v>
      </c>
      <c r="AW201" s="13" t="s">
        <v>35</v>
      </c>
      <c r="AX201" s="13" t="s">
        <v>80</v>
      </c>
      <c r="AY201" s="166" t="s">
        <v>185</v>
      </c>
    </row>
    <row r="202" spans="1:65" s="14" customFormat="1">
      <c r="B202" s="173"/>
      <c r="D202" s="165" t="s">
        <v>194</v>
      </c>
      <c r="E202" s="174" t="s">
        <v>1</v>
      </c>
      <c r="F202" s="175" t="s">
        <v>195</v>
      </c>
      <c r="H202" s="176">
        <v>20.382999999999999</v>
      </c>
      <c r="I202" s="177"/>
      <c r="L202" s="173"/>
      <c r="M202" s="178"/>
      <c r="N202" s="179"/>
      <c r="O202" s="179"/>
      <c r="P202" s="179"/>
      <c r="Q202" s="179"/>
      <c r="R202" s="179"/>
      <c r="S202" s="179"/>
      <c r="T202" s="180"/>
      <c r="AT202" s="174" t="s">
        <v>194</v>
      </c>
      <c r="AU202" s="174" t="s">
        <v>88</v>
      </c>
      <c r="AV202" s="14" t="s">
        <v>192</v>
      </c>
      <c r="AW202" s="14" t="s">
        <v>35</v>
      </c>
      <c r="AX202" s="14" t="s">
        <v>24</v>
      </c>
      <c r="AY202" s="174" t="s">
        <v>185</v>
      </c>
    </row>
    <row r="203" spans="1:65" s="2" customFormat="1" ht="16.5" customHeight="1">
      <c r="A203" s="33"/>
      <c r="B203" s="150"/>
      <c r="C203" s="151" t="s">
        <v>389</v>
      </c>
      <c r="D203" s="151" t="s">
        <v>187</v>
      </c>
      <c r="E203" s="152" t="s">
        <v>4397</v>
      </c>
      <c r="F203" s="153" t="s">
        <v>4398</v>
      </c>
      <c r="G203" s="154" t="s">
        <v>288</v>
      </c>
      <c r="H203" s="155">
        <v>20.382999999999999</v>
      </c>
      <c r="I203" s="156"/>
      <c r="J203" s="157">
        <f>ROUND(I203*H203,2)</f>
        <v>0</v>
      </c>
      <c r="K203" s="153" t="s">
        <v>191</v>
      </c>
      <c r="L203" s="34"/>
      <c r="M203" s="158" t="s">
        <v>1</v>
      </c>
      <c r="N203" s="159" t="s">
        <v>45</v>
      </c>
      <c r="O203" s="59"/>
      <c r="P203" s="160">
        <f>O203*H203</f>
        <v>0</v>
      </c>
      <c r="Q203" s="160">
        <v>0</v>
      </c>
      <c r="R203" s="160">
        <f>Q203*H203</f>
        <v>0</v>
      </c>
      <c r="S203" s="160">
        <v>0</v>
      </c>
      <c r="T203" s="161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62" t="s">
        <v>192</v>
      </c>
      <c r="AT203" s="162" t="s">
        <v>187</v>
      </c>
      <c r="AU203" s="162" t="s">
        <v>88</v>
      </c>
      <c r="AY203" s="18" t="s">
        <v>185</v>
      </c>
      <c r="BE203" s="163">
        <f>IF(N203="základní",J203,0)</f>
        <v>0</v>
      </c>
      <c r="BF203" s="163">
        <f>IF(N203="snížená",J203,0)</f>
        <v>0</v>
      </c>
      <c r="BG203" s="163">
        <f>IF(N203="zákl. přenesená",J203,0)</f>
        <v>0</v>
      </c>
      <c r="BH203" s="163">
        <f>IF(N203="sníž. přenesená",J203,0)</f>
        <v>0</v>
      </c>
      <c r="BI203" s="163">
        <f>IF(N203="nulová",J203,0)</f>
        <v>0</v>
      </c>
      <c r="BJ203" s="18" t="s">
        <v>24</v>
      </c>
      <c r="BK203" s="163">
        <f>ROUND(I203*H203,2)</f>
        <v>0</v>
      </c>
      <c r="BL203" s="18" t="s">
        <v>192</v>
      </c>
      <c r="BM203" s="162" t="s">
        <v>5346</v>
      </c>
    </row>
    <row r="204" spans="1:65" s="2" customFormat="1" ht="16.5" customHeight="1">
      <c r="A204" s="33"/>
      <c r="B204" s="150"/>
      <c r="C204" s="151" t="s">
        <v>393</v>
      </c>
      <c r="D204" s="151" t="s">
        <v>187</v>
      </c>
      <c r="E204" s="152" t="s">
        <v>1560</v>
      </c>
      <c r="F204" s="153" t="s">
        <v>1561</v>
      </c>
      <c r="G204" s="154" t="s">
        <v>288</v>
      </c>
      <c r="H204" s="155">
        <v>15.016</v>
      </c>
      <c r="I204" s="156"/>
      <c r="J204" s="157">
        <f>ROUND(I204*H204,2)</f>
        <v>0</v>
      </c>
      <c r="K204" s="153" t="s">
        <v>191</v>
      </c>
      <c r="L204" s="34"/>
      <c r="M204" s="158" t="s">
        <v>1</v>
      </c>
      <c r="N204" s="159" t="s">
        <v>45</v>
      </c>
      <c r="O204" s="59"/>
      <c r="P204" s="160">
        <f>O204*H204</f>
        <v>0</v>
      </c>
      <c r="Q204" s="160">
        <v>8.4999999999999995E-4</v>
      </c>
      <c r="R204" s="160">
        <f>Q204*H204</f>
        <v>1.27636E-2</v>
      </c>
      <c r="S204" s="160">
        <v>0</v>
      </c>
      <c r="T204" s="161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62" t="s">
        <v>192</v>
      </c>
      <c r="AT204" s="162" t="s">
        <v>187</v>
      </c>
      <c r="AU204" s="162" t="s">
        <v>88</v>
      </c>
      <c r="AY204" s="18" t="s">
        <v>185</v>
      </c>
      <c r="BE204" s="163">
        <f>IF(N204="základní",J204,0)</f>
        <v>0</v>
      </c>
      <c r="BF204" s="163">
        <f>IF(N204="snížená",J204,0)</f>
        <v>0</v>
      </c>
      <c r="BG204" s="163">
        <f>IF(N204="zákl. přenesená",J204,0)</f>
        <v>0</v>
      </c>
      <c r="BH204" s="163">
        <f>IF(N204="sníž. přenesená",J204,0)</f>
        <v>0</v>
      </c>
      <c r="BI204" s="163">
        <f>IF(N204="nulová",J204,0)</f>
        <v>0</v>
      </c>
      <c r="BJ204" s="18" t="s">
        <v>24</v>
      </c>
      <c r="BK204" s="163">
        <f>ROUND(I204*H204,2)</f>
        <v>0</v>
      </c>
      <c r="BL204" s="18" t="s">
        <v>192</v>
      </c>
      <c r="BM204" s="162" t="s">
        <v>5347</v>
      </c>
    </row>
    <row r="205" spans="1:65" s="15" customFormat="1">
      <c r="B205" s="194"/>
      <c r="D205" s="165" t="s">
        <v>194</v>
      </c>
      <c r="E205" s="195" t="s">
        <v>1</v>
      </c>
      <c r="F205" s="196" t="s">
        <v>5334</v>
      </c>
      <c r="H205" s="195" t="s">
        <v>1</v>
      </c>
      <c r="I205" s="197"/>
      <c r="L205" s="194"/>
      <c r="M205" s="198"/>
      <c r="N205" s="199"/>
      <c r="O205" s="199"/>
      <c r="P205" s="199"/>
      <c r="Q205" s="199"/>
      <c r="R205" s="199"/>
      <c r="S205" s="199"/>
      <c r="T205" s="200"/>
      <c r="AT205" s="195" t="s">
        <v>194</v>
      </c>
      <c r="AU205" s="195" t="s">
        <v>88</v>
      </c>
      <c r="AV205" s="15" t="s">
        <v>24</v>
      </c>
      <c r="AW205" s="15" t="s">
        <v>35</v>
      </c>
      <c r="AX205" s="15" t="s">
        <v>80</v>
      </c>
      <c r="AY205" s="195" t="s">
        <v>185</v>
      </c>
    </row>
    <row r="206" spans="1:65" s="13" customFormat="1">
      <c r="B206" s="164"/>
      <c r="D206" s="165" t="s">
        <v>194</v>
      </c>
      <c r="E206" s="166" t="s">
        <v>1</v>
      </c>
      <c r="F206" s="167" t="s">
        <v>5345</v>
      </c>
      <c r="H206" s="168">
        <v>15.016</v>
      </c>
      <c r="I206" s="169"/>
      <c r="L206" s="164"/>
      <c r="M206" s="170"/>
      <c r="N206" s="171"/>
      <c r="O206" s="171"/>
      <c r="P206" s="171"/>
      <c r="Q206" s="171"/>
      <c r="R206" s="171"/>
      <c r="S206" s="171"/>
      <c r="T206" s="172"/>
      <c r="AT206" s="166" t="s">
        <v>194</v>
      </c>
      <c r="AU206" s="166" t="s">
        <v>88</v>
      </c>
      <c r="AV206" s="13" t="s">
        <v>88</v>
      </c>
      <c r="AW206" s="13" t="s">
        <v>35</v>
      </c>
      <c r="AX206" s="13" t="s">
        <v>24</v>
      </c>
      <c r="AY206" s="166" t="s">
        <v>185</v>
      </c>
    </row>
    <row r="207" spans="1:65" s="2" customFormat="1" ht="16.5" customHeight="1">
      <c r="A207" s="33"/>
      <c r="B207" s="150"/>
      <c r="C207" s="151" t="s">
        <v>396</v>
      </c>
      <c r="D207" s="151" t="s">
        <v>187</v>
      </c>
      <c r="E207" s="152" t="s">
        <v>1565</v>
      </c>
      <c r="F207" s="153" t="s">
        <v>1566</v>
      </c>
      <c r="G207" s="154" t="s">
        <v>288</v>
      </c>
      <c r="H207" s="155">
        <v>15.016</v>
      </c>
      <c r="I207" s="156"/>
      <c r="J207" s="157">
        <f>ROUND(I207*H207,2)</f>
        <v>0</v>
      </c>
      <c r="K207" s="153" t="s">
        <v>191</v>
      </c>
      <c r="L207" s="34"/>
      <c r="M207" s="158" t="s">
        <v>1</v>
      </c>
      <c r="N207" s="159" t="s">
        <v>45</v>
      </c>
      <c r="O207" s="59"/>
      <c r="P207" s="160">
        <f>O207*H207</f>
        <v>0</v>
      </c>
      <c r="Q207" s="160">
        <v>0</v>
      </c>
      <c r="R207" s="160">
        <f>Q207*H207</f>
        <v>0</v>
      </c>
      <c r="S207" s="160">
        <v>0</v>
      </c>
      <c r="T207" s="161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62" t="s">
        <v>192</v>
      </c>
      <c r="AT207" s="162" t="s">
        <v>187</v>
      </c>
      <c r="AU207" s="162" t="s">
        <v>88</v>
      </c>
      <c r="AY207" s="18" t="s">
        <v>185</v>
      </c>
      <c r="BE207" s="163">
        <f>IF(N207="základní",J207,0)</f>
        <v>0</v>
      </c>
      <c r="BF207" s="163">
        <f>IF(N207="snížená",J207,0)</f>
        <v>0</v>
      </c>
      <c r="BG207" s="163">
        <f>IF(N207="zákl. přenesená",J207,0)</f>
        <v>0</v>
      </c>
      <c r="BH207" s="163">
        <f>IF(N207="sníž. přenesená",J207,0)</f>
        <v>0</v>
      </c>
      <c r="BI207" s="163">
        <f>IF(N207="nulová",J207,0)</f>
        <v>0</v>
      </c>
      <c r="BJ207" s="18" t="s">
        <v>24</v>
      </c>
      <c r="BK207" s="163">
        <f>ROUND(I207*H207,2)</f>
        <v>0</v>
      </c>
      <c r="BL207" s="18" t="s">
        <v>192</v>
      </c>
      <c r="BM207" s="162" t="s">
        <v>5348</v>
      </c>
    </row>
    <row r="208" spans="1:65" s="2" customFormat="1" ht="16.5" customHeight="1">
      <c r="A208" s="33"/>
      <c r="B208" s="150"/>
      <c r="C208" s="151" t="s">
        <v>398</v>
      </c>
      <c r="D208" s="151" t="s">
        <v>187</v>
      </c>
      <c r="E208" s="152" t="s">
        <v>4434</v>
      </c>
      <c r="F208" s="153" t="s">
        <v>4435</v>
      </c>
      <c r="G208" s="154" t="s">
        <v>228</v>
      </c>
      <c r="H208" s="155">
        <v>0.67</v>
      </c>
      <c r="I208" s="156"/>
      <c r="J208" s="157">
        <f>ROUND(I208*H208,2)</f>
        <v>0</v>
      </c>
      <c r="K208" s="153" t="s">
        <v>191</v>
      </c>
      <c r="L208" s="34"/>
      <c r="M208" s="158" t="s">
        <v>1</v>
      </c>
      <c r="N208" s="159" t="s">
        <v>45</v>
      </c>
      <c r="O208" s="59"/>
      <c r="P208" s="160">
        <f>O208*H208</f>
        <v>0</v>
      </c>
      <c r="Q208" s="160">
        <v>0</v>
      </c>
      <c r="R208" s="160">
        <f>Q208*H208</f>
        <v>0</v>
      </c>
      <c r="S208" s="160">
        <v>0</v>
      </c>
      <c r="T208" s="161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62" t="s">
        <v>192</v>
      </c>
      <c r="AT208" s="162" t="s">
        <v>187</v>
      </c>
      <c r="AU208" s="162" t="s">
        <v>88</v>
      </c>
      <c r="AY208" s="18" t="s">
        <v>185</v>
      </c>
      <c r="BE208" s="163">
        <f>IF(N208="základní",J208,0)</f>
        <v>0</v>
      </c>
      <c r="BF208" s="163">
        <f>IF(N208="snížená",J208,0)</f>
        <v>0</v>
      </c>
      <c r="BG208" s="163">
        <f>IF(N208="zákl. přenesená",J208,0)</f>
        <v>0</v>
      </c>
      <c r="BH208" s="163">
        <f>IF(N208="sníž. přenesená",J208,0)</f>
        <v>0</v>
      </c>
      <c r="BI208" s="163">
        <f>IF(N208="nulová",J208,0)</f>
        <v>0</v>
      </c>
      <c r="BJ208" s="18" t="s">
        <v>24</v>
      </c>
      <c r="BK208" s="163">
        <f>ROUND(I208*H208,2)</f>
        <v>0</v>
      </c>
      <c r="BL208" s="18" t="s">
        <v>192</v>
      </c>
      <c r="BM208" s="162" t="s">
        <v>5349</v>
      </c>
    </row>
    <row r="209" spans="1:65" s="15" customFormat="1">
      <c r="B209" s="194"/>
      <c r="D209" s="165" t="s">
        <v>194</v>
      </c>
      <c r="E209" s="195" t="s">
        <v>1</v>
      </c>
      <c r="F209" s="196" t="s">
        <v>5350</v>
      </c>
      <c r="H209" s="195" t="s">
        <v>1</v>
      </c>
      <c r="I209" s="197"/>
      <c r="L209" s="194"/>
      <c r="M209" s="198"/>
      <c r="N209" s="199"/>
      <c r="O209" s="199"/>
      <c r="P209" s="199"/>
      <c r="Q209" s="199"/>
      <c r="R209" s="199"/>
      <c r="S209" s="199"/>
      <c r="T209" s="200"/>
      <c r="AT209" s="195" t="s">
        <v>194</v>
      </c>
      <c r="AU209" s="195" t="s">
        <v>88</v>
      </c>
      <c r="AV209" s="15" t="s">
        <v>24</v>
      </c>
      <c r="AW209" s="15" t="s">
        <v>35</v>
      </c>
      <c r="AX209" s="15" t="s">
        <v>80</v>
      </c>
      <c r="AY209" s="195" t="s">
        <v>185</v>
      </c>
    </row>
    <row r="210" spans="1:65" s="13" customFormat="1">
      <c r="B210" s="164"/>
      <c r="D210" s="165" t="s">
        <v>194</v>
      </c>
      <c r="E210" s="166" t="s">
        <v>1</v>
      </c>
      <c r="F210" s="167" t="s">
        <v>5351</v>
      </c>
      <c r="H210" s="168">
        <v>17.013000000000002</v>
      </c>
      <c r="I210" s="169"/>
      <c r="L210" s="164"/>
      <c r="M210" s="170"/>
      <c r="N210" s="171"/>
      <c r="O210" s="171"/>
      <c r="P210" s="171"/>
      <c r="Q210" s="171"/>
      <c r="R210" s="171"/>
      <c r="S210" s="171"/>
      <c r="T210" s="172"/>
      <c r="AT210" s="166" t="s">
        <v>194</v>
      </c>
      <c r="AU210" s="166" t="s">
        <v>88</v>
      </c>
      <c r="AV210" s="13" t="s">
        <v>88</v>
      </c>
      <c r="AW210" s="13" t="s">
        <v>35</v>
      </c>
      <c r="AX210" s="13" t="s">
        <v>80</v>
      </c>
      <c r="AY210" s="166" t="s">
        <v>185</v>
      </c>
    </row>
    <row r="211" spans="1:65" s="16" customFormat="1">
      <c r="B211" s="206"/>
      <c r="D211" s="165" t="s">
        <v>194</v>
      </c>
      <c r="E211" s="207" t="s">
        <v>1860</v>
      </c>
      <c r="F211" s="208" t="s">
        <v>510</v>
      </c>
      <c r="H211" s="209">
        <v>17.013000000000002</v>
      </c>
      <c r="I211" s="210"/>
      <c r="L211" s="206"/>
      <c r="M211" s="211"/>
      <c r="N211" s="212"/>
      <c r="O211" s="212"/>
      <c r="P211" s="212"/>
      <c r="Q211" s="212"/>
      <c r="R211" s="212"/>
      <c r="S211" s="212"/>
      <c r="T211" s="213"/>
      <c r="AT211" s="207" t="s">
        <v>194</v>
      </c>
      <c r="AU211" s="207" t="s">
        <v>88</v>
      </c>
      <c r="AV211" s="16" t="s">
        <v>117</v>
      </c>
      <c r="AW211" s="16" t="s">
        <v>35</v>
      </c>
      <c r="AX211" s="16" t="s">
        <v>80</v>
      </c>
      <c r="AY211" s="207" t="s">
        <v>185</v>
      </c>
    </row>
    <row r="212" spans="1:65" s="15" customFormat="1">
      <c r="B212" s="194"/>
      <c r="D212" s="165" t="s">
        <v>194</v>
      </c>
      <c r="E212" s="195" t="s">
        <v>1</v>
      </c>
      <c r="F212" s="196" t="s">
        <v>2069</v>
      </c>
      <c r="H212" s="195" t="s">
        <v>1</v>
      </c>
      <c r="I212" s="197"/>
      <c r="L212" s="194"/>
      <c r="M212" s="198"/>
      <c r="N212" s="199"/>
      <c r="O212" s="199"/>
      <c r="P212" s="199"/>
      <c r="Q212" s="199"/>
      <c r="R212" s="199"/>
      <c r="S212" s="199"/>
      <c r="T212" s="200"/>
      <c r="AT212" s="195" t="s">
        <v>194</v>
      </c>
      <c r="AU212" s="195" t="s">
        <v>88</v>
      </c>
      <c r="AV212" s="15" t="s">
        <v>24</v>
      </c>
      <c r="AW212" s="15" t="s">
        <v>35</v>
      </c>
      <c r="AX212" s="15" t="s">
        <v>80</v>
      </c>
      <c r="AY212" s="195" t="s">
        <v>185</v>
      </c>
    </row>
    <row r="213" spans="1:65" s="13" customFormat="1">
      <c r="B213" s="164"/>
      <c r="D213" s="165" t="s">
        <v>194</v>
      </c>
      <c r="E213" s="166" t="s">
        <v>1</v>
      </c>
      <c r="F213" s="167" t="s">
        <v>5352</v>
      </c>
      <c r="H213" s="168">
        <v>-5.8460000000000001</v>
      </c>
      <c r="I213" s="169"/>
      <c r="L213" s="164"/>
      <c r="M213" s="170"/>
      <c r="N213" s="171"/>
      <c r="O213" s="171"/>
      <c r="P213" s="171"/>
      <c r="Q213" s="171"/>
      <c r="R213" s="171"/>
      <c r="S213" s="171"/>
      <c r="T213" s="172"/>
      <c r="AT213" s="166" t="s">
        <v>194</v>
      </c>
      <c r="AU213" s="166" t="s">
        <v>88</v>
      </c>
      <c r="AV213" s="13" t="s">
        <v>88</v>
      </c>
      <c r="AW213" s="13" t="s">
        <v>35</v>
      </c>
      <c r="AX213" s="13" t="s">
        <v>80</v>
      </c>
      <c r="AY213" s="166" t="s">
        <v>185</v>
      </c>
    </row>
    <row r="214" spans="1:65" s="14" customFormat="1">
      <c r="B214" s="173"/>
      <c r="D214" s="165" t="s">
        <v>194</v>
      </c>
      <c r="E214" s="174" t="s">
        <v>1858</v>
      </c>
      <c r="F214" s="175" t="s">
        <v>195</v>
      </c>
      <c r="H214" s="176">
        <v>11.167</v>
      </c>
      <c r="I214" s="177"/>
      <c r="L214" s="173"/>
      <c r="M214" s="178"/>
      <c r="N214" s="179"/>
      <c r="O214" s="179"/>
      <c r="P214" s="179"/>
      <c r="Q214" s="179"/>
      <c r="R214" s="179"/>
      <c r="S214" s="179"/>
      <c r="T214" s="180"/>
      <c r="AT214" s="174" t="s">
        <v>194</v>
      </c>
      <c r="AU214" s="174" t="s">
        <v>88</v>
      </c>
      <c r="AV214" s="14" t="s">
        <v>192</v>
      </c>
      <c r="AW214" s="14" t="s">
        <v>35</v>
      </c>
      <c r="AX214" s="14" t="s">
        <v>80</v>
      </c>
      <c r="AY214" s="174" t="s">
        <v>185</v>
      </c>
    </row>
    <row r="215" spans="1:65" s="15" customFormat="1">
      <c r="B215" s="194"/>
      <c r="D215" s="165" t="s">
        <v>194</v>
      </c>
      <c r="E215" s="195" t="s">
        <v>1</v>
      </c>
      <c r="F215" s="196" t="s">
        <v>431</v>
      </c>
      <c r="H215" s="195" t="s">
        <v>1</v>
      </c>
      <c r="I215" s="197"/>
      <c r="L215" s="194"/>
      <c r="M215" s="198"/>
      <c r="N215" s="199"/>
      <c r="O215" s="199"/>
      <c r="P215" s="199"/>
      <c r="Q215" s="199"/>
      <c r="R215" s="199"/>
      <c r="S215" s="199"/>
      <c r="T215" s="200"/>
      <c r="AT215" s="195" t="s">
        <v>194</v>
      </c>
      <c r="AU215" s="195" t="s">
        <v>88</v>
      </c>
      <c r="AV215" s="15" t="s">
        <v>24</v>
      </c>
      <c r="AW215" s="15" t="s">
        <v>35</v>
      </c>
      <c r="AX215" s="15" t="s">
        <v>80</v>
      </c>
      <c r="AY215" s="195" t="s">
        <v>185</v>
      </c>
    </row>
    <row r="216" spans="1:65" s="13" customFormat="1">
      <c r="B216" s="164"/>
      <c r="D216" s="165" t="s">
        <v>194</v>
      </c>
      <c r="E216" s="166" t="s">
        <v>1</v>
      </c>
      <c r="F216" s="167" t="s">
        <v>4448</v>
      </c>
      <c r="H216" s="168">
        <v>0.67</v>
      </c>
      <c r="I216" s="169"/>
      <c r="L216" s="164"/>
      <c r="M216" s="170"/>
      <c r="N216" s="171"/>
      <c r="O216" s="171"/>
      <c r="P216" s="171"/>
      <c r="Q216" s="171"/>
      <c r="R216" s="171"/>
      <c r="S216" s="171"/>
      <c r="T216" s="172"/>
      <c r="AT216" s="166" t="s">
        <v>194</v>
      </c>
      <c r="AU216" s="166" t="s">
        <v>88</v>
      </c>
      <c r="AV216" s="13" t="s">
        <v>88</v>
      </c>
      <c r="AW216" s="13" t="s">
        <v>35</v>
      </c>
      <c r="AX216" s="13" t="s">
        <v>24</v>
      </c>
      <c r="AY216" s="166" t="s">
        <v>185</v>
      </c>
    </row>
    <row r="217" spans="1:65" s="2" customFormat="1" ht="16.5" customHeight="1">
      <c r="A217" s="33"/>
      <c r="B217" s="150"/>
      <c r="C217" s="151" t="s">
        <v>127</v>
      </c>
      <c r="D217" s="151" t="s">
        <v>187</v>
      </c>
      <c r="E217" s="152" t="s">
        <v>4449</v>
      </c>
      <c r="F217" s="153" t="s">
        <v>4450</v>
      </c>
      <c r="G217" s="154" t="s">
        <v>228</v>
      </c>
      <c r="H217" s="155">
        <v>8.9339999999999993</v>
      </c>
      <c r="I217" s="156"/>
      <c r="J217" s="157">
        <f>ROUND(I217*H217,2)</f>
        <v>0</v>
      </c>
      <c r="K217" s="153" t="s">
        <v>191</v>
      </c>
      <c r="L217" s="34"/>
      <c r="M217" s="158" t="s">
        <v>1</v>
      </c>
      <c r="N217" s="159" t="s">
        <v>45</v>
      </c>
      <c r="O217" s="59"/>
      <c r="P217" s="160">
        <f>O217*H217</f>
        <v>0</v>
      </c>
      <c r="Q217" s="160">
        <v>0</v>
      </c>
      <c r="R217" s="160">
        <f>Q217*H217</f>
        <v>0</v>
      </c>
      <c r="S217" s="160">
        <v>0</v>
      </c>
      <c r="T217" s="161">
        <f>S217*H217</f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62" t="s">
        <v>192</v>
      </c>
      <c r="AT217" s="162" t="s">
        <v>187</v>
      </c>
      <c r="AU217" s="162" t="s">
        <v>88</v>
      </c>
      <c r="AY217" s="18" t="s">
        <v>185</v>
      </c>
      <c r="BE217" s="163">
        <f>IF(N217="základní",J217,0)</f>
        <v>0</v>
      </c>
      <c r="BF217" s="163">
        <f>IF(N217="snížená",J217,0)</f>
        <v>0</v>
      </c>
      <c r="BG217" s="163">
        <f>IF(N217="zákl. přenesená",J217,0)</f>
        <v>0</v>
      </c>
      <c r="BH217" s="163">
        <f>IF(N217="sníž. přenesená",J217,0)</f>
        <v>0</v>
      </c>
      <c r="BI217" s="163">
        <f>IF(N217="nulová",J217,0)</f>
        <v>0</v>
      </c>
      <c r="BJ217" s="18" t="s">
        <v>24</v>
      </c>
      <c r="BK217" s="163">
        <f>ROUND(I217*H217,2)</f>
        <v>0</v>
      </c>
      <c r="BL217" s="18" t="s">
        <v>192</v>
      </c>
      <c r="BM217" s="162" t="s">
        <v>5353</v>
      </c>
    </row>
    <row r="218" spans="1:65" s="13" customFormat="1">
      <c r="B218" s="164"/>
      <c r="D218" s="165" t="s">
        <v>194</v>
      </c>
      <c r="E218" s="166" t="s">
        <v>1</v>
      </c>
      <c r="F218" s="167" t="s">
        <v>4452</v>
      </c>
      <c r="H218" s="168">
        <v>8.9339999999999993</v>
      </c>
      <c r="I218" s="169"/>
      <c r="L218" s="164"/>
      <c r="M218" s="170"/>
      <c r="N218" s="171"/>
      <c r="O218" s="171"/>
      <c r="P218" s="171"/>
      <c r="Q218" s="171"/>
      <c r="R218" s="171"/>
      <c r="S218" s="171"/>
      <c r="T218" s="172"/>
      <c r="AT218" s="166" t="s">
        <v>194</v>
      </c>
      <c r="AU218" s="166" t="s">
        <v>88</v>
      </c>
      <c r="AV218" s="13" t="s">
        <v>88</v>
      </c>
      <c r="AW218" s="13" t="s">
        <v>35</v>
      </c>
      <c r="AX218" s="13" t="s">
        <v>24</v>
      </c>
      <c r="AY218" s="166" t="s">
        <v>185</v>
      </c>
    </row>
    <row r="219" spans="1:65" s="2" customFormat="1" ht="16.5" customHeight="1">
      <c r="A219" s="33"/>
      <c r="B219" s="150"/>
      <c r="C219" s="151" t="s">
        <v>130</v>
      </c>
      <c r="D219" s="151" t="s">
        <v>187</v>
      </c>
      <c r="E219" s="152" t="s">
        <v>4453</v>
      </c>
      <c r="F219" s="153" t="s">
        <v>4454</v>
      </c>
      <c r="G219" s="154" t="s">
        <v>228</v>
      </c>
      <c r="H219" s="155">
        <v>1.5629999999999999</v>
      </c>
      <c r="I219" s="156"/>
      <c r="J219" s="157">
        <f>ROUND(I219*H219,2)</f>
        <v>0</v>
      </c>
      <c r="K219" s="153" t="s">
        <v>191</v>
      </c>
      <c r="L219" s="34"/>
      <c r="M219" s="158" t="s">
        <v>1</v>
      </c>
      <c r="N219" s="159" t="s">
        <v>45</v>
      </c>
      <c r="O219" s="59"/>
      <c r="P219" s="160">
        <f>O219*H219</f>
        <v>0</v>
      </c>
      <c r="Q219" s="160">
        <v>0</v>
      </c>
      <c r="R219" s="160">
        <f>Q219*H219</f>
        <v>0</v>
      </c>
      <c r="S219" s="160">
        <v>0</v>
      </c>
      <c r="T219" s="161">
        <f>S219*H219</f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62" t="s">
        <v>192</v>
      </c>
      <c r="AT219" s="162" t="s">
        <v>187</v>
      </c>
      <c r="AU219" s="162" t="s">
        <v>88</v>
      </c>
      <c r="AY219" s="18" t="s">
        <v>185</v>
      </c>
      <c r="BE219" s="163">
        <f>IF(N219="základní",J219,0)</f>
        <v>0</v>
      </c>
      <c r="BF219" s="163">
        <f>IF(N219="snížená",J219,0)</f>
        <v>0</v>
      </c>
      <c r="BG219" s="163">
        <f>IF(N219="zákl. přenesená",J219,0)</f>
        <v>0</v>
      </c>
      <c r="BH219" s="163">
        <f>IF(N219="sníž. přenesená",J219,0)</f>
        <v>0</v>
      </c>
      <c r="BI219" s="163">
        <f>IF(N219="nulová",J219,0)</f>
        <v>0</v>
      </c>
      <c r="BJ219" s="18" t="s">
        <v>24</v>
      </c>
      <c r="BK219" s="163">
        <f>ROUND(I219*H219,2)</f>
        <v>0</v>
      </c>
      <c r="BL219" s="18" t="s">
        <v>192</v>
      </c>
      <c r="BM219" s="162" t="s">
        <v>5354</v>
      </c>
    </row>
    <row r="220" spans="1:65" s="13" customFormat="1">
      <c r="B220" s="164"/>
      <c r="D220" s="165" t="s">
        <v>194</v>
      </c>
      <c r="E220" s="166" t="s">
        <v>1</v>
      </c>
      <c r="F220" s="167" t="s">
        <v>4456</v>
      </c>
      <c r="H220" s="168">
        <v>1.5629999999999999</v>
      </c>
      <c r="I220" s="169"/>
      <c r="L220" s="164"/>
      <c r="M220" s="170"/>
      <c r="N220" s="171"/>
      <c r="O220" s="171"/>
      <c r="P220" s="171"/>
      <c r="Q220" s="171"/>
      <c r="R220" s="171"/>
      <c r="S220" s="171"/>
      <c r="T220" s="172"/>
      <c r="AT220" s="166" t="s">
        <v>194</v>
      </c>
      <c r="AU220" s="166" t="s">
        <v>88</v>
      </c>
      <c r="AV220" s="13" t="s">
        <v>88</v>
      </c>
      <c r="AW220" s="13" t="s">
        <v>35</v>
      </c>
      <c r="AX220" s="13" t="s">
        <v>24</v>
      </c>
      <c r="AY220" s="166" t="s">
        <v>185</v>
      </c>
    </row>
    <row r="221" spans="1:65" s="2" customFormat="1" ht="16.5" customHeight="1">
      <c r="A221" s="33"/>
      <c r="B221" s="150"/>
      <c r="C221" s="151" t="s">
        <v>133</v>
      </c>
      <c r="D221" s="151" t="s">
        <v>187</v>
      </c>
      <c r="E221" s="152" t="s">
        <v>2171</v>
      </c>
      <c r="F221" s="153" t="s">
        <v>2172</v>
      </c>
      <c r="G221" s="154" t="s">
        <v>288</v>
      </c>
      <c r="H221" s="155">
        <v>23.943999999999999</v>
      </c>
      <c r="I221" s="156"/>
      <c r="J221" s="157">
        <f>ROUND(I221*H221,2)</f>
        <v>0</v>
      </c>
      <c r="K221" s="153" t="s">
        <v>191</v>
      </c>
      <c r="L221" s="34"/>
      <c r="M221" s="158" t="s">
        <v>1</v>
      </c>
      <c r="N221" s="159" t="s">
        <v>45</v>
      </c>
      <c r="O221" s="59"/>
      <c r="P221" s="160">
        <f>O221*H221</f>
        <v>0</v>
      </c>
      <c r="Q221" s="160">
        <v>1.1690000000000001E-2</v>
      </c>
      <c r="R221" s="160">
        <f>Q221*H221</f>
        <v>0.27990535999999999</v>
      </c>
      <c r="S221" s="160">
        <v>0</v>
      </c>
      <c r="T221" s="161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62" t="s">
        <v>192</v>
      </c>
      <c r="AT221" s="162" t="s">
        <v>187</v>
      </c>
      <c r="AU221" s="162" t="s">
        <v>88</v>
      </c>
      <c r="AY221" s="18" t="s">
        <v>185</v>
      </c>
      <c r="BE221" s="163">
        <f>IF(N221="základní",J221,0)</f>
        <v>0</v>
      </c>
      <c r="BF221" s="163">
        <f>IF(N221="snížená",J221,0)</f>
        <v>0</v>
      </c>
      <c r="BG221" s="163">
        <f>IF(N221="zákl. přenesená",J221,0)</f>
        <v>0</v>
      </c>
      <c r="BH221" s="163">
        <f>IF(N221="sníž. přenesená",J221,0)</f>
        <v>0</v>
      </c>
      <c r="BI221" s="163">
        <f>IF(N221="nulová",J221,0)</f>
        <v>0</v>
      </c>
      <c r="BJ221" s="18" t="s">
        <v>24</v>
      </c>
      <c r="BK221" s="163">
        <f>ROUND(I221*H221,2)</f>
        <v>0</v>
      </c>
      <c r="BL221" s="18" t="s">
        <v>192</v>
      </c>
      <c r="BM221" s="162" t="s">
        <v>5355</v>
      </c>
    </row>
    <row r="222" spans="1:65" s="13" customFormat="1">
      <c r="B222" s="164"/>
      <c r="D222" s="165" t="s">
        <v>194</v>
      </c>
      <c r="E222" s="166" t="s">
        <v>1</v>
      </c>
      <c r="F222" s="167" t="s">
        <v>5356</v>
      </c>
      <c r="H222" s="168">
        <v>28.169</v>
      </c>
      <c r="I222" s="169"/>
      <c r="L222" s="164"/>
      <c r="M222" s="170"/>
      <c r="N222" s="171"/>
      <c r="O222" s="171"/>
      <c r="P222" s="171"/>
      <c r="Q222" s="171"/>
      <c r="R222" s="171"/>
      <c r="S222" s="171"/>
      <c r="T222" s="172"/>
      <c r="AT222" s="166" t="s">
        <v>194</v>
      </c>
      <c r="AU222" s="166" t="s">
        <v>88</v>
      </c>
      <c r="AV222" s="13" t="s">
        <v>88</v>
      </c>
      <c r="AW222" s="13" t="s">
        <v>35</v>
      </c>
      <c r="AX222" s="13" t="s">
        <v>80</v>
      </c>
      <c r="AY222" s="166" t="s">
        <v>185</v>
      </c>
    </row>
    <row r="223" spans="1:65" s="14" customFormat="1">
      <c r="B223" s="173"/>
      <c r="D223" s="165" t="s">
        <v>194</v>
      </c>
      <c r="E223" s="174" t="s">
        <v>5284</v>
      </c>
      <c r="F223" s="175" t="s">
        <v>195</v>
      </c>
      <c r="H223" s="176">
        <v>28.169</v>
      </c>
      <c r="I223" s="177"/>
      <c r="L223" s="173"/>
      <c r="M223" s="178"/>
      <c r="N223" s="179"/>
      <c r="O223" s="179"/>
      <c r="P223" s="179"/>
      <c r="Q223" s="179"/>
      <c r="R223" s="179"/>
      <c r="S223" s="179"/>
      <c r="T223" s="180"/>
      <c r="AT223" s="174" t="s">
        <v>194</v>
      </c>
      <c r="AU223" s="174" t="s">
        <v>88</v>
      </c>
      <c r="AV223" s="14" t="s">
        <v>192</v>
      </c>
      <c r="AW223" s="14" t="s">
        <v>35</v>
      </c>
      <c r="AX223" s="14" t="s">
        <v>80</v>
      </c>
      <c r="AY223" s="174" t="s">
        <v>185</v>
      </c>
    </row>
    <row r="224" spans="1:65" s="13" customFormat="1">
      <c r="B224" s="164"/>
      <c r="D224" s="165" t="s">
        <v>194</v>
      </c>
      <c r="E224" s="166" t="s">
        <v>1</v>
      </c>
      <c r="F224" s="167" t="s">
        <v>5357</v>
      </c>
      <c r="H224" s="168">
        <v>23.943999999999999</v>
      </c>
      <c r="I224" s="169"/>
      <c r="L224" s="164"/>
      <c r="M224" s="170"/>
      <c r="N224" s="171"/>
      <c r="O224" s="171"/>
      <c r="P224" s="171"/>
      <c r="Q224" s="171"/>
      <c r="R224" s="171"/>
      <c r="S224" s="171"/>
      <c r="T224" s="172"/>
      <c r="AT224" s="166" t="s">
        <v>194</v>
      </c>
      <c r="AU224" s="166" t="s">
        <v>88</v>
      </c>
      <c r="AV224" s="13" t="s">
        <v>88</v>
      </c>
      <c r="AW224" s="13" t="s">
        <v>35</v>
      </c>
      <c r="AX224" s="13" t="s">
        <v>24</v>
      </c>
      <c r="AY224" s="166" t="s">
        <v>185</v>
      </c>
    </row>
    <row r="225" spans="1:65" s="2" customFormat="1" ht="16.5" customHeight="1">
      <c r="A225" s="33"/>
      <c r="B225" s="150"/>
      <c r="C225" s="151" t="s">
        <v>136</v>
      </c>
      <c r="D225" s="151" t="s">
        <v>187</v>
      </c>
      <c r="E225" s="152" t="s">
        <v>5358</v>
      </c>
      <c r="F225" s="153" t="s">
        <v>5359</v>
      </c>
      <c r="G225" s="154" t="s">
        <v>288</v>
      </c>
      <c r="H225" s="155">
        <v>4.2249999999999996</v>
      </c>
      <c r="I225" s="156"/>
      <c r="J225" s="157">
        <f>ROUND(I225*H225,2)</f>
        <v>0</v>
      </c>
      <c r="K225" s="153" t="s">
        <v>191</v>
      </c>
      <c r="L225" s="34"/>
      <c r="M225" s="158" t="s">
        <v>1</v>
      </c>
      <c r="N225" s="159" t="s">
        <v>45</v>
      </c>
      <c r="O225" s="59"/>
      <c r="P225" s="160">
        <f>O225*H225</f>
        <v>0</v>
      </c>
      <c r="Q225" s="160">
        <v>1.1690000000000001E-2</v>
      </c>
      <c r="R225" s="160">
        <f>Q225*H225</f>
        <v>4.9390249999999997E-2</v>
      </c>
      <c r="S225" s="160">
        <v>0</v>
      </c>
      <c r="T225" s="161">
        <f>S225*H225</f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62" t="s">
        <v>192</v>
      </c>
      <c r="AT225" s="162" t="s">
        <v>187</v>
      </c>
      <c r="AU225" s="162" t="s">
        <v>88</v>
      </c>
      <c r="AY225" s="18" t="s">
        <v>185</v>
      </c>
      <c r="BE225" s="163">
        <f>IF(N225="základní",J225,0)</f>
        <v>0</v>
      </c>
      <c r="BF225" s="163">
        <f>IF(N225="snížená",J225,0)</f>
        <v>0</v>
      </c>
      <c r="BG225" s="163">
        <f>IF(N225="zákl. přenesená",J225,0)</f>
        <v>0</v>
      </c>
      <c r="BH225" s="163">
        <f>IF(N225="sníž. přenesená",J225,0)</f>
        <v>0</v>
      </c>
      <c r="BI225" s="163">
        <f>IF(N225="nulová",J225,0)</f>
        <v>0</v>
      </c>
      <c r="BJ225" s="18" t="s">
        <v>24</v>
      </c>
      <c r="BK225" s="163">
        <f>ROUND(I225*H225,2)</f>
        <v>0</v>
      </c>
      <c r="BL225" s="18" t="s">
        <v>192</v>
      </c>
      <c r="BM225" s="162" t="s">
        <v>5360</v>
      </c>
    </row>
    <row r="226" spans="1:65" s="13" customFormat="1">
      <c r="B226" s="164"/>
      <c r="D226" s="165" t="s">
        <v>194</v>
      </c>
      <c r="E226" s="166" t="s">
        <v>1</v>
      </c>
      <c r="F226" s="167" t="s">
        <v>5361</v>
      </c>
      <c r="H226" s="168">
        <v>4.2249999999999996</v>
      </c>
      <c r="I226" s="169"/>
      <c r="L226" s="164"/>
      <c r="M226" s="170"/>
      <c r="N226" s="171"/>
      <c r="O226" s="171"/>
      <c r="P226" s="171"/>
      <c r="Q226" s="171"/>
      <c r="R226" s="171"/>
      <c r="S226" s="171"/>
      <c r="T226" s="172"/>
      <c r="AT226" s="166" t="s">
        <v>194</v>
      </c>
      <c r="AU226" s="166" t="s">
        <v>88</v>
      </c>
      <c r="AV226" s="13" t="s">
        <v>88</v>
      </c>
      <c r="AW226" s="13" t="s">
        <v>35</v>
      </c>
      <c r="AX226" s="13" t="s">
        <v>24</v>
      </c>
      <c r="AY226" s="166" t="s">
        <v>185</v>
      </c>
    </row>
    <row r="227" spans="1:65" s="2" customFormat="1" ht="16.5" customHeight="1">
      <c r="A227" s="33"/>
      <c r="B227" s="150"/>
      <c r="C227" s="151" t="s">
        <v>140</v>
      </c>
      <c r="D227" s="151" t="s">
        <v>187</v>
      </c>
      <c r="E227" s="152" t="s">
        <v>2180</v>
      </c>
      <c r="F227" s="153" t="s">
        <v>2181</v>
      </c>
      <c r="G227" s="154" t="s">
        <v>288</v>
      </c>
      <c r="H227" s="155">
        <v>23.943999999999999</v>
      </c>
      <c r="I227" s="156"/>
      <c r="J227" s="157">
        <f>ROUND(I227*H227,2)</f>
        <v>0</v>
      </c>
      <c r="K227" s="153" t="s">
        <v>191</v>
      </c>
      <c r="L227" s="34"/>
      <c r="M227" s="158" t="s">
        <v>1</v>
      </c>
      <c r="N227" s="159" t="s">
        <v>45</v>
      </c>
      <c r="O227" s="59"/>
      <c r="P227" s="160">
        <f>O227*H227</f>
        <v>0</v>
      </c>
      <c r="Q227" s="160">
        <v>0</v>
      </c>
      <c r="R227" s="160">
        <f>Q227*H227</f>
        <v>0</v>
      </c>
      <c r="S227" s="160">
        <v>0</v>
      </c>
      <c r="T227" s="161">
        <f>S227*H227</f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62" t="s">
        <v>192</v>
      </c>
      <c r="AT227" s="162" t="s">
        <v>187</v>
      </c>
      <c r="AU227" s="162" t="s">
        <v>88</v>
      </c>
      <c r="AY227" s="18" t="s">
        <v>185</v>
      </c>
      <c r="BE227" s="163">
        <f>IF(N227="základní",J227,0)</f>
        <v>0</v>
      </c>
      <c r="BF227" s="163">
        <f>IF(N227="snížená",J227,0)</f>
        <v>0</v>
      </c>
      <c r="BG227" s="163">
        <f>IF(N227="zákl. přenesená",J227,0)</f>
        <v>0</v>
      </c>
      <c r="BH227" s="163">
        <f>IF(N227="sníž. přenesená",J227,0)</f>
        <v>0</v>
      </c>
      <c r="BI227" s="163">
        <f>IF(N227="nulová",J227,0)</f>
        <v>0</v>
      </c>
      <c r="BJ227" s="18" t="s">
        <v>24</v>
      </c>
      <c r="BK227" s="163">
        <f>ROUND(I227*H227,2)</f>
        <v>0</v>
      </c>
      <c r="BL227" s="18" t="s">
        <v>192</v>
      </c>
      <c r="BM227" s="162" t="s">
        <v>5362</v>
      </c>
    </row>
    <row r="228" spans="1:65" s="2" customFormat="1" ht="16.5" customHeight="1">
      <c r="A228" s="33"/>
      <c r="B228" s="150"/>
      <c r="C228" s="151" t="s">
        <v>143</v>
      </c>
      <c r="D228" s="151" t="s">
        <v>187</v>
      </c>
      <c r="E228" s="152" t="s">
        <v>5363</v>
      </c>
      <c r="F228" s="153" t="s">
        <v>5364</v>
      </c>
      <c r="G228" s="154" t="s">
        <v>288</v>
      </c>
      <c r="H228" s="155">
        <v>4.2249999999999996</v>
      </c>
      <c r="I228" s="156"/>
      <c r="J228" s="157">
        <f>ROUND(I228*H228,2)</f>
        <v>0</v>
      </c>
      <c r="K228" s="153" t="s">
        <v>191</v>
      </c>
      <c r="L228" s="34"/>
      <c r="M228" s="158" t="s">
        <v>1</v>
      </c>
      <c r="N228" s="159" t="s">
        <v>45</v>
      </c>
      <c r="O228" s="59"/>
      <c r="P228" s="160">
        <f>O228*H228</f>
        <v>0</v>
      </c>
      <c r="Q228" s="160">
        <v>0</v>
      </c>
      <c r="R228" s="160">
        <f>Q228*H228</f>
        <v>0</v>
      </c>
      <c r="S228" s="160">
        <v>0</v>
      </c>
      <c r="T228" s="161">
        <f>S228*H228</f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62" t="s">
        <v>192</v>
      </c>
      <c r="AT228" s="162" t="s">
        <v>187</v>
      </c>
      <c r="AU228" s="162" t="s">
        <v>88</v>
      </c>
      <c r="AY228" s="18" t="s">
        <v>185</v>
      </c>
      <c r="BE228" s="163">
        <f>IF(N228="základní",J228,0)</f>
        <v>0</v>
      </c>
      <c r="BF228" s="163">
        <f>IF(N228="snížená",J228,0)</f>
        <v>0</v>
      </c>
      <c r="BG228" s="163">
        <f>IF(N228="zákl. přenesená",J228,0)</f>
        <v>0</v>
      </c>
      <c r="BH228" s="163">
        <f>IF(N228="sníž. přenesená",J228,0)</f>
        <v>0</v>
      </c>
      <c r="BI228" s="163">
        <f>IF(N228="nulová",J228,0)</f>
        <v>0</v>
      </c>
      <c r="BJ228" s="18" t="s">
        <v>24</v>
      </c>
      <c r="BK228" s="163">
        <f>ROUND(I228*H228,2)</f>
        <v>0</v>
      </c>
      <c r="BL228" s="18" t="s">
        <v>192</v>
      </c>
      <c r="BM228" s="162" t="s">
        <v>5365</v>
      </c>
    </row>
    <row r="229" spans="1:65" s="2" customFormat="1" ht="16.5" customHeight="1">
      <c r="A229" s="33"/>
      <c r="B229" s="150"/>
      <c r="C229" s="151" t="s">
        <v>554</v>
      </c>
      <c r="D229" s="151" t="s">
        <v>187</v>
      </c>
      <c r="E229" s="152" t="s">
        <v>2453</v>
      </c>
      <c r="F229" s="153" t="s">
        <v>2454</v>
      </c>
      <c r="G229" s="154" t="s">
        <v>375</v>
      </c>
      <c r="H229" s="155">
        <v>903.80499999999995</v>
      </c>
      <c r="I229" s="156"/>
      <c r="J229" s="157">
        <f>ROUND(I229*H229,2)</f>
        <v>0</v>
      </c>
      <c r="K229" s="153" t="s">
        <v>191</v>
      </c>
      <c r="L229" s="34"/>
      <c r="M229" s="158" t="s">
        <v>1</v>
      </c>
      <c r="N229" s="159" t="s">
        <v>45</v>
      </c>
      <c r="O229" s="59"/>
      <c r="P229" s="160">
        <f>O229*H229</f>
        <v>0</v>
      </c>
      <c r="Q229" s="160">
        <v>2.5999999999999998E-4</v>
      </c>
      <c r="R229" s="160">
        <f>Q229*H229</f>
        <v>0.23498929999999996</v>
      </c>
      <c r="S229" s="160">
        <v>0</v>
      </c>
      <c r="T229" s="161">
        <f>S229*H229</f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62" t="s">
        <v>192</v>
      </c>
      <c r="AT229" s="162" t="s">
        <v>187</v>
      </c>
      <c r="AU229" s="162" t="s">
        <v>88</v>
      </c>
      <c r="AY229" s="18" t="s">
        <v>185</v>
      </c>
      <c r="BE229" s="163">
        <f>IF(N229="základní",J229,0)</f>
        <v>0</v>
      </c>
      <c r="BF229" s="163">
        <f>IF(N229="snížená",J229,0)</f>
        <v>0</v>
      </c>
      <c r="BG229" s="163">
        <f>IF(N229="zákl. přenesená",J229,0)</f>
        <v>0</v>
      </c>
      <c r="BH229" s="163">
        <f>IF(N229="sníž. přenesená",J229,0)</f>
        <v>0</v>
      </c>
      <c r="BI229" s="163">
        <f>IF(N229="nulová",J229,0)</f>
        <v>0</v>
      </c>
      <c r="BJ229" s="18" t="s">
        <v>24</v>
      </c>
      <c r="BK229" s="163">
        <f>ROUND(I229*H229,2)</f>
        <v>0</v>
      </c>
      <c r="BL229" s="18" t="s">
        <v>192</v>
      </c>
      <c r="BM229" s="162" t="s">
        <v>5366</v>
      </c>
    </row>
    <row r="230" spans="1:65" s="15" customFormat="1">
      <c r="B230" s="194"/>
      <c r="D230" s="165" t="s">
        <v>194</v>
      </c>
      <c r="E230" s="195" t="s">
        <v>1</v>
      </c>
      <c r="F230" s="196" t="s">
        <v>5367</v>
      </c>
      <c r="H230" s="195" t="s">
        <v>1</v>
      </c>
      <c r="I230" s="197"/>
      <c r="L230" s="194"/>
      <c r="M230" s="198"/>
      <c r="N230" s="199"/>
      <c r="O230" s="199"/>
      <c r="P230" s="199"/>
      <c r="Q230" s="199"/>
      <c r="R230" s="199"/>
      <c r="S230" s="199"/>
      <c r="T230" s="200"/>
      <c r="AT230" s="195" t="s">
        <v>194</v>
      </c>
      <c r="AU230" s="195" t="s">
        <v>88</v>
      </c>
      <c r="AV230" s="15" t="s">
        <v>24</v>
      </c>
      <c r="AW230" s="15" t="s">
        <v>35</v>
      </c>
      <c r="AX230" s="15" t="s">
        <v>80</v>
      </c>
      <c r="AY230" s="195" t="s">
        <v>185</v>
      </c>
    </row>
    <row r="231" spans="1:65" s="13" customFormat="1">
      <c r="B231" s="164"/>
      <c r="D231" s="165" t="s">
        <v>194</v>
      </c>
      <c r="E231" s="166" t="s">
        <v>5274</v>
      </c>
      <c r="F231" s="167" t="s">
        <v>5368</v>
      </c>
      <c r="H231" s="168">
        <v>883.8</v>
      </c>
      <c r="I231" s="169"/>
      <c r="L231" s="164"/>
      <c r="M231" s="170"/>
      <c r="N231" s="171"/>
      <c r="O231" s="171"/>
      <c r="P231" s="171"/>
      <c r="Q231" s="171"/>
      <c r="R231" s="171"/>
      <c r="S231" s="171"/>
      <c r="T231" s="172"/>
      <c r="AT231" s="166" t="s">
        <v>194</v>
      </c>
      <c r="AU231" s="166" t="s">
        <v>88</v>
      </c>
      <c r="AV231" s="13" t="s">
        <v>88</v>
      </c>
      <c r="AW231" s="13" t="s">
        <v>35</v>
      </c>
      <c r="AX231" s="13" t="s">
        <v>80</v>
      </c>
      <c r="AY231" s="166" t="s">
        <v>185</v>
      </c>
    </row>
    <row r="232" spans="1:65" s="13" customFormat="1">
      <c r="B232" s="164"/>
      <c r="D232" s="165" t="s">
        <v>194</v>
      </c>
      <c r="E232" s="166" t="s">
        <v>5282</v>
      </c>
      <c r="F232" s="167" t="s">
        <v>5369</v>
      </c>
      <c r="H232" s="168">
        <v>179.5</v>
      </c>
      <c r="I232" s="169"/>
      <c r="L232" s="164"/>
      <c r="M232" s="170"/>
      <c r="N232" s="171"/>
      <c r="O232" s="171"/>
      <c r="P232" s="171"/>
      <c r="Q232" s="171"/>
      <c r="R232" s="171"/>
      <c r="S232" s="171"/>
      <c r="T232" s="172"/>
      <c r="AT232" s="166" t="s">
        <v>194</v>
      </c>
      <c r="AU232" s="166" t="s">
        <v>88</v>
      </c>
      <c r="AV232" s="13" t="s">
        <v>88</v>
      </c>
      <c r="AW232" s="13" t="s">
        <v>35</v>
      </c>
      <c r="AX232" s="13" t="s">
        <v>80</v>
      </c>
      <c r="AY232" s="166" t="s">
        <v>185</v>
      </c>
    </row>
    <row r="233" spans="1:65" s="14" customFormat="1">
      <c r="B233" s="173"/>
      <c r="D233" s="165" t="s">
        <v>194</v>
      </c>
      <c r="E233" s="174" t="s">
        <v>5278</v>
      </c>
      <c r="F233" s="175" t="s">
        <v>195</v>
      </c>
      <c r="H233" s="176">
        <v>1063.3</v>
      </c>
      <c r="I233" s="177"/>
      <c r="L233" s="173"/>
      <c r="M233" s="178"/>
      <c r="N233" s="179"/>
      <c r="O233" s="179"/>
      <c r="P233" s="179"/>
      <c r="Q233" s="179"/>
      <c r="R233" s="179"/>
      <c r="S233" s="179"/>
      <c r="T233" s="180"/>
      <c r="AT233" s="174" t="s">
        <v>194</v>
      </c>
      <c r="AU233" s="174" t="s">
        <v>88</v>
      </c>
      <c r="AV233" s="14" t="s">
        <v>192</v>
      </c>
      <c r="AW233" s="14" t="s">
        <v>35</v>
      </c>
      <c r="AX233" s="14" t="s">
        <v>80</v>
      </c>
      <c r="AY233" s="174" t="s">
        <v>185</v>
      </c>
    </row>
    <row r="234" spans="1:65" s="13" customFormat="1">
      <c r="B234" s="164"/>
      <c r="D234" s="165" t="s">
        <v>194</v>
      </c>
      <c r="E234" s="166" t="s">
        <v>1</v>
      </c>
      <c r="F234" s="167" t="s">
        <v>5370</v>
      </c>
      <c r="H234" s="168">
        <v>903.80499999999995</v>
      </c>
      <c r="I234" s="169"/>
      <c r="L234" s="164"/>
      <c r="M234" s="170"/>
      <c r="N234" s="171"/>
      <c r="O234" s="171"/>
      <c r="P234" s="171"/>
      <c r="Q234" s="171"/>
      <c r="R234" s="171"/>
      <c r="S234" s="171"/>
      <c r="T234" s="172"/>
      <c r="AT234" s="166" t="s">
        <v>194</v>
      </c>
      <c r="AU234" s="166" t="s">
        <v>88</v>
      </c>
      <c r="AV234" s="13" t="s">
        <v>88</v>
      </c>
      <c r="AW234" s="13" t="s">
        <v>35</v>
      </c>
      <c r="AX234" s="13" t="s">
        <v>24</v>
      </c>
      <c r="AY234" s="166" t="s">
        <v>185</v>
      </c>
    </row>
    <row r="235" spans="1:65" s="2" customFormat="1" ht="16.5" customHeight="1">
      <c r="A235" s="33"/>
      <c r="B235" s="150"/>
      <c r="C235" s="151" t="s">
        <v>556</v>
      </c>
      <c r="D235" s="151" t="s">
        <v>187</v>
      </c>
      <c r="E235" s="152" t="s">
        <v>5371</v>
      </c>
      <c r="F235" s="153" t="s">
        <v>5372</v>
      </c>
      <c r="G235" s="154" t="s">
        <v>375</v>
      </c>
      <c r="H235" s="155">
        <v>159.495</v>
      </c>
      <c r="I235" s="156"/>
      <c r="J235" s="157">
        <f>ROUND(I235*H235,2)</f>
        <v>0</v>
      </c>
      <c r="K235" s="153" t="s">
        <v>191</v>
      </c>
      <c r="L235" s="34"/>
      <c r="M235" s="158" t="s">
        <v>1</v>
      </c>
      <c r="N235" s="159" t="s">
        <v>45</v>
      </c>
      <c r="O235" s="59"/>
      <c r="P235" s="160">
        <f>O235*H235</f>
        <v>0</v>
      </c>
      <c r="Q235" s="160">
        <v>2.5999999999999998E-4</v>
      </c>
      <c r="R235" s="160">
        <f>Q235*H235</f>
        <v>4.1468699999999997E-2</v>
      </c>
      <c r="S235" s="160">
        <v>0</v>
      </c>
      <c r="T235" s="161">
        <f>S235*H235</f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62" t="s">
        <v>192</v>
      </c>
      <c r="AT235" s="162" t="s">
        <v>187</v>
      </c>
      <c r="AU235" s="162" t="s">
        <v>88</v>
      </c>
      <c r="AY235" s="18" t="s">
        <v>185</v>
      </c>
      <c r="BE235" s="163">
        <f>IF(N235="základní",J235,0)</f>
        <v>0</v>
      </c>
      <c r="BF235" s="163">
        <f>IF(N235="snížená",J235,0)</f>
        <v>0</v>
      </c>
      <c r="BG235" s="163">
        <f>IF(N235="zákl. přenesená",J235,0)</f>
        <v>0</v>
      </c>
      <c r="BH235" s="163">
        <f>IF(N235="sníž. přenesená",J235,0)</f>
        <v>0</v>
      </c>
      <c r="BI235" s="163">
        <f>IF(N235="nulová",J235,0)</f>
        <v>0</v>
      </c>
      <c r="BJ235" s="18" t="s">
        <v>24</v>
      </c>
      <c r="BK235" s="163">
        <f>ROUND(I235*H235,2)</f>
        <v>0</v>
      </c>
      <c r="BL235" s="18" t="s">
        <v>192</v>
      </c>
      <c r="BM235" s="162" t="s">
        <v>5373</v>
      </c>
    </row>
    <row r="236" spans="1:65" s="13" customFormat="1">
      <c r="B236" s="164"/>
      <c r="D236" s="165" t="s">
        <v>194</v>
      </c>
      <c r="E236" s="166" t="s">
        <v>1</v>
      </c>
      <c r="F236" s="167" t="s">
        <v>5374</v>
      </c>
      <c r="H236" s="168">
        <v>159.495</v>
      </c>
      <c r="I236" s="169"/>
      <c r="L236" s="164"/>
      <c r="M236" s="170"/>
      <c r="N236" s="171"/>
      <c r="O236" s="171"/>
      <c r="P236" s="171"/>
      <c r="Q236" s="171"/>
      <c r="R236" s="171"/>
      <c r="S236" s="171"/>
      <c r="T236" s="172"/>
      <c r="AT236" s="166" t="s">
        <v>194</v>
      </c>
      <c r="AU236" s="166" t="s">
        <v>88</v>
      </c>
      <c r="AV236" s="13" t="s">
        <v>88</v>
      </c>
      <c r="AW236" s="13" t="s">
        <v>35</v>
      </c>
      <c r="AX236" s="13" t="s">
        <v>24</v>
      </c>
      <c r="AY236" s="166" t="s">
        <v>185</v>
      </c>
    </row>
    <row r="237" spans="1:65" s="2" customFormat="1" ht="16.5" customHeight="1">
      <c r="A237" s="33"/>
      <c r="B237" s="150"/>
      <c r="C237" s="181" t="s">
        <v>560</v>
      </c>
      <c r="D237" s="181" t="s">
        <v>231</v>
      </c>
      <c r="E237" s="182" t="s">
        <v>5375</v>
      </c>
      <c r="F237" s="183" t="s">
        <v>5376</v>
      </c>
      <c r="G237" s="184" t="s">
        <v>234</v>
      </c>
      <c r="H237" s="185">
        <v>0.89300000000000002</v>
      </c>
      <c r="I237" s="186"/>
      <c r="J237" s="187">
        <f>ROUND(I237*H237,2)</f>
        <v>0</v>
      </c>
      <c r="K237" s="183" t="s">
        <v>224</v>
      </c>
      <c r="L237" s="188"/>
      <c r="M237" s="189" t="s">
        <v>1</v>
      </c>
      <c r="N237" s="190" t="s">
        <v>45</v>
      </c>
      <c r="O237" s="59"/>
      <c r="P237" s="160">
        <f>O237*H237</f>
        <v>0</v>
      </c>
      <c r="Q237" s="160">
        <v>1</v>
      </c>
      <c r="R237" s="160">
        <f>Q237*H237</f>
        <v>0.89300000000000002</v>
      </c>
      <c r="S237" s="160">
        <v>0</v>
      </c>
      <c r="T237" s="161">
        <f>S237*H237</f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62" t="s">
        <v>217</v>
      </c>
      <c r="AT237" s="162" t="s">
        <v>231</v>
      </c>
      <c r="AU237" s="162" t="s">
        <v>88</v>
      </c>
      <c r="AY237" s="18" t="s">
        <v>185</v>
      </c>
      <c r="BE237" s="163">
        <f>IF(N237="základní",J237,0)</f>
        <v>0</v>
      </c>
      <c r="BF237" s="163">
        <f>IF(N237="snížená",J237,0)</f>
        <v>0</v>
      </c>
      <c r="BG237" s="163">
        <f>IF(N237="zákl. přenesená",J237,0)</f>
        <v>0</v>
      </c>
      <c r="BH237" s="163">
        <f>IF(N237="sníž. přenesená",J237,0)</f>
        <v>0</v>
      </c>
      <c r="BI237" s="163">
        <f>IF(N237="nulová",J237,0)</f>
        <v>0</v>
      </c>
      <c r="BJ237" s="18" t="s">
        <v>24</v>
      </c>
      <c r="BK237" s="163">
        <f>ROUND(I237*H237,2)</f>
        <v>0</v>
      </c>
      <c r="BL237" s="18" t="s">
        <v>192</v>
      </c>
      <c r="BM237" s="162" t="s">
        <v>5377</v>
      </c>
    </row>
    <row r="238" spans="1:65" s="13" customFormat="1">
      <c r="B238" s="164"/>
      <c r="D238" s="165" t="s">
        <v>194</v>
      </c>
      <c r="E238" s="166" t="s">
        <v>1</v>
      </c>
      <c r="F238" s="167" t="s">
        <v>5378</v>
      </c>
      <c r="H238" s="168">
        <v>0.89300000000000002</v>
      </c>
      <c r="I238" s="169"/>
      <c r="L238" s="164"/>
      <c r="M238" s="170"/>
      <c r="N238" s="171"/>
      <c r="O238" s="171"/>
      <c r="P238" s="171"/>
      <c r="Q238" s="171"/>
      <c r="R238" s="171"/>
      <c r="S238" s="171"/>
      <c r="T238" s="172"/>
      <c r="AT238" s="166" t="s">
        <v>194</v>
      </c>
      <c r="AU238" s="166" t="s">
        <v>88</v>
      </c>
      <c r="AV238" s="13" t="s">
        <v>88</v>
      </c>
      <c r="AW238" s="13" t="s">
        <v>35</v>
      </c>
      <c r="AX238" s="13" t="s">
        <v>24</v>
      </c>
      <c r="AY238" s="166" t="s">
        <v>185</v>
      </c>
    </row>
    <row r="239" spans="1:65" s="2" customFormat="1" ht="16.5" customHeight="1">
      <c r="A239" s="33"/>
      <c r="B239" s="150"/>
      <c r="C239" s="181" t="s">
        <v>563</v>
      </c>
      <c r="D239" s="181" t="s">
        <v>231</v>
      </c>
      <c r="E239" s="182" t="s">
        <v>5379</v>
      </c>
      <c r="F239" s="183" t="s">
        <v>5380</v>
      </c>
      <c r="G239" s="184" t="s">
        <v>234</v>
      </c>
      <c r="H239" s="185">
        <v>0.18099999999999999</v>
      </c>
      <c r="I239" s="186"/>
      <c r="J239" s="187">
        <f>ROUND(I239*H239,2)</f>
        <v>0</v>
      </c>
      <c r="K239" s="183" t="s">
        <v>224</v>
      </c>
      <c r="L239" s="188"/>
      <c r="M239" s="189" t="s">
        <v>1</v>
      </c>
      <c r="N239" s="190" t="s">
        <v>45</v>
      </c>
      <c r="O239" s="59"/>
      <c r="P239" s="160">
        <f>O239*H239</f>
        <v>0</v>
      </c>
      <c r="Q239" s="160">
        <v>1</v>
      </c>
      <c r="R239" s="160">
        <f>Q239*H239</f>
        <v>0.18099999999999999</v>
      </c>
      <c r="S239" s="160">
        <v>0</v>
      </c>
      <c r="T239" s="161">
        <f>S239*H239</f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62" t="s">
        <v>217</v>
      </c>
      <c r="AT239" s="162" t="s">
        <v>231</v>
      </c>
      <c r="AU239" s="162" t="s">
        <v>88</v>
      </c>
      <c r="AY239" s="18" t="s">
        <v>185</v>
      </c>
      <c r="BE239" s="163">
        <f>IF(N239="základní",J239,0)</f>
        <v>0</v>
      </c>
      <c r="BF239" s="163">
        <f>IF(N239="snížená",J239,0)</f>
        <v>0</v>
      </c>
      <c r="BG239" s="163">
        <f>IF(N239="zákl. přenesená",J239,0)</f>
        <v>0</v>
      </c>
      <c r="BH239" s="163">
        <f>IF(N239="sníž. přenesená",J239,0)</f>
        <v>0</v>
      </c>
      <c r="BI239" s="163">
        <f>IF(N239="nulová",J239,0)</f>
        <v>0</v>
      </c>
      <c r="BJ239" s="18" t="s">
        <v>24</v>
      </c>
      <c r="BK239" s="163">
        <f>ROUND(I239*H239,2)</f>
        <v>0</v>
      </c>
      <c r="BL239" s="18" t="s">
        <v>192</v>
      </c>
      <c r="BM239" s="162" t="s">
        <v>5381</v>
      </c>
    </row>
    <row r="240" spans="1:65" s="13" customFormat="1">
      <c r="B240" s="164"/>
      <c r="D240" s="165" t="s">
        <v>194</v>
      </c>
      <c r="E240" s="166" t="s">
        <v>1</v>
      </c>
      <c r="F240" s="167" t="s">
        <v>5382</v>
      </c>
      <c r="H240" s="168">
        <v>0.18099999999999999</v>
      </c>
      <c r="I240" s="169"/>
      <c r="L240" s="164"/>
      <c r="M240" s="170"/>
      <c r="N240" s="171"/>
      <c r="O240" s="171"/>
      <c r="P240" s="171"/>
      <c r="Q240" s="171"/>
      <c r="R240" s="171"/>
      <c r="S240" s="171"/>
      <c r="T240" s="172"/>
      <c r="AT240" s="166" t="s">
        <v>194</v>
      </c>
      <c r="AU240" s="166" t="s">
        <v>88</v>
      </c>
      <c r="AV240" s="13" t="s">
        <v>88</v>
      </c>
      <c r="AW240" s="13" t="s">
        <v>35</v>
      </c>
      <c r="AX240" s="13" t="s">
        <v>24</v>
      </c>
      <c r="AY240" s="166" t="s">
        <v>185</v>
      </c>
    </row>
    <row r="241" spans="1:65" s="2" customFormat="1" ht="16.5" customHeight="1">
      <c r="A241" s="33"/>
      <c r="B241" s="150"/>
      <c r="C241" s="151" t="s">
        <v>565</v>
      </c>
      <c r="D241" s="151" t="s">
        <v>187</v>
      </c>
      <c r="E241" s="152" t="s">
        <v>2463</v>
      </c>
      <c r="F241" s="153" t="s">
        <v>2464</v>
      </c>
      <c r="G241" s="154" t="s">
        <v>375</v>
      </c>
      <c r="H241" s="155">
        <v>903.80499999999995</v>
      </c>
      <c r="I241" s="156"/>
      <c r="J241" s="157">
        <f>ROUND(I241*H241,2)</f>
        <v>0</v>
      </c>
      <c r="K241" s="153" t="s">
        <v>191</v>
      </c>
      <c r="L241" s="34"/>
      <c r="M241" s="158" t="s">
        <v>1</v>
      </c>
      <c r="N241" s="159" t="s">
        <v>45</v>
      </c>
      <c r="O241" s="59"/>
      <c r="P241" s="160">
        <f>O241*H241</f>
        <v>0</v>
      </c>
      <c r="Q241" s="160">
        <v>0</v>
      </c>
      <c r="R241" s="160">
        <f>Q241*H241</f>
        <v>0</v>
      </c>
      <c r="S241" s="160">
        <v>0</v>
      </c>
      <c r="T241" s="161">
        <f>S241*H241</f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162" t="s">
        <v>192</v>
      </c>
      <c r="AT241" s="162" t="s">
        <v>187</v>
      </c>
      <c r="AU241" s="162" t="s">
        <v>88</v>
      </c>
      <c r="AY241" s="18" t="s">
        <v>185</v>
      </c>
      <c r="BE241" s="163">
        <f>IF(N241="základní",J241,0)</f>
        <v>0</v>
      </c>
      <c r="BF241" s="163">
        <f>IF(N241="snížená",J241,0)</f>
        <v>0</v>
      </c>
      <c r="BG241" s="163">
        <f>IF(N241="zákl. přenesená",J241,0)</f>
        <v>0</v>
      </c>
      <c r="BH241" s="163">
        <f>IF(N241="sníž. přenesená",J241,0)</f>
        <v>0</v>
      </c>
      <c r="BI241" s="163">
        <f>IF(N241="nulová",J241,0)</f>
        <v>0</v>
      </c>
      <c r="BJ241" s="18" t="s">
        <v>24</v>
      </c>
      <c r="BK241" s="163">
        <f>ROUND(I241*H241,2)</f>
        <v>0</v>
      </c>
      <c r="BL241" s="18" t="s">
        <v>192</v>
      </c>
      <c r="BM241" s="162" t="s">
        <v>5383</v>
      </c>
    </row>
    <row r="242" spans="1:65" s="2" customFormat="1" ht="16.5" customHeight="1">
      <c r="A242" s="33"/>
      <c r="B242" s="150"/>
      <c r="C242" s="151" t="s">
        <v>572</v>
      </c>
      <c r="D242" s="151" t="s">
        <v>187</v>
      </c>
      <c r="E242" s="152" t="s">
        <v>5384</v>
      </c>
      <c r="F242" s="153" t="s">
        <v>5385</v>
      </c>
      <c r="G242" s="154" t="s">
        <v>375</v>
      </c>
      <c r="H242" s="155">
        <v>159.495</v>
      </c>
      <c r="I242" s="156"/>
      <c r="J242" s="157">
        <f>ROUND(I242*H242,2)</f>
        <v>0</v>
      </c>
      <c r="K242" s="153" t="s">
        <v>191</v>
      </c>
      <c r="L242" s="34"/>
      <c r="M242" s="158" t="s">
        <v>1</v>
      </c>
      <c r="N242" s="159" t="s">
        <v>45</v>
      </c>
      <c r="O242" s="59"/>
      <c r="P242" s="160">
        <f>O242*H242</f>
        <v>0</v>
      </c>
      <c r="Q242" s="160">
        <v>0</v>
      </c>
      <c r="R242" s="160">
        <f>Q242*H242</f>
        <v>0</v>
      </c>
      <c r="S242" s="160">
        <v>0</v>
      </c>
      <c r="T242" s="161">
        <f>S242*H242</f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62" t="s">
        <v>192</v>
      </c>
      <c r="AT242" s="162" t="s">
        <v>187</v>
      </c>
      <c r="AU242" s="162" t="s">
        <v>88</v>
      </c>
      <c r="AY242" s="18" t="s">
        <v>185</v>
      </c>
      <c r="BE242" s="163">
        <f>IF(N242="základní",J242,0)</f>
        <v>0</v>
      </c>
      <c r="BF242" s="163">
        <f>IF(N242="snížená",J242,0)</f>
        <v>0</v>
      </c>
      <c r="BG242" s="163">
        <f>IF(N242="zákl. přenesená",J242,0)</f>
        <v>0</v>
      </c>
      <c r="BH242" s="163">
        <f>IF(N242="sníž. přenesená",J242,0)</f>
        <v>0</v>
      </c>
      <c r="BI242" s="163">
        <f>IF(N242="nulová",J242,0)</f>
        <v>0</v>
      </c>
      <c r="BJ242" s="18" t="s">
        <v>24</v>
      </c>
      <c r="BK242" s="163">
        <f>ROUND(I242*H242,2)</f>
        <v>0</v>
      </c>
      <c r="BL242" s="18" t="s">
        <v>192</v>
      </c>
      <c r="BM242" s="162" t="s">
        <v>5386</v>
      </c>
    </row>
    <row r="243" spans="1:65" s="2" customFormat="1" ht="16.5" customHeight="1">
      <c r="A243" s="33"/>
      <c r="B243" s="150"/>
      <c r="C243" s="151" t="s">
        <v>576</v>
      </c>
      <c r="D243" s="151" t="s">
        <v>187</v>
      </c>
      <c r="E243" s="152" t="s">
        <v>2441</v>
      </c>
      <c r="F243" s="153" t="s">
        <v>2442</v>
      </c>
      <c r="G243" s="154" t="s">
        <v>190</v>
      </c>
      <c r="H243" s="155">
        <v>1</v>
      </c>
      <c r="I243" s="156"/>
      <c r="J243" s="157">
        <f>ROUND(I243*H243,2)</f>
        <v>0</v>
      </c>
      <c r="K243" s="153" t="s">
        <v>224</v>
      </c>
      <c r="L243" s="34"/>
      <c r="M243" s="158" t="s">
        <v>1</v>
      </c>
      <c r="N243" s="159" t="s">
        <v>45</v>
      </c>
      <c r="O243" s="59"/>
      <c r="P243" s="160">
        <f>O243*H243</f>
        <v>0</v>
      </c>
      <c r="Q243" s="160">
        <v>0</v>
      </c>
      <c r="R243" s="160">
        <f>Q243*H243</f>
        <v>0</v>
      </c>
      <c r="S243" s="160">
        <v>0</v>
      </c>
      <c r="T243" s="161">
        <f>S243*H243</f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62" t="s">
        <v>192</v>
      </c>
      <c r="AT243" s="162" t="s">
        <v>187</v>
      </c>
      <c r="AU243" s="162" t="s">
        <v>88</v>
      </c>
      <c r="AY243" s="18" t="s">
        <v>185</v>
      </c>
      <c r="BE243" s="163">
        <f>IF(N243="základní",J243,0)</f>
        <v>0</v>
      </c>
      <c r="BF243" s="163">
        <f>IF(N243="snížená",J243,0)</f>
        <v>0</v>
      </c>
      <c r="BG243" s="163">
        <f>IF(N243="zákl. přenesená",J243,0)</f>
        <v>0</v>
      </c>
      <c r="BH243" s="163">
        <f>IF(N243="sníž. přenesená",J243,0)</f>
        <v>0</v>
      </c>
      <c r="BI243" s="163">
        <f>IF(N243="nulová",J243,0)</f>
        <v>0</v>
      </c>
      <c r="BJ243" s="18" t="s">
        <v>24</v>
      </c>
      <c r="BK243" s="163">
        <f>ROUND(I243*H243,2)</f>
        <v>0</v>
      </c>
      <c r="BL243" s="18" t="s">
        <v>192</v>
      </c>
      <c r="BM243" s="162" t="s">
        <v>5387</v>
      </c>
    </row>
    <row r="244" spans="1:65" s="2" customFormat="1" ht="16.5" customHeight="1">
      <c r="A244" s="33"/>
      <c r="B244" s="150"/>
      <c r="C244" s="151" t="s">
        <v>578</v>
      </c>
      <c r="D244" s="151" t="s">
        <v>187</v>
      </c>
      <c r="E244" s="152" t="s">
        <v>2505</v>
      </c>
      <c r="F244" s="153" t="s">
        <v>2506</v>
      </c>
      <c r="G244" s="154" t="s">
        <v>228</v>
      </c>
      <c r="H244" s="155">
        <v>0.42299999999999999</v>
      </c>
      <c r="I244" s="156"/>
      <c r="J244" s="157">
        <f>ROUND(I244*H244,2)</f>
        <v>0</v>
      </c>
      <c r="K244" s="153" t="s">
        <v>224</v>
      </c>
      <c r="L244" s="34"/>
      <c r="M244" s="158" t="s">
        <v>1</v>
      </c>
      <c r="N244" s="159" t="s">
        <v>45</v>
      </c>
      <c r="O244" s="59"/>
      <c r="P244" s="160">
        <f>O244*H244</f>
        <v>0</v>
      </c>
      <c r="Q244" s="160">
        <v>2.27868</v>
      </c>
      <c r="R244" s="160">
        <f>Q244*H244</f>
        <v>0.96388163999999998</v>
      </c>
      <c r="S244" s="160">
        <v>0</v>
      </c>
      <c r="T244" s="161">
        <f>S244*H244</f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62" t="s">
        <v>192</v>
      </c>
      <c r="AT244" s="162" t="s">
        <v>187</v>
      </c>
      <c r="AU244" s="162" t="s">
        <v>88</v>
      </c>
      <c r="AY244" s="18" t="s">
        <v>185</v>
      </c>
      <c r="BE244" s="163">
        <f>IF(N244="základní",J244,0)</f>
        <v>0</v>
      </c>
      <c r="BF244" s="163">
        <f>IF(N244="snížená",J244,0)</f>
        <v>0</v>
      </c>
      <c r="BG244" s="163">
        <f>IF(N244="zákl. přenesená",J244,0)</f>
        <v>0</v>
      </c>
      <c r="BH244" s="163">
        <f>IF(N244="sníž. přenesená",J244,0)</f>
        <v>0</v>
      </c>
      <c r="BI244" s="163">
        <f>IF(N244="nulová",J244,0)</f>
        <v>0</v>
      </c>
      <c r="BJ244" s="18" t="s">
        <v>24</v>
      </c>
      <c r="BK244" s="163">
        <f>ROUND(I244*H244,2)</f>
        <v>0</v>
      </c>
      <c r="BL244" s="18" t="s">
        <v>192</v>
      </c>
      <c r="BM244" s="162" t="s">
        <v>5388</v>
      </c>
    </row>
    <row r="245" spans="1:65" s="15" customFormat="1">
      <c r="B245" s="194"/>
      <c r="D245" s="165" t="s">
        <v>194</v>
      </c>
      <c r="E245" s="195" t="s">
        <v>1</v>
      </c>
      <c r="F245" s="196" t="s">
        <v>5367</v>
      </c>
      <c r="H245" s="195" t="s">
        <v>1</v>
      </c>
      <c r="I245" s="197"/>
      <c r="L245" s="194"/>
      <c r="M245" s="198"/>
      <c r="N245" s="199"/>
      <c r="O245" s="199"/>
      <c r="P245" s="199"/>
      <c r="Q245" s="199"/>
      <c r="R245" s="199"/>
      <c r="S245" s="199"/>
      <c r="T245" s="200"/>
      <c r="AT245" s="195" t="s">
        <v>194</v>
      </c>
      <c r="AU245" s="195" t="s">
        <v>88</v>
      </c>
      <c r="AV245" s="15" t="s">
        <v>24</v>
      </c>
      <c r="AW245" s="15" t="s">
        <v>35</v>
      </c>
      <c r="AX245" s="15" t="s">
        <v>80</v>
      </c>
      <c r="AY245" s="195" t="s">
        <v>185</v>
      </c>
    </row>
    <row r="246" spans="1:65" s="13" customFormat="1">
      <c r="B246" s="164"/>
      <c r="D246" s="165" t="s">
        <v>194</v>
      </c>
      <c r="E246" s="166" t="s">
        <v>1</v>
      </c>
      <c r="F246" s="167" t="s">
        <v>5389</v>
      </c>
      <c r="H246" s="168">
        <v>0.42299999999999999</v>
      </c>
      <c r="I246" s="169"/>
      <c r="L246" s="164"/>
      <c r="M246" s="170"/>
      <c r="N246" s="171"/>
      <c r="O246" s="171"/>
      <c r="P246" s="171"/>
      <c r="Q246" s="171"/>
      <c r="R246" s="171"/>
      <c r="S246" s="171"/>
      <c r="T246" s="172"/>
      <c r="AT246" s="166" t="s">
        <v>194</v>
      </c>
      <c r="AU246" s="166" t="s">
        <v>88</v>
      </c>
      <c r="AV246" s="13" t="s">
        <v>88</v>
      </c>
      <c r="AW246" s="13" t="s">
        <v>35</v>
      </c>
      <c r="AX246" s="13" t="s">
        <v>24</v>
      </c>
      <c r="AY246" s="166" t="s">
        <v>185</v>
      </c>
    </row>
    <row r="247" spans="1:65" s="2" customFormat="1" ht="24.2" customHeight="1">
      <c r="A247" s="33"/>
      <c r="B247" s="150"/>
      <c r="C247" s="151" t="s">
        <v>583</v>
      </c>
      <c r="D247" s="151" t="s">
        <v>187</v>
      </c>
      <c r="E247" s="152" t="s">
        <v>5390</v>
      </c>
      <c r="F247" s="153" t="s">
        <v>5391</v>
      </c>
      <c r="G247" s="154" t="s">
        <v>280</v>
      </c>
      <c r="H247" s="155">
        <v>5.7</v>
      </c>
      <c r="I247" s="156"/>
      <c r="J247" s="157">
        <f>ROUND(I247*H247,2)</f>
        <v>0</v>
      </c>
      <c r="K247" s="153" t="s">
        <v>191</v>
      </c>
      <c r="L247" s="34"/>
      <c r="M247" s="158" t="s">
        <v>1</v>
      </c>
      <c r="N247" s="159" t="s">
        <v>45</v>
      </c>
      <c r="O247" s="59"/>
      <c r="P247" s="160">
        <f>O247*H247</f>
        <v>0</v>
      </c>
      <c r="Q247" s="160">
        <v>8.3999999999999995E-3</v>
      </c>
      <c r="R247" s="160">
        <f>Q247*H247</f>
        <v>4.7879999999999999E-2</v>
      </c>
      <c r="S247" s="160">
        <v>0</v>
      </c>
      <c r="T247" s="161">
        <f>S247*H247</f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62" t="s">
        <v>192</v>
      </c>
      <c r="AT247" s="162" t="s">
        <v>187</v>
      </c>
      <c r="AU247" s="162" t="s">
        <v>88</v>
      </c>
      <c r="AY247" s="18" t="s">
        <v>185</v>
      </c>
      <c r="BE247" s="163">
        <f>IF(N247="základní",J247,0)</f>
        <v>0</v>
      </c>
      <c r="BF247" s="163">
        <f>IF(N247="snížená",J247,0)</f>
        <v>0</v>
      </c>
      <c r="BG247" s="163">
        <f>IF(N247="zákl. přenesená",J247,0)</f>
        <v>0</v>
      </c>
      <c r="BH247" s="163">
        <f>IF(N247="sníž. přenesená",J247,0)</f>
        <v>0</v>
      </c>
      <c r="BI247" s="163">
        <f>IF(N247="nulová",J247,0)</f>
        <v>0</v>
      </c>
      <c r="BJ247" s="18" t="s">
        <v>24</v>
      </c>
      <c r="BK247" s="163">
        <f>ROUND(I247*H247,2)</f>
        <v>0</v>
      </c>
      <c r="BL247" s="18" t="s">
        <v>192</v>
      </c>
      <c r="BM247" s="162" t="s">
        <v>5392</v>
      </c>
    </row>
    <row r="248" spans="1:65" s="2" customFormat="1" ht="16.5" customHeight="1">
      <c r="A248" s="33"/>
      <c r="B248" s="150"/>
      <c r="C248" s="181" t="s">
        <v>585</v>
      </c>
      <c r="D248" s="181" t="s">
        <v>231</v>
      </c>
      <c r="E248" s="182" t="s">
        <v>5393</v>
      </c>
      <c r="F248" s="183" t="s">
        <v>5394</v>
      </c>
      <c r="G248" s="184" t="s">
        <v>280</v>
      </c>
      <c r="H248" s="185">
        <v>5.8710000000000004</v>
      </c>
      <c r="I248" s="186"/>
      <c r="J248" s="187">
        <f>ROUND(I248*H248,2)</f>
        <v>0</v>
      </c>
      <c r="K248" s="183" t="s">
        <v>191</v>
      </c>
      <c r="L248" s="188"/>
      <c r="M248" s="189" t="s">
        <v>1</v>
      </c>
      <c r="N248" s="190" t="s">
        <v>45</v>
      </c>
      <c r="O248" s="59"/>
      <c r="P248" s="160">
        <f>O248*H248</f>
        <v>0</v>
      </c>
      <c r="Q248" s="160">
        <v>6.2399999999999997E-2</v>
      </c>
      <c r="R248" s="160">
        <f>Q248*H248</f>
        <v>0.36635040000000002</v>
      </c>
      <c r="S248" s="160">
        <v>0</v>
      </c>
      <c r="T248" s="161">
        <f>S248*H248</f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162" t="s">
        <v>217</v>
      </c>
      <c r="AT248" s="162" t="s">
        <v>231</v>
      </c>
      <c r="AU248" s="162" t="s">
        <v>88</v>
      </c>
      <c r="AY248" s="18" t="s">
        <v>185</v>
      </c>
      <c r="BE248" s="163">
        <f>IF(N248="základní",J248,0)</f>
        <v>0</v>
      </c>
      <c r="BF248" s="163">
        <f>IF(N248="snížená",J248,0)</f>
        <v>0</v>
      </c>
      <c r="BG248" s="163">
        <f>IF(N248="zákl. přenesená",J248,0)</f>
        <v>0</v>
      </c>
      <c r="BH248" s="163">
        <f>IF(N248="sníž. přenesená",J248,0)</f>
        <v>0</v>
      </c>
      <c r="BI248" s="163">
        <f>IF(N248="nulová",J248,0)</f>
        <v>0</v>
      </c>
      <c r="BJ248" s="18" t="s">
        <v>24</v>
      </c>
      <c r="BK248" s="163">
        <f>ROUND(I248*H248,2)</f>
        <v>0</v>
      </c>
      <c r="BL248" s="18" t="s">
        <v>192</v>
      </c>
      <c r="BM248" s="162" t="s">
        <v>5395</v>
      </c>
    </row>
    <row r="249" spans="1:65" s="13" customFormat="1">
      <c r="B249" s="164"/>
      <c r="D249" s="165" t="s">
        <v>194</v>
      </c>
      <c r="E249" s="166" t="s">
        <v>1</v>
      </c>
      <c r="F249" s="167" t="s">
        <v>5396</v>
      </c>
      <c r="H249" s="168">
        <v>5.8710000000000004</v>
      </c>
      <c r="I249" s="169"/>
      <c r="L249" s="164"/>
      <c r="M249" s="170"/>
      <c r="N249" s="171"/>
      <c r="O249" s="171"/>
      <c r="P249" s="171"/>
      <c r="Q249" s="171"/>
      <c r="R249" s="171"/>
      <c r="S249" s="171"/>
      <c r="T249" s="172"/>
      <c r="AT249" s="166" t="s">
        <v>194</v>
      </c>
      <c r="AU249" s="166" t="s">
        <v>88</v>
      </c>
      <c r="AV249" s="13" t="s">
        <v>88</v>
      </c>
      <c r="AW249" s="13" t="s">
        <v>35</v>
      </c>
      <c r="AX249" s="13" t="s">
        <v>24</v>
      </c>
      <c r="AY249" s="166" t="s">
        <v>185</v>
      </c>
    </row>
    <row r="250" spans="1:65" s="2" customFormat="1" ht="21.75" customHeight="1">
      <c r="A250" s="33"/>
      <c r="B250" s="150"/>
      <c r="C250" s="151" t="s">
        <v>588</v>
      </c>
      <c r="D250" s="151" t="s">
        <v>187</v>
      </c>
      <c r="E250" s="152" t="s">
        <v>326</v>
      </c>
      <c r="F250" s="153" t="s">
        <v>327</v>
      </c>
      <c r="G250" s="154" t="s">
        <v>228</v>
      </c>
      <c r="H250" s="155">
        <v>26.277000000000001</v>
      </c>
      <c r="I250" s="156"/>
      <c r="J250" s="157">
        <f>ROUND(I250*H250,2)</f>
        <v>0</v>
      </c>
      <c r="K250" s="153" t="s">
        <v>191</v>
      </c>
      <c r="L250" s="34"/>
      <c r="M250" s="158" t="s">
        <v>1</v>
      </c>
      <c r="N250" s="159" t="s">
        <v>45</v>
      </c>
      <c r="O250" s="59"/>
      <c r="P250" s="160">
        <f>O250*H250</f>
        <v>0</v>
      </c>
      <c r="Q250" s="160">
        <v>0</v>
      </c>
      <c r="R250" s="160">
        <f>Q250*H250</f>
        <v>0</v>
      </c>
      <c r="S250" s="160">
        <v>0</v>
      </c>
      <c r="T250" s="161">
        <f>S250*H250</f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162" t="s">
        <v>192</v>
      </c>
      <c r="AT250" s="162" t="s">
        <v>187</v>
      </c>
      <c r="AU250" s="162" t="s">
        <v>88</v>
      </c>
      <c r="AY250" s="18" t="s">
        <v>185</v>
      </c>
      <c r="BE250" s="163">
        <f>IF(N250="základní",J250,0)</f>
        <v>0</v>
      </c>
      <c r="BF250" s="163">
        <f>IF(N250="snížená",J250,0)</f>
        <v>0</v>
      </c>
      <c r="BG250" s="163">
        <f>IF(N250="zákl. přenesená",J250,0)</f>
        <v>0</v>
      </c>
      <c r="BH250" s="163">
        <f>IF(N250="sníž. přenesená",J250,0)</f>
        <v>0</v>
      </c>
      <c r="BI250" s="163">
        <f>IF(N250="nulová",J250,0)</f>
        <v>0</v>
      </c>
      <c r="BJ250" s="18" t="s">
        <v>24</v>
      </c>
      <c r="BK250" s="163">
        <f>ROUND(I250*H250,2)</f>
        <v>0</v>
      </c>
      <c r="BL250" s="18" t="s">
        <v>192</v>
      </c>
      <c r="BM250" s="162" t="s">
        <v>5397</v>
      </c>
    </row>
    <row r="251" spans="1:65" s="13" customFormat="1">
      <c r="B251" s="164"/>
      <c r="D251" s="165" t="s">
        <v>194</v>
      </c>
      <c r="E251" s="166" t="s">
        <v>1</v>
      </c>
      <c r="F251" s="167" t="s">
        <v>5398</v>
      </c>
      <c r="H251" s="168">
        <v>30.085000000000001</v>
      </c>
      <c r="I251" s="169"/>
      <c r="L251" s="164"/>
      <c r="M251" s="170"/>
      <c r="N251" s="171"/>
      <c r="O251" s="171"/>
      <c r="P251" s="171"/>
      <c r="Q251" s="171"/>
      <c r="R251" s="171"/>
      <c r="S251" s="171"/>
      <c r="T251" s="172"/>
      <c r="AT251" s="166" t="s">
        <v>194</v>
      </c>
      <c r="AU251" s="166" t="s">
        <v>88</v>
      </c>
      <c r="AV251" s="13" t="s">
        <v>88</v>
      </c>
      <c r="AW251" s="13" t="s">
        <v>35</v>
      </c>
      <c r="AX251" s="13" t="s">
        <v>80</v>
      </c>
      <c r="AY251" s="166" t="s">
        <v>185</v>
      </c>
    </row>
    <row r="252" spans="1:65" s="13" customFormat="1">
      <c r="B252" s="164"/>
      <c r="D252" s="165" t="s">
        <v>194</v>
      </c>
      <c r="E252" s="166" t="s">
        <v>1</v>
      </c>
      <c r="F252" s="167" t="s">
        <v>5399</v>
      </c>
      <c r="H252" s="168">
        <v>0.47</v>
      </c>
      <c r="I252" s="169"/>
      <c r="L252" s="164"/>
      <c r="M252" s="170"/>
      <c r="N252" s="171"/>
      <c r="O252" s="171"/>
      <c r="P252" s="171"/>
      <c r="Q252" s="171"/>
      <c r="R252" s="171"/>
      <c r="S252" s="171"/>
      <c r="T252" s="172"/>
      <c r="AT252" s="166" t="s">
        <v>194</v>
      </c>
      <c r="AU252" s="166" t="s">
        <v>88</v>
      </c>
      <c r="AV252" s="13" t="s">
        <v>88</v>
      </c>
      <c r="AW252" s="13" t="s">
        <v>35</v>
      </c>
      <c r="AX252" s="13" t="s">
        <v>80</v>
      </c>
      <c r="AY252" s="166" t="s">
        <v>185</v>
      </c>
    </row>
    <row r="253" spans="1:65" s="14" customFormat="1">
      <c r="B253" s="173"/>
      <c r="D253" s="165" t="s">
        <v>194</v>
      </c>
      <c r="E253" s="174" t="s">
        <v>1502</v>
      </c>
      <c r="F253" s="175" t="s">
        <v>195</v>
      </c>
      <c r="H253" s="176">
        <v>30.555</v>
      </c>
      <c r="I253" s="177"/>
      <c r="L253" s="173"/>
      <c r="M253" s="178"/>
      <c r="N253" s="179"/>
      <c r="O253" s="179"/>
      <c r="P253" s="179"/>
      <c r="Q253" s="179"/>
      <c r="R253" s="179"/>
      <c r="S253" s="179"/>
      <c r="T253" s="180"/>
      <c r="AT253" s="174" t="s">
        <v>194</v>
      </c>
      <c r="AU253" s="174" t="s">
        <v>88</v>
      </c>
      <c r="AV253" s="14" t="s">
        <v>192</v>
      </c>
      <c r="AW253" s="14" t="s">
        <v>35</v>
      </c>
      <c r="AX253" s="14" t="s">
        <v>80</v>
      </c>
      <c r="AY253" s="174" t="s">
        <v>185</v>
      </c>
    </row>
    <row r="254" spans="1:65" s="13" customFormat="1">
      <c r="B254" s="164"/>
      <c r="D254" s="165" t="s">
        <v>194</v>
      </c>
      <c r="E254" s="166" t="s">
        <v>1</v>
      </c>
      <c r="F254" s="167" t="s">
        <v>2256</v>
      </c>
      <c r="H254" s="168">
        <v>26.277000000000001</v>
      </c>
      <c r="I254" s="169"/>
      <c r="L254" s="164"/>
      <c r="M254" s="170"/>
      <c r="N254" s="171"/>
      <c r="O254" s="171"/>
      <c r="P254" s="171"/>
      <c r="Q254" s="171"/>
      <c r="R254" s="171"/>
      <c r="S254" s="171"/>
      <c r="T254" s="172"/>
      <c r="AT254" s="166" t="s">
        <v>194</v>
      </c>
      <c r="AU254" s="166" t="s">
        <v>88</v>
      </c>
      <c r="AV254" s="13" t="s">
        <v>88</v>
      </c>
      <c r="AW254" s="13" t="s">
        <v>35</v>
      </c>
      <c r="AX254" s="13" t="s">
        <v>80</v>
      </c>
      <c r="AY254" s="166" t="s">
        <v>185</v>
      </c>
    </row>
    <row r="255" spans="1:65" s="14" customFormat="1">
      <c r="B255" s="173"/>
      <c r="D255" s="165" t="s">
        <v>194</v>
      </c>
      <c r="E255" s="174" t="s">
        <v>1</v>
      </c>
      <c r="F255" s="175" t="s">
        <v>195</v>
      </c>
      <c r="H255" s="176">
        <v>26.277000000000001</v>
      </c>
      <c r="I255" s="177"/>
      <c r="L255" s="173"/>
      <c r="M255" s="178"/>
      <c r="N255" s="179"/>
      <c r="O255" s="179"/>
      <c r="P255" s="179"/>
      <c r="Q255" s="179"/>
      <c r="R255" s="179"/>
      <c r="S255" s="179"/>
      <c r="T255" s="180"/>
      <c r="AT255" s="174" t="s">
        <v>194</v>
      </c>
      <c r="AU255" s="174" t="s">
        <v>88</v>
      </c>
      <c r="AV255" s="14" t="s">
        <v>192</v>
      </c>
      <c r="AW255" s="14" t="s">
        <v>35</v>
      </c>
      <c r="AX255" s="14" t="s">
        <v>24</v>
      </c>
      <c r="AY255" s="174" t="s">
        <v>185</v>
      </c>
    </row>
    <row r="256" spans="1:65" s="2" customFormat="1" ht="21.75" customHeight="1">
      <c r="A256" s="33"/>
      <c r="B256" s="150"/>
      <c r="C256" s="151" t="s">
        <v>889</v>
      </c>
      <c r="D256" s="151" t="s">
        <v>187</v>
      </c>
      <c r="E256" s="152" t="s">
        <v>512</v>
      </c>
      <c r="F256" s="153" t="s">
        <v>513</v>
      </c>
      <c r="G256" s="154" t="s">
        <v>228</v>
      </c>
      <c r="H256" s="155">
        <v>4.2779999999999996</v>
      </c>
      <c r="I256" s="156"/>
      <c r="J256" s="157">
        <f>ROUND(I256*H256,2)</f>
        <v>0</v>
      </c>
      <c r="K256" s="153" t="s">
        <v>191</v>
      </c>
      <c r="L256" s="34"/>
      <c r="M256" s="158" t="s">
        <v>1</v>
      </c>
      <c r="N256" s="159" t="s">
        <v>45</v>
      </c>
      <c r="O256" s="59"/>
      <c r="P256" s="160">
        <f>O256*H256</f>
        <v>0</v>
      </c>
      <c r="Q256" s="160">
        <v>0</v>
      </c>
      <c r="R256" s="160">
        <f>Q256*H256</f>
        <v>0</v>
      </c>
      <c r="S256" s="160">
        <v>0</v>
      </c>
      <c r="T256" s="161">
        <f>S256*H256</f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162" t="s">
        <v>192</v>
      </c>
      <c r="AT256" s="162" t="s">
        <v>187</v>
      </c>
      <c r="AU256" s="162" t="s">
        <v>88</v>
      </c>
      <c r="AY256" s="18" t="s">
        <v>185</v>
      </c>
      <c r="BE256" s="163">
        <f>IF(N256="základní",J256,0)</f>
        <v>0</v>
      </c>
      <c r="BF256" s="163">
        <f>IF(N256="snížená",J256,0)</f>
        <v>0</v>
      </c>
      <c r="BG256" s="163">
        <f>IF(N256="zákl. přenesená",J256,0)</f>
        <v>0</v>
      </c>
      <c r="BH256" s="163">
        <f>IF(N256="sníž. přenesená",J256,0)</f>
        <v>0</v>
      </c>
      <c r="BI256" s="163">
        <f>IF(N256="nulová",J256,0)</f>
        <v>0</v>
      </c>
      <c r="BJ256" s="18" t="s">
        <v>24</v>
      </c>
      <c r="BK256" s="163">
        <f>ROUND(I256*H256,2)</f>
        <v>0</v>
      </c>
      <c r="BL256" s="18" t="s">
        <v>192</v>
      </c>
      <c r="BM256" s="162" t="s">
        <v>5400</v>
      </c>
    </row>
    <row r="257" spans="1:65" s="13" customFormat="1">
      <c r="B257" s="164"/>
      <c r="D257" s="165" t="s">
        <v>194</v>
      </c>
      <c r="E257" s="166" t="s">
        <v>1</v>
      </c>
      <c r="F257" s="167" t="s">
        <v>2258</v>
      </c>
      <c r="H257" s="168">
        <v>4.2779999999999996</v>
      </c>
      <c r="I257" s="169"/>
      <c r="L257" s="164"/>
      <c r="M257" s="170"/>
      <c r="N257" s="171"/>
      <c r="O257" s="171"/>
      <c r="P257" s="171"/>
      <c r="Q257" s="171"/>
      <c r="R257" s="171"/>
      <c r="S257" s="171"/>
      <c r="T257" s="172"/>
      <c r="AT257" s="166" t="s">
        <v>194</v>
      </c>
      <c r="AU257" s="166" t="s">
        <v>88</v>
      </c>
      <c r="AV257" s="13" t="s">
        <v>88</v>
      </c>
      <c r="AW257" s="13" t="s">
        <v>35</v>
      </c>
      <c r="AX257" s="13" t="s">
        <v>24</v>
      </c>
      <c r="AY257" s="166" t="s">
        <v>185</v>
      </c>
    </row>
    <row r="258" spans="1:65" s="2" customFormat="1" ht="16.5" customHeight="1">
      <c r="A258" s="33"/>
      <c r="B258" s="150"/>
      <c r="C258" s="151" t="s">
        <v>892</v>
      </c>
      <c r="D258" s="151" t="s">
        <v>187</v>
      </c>
      <c r="E258" s="152" t="s">
        <v>330</v>
      </c>
      <c r="F258" s="153" t="s">
        <v>331</v>
      </c>
      <c r="G258" s="154" t="s">
        <v>228</v>
      </c>
      <c r="H258" s="155">
        <v>30.555</v>
      </c>
      <c r="I258" s="156"/>
      <c r="J258" s="157">
        <f>ROUND(I258*H258,2)</f>
        <v>0</v>
      </c>
      <c r="K258" s="153" t="s">
        <v>191</v>
      </c>
      <c r="L258" s="34"/>
      <c r="M258" s="158" t="s">
        <v>1</v>
      </c>
      <c r="N258" s="159" t="s">
        <v>45</v>
      </c>
      <c r="O258" s="59"/>
      <c r="P258" s="160">
        <f>O258*H258</f>
        <v>0</v>
      </c>
      <c r="Q258" s="160">
        <v>0</v>
      </c>
      <c r="R258" s="160">
        <f>Q258*H258</f>
        <v>0</v>
      </c>
      <c r="S258" s="160">
        <v>0</v>
      </c>
      <c r="T258" s="161">
        <f>S258*H258</f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162" t="s">
        <v>192</v>
      </c>
      <c r="AT258" s="162" t="s">
        <v>187</v>
      </c>
      <c r="AU258" s="162" t="s">
        <v>88</v>
      </c>
      <c r="AY258" s="18" t="s">
        <v>185</v>
      </c>
      <c r="BE258" s="163">
        <f>IF(N258="základní",J258,0)</f>
        <v>0</v>
      </c>
      <c r="BF258" s="163">
        <f>IF(N258="snížená",J258,0)</f>
        <v>0</v>
      </c>
      <c r="BG258" s="163">
        <f>IF(N258="zákl. přenesená",J258,0)</f>
        <v>0</v>
      </c>
      <c r="BH258" s="163">
        <f>IF(N258="sníž. přenesená",J258,0)</f>
        <v>0</v>
      </c>
      <c r="BI258" s="163">
        <f>IF(N258="nulová",J258,0)</f>
        <v>0</v>
      </c>
      <c r="BJ258" s="18" t="s">
        <v>24</v>
      </c>
      <c r="BK258" s="163">
        <f>ROUND(I258*H258,2)</f>
        <v>0</v>
      </c>
      <c r="BL258" s="18" t="s">
        <v>192</v>
      </c>
      <c r="BM258" s="162" t="s">
        <v>5401</v>
      </c>
    </row>
    <row r="259" spans="1:65" s="13" customFormat="1">
      <c r="B259" s="164"/>
      <c r="D259" s="165" t="s">
        <v>194</v>
      </c>
      <c r="E259" s="166" t="s">
        <v>1</v>
      </c>
      <c r="F259" s="167" t="s">
        <v>5402</v>
      </c>
      <c r="H259" s="168">
        <v>30.555</v>
      </c>
      <c r="I259" s="169"/>
      <c r="L259" s="164"/>
      <c r="M259" s="170"/>
      <c r="N259" s="171"/>
      <c r="O259" s="171"/>
      <c r="P259" s="171"/>
      <c r="Q259" s="171"/>
      <c r="R259" s="171"/>
      <c r="S259" s="171"/>
      <c r="T259" s="172"/>
      <c r="AT259" s="166" t="s">
        <v>194</v>
      </c>
      <c r="AU259" s="166" t="s">
        <v>88</v>
      </c>
      <c r="AV259" s="13" t="s">
        <v>88</v>
      </c>
      <c r="AW259" s="13" t="s">
        <v>35</v>
      </c>
      <c r="AX259" s="13" t="s">
        <v>80</v>
      </c>
      <c r="AY259" s="166" t="s">
        <v>185</v>
      </c>
    </row>
    <row r="260" spans="1:65" s="14" customFormat="1">
      <c r="B260" s="173"/>
      <c r="D260" s="165" t="s">
        <v>194</v>
      </c>
      <c r="E260" s="174" t="s">
        <v>1</v>
      </c>
      <c r="F260" s="175" t="s">
        <v>195</v>
      </c>
      <c r="H260" s="176">
        <v>30.555</v>
      </c>
      <c r="I260" s="177"/>
      <c r="L260" s="173"/>
      <c r="M260" s="178"/>
      <c r="N260" s="179"/>
      <c r="O260" s="179"/>
      <c r="P260" s="179"/>
      <c r="Q260" s="179"/>
      <c r="R260" s="179"/>
      <c r="S260" s="179"/>
      <c r="T260" s="180"/>
      <c r="AT260" s="174" t="s">
        <v>194</v>
      </c>
      <c r="AU260" s="174" t="s">
        <v>88</v>
      </c>
      <c r="AV260" s="14" t="s">
        <v>192</v>
      </c>
      <c r="AW260" s="14" t="s">
        <v>35</v>
      </c>
      <c r="AX260" s="14" t="s">
        <v>24</v>
      </c>
      <c r="AY260" s="174" t="s">
        <v>185</v>
      </c>
    </row>
    <row r="261" spans="1:65" s="2" customFormat="1" ht="16.5" customHeight="1">
      <c r="A261" s="33"/>
      <c r="B261" s="150"/>
      <c r="C261" s="151" t="s">
        <v>894</v>
      </c>
      <c r="D261" s="151" t="s">
        <v>187</v>
      </c>
      <c r="E261" s="152" t="s">
        <v>334</v>
      </c>
      <c r="F261" s="153" t="s">
        <v>335</v>
      </c>
      <c r="G261" s="154" t="s">
        <v>228</v>
      </c>
      <c r="H261" s="155">
        <v>21.388999999999999</v>
      </c>
      <c r="I261" s="156"/>
      <c r="J261" s="157">
        <f>ROUND(I261*H261,2)</f>
        <v>0</v>
      </c>
      <c r="K261" s="153" t="s">
        <v>224</v>
      </c>
      <c r="L261" s="34"/>
      <c r="M261" s="158" t="s">
        <v>1</v>
      </c>
      <c r="N261" s="159" t="s">
        <v>45</v>
      </c>
      <c r="O261" s="59"/>
      <c r="P261" s="160">
        <f>O261*H261</f>
        <v>0</v>
      </c>
      <c r="Q261" s="160">
        <v>0</v>
      </c>
      <c r="R261" s="160">
        <f>Q261*H261</f>
        <v>0</v>
      </c>
      <c r="S261" s="160">
        <v>0</v>
      </c>
      <c r="T261" s="161">
        <f>S261*H261</f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162" t="s">
        <v>192</v>
      </c>
      <c r="AT261" s="162" t="s">
        <v>187</v>
      </c>
      <c r="AU261" s="162" t="s">
        <v>88</v>
      </c>
      <c r="AY261" s="18" t="s">
        <v>185</v>
      </c>
      <c r="BE261" s="163">
        <f>IF(N261="základní",J261,0)</f>
        <v>0</v>
      </c>
      <c r="BF261" s="163">
        <f>IF(N261="snížená",J261,0)</f>
        <v>0</v>
      </c>
      <c r="BG261" s="163">
        <f>IF(N261="zákl. přenesená",J261,0)</f>
        <v>0</v>
      </c>
      <c r="BH261" s="163">
        <f>IF(N261="sníž. přenesená",J261,0)</f>
        <v>0</v>
      </c>
      <c r="BI261" s="163">
        <f>IF(N261="nulová",J261,0)</f>
        <v>0</v>
      </c>
      <c r="BJ261" s="18" t="s">
        <v>24</v>
      </c>
      <c r="BK261" s="163">
        <f>ROUND(I261*H261,2)</f>
        <v>0</v>
      </c>
      <c r="BL261" s="18" t="s">
        <v>192</v>
      </c>
      <c r="BM261" s="162" t="s">
        <v>5403</v>
      </c>
    </row>
    <row r="262" spans="1:65" s="15" customFormat="1">
      <c r="B262" s="194"/>
      <c r="D262" s="165" t="s">
        <v>194</v>
      </c>
      <c r="E262" s="195" t="s">
        <v>1</v>
      </c>
      <c r="F262" s="196" t="s">
        <v>519</v>
      </c>
      <c r="H262" s="195" t="s">
        <v>1</v>
      </c>
      <c r="I262" s="197"/>
      <c r="L262" s="194"/>
      <c r="M262" s="198"/>
      <c r="N262" s="199"/>
      <c r="O262" s="199"/>
      <c r="P262" s="199"/>
      <c r="Q262" s="199"/>
      <c r="R262" s="199"/>
      <c r="S262" s="199"/>
      <c r="T262" s="200"/>
      <c r="AT262" s="195" t="s">
        <v>194</v>
      </c>
      <c r="AU262" s="195" t="s">
        <v>88</v>
      </c>
      <c r="AV262" s="15" t="s">
        <v>24</v>
      </c>
      <c r="AW262" s="15" t="s">
        <v>35</v>
      </c>
      <c r="AX262" s="15" t="s">
        <v>80</v>
      </c>
      <c r="AY262" s="195" t="s">
        <v>185</v>
      </c>
    </row>
    <row r="263" spans="1:65" s="13" customFormat="1">
      <c r="B263" s="164"/>
      <c r="D263" s="165" t="s">
        <v>194</v>
      </c>
      <c r="E263" s="166" t="s">
        <v>1</v>
      </c>
      <c r="F263" s="167" t="s">
        <v>4469</v>
      </c>
      <c r="H263" s="168">
        <v>21.388999999999999</v>
      </c>
      <c r="I263" s="169"/>
      <c r="L263" s="164"/>
      <c r="M263" s="170"/>
      <c r="N263" s="171"/>
      <c r="O263" s="171"/>
      <c r="P263" s="171"/>
      <c r="Q263" s="171"/>
      <c r="R263" s="171"/>
      <c r="S263" s="171"/>
      <c r="T263" s="172"/>
      <c r="AT263" s="166" t="s">
        <v>194</v>
      </c>
      <c r="AU263" s="166" t="s">
        <v>88</v>
      </c>
      <c r="AV263" s="13" t="s">
        <v>88</v>
      </c>
      <c r="AW263" s="13" t="s">
        <v>35</v>
      </c>
      <c r="AX263" s="13" t="s">
        <v>24</v>
      </c>
      <c r="AY263" s="166" t="s">
        <v>185</v>
      </c>
    </row>
    <row r="264" spans="1:65" s="2" customFormat="1" ht="16.5" customHeight="1">
      <c r="A264" s="33"/>
      <c r="B264" s="150"/>
      <c r="C264" s="151" t="s">
        <v>897</v>
      </c>
      <c r="D264" s="151" t="s">
        <v>187</v>
      </c>
      <c r="E264" s="152" t="s">
        <v>521</v>
      </c>
      <c r="F264" s="153" t="s">
        <v>862</v>
      </c>
      <c r="G264" s="154" t="s">
        <v>228</v>
      </c>
      <c r="H264" s="155">
        <v>9.1669999999999998</v>
      </c>
      <c r="I264" s="156"/>
      <c r="J264" s="157">
        <f>ROUND(I264*H264,2)</f>
        <v>0</v>
      </c>
      <c r="K264" s="153" t="s">
        <v>224</v>
      </c>
      <c r="L264" s="34"/>
      <c r="M264" s="158" t="s">
        <v>1</v>
      </c>
      <c r="N264" s="159" t="s">
        <v>45</v>
      </c>
      <c r="O264" s="59"/>
      <c r="P264" s="160">
        <f>O264*H264</f>
        <v>0</v>
      </c>
      <c r="Q264" s="160">
        <v>0</v>
      </c>
      <c r="R264" s="160">
        <f>Q264*H264</f>
        <v>0</v>
      </c>
      <c r="S264" s="160">
        <v>0</v>
      </c>
      <c r="T264" s="161">
        <f>S264*H264</f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162" t="s">
        <v>192</v>
      </c>
      <c r="AT264" s="162" t="s">
        <v>187</v>
      </c>
      <c r="AU264" s="162" t="s">
        <v>88</v>
      </c>
      <c r="AY264" s="18" t="s">
        <v>185</v>
      </c>
      <c r="BE264" s="163">
        <f>IF(N264="základní",J264,0)</f>
        <v>0</v>
      </c>
      <c r="BF264" s="163">
        <f>IF(N264="snížená",J264,0)</f>
        <v>0</v>
      </c>
      <c r="BG264" s="163">
        <f>IF(N264="zákl. přenesená",J264,0)</f>
        <v>0</v>
      </c>
      <c r="BH264" s="163">
        <f>IF(N264="sníž. přenesená",J264,0)</f>
        <v>0</v>
      </c>
      <c r="BI264" s="163">
        <f>IF(N264="nulová",J264,0)</f>
        <v>0</v>
      </c>
      <c r="BJ264" s="18" t="s">
        <v>24</v>
      </c>
      <c r="BK264" s="163">
        <f>ROUND(I264*H264,2)</f>
        <v>0</v>
      </c>
      <c r="BL264" s="18" t="s">
        <v>192</v>
      </c>
      <c r="BM264" s="162" t="s">
        <v>5404</v>
      </c>
    </row>
    <row r="265" spans="1:65" s="13" customFormat="1">
      <c r="B265" s="164"/>
      <c r="D265" s="165" t="s">
        <v>194</v>
      </c>
      <c r="E265" s="166" t="s">
        <v>1</v>
      </c>
      <c r="F265" s="167" t="s">
        <v>4471</v>
      </c>
      <c r="H265" s="168">
        <v>9.1669999999999998</v>
      </c>
      <c r="I265" s="169"/>
      <c r="L265" s="164"/>
      <c r="M265" s="170"/>
      <c r="N265" s="171"/>
      <c r="O265" s="171"/>
      <c r="P265" s="171"/>
      <c r="Q265" s="171"/>
      <c r="R265" s="171"/>
      <c r="S265" s="171"/>
      <c r="T265" s="172"/>
      <c r="AT265" s="166" t="s">
        <v>194</v>
      </c>
      <c r="AU265" s="166" t="s">
        <v>88</v>
      </c>
      <c r="AV265" s="13" t="s">
        <v>88</v>
      </c>
      <c r="AW265" s="13" t="s">
        <v>35</v>
      </c>
      <c r="AX265" s="13" t="s">
        <v>24</v>
      </c>
      <c r="AY265" s="166" t="s">
        <v>185</v>
      </c>
    </row>
    <row r="266" spans="1:65" s="2" customFormat="1" ht="16.5" customHeight="1">
      <c r="A266" s="33"/>
      <c r="B266" s="150"/>
      <c r="C266" s="151" t="s">
        <v>900</v>
      </c>
      <c r="D266" s="151" t="s">
        <v>187</v>
      </c>
      <c r="E266" s="152" t="s">
        <v>525</v>
      </c>
      <c r="F266" s="153" t="s">
        <v>526</v>
      </c>
      <c r="G266" s="154" t="s">
        <v>228</v>
      </c>
      <c r="H266" s="155">
        <v>25.898</v>
      </c>
      <c r="I266" s="156"/>
      <c r="J266" s="157">
        <f>ROUND(I266*H266,2)</f>
        <v>0</v>
      </c>
      <c r="K266" s="153" t="s">
        <v>191</v>
      </c>
      <c r="L266" s="34"/>
      <c r="M266" s="158" t="s">
        <v>1</v>
      </c>
      <c r="N266" s="159" t="s">
        <v>45</v>
      </c>
      <c r="O266" s="59"/>
      <c r="P266" s="160">
        <f>O266*H266</f>
        <v>0</v>
      </c>
      <c r="Q266" s="160">
        <v>0</v>
      </c>
      <c r="R266" s="160">
        <f>Q266*H266</f>
        <v>0</v>
      </c>
      <c r="S266" s="160">
        <v>0</v>
      </c>
      <c r="T266" s="161">
        <f>S266*H266</f>
        <v>0</v>
      </c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162" t="s">
        <v>192</v>
      </c>
      <c r="AT266" s="162" t="s">
        <v>187</v>
      </c>
      <c r="AU266" s="162" t="s">
        <v>88</v>
      </c>
      <c r="AY266" s="18" t="s">
        <v>185</v>
      </c>
      <c r="BE266" s="163">
        <f>IF(N266="základní",J266,0)</f>
        <v>0</v>
      </c>
      <c r="BF266" s="163">
        <f>IF(N266="snížená",J266,0)</f>
        <v>0</v>
      </c>
      <c r="BG266" s="163">
        <f>IF(N266="zákl. přenesená",J266,0)</f>
        <v>0</v>
      </c>
      <c r="BH266" s="163">
        <f>IF(N266="sníž. přenesená",J266,0)</f>
        <v>0</v>
      </c>
      <c r="BI266" s="163">
        <f>IF(N266="nulová",J266,0)</f>
        <v>0</v>
      </c>
      <c r="BJ266" s="18" t="s">
        <v>24</v>
      </c>
      <c r="BK266" s="163">
        <f>ROUND(I266*H266,2)</f>
        <v>0</v>
      </c>
      <c r="BL266" s="18" t="s">
        <v>192</v>
      </c>
      <c r="BM266" s="162" t="s">
        <v>5405</v>
      </c>
    </row>
    <row r="267" spans="1:65" s="15" customFormat="1">
      <c r="B267" s="194"/>
      <c r="D267" s="165" t="s">
        <v>194</v>
      </c>
      <c r="E267" s="195" t="s">
        <v>1</v>
      </c>
      <c r="F267" s="196" t="s">
        <v>2266</v>
      </c>
      <c r="H267" s="195" t="s">
        <v>1</v>
      </c>
      <c r="I267" s="197"/>
      <c r="L267" s="194"/>
      <c r="M267" s="198"/>
      <c r="N267" s="199"/>
      <c r="O267" s="199"/>
      <c r="P267" s="199"/>
      <c r="Q267" s="199"/>
      <c r="R267" s="199"/>
      <c r="S267" s="199"/>
      <c r="T267" s="200"/>
      <c r="AT267" s="195" t="s">
        <v>194</v>
      </c>
      <c r="AU267" s="195" t="s">
        <v>88</v>
      </c>
      <c r="AV267" s="15" t="s">
        <v>24</v>
      </c>
      <c r="AW267" s="15" t="s">
        <v>35</v>
      </c>
      <c r="AX267" s="15" t="s">
        <v>80</v>
      </c>
      <c r="AY267" s="195" t="s">
        <v>185</v>
      </c>
    </row>
    <row r="268" spans="1:65" s="13" customFormat="1">
      <c r="B268" s="164"/>
      <c r="D268" s="165" t="s">
        <v>194</v>
      </c>
      <c r="E268" s="166" t="s">
        <v>1</v>
      </c>
      <c r="F268" s="167" t="s">
        <v>5406</v>
      </c>
      <c r="H268" s="168">
        <v>19.47</v>
      </c>
      <c r="I268" s="169"/>
      <c r="L268" s="164"/>
      <c r="M268" s="170"/>
      <c r="N268" s="171"/>
      <c r="O268" s="171"/>
      <c r="P268" s="171"/>
      <c r="Q268" s="171"/>
      <c r="R268" s="171"/>
      <c r="S268" s="171"/>
      <c r="T268" s="172"/>
      <c r="AT268" s="166" t="s">
        <v>194</v>
      </c>
      <c r="AU268" s="166" t="s">
        <v>88</v>
      </c>
      <c r="AV268" s="13" t="s">
        <v>88</v>
      </c>
      <c r="AW268" s="13" t="s">
        <v>35</v>
      </c>
      <c r="AX268" s="13" t="s">
        <v>80</v>
      </c>
      <c r="AY268" s="166" t="s">
        <v>185</v>
      </c>
    </row>
    <row r="269" spans="1:65" s="13" customFormat="1">
      <c r="B269" s="164"/>
      <c r="D269" s="165" t="s">
        <v>194</v>
      </c>
      <c r="E269" s="166" t="s">
        <v>1</v>
      </c>
      <c r="F269" s="167" t="s">
        <v>5407</v>
      </c>
      <c r="H269" s="168">
        <v>17.013000000000002</v>
      </c>
      <c r="I269" s="169"/>
      <c r="L269" s="164"/>
      <c r="M269" s="170"/>
      <c r="N269" s="171"/>
      <c r="O269" s="171"/>
      <c r="P269" s="171"/>
      <c r="Q269" s="171"/>
      <c r="R269" s="171"/>
      <c r="S269" s="171"/>
      <c r="T269" s="172"/>
      <c r="AT269" s="166" t="s">
        <v>194</v>
      </c>
      <c r="AU269" s="166" t="s">
        <v>88</v>
      </c>
      <c r="AV269" s="13" t="s">
        <v>88</v>
      </c>
      <c r="AW269" s="13" t="s">
        <v>35</v>
      </c>
      <c r="AX269" s="13" t="s">
        <v>80</v>
      </c>
      <c r="AY269" s="166" t="s">
        <v>185</v>
      </c>
    </row>
    <row r="270" spans="1:65" s="15" customFormat="1">
      <c r="B270" s="194"/>
      <c r="D270" s="165" t="s">
        <v>194</v>
      </c>
      <c r="E270" s="195" t="s">
        <v>1</v>
      </c>
      <c r="F270" s="196" t="s">
        <v>2270</v>
      </c>
      <c r="H270" s="195" t="s">
        <v>1</v>
      </c>
      <c r="I270" s="197"/>
      <c r="L270" s="194"/>
      <c r="M270" s="198"/>
      <c r="N270" s="199"/>
      <c r="O270" s="199"/>
      <c r="P270" s="199"/>
      <c r="Q270" s="199"/>
      <c r="R270" s="199"/>
      <c r="S270" s="199"/>
      <c r="T270" s="200"/>
      <c r="AT270" s="195" t="s">
        <v>194</v>
      </c>
      <c r="AU270" s="195" t="s">
        <v>88</v>
      </c>
      <c r="AV270" s="15" t="s">
        <v>24</v>
      </c>
      <c r="AW270" s="15" t="s">
        <v>35</v>
      </c>
      <c r="AX270" s="15" t="s">
        <v>80</v>
      </c>
      <c r="AY270" s="195" t="s">
        <v>185</v>
      </c>
    </row>
    <row r="271" spans="1:65" s="13" customFormat="1">
      <c r="B271" s="164"/>
      <c r="D271" s="165" t="s">
        <v>194</v>
      </c>
      <c r="E271" s="166" t="s">
        <v>1</v>
      </c>
      <c r="F271" s="167" t="s">
        <v>2271</v>
      </c>
      <c r="H271" s="168">
        <v>-1.754</v>
      </c>
      <c r="I271" s="169"/>
      <c r="L271" s="164"/>
      <c r="M271" s="170"/>
      <c r="N271" s="171"/>
      <c r="O271" s="171"/>
      <c r="P271" s="171"/>
      <c r="Q271" s="171"/>
      <c r="R271" s="171"/>
      <c r="S271" s="171"/>
      <c r="T271" s="172"/>
      <c r="AT271" s="166" t="s">
        <v>194</v>
      </c>
      <c r="AU271" s="166" t="s">
        <v>88</v>
      </c>
      <c r="AV271" s="13" t="s">
        <v>88</v>
      </c>
      <c r="AW271" s="13" t="s">
        <v>35</v>
      </c>
      <c r="AX271" s="13" t="s">
        <v>80</v>
      </c>
      <c r="AY271" s="166" t="s">
        <v>185</v>
      </c>
    </row>
    <row r="272" spans="1:65" s="15" customFormat="1">
      <c r="B272" s="194"/>
      <c r="D272" s="165" t="s">
        <v>194</v>
      </c>
      <c r="E272" s="195" t="s">
        <v>1</v>
      </c>
      <c r="F272" s="196" t="s">
        <v>5408</v>
      </c>
      <c r="H272" s="195" t="s">
        <v>1</v>
      </c>
      <c r="I272" s="197"/>
      <c r="L272" s="194"/>
      <c r="M272" s="198"/>
      <c r="N272" s="199"/>
      <c r="O272" s="199"/>
      <c r="P272" s="199"/>
      <c r="Q272" s="199"/>
      <c r="R272" s="199"/>
      <c r="S272" s="199"/>
      <c r="T272" s="200"/>
      <c r="AT272" s="195" t="s">
        <v>194</v>
      </c>
      <c r="AU272" s="195" t="s">
        <v>88</v>
      </c>
      <c r="AV272" s="15" t="s">
        <v>24</v>
      </c>
      <c r="AW272" s="15" t="s">
        <v>35</v>
      </c>
      <c r="AX272" s="15" t="s">
        <v>80</v>
      </c>
      <c r="AY272" s="195" t="s">
        <v>185</v>
      </c>
    </row>
    <row r="273" spans="1:65" s="13" customFormat="1">
      <c r="B273" s="164"/>
      <c r="D273" s="165" t="s">
        <v>194</v>
      </c>
      <c r="E273" s="166" t="s">
        <v>1</v>
      </c>
      <c r="F273" s="167" t="s">
        <v>3865</v>
      </c>
      <c r="H273" s="168">
        <v>-0.152</v>
      </c>
      <c r="I273" s="169"/>
      <c r="L273" s="164"/>
      <c r="M273" s="170"/>
      <c r="N273" s="171"/>
      <c r="O273" s="171"/>
      <c r="P273" s="171"/>
      <c r="Q273" s="171"/>
      <c r="R273" s="171"/>
      <c r="S273" s="171"/>
      <c r="T273" s="172"/>
      <c r="AT273" s="166" t="s">
        <v>194</v>
      </c>
      <c r="AU273" s="166" t="s">
        <v>88</v>
      </c>
      <c r="AV273" s="13" t="s">
        <v>88</v>
      </c>
      <c r="AW273" s="13" t="s">
        <v>35</v>
      </c>
      <c r="AX273" s="13" t="s">
        <v>80</v>
      </c>
      <c r="AY273" s="166" t="s">
        <v>185</v>
      </c>
    </row>
    <row r="274" spans="1:65" s="15" customFormat="1">
      <c r="B274" s="194"/>
      <c r="D274" s="165" t="s">
        <v>194</v>
      </c>
      <c r="E274" s="195" t="s">
        <v>1</v>
      </c>
      <c r="F274" s="196" t="s">
        <v>5409</v>
      </c>
      <c r="H274" s="195" t="s">
        <v>1</v>
      </c>
      <c r="I274" s="197"/>
      <c r="L274" s="194"/>
      <c r="M274" s="198"/>
      <c r="N274" s="199"/>
      <c r="O274" s="199"/>
      <c r="P274" s="199"/>
      <c r="Q274" s="199"/>
      <c r="R274" s="199"/>
      <c r="S274" s="199"/>
      <c r="T274" s="200"/>
      <c r="AT274" s="195" t="s">
        <v>194</v>
      </c>
      <c r="AU274" s="195" t="s">
        <v>88</v>
      </c>
      <c r="AV274" s="15" t="s">
        <v>24</v>
      </c>
      <c r="AW274" s="15" t="s">
        <v>35</v>
      </c>
      <c r="AX274" s="15" t="s">
        <v>80</v>
      </c>
      <c r="AY274" s="195" t="s">
        <v>185</v>
      </c>
    </row>
    <row r="275" spans="1:65" s="13" customFormat="1">
      <c r="B275" s="164"/>
      <c r="D275" s="165" t="s">
        <v>194</v>
      </c>
      <c r="E275" s="166" t="s">
        <v>1</v>
      </c>
      <c r="F275" s="167" t="s">
        <v>5339</v>
      </c>
      <c r="H275" s="168">
        <v>-1.718</v>
      </c>
      <c r="I275" s="169"/>
      <c r="L275" s="164"/>
      <c r="M275" s="170"/>
      <c r="N275" s="171"/>
      <c r="O275" s="171"/>
      <c r="P275" s="171"/>
      <c r="Q275" s="171"/>
      <c r="R275" s="171"/>
      <c r="S275" s="171"/>
      <c r="T275" s="172"/>
      <c r="AT275" s="166" t="s">
        <v>194</v>
      </c>
      <c r="AU275" s="166" t="s">
        <v>88</v>
      </c>
      <c r="AV275" s="13" t="s">
        <v>88</v>
      </c>
      <c r="AW275" s="13" t="s">
        <v>35</v>
      </c>
      <c r="AX275" s="13" t="s">
        <v>80</v>
      </c>
      <c r="AY275" s="166" t="s">
        <v>185</v>
      </c>
    </row>
    <row r="276" spans="1:65" s="15" customFormat="1">
      <c r="B276" s="194"/>
      <c r="D276" s="165" t="s">
        <v>194</v>
      </c>
      <c r="E276" s="195" t="s">
        <v>1</v>
      </c>
      <c r="F276" s="196" t="s">
        <v>4474</v>
      </c>
      <c r="H276" s="195" t="s">
        <v>1</v>
      </c>
      <c r="I276" s="197"/>
      <c r="L276" s="194"/>
      <c r="M276" s="198"/>
      <c r="N276" s="199"/>
      <c r="O276" s="199"/>
      <c r="P276" s="199"/>
      <c r="Q276" s="199"/>
      <c r="R276" s="199"/>
      <c r="S276" s="199"/>
      <c r="T276" s="200"/>
      <c r="AT276" s="195" t="s">
        <v>194</v>
      </c>
      <c r="AU276" s="195" t="s">
        <v>88</v>
      </c>
      <c r="AV276" s="15" t="s">
        <v>24</v>
      </c>
      <c r="AW276" s="15" t="s">
        <v>35</v>
      </c>
      <c r="AX276" s="15" t="s">
        <v>80</v>
      </c>
      <c r="AY276" s="195" t="s">
        <v>185</v>
      </c>
    </row>
    <row r="277" spans="1:65" s="13" customFormat="1">
      <c r="B277" s="164"/>
      <c r="D277" s="165" t="s">
        <v>194</v>
      </c>
      <c r="E277" s="166" t="s">
        <v>1</v>
      </c>
      <c r="F277" s="167" t="s">
        <v>5410</v>
      </c>
      <c r="H277" s="168">
        <v>-6.9610000000000003</v>
      </c>
      <c r="I277" s="169"/>
      <c r="L277" s="164"/>
      <c r="M277" s="170"/>
      <c r="N277" s="171"/>
      <c r="O277" s="171"/>
      <c r="P277" s="171"/>
      <c r="Q277" s="171"/>
      <c r="R277" s="171"/>
      <c r="S277" s="171"/>
      <c r="T277" s="172"/>
      <c r="AT277" s="166" t="s">
        <v>194</v>
      </c>
      <c r="AU277" s="166" t="s">
        <v>88</v>
      </c>
      <c r="AV277" s="13" t="s">
        <v>88</v>
      </c>
      <c r="AW277" s="13" t="s">
        <v>35</v>
      </c>
      <c r="AX277" s="13" t="s">
        <v>80</v>
      </c>
      <c r="AY277" s="166" t="s">
        <v>185</v>
      </c>
    </row>
    <row r="278" spans="1:65" s="14" customFormat="1">
      <c r="B278" s="173"/>
      <c r="D278" s="165" t="s">
        <v>194</v>
      </c>
      <c r="E278" s="174" t="s">
        <v>529</v>
      </c>
      <c r="F278" s="175" t="s">
        <v>195</v>
      </c>
      <c r="H278" s="176">
        <v>25.898</v>
      </c>
      <c r="I278" s="177"/>
      <c r="L278" s="173"/>
      <c r="M278" s="178"/>
      <c r="N278" s="179"/>
      <c r="O278" s="179"/>
      <c r="P278" s="179"/>
      <c r="Q278" s="179"/>
      <c r="R278" s="179"/>
      <c r="S278" s="179"/>
      <c r="T278" s="180"/>
      <c r="AT278" s="174" t="s">
        <v>194</v>
      </c>
      <c r="AU278" s="174" t="s">
        <v>88</v>
      </c>
      <c r="AV278" s="14" t="s">
        <v>192</v>
      </c>
      <c r="AW278" s="14" t="s">
        <v>35</v>
      </c>
      <c r="AX278" s="14" t="s">
        <v>24</v>
      </c>
      <c r="AY278" s="174" t="s">
        <v>185</v>
      </c>
    </row>
    <row r="279" spans="1:65" s="2" customFormat="1" ht="16.5" customHeight="1">
      <c r="A279" s="33"/>
      <c r="B279" s="150"/>
      <c r="C279" s="181" t="s">
        <v>906</v>
      </c>
      <c r="D279" s="181" t="s">
        <v>231</v>
      </c>
      <c r="E279" s="182" t="s">
        <v>530</v>
      </c>
      <c r="F279" s="183" t="s">
        <v>531</v>
      </c>
      <c r="G279" s="184" t="s">
        <v>234</v>
      </c>
      <c r="H279" s="185">
        <v>53.841999999999999</v>
      </c>
      <c r="I279" s="186"/>
      <c r="J279" s="187">
        <f>ROUND(I279*H279,2)</f>
        <v>0</v>
      </c>
      <c r="K279" s="183" t="s">
        <v>1</v>
      </c>
      <c r="L279" s="188"/>
      <c r="M279" s="189" t="s">
        <v>1</v>
      </c>
      <c r="N279" s="190" t="s">
        <v>45</v>
      </c>
      <c r="O279" s="59"/>
      <c r="P279" s="160">
        <f>O279*H279</f>
        <v>0</v>
      </c>
      <c r="Q279" s="160">
        <v>0</v>
      </c>
      <c r="R279" s="160">
        <f>Q279*H279</f>
        <v>0</v>
      </c>
      <c r="S279" s="160">
        <v>0</v>
      </c>
      <c r="T279" s="161">
        <f>S279*H279</f>
        <v>0</v>
      </c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R279" s="162" t="s">
        <v>217</v>
      </c>
      <c r="AT279" s="162" t="s">
        <v>231</v>
      </c>
      <c r="AU279" s="162" t="s">
        <v>88</v>
      </c>
      <c r="AY279" s="18" t="s">
        <v>185</v>
      </c>
      <c r="BE279" s="163">
        <f>IF(N279="základní",J279,0)</f>
        <v>0</v>
      </c>
      <c r="BF279" s="163">
        <f>IF(N279="snížená",J279,0)</f>
        <v>0</v>
      </c>
      <c r="BG279" s="163">
        <f>IF(N279="zákl. přenesená",J279,0)</f>
        <v>0</v>
      </c>
      <c r="BH279" s="163">
        <f>IF(N279="sníž. přenesená",J279,0)</f>
        <v>0</v>
      </c>
      <c r="BI279" s="163">
        <f>IF(N279="nulová",J279,0)</f>
        <v>0</v>
      </c>
      <c r="BJ279" s="18" t="s">
        <v>24</v>
      </c>
      <c r="BK279" s="163">
        <f>ROUND(I279*H279,2)</f>
        <v>0</v>
      </c>
      <c r="BL279" s="18" t="s">
        <v>192</v>
      </c>
      <c r="BM279" s="162" t="s">
        <v>5411</v>
      </c>
    </row>
    <row r="280" spans="1:65" s="13" customFormat="1">
      <c r="B280" s="164"/>
      <c r="D280" s="165" t="s">
        <v>194</v>
      </c>
      <c r="E280" s="166" t="s">
        <v>1</v>
      </c>
      <c r="F280" s="167" t="s">
        <v>5412</v>
      </c>
      <c r="H280" s="168">
        <v>53.841999999999999</v>
      </c>
      <c r="I280" s="169"/>
      <c r="L280" s="164"/>
      <c r="M280" s="170"/>
      <c r="N280" s="171"/>
      <c r="O280" s="171"/>
      <c r="P280" s="171"/>
      <c r="Q280" s="171"/>
      <c r="R280" s="171"/>
      <c r="S280" s="171"/>
      <c r="T280" s="172"/>
      <c r="AT280" s="166" t="s">
        <v>194</v>
      </c>
      <c r="AU280" s="166" t="s">
        <v>88</v>
      </c>
      <c r="AV280" s="13" t="s">
        <v>88</v>
      </c>
      <c r="AW280" s="13" t="s">
        <v>35</v>
      </c>
      <c r="AX280" s="13" t="s">
        <v>80</v>
      </c>
      <c r="AY280" s="166" t="s">
        <v>185</v>
      </c>
    </row>
    <row r="281" spans="1:65" s="14" customFormat="1">
      <c r="B281" s="173"/>
      <c r="D281" s="165" t="s">
        <v>194</v>
      </c>
      <c r="E281" s="174" t="s">
        <v>1</v>
      </c>
      <c r="F281" s="175" t="s">
        <v>195</v>
      </c>
      <c r="H281" s="176">
        <v>53.841999999999999</v>
      </c>
      <c r="I281" s="177"/>
      <c r="L281" s="173"/>
      <c r="M281" s="178"/>
      <c r="N281" s="179"/>
      <c r="O281" s="179"/>
      <c r="P281" s="179"/>
      <c r="Q281" s="179"/>
      <c r="R281" s="179"/>
      <c r="S281" s="179"/>
      <c r="T281" s="180"/>
      <c r="AT281" s="174" t="s">
        <v>194</v>
      </c>
      <c r="AU281" s="174" t="s">
        <v>88</v>
      </c>
      <c r="AV281" s="14" t="s">
        <v>192</v>
      </c>
      <c r="AW281" s="14" t="s">
        <v>35</v>
      </c>
      <c r="AX281" s="14" t="s">
        <v>24</v>
      </c>
      <c r="AY281" s="174" t="s">
        <v>185</v>
      </c>
    </row>
    <row r="282" spans="1:65" s="2" customFormat="1" ht="16.5" customHeight="1">
      <c r="A282" s="33"/>
      <c r="B282" s="150"/>
      <c r="C282" s="151" t="s">
        <v>911</v>
      </c>
      <c r="D282" s="151" t="s">
        <v>187</v>
      </c>
      <c r="E282" s="152" t="s">
        <v>348</v>
      </c>
      <c r="F282" s="153" t="s">
        <v>349</v>
      </c>
      <c r="G282" s="154" t="s">
        <v>228</v>
      </c>
      <c r="H282" s="155">
        <v>29.911999999999999</v>
      </c>
      <c r="I282" s="156"/>
      <c r="J282" s="157">
        <f>ROUND(I282*H282,2)</f>
        <v>0</v>
      </c>
      <c r="K282" s="153" t="s">
        <v>191</v>
      </c>
      <c r="L282" s="34"/>
      <c r="M282" s="158" t="s">
        <v>1</v>
      </c>
      <c r="N282" s="159" t="s">
        <v>45</v>
      </c>
      <c r="O282" s="59"/>
      <c r="P282" s="160">
        <f>O282*H282</f>
        <v>0</v>
      </c>
      <c r="Q282" s="160">
        <v>0</v>
      </c>
      <c r="R282" s="160">
        <f>Q282*H282</f>
        <v>0</v>
      </c>
      <c r="S282" s="160">
        <v>0</v>
      </c>
      <c r="T282" s="161">
        <f>S282*H282</f>
        <v>0</v>
      </c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R282" s="162" t="s">
        <v>192</v>
      </c>
      <c r="AT282" s="162" t="s">
        <v>187</v>
      </c>
      <c r="AU282" s="162" t="s">
        <v>88</v>
      </c>
      <c r="AY282" s="18" t="s">
        <v>185</v>
      </c>
      <c r="BE282" s="163">
        <f>IF(N282="základní",J282,0)</f>
        <v>0</v>
      </c>
      <c r="BF282" s="163">
        <f>IF(N282="snížená",J282,0)</f>
        <v>0</v>
      </c>
      <c r="BG282" s="163">
        <f>IF(N282="zákl. přenesená",J282,0)</f>
        <v>0</v>
      </c>
      <c r="BH282" s="163">
        <f>IF(N282="sníž. přenesená",J282,0)</f>
        <v>0</v>
      </c>
      <c r="BI282" s="163">
        <f>IF(N282="nulová",J282,0)</f>
        <v>0</v>
      </c>
      <c r="BJ282" s="18" t="s">
        <v>24</v>
      </c>
      <c r="BK282" s="163">
        <f>ROUND(I282*H282,2)</f>
        <v>0</v>
      </c>
      <c r="BL282" s="18" t="s">
        <v>192</v>
      </c>
      <c r="BM282" s="162" t="s">
        <v>5413</v>
      </c>
    </row>
    <row r="283" spans="1:65" s="13" customFormat="1">
      <c r="B283" s="164"/>
      <c r="D283" s="165" t="s">
        <v>194</v>
      </c>
      <c r="E283" s="166" t="s">
        <v>1</v>
      </c>
      <c r="F283" s="167" t="s">
        <v>5414</v>
      </c>
      <c r="H283" s="168">
        <v>29.911999999999999</v>
      </c>
      <c r="I283" s="169"/>
      <c r="L283" s="164"/>
      <c r="M283" s="170"/>
      <c r="N283" s="171"/>
      <c r="O283" s="171"/>
      <c r="P283" s="171"/>
      <c r="Q283" s="171"/>
      <c r="R283" s="171"/>
      <c r="S283" s="171"/>
      <c r="T283" s="172"/>
      <c r="AT283" s="166" t="s">
        <v>194</v>
      </c>
      <c r="AU283" s="166" t="s">
        <v>88</v>
      </c>
      <c r="AV283" s="13" t="s">
        <v>88</v>
      </c>
      <c r="AW283" s="13" t="s">
        <v>35</v>
      </c>
      <c r="AX283" s="13" t="s">
        <v>80</v>
      </c>
      <c r="AY283" s="166" t="s">
        <v>185</v>
      </c>
    </row>
    <row r="284" spans="1:65" s="14" customFormat="1">
      <c r="B284" s="173"/>
      <c r="D284" s="165" t="s">
        <v>194</v>
      </c>
      <c r="E284" s="174" t="s">
        <v>1</v>
      </c>
      <c r="F284" s="175" t="s">
        <v>195</v>
      </c>
      <c r="H284" s="176">
        <v>29.911999999999999</v>
      </c>
      <c r="I284" s="177"/>
      <c r="L284" s="173"/>
      <c r="M284" s="178"/>
      <c r="N284" s="179"/>
      <c r="O284" s="179"/>
      <c r="P284" s="179"/>
      <c r="Q284" s="179"/>
      <c r="R284" s="179"/>
      <c r="S284" s="179"/>
      <c r="T284" s="180"/>
      <c r="AT284" s="174" t="s">
        <v>194</v>
      </c>
      <c r="AU284" s="174" t="s">
        <v>88</v>
      </c>
      <c r="AV284" s="14" t="s">
        <v>192</v>
      </c>
      <c r="AW284" s="14" t="s">
        <v>35</v>
      </c>
      <c r="AX284" s="14" t="s">
        <v>24</v>
      </c>
      <c r="AY284" s="174" t="s">
        <v>185</v>
      </c>
    </row>
    <row r="285" spans="1:65" s="2" customFormat="1" ht="21.75" customHeight="1">
      <c r="A285" s="33"/>
      <c r="B285" s="150"/>
      <c r="C285" s="151" t="s">
        <v>920</v>
      </c>
      <c r="D285" s="151" t="s">
        <v>187</v>
      </c>
      <c r="E285" s="152" t="s">
        <v>353</v>
      </c>
      <c r="F285" s="153" t="s">
        <v>354</v>
      </c>
      <c r="G285" s="154" t="s">
        <v>228</v>
      </c>
      <c r="H285" s="155">
        <v>29.911999999999999</v>
      </c>
      <c r="I285" s="156"/>
      <c r="J285" s="157">
        <f>ROUND(I285*H285,2)</f>
        <v>0</v>
      </c>
      <c r="K285" s="153" t="s">
        <v>191</v>
      </c>
      <c r="L285" s="34"/>
      <c r="M285" s="158" t="s">
        <v>1</v>
      </c>
      <c r="N285" s="159" t="s">
        <v>45</v>
      </c>
      <c r="O285" s="59"/>
      <c r="P285" s="160">
        <f>O285*H285</f>
        <v>0</v>
      </c>
      <c r="Q285" s="160">
        <v>0</v>
      </c>
      <c r="R285" s="160">
        <f>Q285*H285</f>
        <v>0</v>
      </c>
      <c r="S285" s="160">
        <v>0</v>
      </c>
      <c r="T285" s="161">
        <f>S285*H285</f>
        <v>0</v>
      </c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R285" s="162" t="s">
        <v>192</v>
      </c>
      <c r="AT285" s="162" t="s">
        <v>187</v>
      </c>
      <c r="AU285" s="162" t="s">
        <v>88</v>
      </c>
      <c r="AY285" s="18" t="s">
        <v>185</v>
      </c>
      <c r="BE285" s="163">
        <f>IF(N285="základní",J285,0)</f>
        <v>0</v>
      </c>
      <c r="BF285" s="163">
        <f>IF(N285="snížená",J285,0)</f>
        <v>0</v>
      </c>
      <c r="BG285" s="163">
        <f>IF(N285="zákl. přenesená",J285,0)</f>
        <v>0</v>
      </c>
      <c r="BH285" s="163">
        <f>IF(N285="sníž. přenesená",J285,0)</f>
        <v>0</v>
      </c>
      <c r="BI285" s="163">
        <f>IF(N285="nulová",J285,0)</f>
        <v>0</v>
      </c>
      <c r="BJ285" s="18" t="s">
        <v>24</v>
      </c>
      <c r="BK285" s="163">
        <f>ROUND(I285*H285,2)</f>
        <v>0</v>
      </c>
      <c r="BL285" s="18" t="s">
        <v>192</v>
      </c>
      <c r="BM285" s="162" t="s">
        <v>5415</v>
      </c>
    </row>
    <row r="286" spans="1:65" s="2" customFormat="1" ht="16.5" customHeight="1">
      <c r="A286" s="33"/>
      <c r="B286" s="150"/>
      <c r="C286" s="151" t="s">
        <v>925</v>
      </c>
      <c r="D286" s="151" t="s">
        <v>187</v>
      </c>
      <c r="E286" s="152" t="s">
        <v>912</v>
      </c>
      <c r="F286" s="153" t="s">
        <v>913</v>
      </c>
      <c r="G286" s="154" t="s">
        <v>228</v>
      </c>
      <c r="H286" s="155">
        <v>5.4909999999999997</v>
      </c>
      <c r="I286" s="156"/>
      <c r="J286" s="157">
        <f>ROUND(I286*H286,2)</f>
        <v>0</v>
      </c>
      <c r="K286" s="153" t="s">
        <v>191</v>
      </c>
      <c r="L286" s="34"/>
      <c r="M286" s="158" t="s">
        <v>1</v>
      </c>
      <c r="N286" s="159" t="s">
        <v>45</v>
      </c>
      <c r="O286" s="59"/>
      <c r="P286" s="160">
        <f>O286*H286</f>
        <v>0</v>
      </c>
      <c r="Q286" s="160">
        <v>0</v>
      </c>
      <c r="R286" s="160">
        <f>Q286*H286</f>
        <v>0</v>
      </c>
      <c r="S286" s="160">
        <v>0</v>
      </c>
      <c r="T286" s="161">
        <f>S286*H286</f>
        <v>0</v>
      </c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R286" s="162" t="s">
        <v>192</v>
      </c>
      <c r="AT286" s="162" t="s">
        <v>187</v>
      </c>
      <c r="AU286" s="162" t="s">
        <v>88</v>
      </c>
      <c r="AY286" s="18" t="s">
        <v>185</v>
      </c>
      <c r="BE286" s="163">
        <f>IF(N286="základní",J286,0)</f>
        <v>0</v>
      </c>
      <c r="BF286" s="163">
        <f>IF(N286="snížená",J286,0)</f>
        <v>0</v>
      </c>
      <c r="BG286" s="163">
        <f>IF(N286="zákl. přenesená",J286,0)</f>
        <v>0</v>
      </c>
      <c r="BH286" s="163">
        <f>IF(N286="sníž. přenesená",J286,0)</f>
        <v>0</v>
      </c>
      <c r="BI286" s="163">
        <f>IF(N286="nulová",J286,0)</f>
        <v>0</v>
      </c>
      <c r="BJ286" s="18" t="s">
        <v>24</v>
      </c>
      <c r="BK286" s="163">
        <f>ROUND(I286*H286,2)</f>
        <v>0</v>
      </c>
      <c r="BL286" s="18" t="s">
        <v>192</v>
      </c>
      <c r="BM286" s="162" t="s">
        <v>5416</v>
      </c>
    </row>
    <row r="287" spans="1:65" s="13" customFormat="1">
      <c r="B287" s="164"/>
      <c r="D287" s="165" t="s">
        <v>194</v>
      </c>
      <c r="E287" s="166" t="s">
        <v>1</v>
      </c>
      <c r="F287" s="167" t="s">
        <v>5417</v>
      </c>
      <c r="H287" s="168">
        <v>5.718</v>
      </c>
      <c r="I287" s="169"/>
      <c r="L287" s="164"/>
      <c r="M287" s="170"/>
      <c r="N287" s="171"/>
      <c r="O287" s="171"/>
      <c r="P287" s="171"/>
      <c r="Q287" s="171"/>
      <c r="R287" s="171"/>
      <c r="S287" s="171"/>
      <c r="T287" s="172"/>
      <c r="AT287" s="166" t="s">
        <v>194</v>
      </c>
      <c r="AU287" s="166" t="s">
        <v>88</v>
      </c>
      <c r="AV287" s="13" t="s">
        <v>88</v>
      </c>
      <c r="AW287" s="13" t="s">
        <v>35</v>
      </c>
      <c r="AX287" s="13" t="s">
        <v>80</v>
      </c>
      <c r="AY287" s="166" t="s">
        <v>185</v>
      </c>
    </row>
    <row r="288" spans="1:65" s="15" customFormat="1">
      <c r="B288" s="194"/>
      <c r="D288" s="165" t="s">
        <v>194</v>
      </c>
      <c r="E288" s="195" t="s">
        <v>1</v>
      </c>
      <c r="F288" s="196" t="s">
        <v>4490</v>
      </c>
      <c r="H288" s="195" t="s">
        <v>1</v>
      </c>
      <c r="I288" s="197"/>
      <c r="L288" s="194"/>
      <c r="M288" s="198"/>
      <c r="N288" s="199"/>
      <c r="O288" s="199"/>
      <c r="P288" s="199"/>
      <c r="Q288" s="199"/>
      <c r="R288" s="199"/>
      <c r="S288" s="199"/>
      <c r="T288" s="200"/>
      <c r="AT288" s="195" t="s">
        <v>194</v>
      </c>
      <c r="AU288" s="195" t="s">
        <v>88</v>
      </c>
      <c r="AV288" s="15" t="s">
        <v>24</v>
      </c>
      <c r="AW288" s="15" t="s">
        <v>35</v>
      </c>
      <c r="AX288" s="15" t="s">
        <v>80</v>
      </c>
      <c r="AY288" s="195" t="s">
        <v>185</v>
      </c>
    </row>
    <row r="289" spans="1:65" s="13" customFormat="1">
      <c r="B289" s="164"/>
      <c r="D289" s="165" t="s">
        <v>194</v>
      </c>
      <c r="E289" s="166" t="s">
        <v>1</v>
      </c>
      <c r="F289" s="167" t="s">
        <v>5418</v>
      </c>
      <c r="H289" s="168">
        <v>-0.22700000000000001</v>
      </c>
      <c r="I289" s="169"/>
      <c r="L289" s="164"/>
      <c r="M289" s="170"/>
      <c r="N289" s="171"/>
      <c r="O289" s="171"/>
      <c r="P289" s="171"/>
      <c r="Q289" s="171"/>
      <c r="R289" s="171"/>
      <c r="S289" s="171"/>
      <c r="T289" s="172"/>
      <c r="AT289" s="166" t="s">
        <v>194</v>
      </c>
      <c r="AU289" s="166" t="s">
        <v>88</v>
      </c>
      <c r="AV289" s="13" t="s">
        <v>88</v>
      </c>
      <c r="AW289" s="13" t="s">
        <v>35</v>
      </c>
      <c r="AX289" s="13" t="s">
        <v>80</v>
      </c>
      <c r="AY289" s="166" t="s">
        <v>185</v>
      </c>
    </row>
    <row r="290" spans="1:65" s="14" customFormat="1">
      <c r="B290" s="173"/>
      <c r="D290" s="165" t="s">
        <v>194</v>
      </c>
      <c r="E290" s="174" t="s">
        <v>919</v>
      </c>
      <c r="F290" s="175" t="s">
        <v>195</v>
      </c>
      <c r="H290" s="176">
        <v>5.4909999999999997</v>
      </c>
      <c r="I290" s="177"/>
      <c r="L290" s="173"/>
      <c r="M290" s="178"/>
      <c r="N290" s="179"/>
      <c r="O290" s="179"/>
      <c r="P290" s="179"/>
      <c r="Q290" s="179"/>
      <c r="R290" s="179"/>
      <c r="S290" s="179"/>
      <c r="T290" s="180"/>
      <c r="AT290" s="174" t="s">
        <v>194</v>
      </c>
      <c r="AU290" s="174" t="s">
        <v>88</v>
      </c>
      <c r="AV290" s="14" t="s">
        <v>192</v>
      </c>
      <c r="AW290" s="14" t="s">
        <v>35</v>
      </c>
      <c r="AX290" s="14" t="s">
        <v>24</v>
      </c>
      <c r="AY290" s="174" t="s">
        <v>185</v>
      </c>
    </row>
    <row r="291" spans="1:65" s="2" customFormat="1" ht="16.5" customHeight="1">
      <c r="A291" s="33"/>
      <c r="B291" s="150"/>
      <c r="C291" s="181" t="s">
        <v>930</v>
      </c>
      <c r="D291" s="181" t="s">
        <v>231</v>
      </c>
      <c r="E291" s="182" t="s">
        <v>4494</v>
      </c>
      <c r="F291" s="183" t="s">
        <v>4495</v>
      </c>
      <c r="G291" s="184" t="s">
        <v>234</v>
      </c>
      <c r="H291" s="185">
        <v>11.416</v>
      </c>
      <c r="I291" s="186"/>
      <c r="J291" s="187">
        <f>ROUND(I291*H291,2)</f>
        <v>0</v>
      </c>
      <c r="K291" s="183" t="s">
        <v>191</v>
      </c>
      <c r="L291" s="188"/>
      <c r="M291" s="189" t="s">
        <v>1</v>
      </c>
      <c r="N291" s="190" t="s">
        <v>45</v>
      </c>
      <c r="O291" s="59"/>
      <c r="P291" s="160">
        <f>O291*H291</f>
        <v>0</v>
      </c>
      <c r="Q291" s="160">
        <v>0</v>
      </c>
      <c r="R291" s="160">
        <f>Q291*H291</f>
        <v>0</v>
      </c>
      <c r="S291" s="160">
        <v>0</v>
      </c>
      <c r="T291" s="161">
        <f>S291*H291</f>
        <v>0</v>
      </c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R291" s="162" t="s">
        <v>217</v>
      </c>
      <c r="AT291" s="162" t="s">
        <v>231</v>
      </c>
      <c r="AU291" s="162" t="s">
        <v>88</v>
      </c>
      <c r="AY291" s="18" t="s">
        <v>185</v>
      </c>
      <c r="BE291" s="163">
        <f>IF(N291="základní",J291,0)</f>
        <v>0</v>
      </c>
      <c r="BF291" s="163">
        <f>IF(N291="snížená",J291,0)</f>
        <v>0</v>
      </c>
      <c r="BG291" s="163">
        <f>IF(N291="zákl. přenesená",J291,0)</f>
        <v>0</v>
      </c>
      <c r="BH291" s="163">
        <f>IF(N291="sníž. přenesená",J291,0)</f>
        <v>0</v>
      </c>
      <c r="BI291" s="163">
        <f>IF(N291="nulová",J291,0)</f>
        <v>0</v>
      </c>
      <c r="BJ291" s="18" t="s">
        <v>24</v>
      </c>
      <c r="BK291" s="163">
        <f>ROUND(I291*H291,2)</f>
        <v>0</v>
      </c>
      <c r="BL291" s="18" t="s">
        <v>192</v>
      </c>
      <c r="BM291" s="162" t="s">
        <v>5419</v>
      </c>
    </row>
    <row r="292" spans="1:65" s="13" customFormat="1">
      <c r="B292" s="164"/>
      <c r="D292" s="165" t="s">
        <v>194</v>
      </c>
      <c r="E292" s="166" t="s">
        <v>1</v>
      </c>
      <c r="F292" s="167" t="s">
        <v>5420</v>
      </c>
      <c r="H292" s="168">
        <v>11.416</v>
      </c>
      <c r="I292" s="169"/>
      <c r="L292" s="164"/>
      <c r="M292" s="170"/>
      <c r="N292" s="171"/>
      <c r="O292" s="171"/>
      <c r="P292" s="171"/>
      <c r="Q292" s="171"/>
      <c r="R292" s="171"/>
      <c r="S292" s="171"/>
      <c r="T292" s="172"/>
      <c r="AT292" s="166" t="s">
        <v>194</v>
      </c>
      <c r="AU292" s="166" t="s">
        <v>88</v>
      </c>
      <c r="AV292" s="13" t="s">
        <v>88</v>
      </c>
      <c r="AW292" s="13" t="s">
        <v>35</v>
      </c>
      <c r="AX292" s="13" t="s">
        <v>80</v>
      </c>
      <c r="AY292" s="166" t="s">
        <v>185</v>
      </c>
    </row>
    <row r="293" spans="1:65" s="14" customFormat="1">
      <c r="B293" s="173"/>
      <c r="D293" s="165" t="s">
        <v>194</v>
      </c>
      <c r="E293" s="174" t="s">
        <v>1</v>
      </c>
      <c r="F293" s="175" t="s">
        <v>195</v>
      </c>
      <c r="H293" s="176">
        <v>11.416</v>
      </c>
      <c r="I293" s="177"/>
      <c r="L293" s="173"/>
      <c r="M293" s="178"/>
      <c r="N293" s="179"/>
      <c r="O293" s="179"/>
      <c r="P293" s="179"/>
      <c r="Q293" s="179"/>
      <c r="R293" s="179"/>
      <c r="S293" s="179"/>
      <c r="T293" s="180"/>
      <c r="AT293" s="174" t="s">
        <v>194</v>
      </c>
      <c r="AU293" s="174" t="s">
        <v>88</v>
      </c>
      <c r="AV293" s="14" t="s">
        <v>192</v>
      </c>
      <c r="AW293" s="14" t="s">
        <v>35</v>
      </c>
      <c r="AX293" s="14" t="s">
        <v>24</v>
      </c>
      <c r="AY293" s="174" t="s">
        <v>185</v>
      </c>
    </row>
    <row r="294" spans="1:65" s="2" customFormat="1" ht="16.5" customHeight="1">
      <c r="A294" s="33"/>
      <c r="B294" s="150"/>
      <c r="C294" s="151" t="s">
        <v>933</v>
      </c>
      <c r="D294" s="151" t="s">
        <v>187</v>
      </c>
      <c r="E294" s="152" t="s">
        <v>348</v>
      </c>
      <c r="F294" s="153" t="s">
        <v>349</v>
      </c>
      <c r="G294" s="154" t="s">
        <v>228</v>
      </c>
      <c r="H294" s="155">
        <v>6.3419999999999996</v>
      </c>
      <c r="I294" s="156"/>
      <c r="J294" s="157">
        <f>ROUND(I294*H294,2)</f>
        <v>0</v>
      </c>
      <c r="K294" s="153" t="s">
        <v>191</v>
      </c>
      <c r="L294" s="34"/>
      <c r="M294" s="158" t="s">
        <v>1</v>
      </c>
      <c r="N294" s="159" t="s">
        <v>45</v>
      </c>
      <c r="O294" s="59"/>
      <c r="P294" s="160">
        <f>O294*H294</f>
        <v>0</v>
      </c>
      <c r="Q294" s="160">
        <v>0</v>
      </c>
      <c r="R294" s="160">
        <f>Q294*H294</f>
        <v>0</v>
      </c>
      <c r="S294" s="160">
        <v>0</v>
      </c>
      <c r="T294" s="161">
        <f>S294*H294</f>
        <v>0</v>
      </c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R294" s="162" t="s">
        <v>192</v>
      </c>
      <c r="AT294" s="162" t="s">
        <v>187</v>
      </c>
      <c r="AU294" s="162" t="s">
        <v>88</v>
      </c>
      <c r="AY294" s="18" t="s">
        <v>185</v>
      </c>
      <c r="BE294" s="163">
        <f>IF(N294="základní",J294,0)</f>
        <v>0</v>
      </c>
      <c r="BF294" s="163">
        <f>IF(N294="snížená",J294,0)</f>
        <v>0</v>
      </c>
      <c r="BG294" s="163">
        <f>IF(N294="zákl. přenesená",J294,0)</f>
        <v>0</v>
      </c>
      <c r="BH294" s="163">
        <f>IF(N294="sníž. přenesená",J294,0)</f>
        <v>0</v>
      </c>
      <c r="BI294" s="163">
        <f>IF(N294="nulová",J294,0)</f>
        <v>0</v>
      </c>
      <c r="BJ294" s="18" t="s">
        <v>24</v>
      </c>
      <c r="BK294" s="163">
        <f>ROUND(I294*H294,2)</f>
        <v>0</v>
      </c>
      <c r="BL294" s="18" t="s">
        <v>192</v>
      </c>
      <c r="BM294" s="162" t="s">
        <v>5421</v>
      </c>
    </row>
    <row r="295" spans="1:65" s="13" customFormat="1">
      <c r="B295" s="164"/>
      <c r="D295" s="165" t="s">
        <v>194</v>
      </c>
      <c r="E295" s="166" t="s">
        <v>1</v>
      </c>
      <c r="F295" s="167" t="s">
        <v>5422</v>
      </c>
      <c r="H295" s="168">
        <v>6.3419999999999996</v>
      </c>
      <c r="I295" s="169"/>
      <c r="L295" s="164"/>
      <c r="M295" s="170"/>
      <c r="N295" s="171"/>
      <c r="O295" s="171"/>
      <c r="P295" s="171"/>
      <c r="Q295" s="171"/>
      <c r="R295" s="171"/>
      <c r="S295" s="171"/>
      <c r="T295" s="172"/>
      <c r="AT295" s="166" t="s">
        <v>194</v>
      </c>
      <c r="AU295" s="166" t="s">
        <v>88</v>
      </c>
      <c r="AV295" s="13" t="s">
        <v>88</v>
      </c>
      <c r="AW295" s="13" t="s">
        <v>35</v>
      </c>
      <c r="AX295" s="13" t="s">
        <v>80</v>
      </c>
      <c r="AY295" s="166" t="s">
        <v>185</v>
      </c>
    </row>
    <row r="296" spans="1:65" s="14" customFormat="1">
      <c r="B296" s="173"/>
      <c r="D296" s="165" t="s">
        <v>194</v>
      </c>
      <c r="E296" s="174" t="s">
        <v>1</v>
      </c>
      <c r="F296" s="175" t="s">
        <v>195</v>
      </c>
      <c r="H296" s="176">
        <v>6.3419999999999996</v>
      </c>
      <c r="I296" s="177"/>
      <c r="L296" s="173"/>
      <c r="M296" s="178"/>
      <c r="N296" s="179"/>
      <c r="O296" s="179"/>
      <c r="P296" s="179"/>
      <c r="Q296" s="179"/>
      <c r="R296" s="179"/>
      <c r="S296" s="179"/>
      <c r="T296" s="180"/>
      <c r="AT296" s="174" t="s">
        <v>194</v>
      </c>
      <c r="AU296" s="174" t="s">
        <v>88</v>
      </c>
      <c r="AV296" s="14" t="s">
        <v>192</v>
      </c>
      <c r="AW296" s="14" t="s">
        <v>35</v>
      </c>
      <c r="AX296" s="14" t="s">
        <v>24</v>
      </c>
      <c r="AY296" s="174" t="s">
        <v>185</v>
      </c>
    </row>
    <row r="297" spans="1:65" s="2" customFormat="1" ht="21.75" customHeight="1">
      <c r="A297" s="33"/>
      <c r="B297" s="150"/>
      <c r="C297" s="151" t="s">
        <v>937</v>
      </c>
      <c r="D297" s="151" t="s">
        <v>187</v>
      </c>
      <c r="E297" s="152" t="s">
        <v>353</v>
      </c>
      <c r="F297" s="153" t="s">
        <v>354</v>
      </c>
      <c r="G297" s="154" t="s">
        <v>228</v>
      </c>
      <c r="H297" s="155">
        <v>6.3419999999999996</v>
      </c>
      <c r="I297" s="156"/>
      <c r="J297" s="157">
        <f>ROUND(I297*H297,2)</f>
        <v>0</v>
      </c>
      <c r="K297" s="153" t="s">
        <v>191</v>
      </c>
      <c r="L297" s="34"/>
      <c r="M297" s="158" t="s">
        <v>1</v>
      </c>
      <c r="N297" s="159" t="s">
        <v>45</v>
      </c>
      <c r="O297" s="59"/>
      <c r="P297" s="160">
        <f>O297*H297</f>
        <v>0</v>
      </c>
      <c r="Q297" s="160">
        <v>0</v>
      </c>
      <c r="R297" s="160">
        <f>Q297*H297</f>
        <v>0</v>
      </c>
      <c r="S297" s="160">
        <v>0</v>
      </c>
      <c r="T297" s="161">
        <f>S297*H297</f>
        <v>0</v>
      </c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R297" s="162" t="s">
        <v>192</v>
      </c>
      <c r="AT297" s="162" t="s">
        <v>187</v>
      </c>
      <c r="AU297" s="162" t="s">
        <v>88</v>
      </c>
      <c r="AY297" s="18" t="s">
        <v>185</v>
      </c>
      <c r="BE297" s="163">
        <f>IF(N297="základní",J297,0)</f>
        <v>0</v>
      </c>
      <c r="BF297" s="163">
        <f>IF(N297="snížená",J297,0)</f>
        <v>0</v>
      </c>
      <c r="BG297" s="163">
        <f>IF(N297="zákl. přenesená",J297,0)</f>
        <v>0</v>
      </c>
      <c r="BH297" s="163">
        <f>IF(N297="sníž. přenesená",J297,0)</f>
        <v>0</v>
      </c>
      <c r="BI297" s="163">
        <f>IF(N297="nulová",J297,0)</f>
        <v>0</v>
      </c>
      <c r="BJ297" s="18" t="s">
        <v>24</v>
      </c>
      <c r="BK297" s="163">
        <f>ROUND(I297*H297,2)</f>
        <v>0</v>
      </c>
      <c r="BL297" s="18" t="s">
        <v>192</v>
      </c>
      <c r="BM297" s="162" t="s">
        <v>5423</v>
      </c>
    </row>
    <row r="298" spans="1:65" s="2" customFormat="1" ht="16.5" customHeight="1">
      <c r="A298" s="33"/>
      <c r="B298" s="150"/>
      <c r="C298" s="151" t="s">
        <v>943</v>
      </c>
      <c r="D298" s="151" t="s">
        <v>187</v>
      </c>
      <c r="E298" s="152" t="s">
        <v>338</v>
      </c>
      <c r="F298" s="153" t="s">
        <v>339</v>
      </c>
      <c r="G298" s="154" t="s">
        <v>288</v>
      </c>
      <c r="H298" s="155">
        <v>8.59</v>
      </c>
      <c r="I298" s="156"/>
      <c r="J298" s="157">
        <f>ROUND(I298*H298,2)</f>
        <v>0</v>
      </c>
      <c r="K298" s="153" t="s">
        <v>191</v>
      </c>
      <c r="L298" s="34"/>
      <c r="M298" s="158" t="s">
        <v>1</v>
      </c>
      <c r="N298" s="159" t="s">
        <v>45</v>
      </c>
      <c r="O298" s="59"/>
      <c r="P298" s="160">
        <f>O298*H298</f>
        <v>0</v>
      </c>
      <c r="Q298" s="160">
        <v>0</v>
      </c>
      <c r="R298" s="160">
        <f>Q298*H298</f>
        <v>0</v>
      </c>
      <c r="S298" s="160">
        <v>0</v>
      </c>
      <c r="T298" s="161">
        <f>S298*H298</f>
        <v>0</v>
      </c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R298" s="162" t="s">
        <v>192</v>
      </c>
      <c r="AT298" s="162" t="s">
        <v>187</v>
      </c>
      <c r="AU298" s="162" t="s">
        <v>88</v>
      </c>
      <c r="AY298" s="18" t="s">
        <v>185</v>
      </c>
      <c r="BE298" s="163">
        <f>IF(N298="základní",J298,0)</f>
        <v>0</v>
      </c>
      <c r="BF298" s="163">
        <f>IF(N298="snížená",J298,0)</f>
        <v>0</v>
      </c>
      <c r="BG298" s="163">
        <f>IF(N298="zákl. přenesená",J298,0)</f>
        <v>0</v>
      </c>
      <c r="BH298" s="163">
        <f>IF(N298="sníž. přenesená",J298,0)</f>
        <v>0</v>
      </c>
      <c r="BI298" s="163">
        <f>IF(N298="nulová",J298,0)</f>
        <v>0</v>
      </c>
      <c r="BJ298" s="18" t="s">
        <v>24</v>
      </c>
      <c r="BK298" s="163">
        <f>ROUND(I298*H298,2)</f>
        <v>0</v>
      </c>
      <c r="BL298" s="18" t="s">
        <v>192</v>
      </c>
      <c r="BM298" s="162" t="s">
        <v>5424</v>
      </c>
    </row>
    <row r="299" spans="1:65" s="13" customFormat="1">
      <c r="B299" s="164"/>
      <c r="D299" s="165" t="s">
        <v>194</v>
      </c>
      <c r="E299" s="166" t="s">
        <v>1</v>
      </c>
      <c r="F299" s="167" t="s">
        <v>341</v>
      </c>
      <c r="H299" s="168">
        <v>8.59</v>
      </c>
      <c r="I299" s="169"/>
      <c r="L299" s="164"/>
      <c r="M299" s="170"/>
      <c r="N299" s="171"/>
      <c r="O299" s="171"/>
      <c r="P299" s="171"/>
      <c r="Q299" s="171"/>
      <c r="R299" s="171"/>
      <c r="S299" s="171"/>
      <c r="T299" s="172"/>
      <c r="AT299" s="166" t="s">
        <v>194</v>
      </c>
      <c r="AU299" s="166" t="s">
        <v>88</v>
      </c>
      <c r="AV299" s="13" t="s">
        <v>88</v>
      </c>
      <c r="AW299" s="13" t="s">
        <v>35</v>
      </c>
      <c r="AX299" s="13" t="s">
        <v>24</v>
      </c>
      <c r="AY299" s="166" t="s">
        <v>185</v>
      </c>
    </row>
    <row r="300" spans="1:65" s="2" customFormat="1" ht="16.5" customHeight="1">
      <c r="A300" s="33"/>
      <c r="B300" s="150"/>
      <c r="C300" s="181" t="s">
        <v>947</v>
      </c>
      <c r="D300" s="181" t="s">
        <v>231</v>
      </c>
      <c r="E300" s="182" t="s">
        <v>232</v>
      </c>
      <c r="F300" s="183" t="s">
        <v>233</v>
      </c>
      <c r="G300" s="184" t="s">
        <v>234</v>
      </c>
      <c r="H300" s="185">
        <v>2.7490000000000001</v>
      </c>
      <c r="I300" s="186"/>
      <c r="J300" s="187">
        <f>ROUND(I300*H300,2)</f>
        <v>0</v>
      </c>
      <c r="K300" s="183" t="s">
        <v>191</v>
      </c>
      <c r="L300" s="188"/>
      <c r="M300" s="189" t="s">
        <v>1</v>
      </c>
      <c r="N300" s="190" t="s">
        <v>45</v>
      </c>
      <c r="O300" s="59"/>
      <c r="P300" s="160">
        <f>O300*H300</f>
        <v>0</v>
      </c>
      <c r="Q300" s="160">
        <v>0</v>
      </c>
      <c r="R300" s="160">
        <f>Q300*H300</f>
        <v>0</v>
      </c>
      <c r="S300" s="160">
        <v>0</v>
      </c>
      <c r="T300" s="161">
        <f>S300*H300</f>
        <v>0</v>
      </c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R300" s="162" t="s">
        <v>217</v>
      </c>
      <c r="AT300" s="162" t="s">
        <v>231</v>
      </c>
      <c r="AU300" s="162" t="s">
        <v>88</v>
      </c>
      <c r="AY300" s="18" t="s">
        <v>185</v>
      </c>
      <c r="BE300" s="163">
        <f>IF(N300="základní",J300,0)</f>
        <v>0</v>
      </c>
      <c r="BF300" s="163">
        <f>IF(N300="snížená",J300,0)</f>
        <v>0</v>
      </c>
      <c r="BG300" s="163">
        <f>IF(N300="zákl. přenesená",J300,0)</f>
        <v>0</v>
      </c>
      <c r="BH300" s="163">
        <f>IF(N300="sníž. přenesená",J300,0)</f>
        <v>0</v>
      </c>
      <c r="BI300" s="163">
        <f>IF(N300="nulová",J300,0)</f>
        <v>0</v>
      </c>
      <c r="BJ300" s="18" t="s">
        <v>24</v>
      </c>
      <c r="BK300" s="163">
        <f>ROUND(I300*H300,2)</f>
        <v>0</v>
      </c>
      <c r="BL300" s="18" t="s">
        <v>192</v>
      </c>
      <c r="BM300" s="162" t="s">
        <v>5425</v>
      </c>
    </row>
    <row r="301" spans="1:65" s="13" customFormat="1">
      <c r="B301" s="164"/>
      <c r="D301" s="165" t="s">
        <v>194</v>
      </c>
      <c r="E301" s="166" t="s">
        <v>1</v>
      </c>
      <c r="F301" s="167" t="s">
        <v>5426</v>
      </c>
      <c r="H301" s="168">
        <v>2.7490000000000001</v>
      </c>
      <c r="I301" s="169"/>
      <c r="L301" s="164"/>
      <c r="M301" s="170"/>
      <c r="N301" s="171"/>
      <c r="O301" s="171"/>
      <c r="P301" s="171"/>
      <c r="Q301" s="171"/>
      <c r="R301" s="171"/>
      <c r="S301" s="171"/>
      <c r="T301" s="172"/>
      <c r="AT301" s="166" t="s">
        <v>194</v>
      </c>
      <c r="AU301" s="166" t="s">
        <v>88</v>
      </c>
      <c r="AV301" s="13" t="s">
        <v>88</v>
      </c>
      <c r="AW301" s="13" t="s">
        <v>35</v>
      </c>
      <c r="AX301" s="13" t="s">
        <v>80</v>
      </c>
      <c r="AY301" s="166" t="s">
        <v>185</v>
      </c>
    </row>
    <row r="302" spans="1:65" s="14" customFormat="1">
      <c r="B302" s="173"/>
      <c r="D302" s="165" t="s">
        <v>194</v>
      </c>
      <c r="E302" s="174" t="s">
        <v>1</v>
      </c>
      <c r="F302" s="175" t="s">
        <v>195</v>
      </c>
      <c r="H302" s="176">
        <v>2.7490000000000001</v>
      </c>
      <c r="I302" s="177"/>
      <c r="L302" s="173"/>
      <c r="M302" s="178"/>
      <c r="N302" s="179"/>
      <c r="O302" s="179"/>
      <c r="P302" s="179"/>
      <c r="Q302" s="179"/>
      <c r="R302" s="179"/>
      <c r="S302" s="179"/>
      <c r="T302" s="180"/>
      <c r="AT302" s="174" t="s">
        <v>194</v>
      </c>
      <c r="AU302" s="174" t="s">
        <v>88</v>
      </c>
      <c r="AV302" s="14" t="s">
        <v>192</v>
      </c>
      <c r="AW302" s="14" t="s">
        <v>35</v>
      </c>
      <c r="AX302" s="14" t="s">
        <v>24</v>
      </c>
      <c r="AY302" s="174" t="s">
        <v>185</v>
      </c>
    </row>
    <row r="303" spans="1:65" s="2" customFormat="1" ht="16.5" customHeight="1">
      <c r="A303" s="33"/>
      <c r="B303" s="150"/>
      <c r="C303" s="151" t="s">
        <v>953</v>
      </c>
      <c r="D303" s="151" t="s">
        <v>187</v>
      </c>
      <c r="E303" s="152" t="s">
        <v>348</v>
      </c>
      <c r="F303" s="153" t="s">
        <v>349</v>
      </c>
      <c r="G303" s="154" t="s">
        <v>228</v>
      </c>
      <c r="H303" s="155">
        <v>1.718</v>
      </c>
      <c r="I303" s="156"/>
      <c r="J303" s="157">
        <f>ROUND(I303*H303,2)</f>
        <v>0</v>
      </c>
      <c r="K303" s="153" t="s">
        <v>191</v>
      </c>
      <c r="L303" s="34"/>
      <c r="M303" s="158" t="s">
        <v>1</v>
      </c>
      <c r="N303" s="159" t="s">
        <v>45</v>
      </c>
      <c r="O303" s="59"/>
      <c r="P303" s="160">
        <f>O303*H303</f>
        <v>0</v>
      </c>
      <c r="Q303" s="160">
        <v>0</v>
      </c>
      <c r="R303" s="160">
        <f>Q303*H303</f>
        <v>0</v>
      </c>
      <c r="S303" s="160">
        <v>0</v>
      </c>
      <c r="T303" s="161">
        <f>S303*H303</f>
        <v>0</v>
      </c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R303" s="162" t="s">
        <v>192</v>
      </c>
      <c r="AT303" s="162" t="s">
        <v>187</v>
      </c>
      <c r="AU303" s="162" t="s">
        <v>88</v>
      </c>
      <c r="AY303" s="18" t="s">
        <v>185</v>
      </c>
      <c r="BE303" s="163">
        <f>IF(N303="základní",J303,0)</f>
        <v>0</v>
      </c>
      <c r="BF303" s="163">
        <f>IF(N303="snížená",J303,0)</f>
        <v>0</v>
      </c>
      <c r="BG303" s="163">
        <f>IF(N303="zákl. přenesená",J303,0)</f>
        <v>0</v>
      </c>
      <c r="BH303" s="163">
        <f>IF(N303="sníž. přenesená",J303,0)</f>
        <v>0</v>
      </c>
      <c r="BI303" s="163">
        <f>IF(N303="nulová",J303,0)</f>
        <v>0</v>
      </c>
      <c r="BJ303" s="18" t="s">
        <v>24</v>
      </c>
      <c r="BK303" s="163">
        <f>ROUND(I303*H303,2)</f>
        <v>0</v>
      </c>
      <c r="BL303" s="18" t="s">
        <v>192</v>
      </c>
      <c r="BM303" s="162" t="s">
        <v>5427</v>
      </c>
    </row>
    <row r="304" spans="1:65" s="13" customFormat="1">
      <c r="B304" s="164"/>
      <c r="D304" s="165" t="s">
        <v>194</v>
      </c>
      <c r="E304" s="166" t="s">
        <v>1</v>
      </c>
      <c r="F304" s="167" t="s">
        <v>267</v>
      </c>
      <c r="H304" s="168">
        <v>1.718</v>
      </c>
      <c r="I304" s="169"/>
      <c r="L304" s="164"/>
      <c r="M304" s="170"/>
      <c r="N304" s="171"/>
      <c r="O304" s="171"/>
      <c r="P304" s="171"/>
      <c r="Q304" s="171"/>
      <c r="R304" s="171"/>
      <c r="S304" s="171"/>
      <c r="T304" s="172"/>
      <c r="AT304" s="166" t="s">
        <v>194</v>
      </c>
      <c r="AU304" s="166" t="s">
        <v>88</v>
      </c>
      <c r="AV304" s="13" t="s">
        <v>88</v>
      </c>
      <c r="AW304" s="13" t="s">
        <v>35</v>
      </c>
      <c r="AX304" s="13" t="s">
        <v>24</v>
      </c>
      <c r="AY304" s="166" t="s">
        <v>185</v>
      </c>
    </row>
    <row r="305" spans="1:65" s="2" customFormat="1" ht="21.75" customHeight="1">
      <c r="A305" s="33"/>
      <c r="B305" s="150"/>
      <c r="C305" s="151" t="s">
        <v>955</v>
      </c>
      <c r="D305" s="151" t="s">
        <v>187</v>
      </c>
      <c r="E305" s="152" t="s">
        <v>353</v>
      </c>
      <c r="F305" s="153" t="s">
        <v>354</v>
      </c>
      <c r="G305" s="154" t="s">
        <v>228</v>
      </c>
      <c r="H305" s="155">
        <v>1.718</v>
      </c>
      <c r="I305" s="156"/>
      <c r="J305" s="157">
        <f>ROUND(I305*H305,2)</f>
        <v>0</v>
      </c>
      <c r="K305" s="153" t="s">
        <v>191</v>
      </c>
      <c r="L305" s="34"/>
      <c r="M305" s="158" t="s">
        <v>1</v>
      </c>
      <c r="N305" s="159" t="s">
        <v>45</v>
      </c>
      <c r="O305" s="59"/>
      <c r="P305" s="160">
        <f>O305*H305</f>
        <v>0</v>
      </c>
      <c r="Q305" s="160">
        <v>0</v>
      </c>
      <c r="R305" s="160">
        <f>Q305*H305</f>
        <v>0</v>
      </c>
      <c r="S305" s="160">
        <v>0</v>
      </c>
      <c r="T305" s="161">
        <f>S305*H305</f>
        <v>0</v>
      </c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R305" s="162" t="s">
        <v>192</v>
      </c>
      <c r="AT305" s="162" t="s">
        <v>187</v>
      </c>
      <c r="AU305" s="162" t="s">
        <v>88</v>
      </c>
      <c r="AY305" s="18" t="s">
        <v>185</v>
      </c>
      <c r="BE305" s="163">
        <f>IF(N305="základní",J305,0)</f>
        <v>0</v>
      </c>
      <c r="BF305" s="163">
        <f>IF(N305="snížená",J305,0)</f>
        <v>0</v>
      </c>
      <c r="BG305" s="163">
        <f>IF(N305="zákl. přenesená",J305,0)</f>
        <v>0</v>
      </c>
      <c r="BH305" s="163">
        <f>IF(N305="sníž. přenesená",J305,0)</f>
        <v>0</v>
      </c>
      <c r="BI305" s="163">
        <f>IF(N305="nulová",J305,0)</f>
        <v>0</v>
      </c>
      <c r="BJ305" s="18" t="s">
        <v>24</v>
      </c>
      <c r="BK305" s="163">
        <f>ROUND(I305*H305,2)</f>
        <v>0</v>
      </c>
      <c r="BL305" s="18" t="s">
        <v>192</v>
      </c>
      <c r="BM305" s="162" t="s">
        <v>5428</v>
      </c>
    </row>
    <row r="306" spans="1:65" s="13" customFormat="1">
      <c r="B306" s="164"/>
      <c r="D306" s="165" t="s">
        <v>194</v>
      </c>
      <c r="E306" s="166" t="s">
        <v>1</v>
      </c>
      <c r="F306" s="167" t="s">
        <v>5281</v>
      </c>
      <c r="H306" s="168">
        <v>1.718</v>
      </c>
      <c r="I306" s="169"/>
      <c r="L306" s="164"/>
      <c r="M306" s="170"/>
      <c r="N306" s="171"/>
      <c r="O306" s="171"/>
      <c r="P306" s="171"/>
      <c r="Q306" s="171"/>
      <c r="R306" s="171"/>
      <c r="S306" s="171"/>
      <c r="T306" s="172"/>
      <c r="AT306" s="166" t="s">
        <v>194</v>
      </c>
      <c r="AU306" s="166" t="s">
        <v>88</v>
      </c>
      <c r="AV306" s="13" t="s">
        <v>88</v>
      </c>
      <c r="AW306" s="13" t="s">
        <v>35</v>
      </c>
      <c r="AX306" s="13" t="s">
        <v>24</v>
      </c>
      <c r="AY306" s="166" t="s">
        <v>185</v>
      </c>
    </row>
    <row r="307" spans="1:65" s="2" customFormat="1" ht="21.75" customHeight="1">
      <c r="A307" s="33"/>
      <c r="B307" s="150"/>
      <c r="C307" s="151" t="s">
        <v>960</v>
      </c>
      <c r="D307" s="151" t="s">
        <v>187</v>
      </c>
      <c r="E307" s="152" t="s">
        <v>357</v>
      </c>
      <c r="F307" s="153" t="s">
        <v>358</v>
      </c>
      <c r="G307" s="154" t="s">
        <v>288</v>
      </c>
      <c r="H307" s="155">
        <v>8.59</v>
      </c>
      <c r="I307" s="156"/>
      <c r="J307" s="157">
        <f>ROUND(I307*H307,2)</f>
        <v>0</v>
      </c>
      <c r="K307" s="153" t="s">
        <v>191</v>
      </c>
      <c r="L307" s="34"/>
      <c r="M307" s="158" t="s">
        <v>1</v>
      </c>
      <c r="N307" s="159" t="s">
        <v>45</v>
      </c>
      <c r="O307" s="59"/>
      <c r="P307" s="160">
        <f>O307*H307</f>
        <v>0</v>
      </c>
      <c r="Q307" s="160">
        <v>0</v>
      </c>
      <c r="R307" s="160">
        <f>Q307*H307</f>
        <v>0</v>
      </c>
      <c r="S307" s="160">
        <v>0</v>
      </c>
      <c r="T307" s="161">
        <f>S307*H307</f>
        <v>0</v>
      </c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R307" s="162" t="s">
        <v>192</v>
      </c>
      <c r="AT307" s="162" t="s">
        <v>187</v>
      </c>
      <c r="AU307" s="162" t="s">
        <v>88</v>
      </c>
      <c r="AY307" s="18" t="s">
        <v>185</v>
      </c>
      <c r="BE307" s="163">
        <f>IF(N307="základní",J307,0)</f>
        <v>0</v>
      </c>
      <c r="BF307" s="163">
        <f>IF(N307="snížená",J307,0)</f>
        <v>0</v>
      </c>
      <c r="BG307" s="163">
        <f>IF(N307="zákl. přenesená",J307,0)</f>
        <v>0</v>
      </c>
      <c r="BH307" s="163">
        <f>IF(N307="sníž. přenesená",J307,0)</f>
        <v>0</v>
      </c>
      <c r="BI307" s="163">
        <f>IF(N307="nulová",J307,0)</f>
        <v>0</v>
      </c>
      <c r="BJ307" s="18" t="s">
        <v>24</v>
      </c>
      <c r="BK307" s="163">
        <f>ROUND(I307*H307,2)</f>
        <v>0</v>
      </c>
      <c r="BL307" s="18" t="s">
        <v>192</v>
      </c>
      <c r="BM307" s="162" t="s">
        <v>5429</v>
      </c>
    </row>
    <row r="308" spans="1:65" s="15" customFormat="1">
      <c r="B308" s="194"/>
      <c r="D308" s="165" t="s">
        <v>194</v>
      </c>
      <c r="E308" s="195" t="s">
        <v>1</v>
      </c>
      <c r="F308" s="196" t="s">
        <v>360</v>
      </c>
      <c r="H308" s="195" t="s">
        <v>1</v>
      </c>
      <c r="I308" s="197"/>
      <c r="L308" s="194"/>
      <c r="M308" s="198"/>
      <c r="N308" s="199"/>
      <c r="O308" s="199"/>
      <c r="P308" s="199"/>
      <c r="Q308" s="199"/>
      <c r="R308" s="199"/>
      <c r="S308" s="199"/>
      <c r="T308" s="200"/>
      <c r="AT308" s="195" t="s">
        <v>194</v>
      </c>
      <c r="AU308" s="195" t="s">
        <v>88</v>
      </c>
      <c r="AV308" s="15" t="s">
        <v>24</v>
      </c>
      <c r="AW308" s="15" t="s">
        <v>35</v>
      </c>
      <c r="AX308" s="15" t="s">
        <v>80</v>
      </c>
      <c r="AY308" s="195" t="s">
        <v>185</v>
      </c>
    </row>
    <row r="309" spans="1:65" s="13" customFormat="1">
      <c r="B309" s="164"/>
      <c r="D309" s="165" t="s">
        <v>194</v>
      </c>
      <c r="E309" s="166" t="s">
        <v>1</v>
      </c>
      <c r="F309" s="167" t="s">
        <v>361</v>
      </c>
      <c r="H309" s="168">
        <v>8.59</v>
      </c>
      <c r="I309" s="169"/>
      <c r="L309" s="164"/>
      <c r="M309" s="170"/>
      <c r="N309" s="171"/>
      <c r="O309" s="171"/>
      <c r="P309" s="171"/>
      <c r="Q309" s="171"/>
      <c r="R309" s="171"/>
      <c r="S309" s="171"/>
      <c r="T309" s="172"/>
      <c r="AT309" s="166" t="s">
        <v>194</v>
      </c>
      <c r="AU309" s="166" t="s">
        <v>88</v>
      </c>
      <c r="AV309" s="13" t="s">
        <v>88</v>
      </c>
      <c r="AW309" s="13" t="s">
        <v>35</v>
      </c>
      <c r="AX309" s="13" t="s">
        <v>24</v>
      </c>
      <c r="AY309" s="166" t="s">
        <v>185</v>
      </c>
    </row>
    <row r="310" spans="1:65" s="2" customFormat="1" ht="24.2" customHeight="1">
      <c r="A310" s="33"/>
      <c r="B310" s="150"/>
      <c r="C310" s="151" t="s">
        <v>258</v>
      </c>
      <c r="D310" s="151" t="s">
        <v>187</v>
      </c>
      <c r="E310" s="152" t="s">
        <v>362</v>
      </c>
      <c r="F310" s="153" t="s">
        <v>363</v>
      </c>
      <c r="G310" s="154" t="s">
        <v>288</v>
      </c>
      <c r="H310" s="155">
        <v>17.18</v>
      </c>
      <c r="I310" s="156"/>
      <c r="J310" s="157">
        <f>ROUND(I310*H310,2)</f>
        <v>0</v>
      </c>
      <c r="K310" s="153" t="s">
        <v>191</v>
      </c>
      <c r="L310" s="34"/>
      <c r="M310" s="158" t="s">
        <v>1</v>
      </c>
      <c r="N310" s="159" t="s">
        <v>45</v>
      </c>
      <c r="O310" s="59"/>
      <c r="P310" s="160">
        <f>O310*H310</f>
        <v>0</v>
      </c>
      <c r="Q310" s="160">
        <v>0</v>
      </c>
      <c r="R310" s="160">
        <f>Q310*H310</f>
        <v>0</v>
      </c>
      <c r="S310" s="160">
        <v>0</v>
      </c>
      <c r="T310" s="161">
        <f>S310*H310</f>
        <v>0</v>
      </c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R310" s="162" t="s">
        <v>192</v>
      </c>
      <c r="AT310" s="162" t="s">
        <v>187</v>
      </c>
      <c r="AU310" s="162" t="s">
        <v>88</v>
      </c>
      <c r="AY310" s="18" t="s">
        <v>185</v>
      </c>
      <c r="BE310" s="163">
        <f>IF(N310="základní",J310,0)</f>
        <v>0</v>
      </c>
      <c r="BF310" s="163">
        <f>IF(N310="snížená",J310,0)</f>
        <v>0</v>
      </c>
      <c r="BG310" s="163">
        <f>IF(N310="zákl. přenesená",J310,0)</f>
        <v>0</v>
      </c>
      <c r="BH310" s="163">
        <f>IF(N310="sníž. přenesená",J310,0)</f>
        <v>0</v>
      </c>
      <c r="BI310" s="163">
        <f>IF(N310="nulová",J310,0)</f>
        <v>0</v>
      </c>
      <c r="BJ310" s="18" t="s">
        <v>24</v>
      </c>
      <c r="BK310" s="163">
        <f>ROUND(I310*H310,2)</f>
        <v>0</v>
      </c>
      <c r="BL310" s="18" t="s">
        <v>192</v>
      </c>
      <c r="BM310" s="162" t="s">
        <v>5430</v>
      </c>
    </row>
    <row r="311" spans="1:65" s="15" customFormat="1">
      <c r="B311" s="194"/>
      <c r="D311" s="165" t="s">
        <v>194</v>
      </c>
      <c r="E311" s="195" t="s">
        <v>1</v>
      </c>
      <c r="F311" s="196" t="s">
        <v>365</v>
      </c>
      <c r="H311" s="195" t="s">
        <v>1</v>
      </c>
      <c r="I311" s="197"/>
      <c r="L311" s="194"/>
      <c r="M311" s="198"/>
      <c r="N311" s="199"/>
      <c r="O311" s="199"/>
      <c r="P311" s="199"/>
      <c r="Q311" s="199"/>
      <c r="R311" s="199"/>
      <c r="S311" s="199"/>
      <c r="T311" s="200"/>
      <c r="AT311" s="195" t="s">
        <v>194</v>
      </c>
      <c r="AU311" s="195" t="s">
        <v>88</v>
      </c>
      <c r="AV311" s="15" t="s">
        <v>24</v>
      </c>
      <c r="AW311" s="15" t="s">
        <v>35</v>
      </c>
      <c r="AX311" s="15" t="s">
        <v>80</v>
      </c>
      <c r="AY311" s="195" t="s">
        <v>185</v>
      </c>
    </row>
    <row r="312" spans="1:65" s="13" customFormat="1">
      <c r="B312" s="164"/>
      <c r="D312" s="165" t="s">
        <v>194</v>
      </c>
      <c r="E312" s="166" t="s">
        <v>269</v>
      </c>
      <c r="F312" s="167" t="s">
        <v>366</v>
      </c>
      <c r="H312" s="168">
        <v>17.18</v>
      </c>
      <c r="I312" s="169"/>
      <c r="L312" s="164"/>
      <c r="M312" s="170"/>
      <c r="N312" s="171"/>
      <c r="O312" s="171"/>
      <c r="P312" s="171"/>
      <c r="Q312" s="171"/>
      <c r="R312" s="171"/>
      <c r="S312" s="171"/>
      <c r="T312" s="172"/>
      <c r="AT312" s="166" t="s">
        <v>194</v>
      </c>
      <c r="AU312" s="166" t="s">
        <v>88</v>
      </c>
      <c r="AV312" s="13" t="s">
        <v>88</v>
      </c>
      <c r="AW312" s="13" t="s">
        <v>35</v>
      </c>
      <c r="AX312" s="13" t="s">
        <v>24</v>
      </c>
      <c r="AY312" s="166" t="s">
        <v>185</v>
      </c>
    </row>
    <row r="313" spans="1:65" s="2" customFormat="1" ht="24.2" customHeight="1">
      <c r="A313" s="33"/>
      <c r="B313" s="150"/>
      <c r="C313" s="151" t="s">
        <v>970</v>
      </c>
      <c r="D313" s="151" t="s">
        <v>187</v>
      </c>
      <c r="E313" s="152" t="s">
        <v>368</v>
      </c>
      <c r="F313" s="153" t="s">
        <v>369</v>
      </c>
      <c r="G313" s="154" t="s">
        <v>288</v>
      </c>
      <c r="H313" s="155">
        <v>17.18</v>
      </c>
      <c r="I313" s="156"/>
      <c r="J313" s="157">
        <f>ROUND(I313*H313,2)</f>
        <v>0</v>
      </c>
      <c r="K313" s="153" t="s">
        <v>224</v>
      </c>
      <c r="L313" s="34"/>
      <c r="M313" s="158" t="s">
        <v>1</v>
      </c>
      <c r="N313" s="159" t="s">
        <v>45</v>
      </c>
      <c r="O313" s="59"/>
      <c r="P313" s="160">
        <f>O313*H313</f>
        <v>0</v>
      </c>
      <c r="Q313" s="160">
        <v>0</v>
      </c>
      <c r="R313" s="160">
        <f>Q313*H313</f>
        <v>0</v>
      </c>
      <c r="S313" s="160">
        <v>0</v>
      </c>
      <c r="T313" s="161">
        <f>S313*H313</f>
        <v>0</v>
      </c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R313" s="162" t="s">
        <v>192</v>
      </c>
      <c r="AT313" s="162" t="s">
        <v>187</v>
      </c>
      <c r="AU313" s="162" t="s">
        <v>88</v>
      </c>
      <c r="AY313" s="18" t="s">
        <v>185</v>
      </c>
      <c r="BE313" s="163">
        <f>IF(N313="základní",J313,0)</f>
        <v>0</v>
      </c>
      <c r="BF313" s="163">
        <f>IF(N313="snížená",J313,0)</f>
        <v>0</v>
      </c>
      <c r="BG313" s="163">
        <f>IF(N313="zákl. přenesená",J313,0)</f>
        <v>0</v>
      </c>
      <c r="BH313" s="163">
        <f>IF(N313="sníž. přenesená",J313,0)</f>
        <v>0</v>
      </c>
      <c r="BI313" s="163">
        <f>IF(N313="nulová",J313,0)</f>
        <v>0</v>
      </c>
      <c r="BJ313" s="18" t="s">
        <v>24</v>
      </c>
      <c r="BK313" s="163">
        <f>ROUND(I313*H313,2)</f>
        <v>0</v>
      </c>
      <c r="BL313" s="18" t="s">
        <v>192</v>
      </c>
      <c r="BM313" s="162" t="s">
        <v>5431</v>
      </c>
    </row>
    <row r="314" spans="1:65" s="15" customFormat="1">
      <c r="B314" s="194"/>
      <c r="D314" s="165" t="s">
        <v>194</v>
      </c>
      <c r="E314" s="195" t="s">
        <v>1</v>
      </c>
      <c r="F314" s="196" t="s">
        <v>371</v>
      </c>
      <c r="H314" s="195" t="s">
        <v>1</v>
      </c>
      <c r="I314" s="197"/>
      <c r="L314" s="194"/>
      <c r="M314" s="198"/>
      <c r="N314" s="199"/>
      <c r="O314" s="199"/>
      <c r="P314" s="199"/>
      <c r="Q314" s="199"/>
      <c r="R314" s="199"/>
      <c r="S314" s="199"/>
      <c r="T314" s="200"/>
      <c r="AT314" s="195" t="s">
        <v>194</v>
      </c>
      <c r="AU314" s="195" t="s">
        <v>88</v>
      </c>
      <c r="AV314" s="15" t="s">
        <v>24</v>
      </c>
      <c r="AW314" s="15" t="s">
        <v>35</v>
      </c>
      <c r="AX314" s="15" t="s">
        <v>80</v>
      </c>
      <c r="AY314" s="195" t="s">
        <v>185</v>
      </c>
    </row>
    <row r="315" spans="1:65" s="13" customFormat="1">
      <c r="B315" s="164"/>
      <c r="D315" s="165" t="s">
        <v>194</v>
      </c>
      <c r="E315" s="166" t="s">
        <v>1</v>
      </c>
      <c r="F315" s="167" t="s">
        <v>269</v>
      </c>
      <c r="H315" s="168">
        <v>17.18</v>
      </c>
      <c r="I315" s="169"/>
      <c r="L315" s="164"/>
      <c r="M315" s="170"/>
      <c r="N315" s="171"/>
      <c r="O315" s="171"/>
      <c r="P315" s="171"/>
      <c r="Q315" s="171"/>
      <c r="R315" s="171"/>
      <c r="S315" s="171"/>
      <c r="T315" s="172"/>
      <c r="AT315" s="166" t="s">
        <v>194</v>
      </c>
      <c r="AU315" s="166" t="s">
        <v>88</v>
      </c>
      <c r="AV315" s="13" t="s">
        <v>88</v>
      </c>
      <c r="AW315" s="13" t="s">
        <v>35</v>
      </c>
      <c r="AX315" s="13" t="s">
        <v>24</v>
      </c>
      <c r="AY315" s="166" t="s">
        <v>185</v>
      </c>
    </row>
    <row r="316" spans="1:65" s="12" customFormat="1" ht="22.9" customHeight="1">
      <c r="B316" s="137"/>
      <c r="D316" s="138" t="s">
        <v>79</v>
      </c>
      <c r="E316" s="148" t="s">
        <v>192</v>
      </c>
      <c r="F316" s="148" t="s">
        <v>1610</v>
      </c>
      <c r="I316" s="140"/>
      <c r="J316" s="149">
        <f>BK316</f>
        <v>0</v>
      </c>
      <c r="L316" s="137"/>
      <c r="M316" s="142"/>
      <c r="N316" s="143"/>
      <c r="O316" s="143"/>
      <c r="P316" s="144">
        <f>SUM(P317:P327)</f>
        <v>0</v>
      </c>
      <c r="Q316" s="143"/>
      <c r="R316" s="144">
        <f>SUM(R317:R327)</f>
        <v>1.3460966999999999</v>
      </c>
      <c r="S316" s="143"/>
      <c r="T316" s="145">
        <f>SUM(T317:T327)</f>
        <v>0</v>
      </c>
      <c r="AR316" s="138" t="s">
        <v>24</v>
      </c>
      <c r="AT316" s="146" t="s">
        <v>79</v>
      </c>
      <c r="AU316" s="146" t="s">
        <v>24</v>
      </c>
      <c r="AY316" s="138" t="s">
        <v>185</v>
      </c>
      <c r="BK316" s="147">
        <f>SUM(BK317:BK327)</f>
        <v>0</v>
      </c>
    </row>
    <row r="317" spans="1:65" s="2" customFormat="1" ht="16.5" customHeight="1">
      <c r="A317" s="33"/>
      <c r="B317" s="150"/>
      <c r="C317" s="151" t="s">
        <v>975</v>
      </c>
      <c r="D317" s="151" t="s">
        <v>187</v>
      </c>
      <c r="E317" s="152" t="s">
        <v>2839</v>
      </c>
      <c r="F317" s="153" t="s">
        <v>2840</v>
      </c>
      <c r="G317" s="154" t="s">
        <v>228</v>
      </c>
      <c r="H317" s="155">
        <v>1.8280000000000001</v>
      </c>
      <c r="I317" s="156"/>
      <c r="J317" s="157">
        <f>ROUND(I317*H317,2)</f>
        <v>0</v>
      </c>
      <c r="K317" s="153" t="s">
        <v>191</v>
      </c>
      <c r="L317" s="34"/>
      <c r="M317" s="158" t="s">
        <v>1</v>
      </c>
      <c r="N317" s="159" t="s">
        <v>45</v>
      </c>
      <c r="O317" s="59"/>
      <c r="P317" s="160">
        <f>O317*H317</f>
        <v>0</v>
      </c>
      <c r="Q317" s="160">
        <v>0</v>
      </c>
      <c r="R317" s="160">
        <f>Q317*H317</f>
        <v>0</v>
      </c>
      <c r="S317" s="160">
        <v>0</v>
      </c>
      <c r="T317" s="161">
        <f>S317*H317</f>
        <v>0</v>
      </c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R317" s="162" t="s">
        <v>192</v>
      </c>
      <c r="AT317" s="162" t="s">
        <v>187</v>
      </c>
      <c r="AU317" s="162" t="s">
        <v>88</v>
      </c>
      <c r="AY317" s="18" t="s">
        <v>185</v>
      </c>
      <c r="BE317" s="163">
        <f>IF(N317="základní",J317,0)</f>
        <v>0</v>
      </c>
      <c r="BF317" s="163">
        <f>IF(N317="snížená",J317,0)</f>
        <v>0</v>
      </c>
      <c r="BG317" s="163">
        <f>IF(N317="zákl. přenesená",J317,0)</f>
        <v>0</v>
      </c>
      <c r="BH317" s="163">
        <f>IF(N317="sníž. přenesená",J317,0)</f>
        <v>0</v>
      </c>
      <c r="BI317" s="163">
        <f>IF(N317="nulová",J317,0)</f>
        <v>0</v>
      </c>
      <c r="BJ317" s="18" t="s">
        <v>24</v>
      </c>
      <c r="BK317" s="163">
        <f>ROUND(I317*H317,2)</f>
        <v>0</v>
      </c>
      <c r="BL317" s="18" t="s">
        <v>192</v>
      </c>
      <c r="BM317" s="162" t="s">
        <v>5432</v>
      </c>
    </row>
    <row r="318" spans="1:65" s="15" customFormat="1">
      <c r="B318" s="194"/>
      <c r="D318" s="165" t="s">
        <v>194</v>
      </c>
      <c r="E318" s="195" t="s">
        <v>1</v>
      </c>
      <c r="F318" s="196" t="s">
        <v>3916</v>
      </c>
      <c r="H318" s="195" t="s">
        <v>1</v>
      </c>
      <c r="I318" s="197"/>
      <c r="L318" s="194"/>
      <c r="M318" s="198"/>
      <c r="N318" s="199"/>
      <c r="O318" s="199"/>
      <c r="P318" s="199"/>
      <c r="Q318" s="199"/>
      <c r="R318" s="199"/>
      <c r="S318" s="199"/>
      <c r="T318" s="200"/>
      <c r="AT318" s="195" t="s">
        <v>194</v>
      </c>
      <c r="AU318" s="195" t="s">
        <v>88</v>
      </c>
      <c r="AV318" s="15" t="s">
        <v>24</v>
      </c>
      <c r="AW318" s="15" t="s">
        <v>35</v>
      </c>
      <c r="AX318" s="15" t="s">
        <v>80</v>
      </c>
      <c r="AY318" s="195" t="s">
        <v>185</v>
      </c>
    </row>
    <row r="319" spans="1:65" s="13" customFormat="1">
      <c r="B319" s="164"/>
      <c r="D319" s="165" t="s">
        <v>194</v>
      </c>
      <c r="E319" s="166" t="s">
        <v>1</v>
      </c>
      <c r="F319" s="167" t="s">
        <v>5433</v>
      </c>
      <c r="H319" s="168">
        <v>1.2430000000000001</v>
      </c>
      <c r="I319" s="169"/>
      <c r="L319" s="164"/>
      <c r="M319" s="170"/>
      <c r="N319" s="171"/>
      <c r="O319" s="171"/>
      <c r="P319" s="171"/>
      <c r="Q319" s="171"/>
      <c r="R319" s="171"/>
      <c r="S319" s="171"/>
      <c r="T319" s="172"/>
      <c r="AT319" s="166" t="s">
        <v>194</v>
      </c>
      <c r="AU319" s="166" t="s">
        <v>88</v>
      </c>
      <c r="AV319" s="13" t="s">
        <v>88</v>
      </c>
      <c r="AW319" s="13" t="s">
        <v>35</v>
      </c>
      <c r="AX319" s="13" t="s">
        <v>80</v>
      </c>
      <c r="AY319" s="166" t="s">
        <v>185</v>
      </c>
    </row>
    <row r="320" spans="1:65" s="13" customFormat="1">
      <c r="B320" s="164"/>
      <c r="D320" s="165" t="s">
        <v>194</v>
      </c>
      <c r="E320" s="166" t="s">
        <v>1</v>
      </c>
      <c r="F320" s="167" t="s">
        <v>5434</v>
      </c>
      <c r="H320" s="168">
        <v>0.58499999999999996</v>
      </c>
      <c r="I320" s="169"/>
      <c r="L320" s="164"/>
      <c r="M320" s="170"/>
      <c r="N320" s="171"/>
      <c r="O320" s="171"/>
      <c r="P320" s="171"/>
      <c r="Q320" s="171"/>
      <c r="R320" s="171"/>
      <c r="S320" s="171"/>
      <c r="T320" s="172"/>
      <c r="AT320" s="166" t="s">
        <v>194</v>
      </c>
      <c r="AU320" s="166" t="s">
        <v>88</v>
      </c>
      <c r="AV320" s="13" t="s">
        <v>88</v>
      </c>
      <c r="AW320" s="13" t="s">
        <v>35</v>
      </c>
      <c r="AX320" s="13" t="s">
        <v>80</v>
      </c>
      <c r="AY320" s="166" t="s">
        <v>185</v>
      </c>
    </row>
    <row r="321" spans="1:65" s="14" customFormat="1">
      <c r="B321" s="173"/>
      <c r="D321" s="165" t="s">
        <v>194</v>
      </c>
      <c r="E321" s="174" t="s">
        <v>1814</v>
      </c>
      <c r="F321" s="175" t="s">
        <v>195</v>
      </c>
      <c r="H321" s="176">
        <v>1.8280000000000001</v>
      </c>
      <c r="I321" s="177"/>
      <c r="L321" s="173"/>
      <c r="M321" s="178"/>
      <c r="N321" s="179"/>
      <c r="O321" s="179"/>
      <c r="P321" s="179"/>
      <c r="Q321" s="179"/>
      <c r="R321" s="179"/>
      <c r="S321" s="179"/>
      <c r="T321" s="180"/>
      <c r="AT321" s="174" t="s">
        <v>194</v>
      </c>
      <c r="AU321" s="174" t="s">
        <v>88</v>
      </c>
      <c r="AV321" s="14" t="s">
        <v>192</v>
      </c>
      <c r="AW321" s="14" t="s">
        <v>35</v>
      </c>
      <c r="AX321" s="14" t="s">
        <v>24</v>
      </c>
      <c r="AY321" s="174" t="s">
        <v>185</v>
      </c>
    </row>
    <row r="322" spans="1:65" s="2" customFormat="1" ht="16.5" customHeight="1">
      <c r="A322" s="33"/>
      <c r="B322" s="150"/>
      <c r="C322" s="151" t="s">
        <v>272</v>
      </c>
      <c r="D322" s="151" t="s">
        <v>187</v>
      </c>
      <c r="E322" s="152" t="s">
        <v>348</v>
      </c>
      <c r="F322" s="153" t="s">
        <v>349</v>
      </c>
      <c r="G322" s="154" t="s">
        <v>228</v>
      </c>
      <c r="H322" s="155">
        <v>1.8280000000000001</v>
      </c>
      <c r="I322" s="156"/>
      <c r="J322" s="157">
        <f>ROUND(I322*H322,2)</f>
        <v>0</v>
      </c>
      <c r="K322" s="153" t="s">
        <v>191</v>
      </c>
      <c r="L322" s="34"/>
      <c r="M322" s="158" t="s">
        <v>1</v>
      </c>
      <c r="N322" s="159" t="s">
        <v>45</v>
      </c>
      <c r="O322" s="59"/>
      <c r="P322" s="160">
        <f>O322*H322</f>
        <v>0</v>
      </c>
      <c r="Q322" s="160">
        <v>0</v>
      </c>
      <c r="R322" s="160">
        <f>Q322*H322</f>
        <v>0</v>
      </c>
      <c r="S322" s="160">
        <v>0</v>
      </c>
      <c r="T322" s="161">
        <f>S322*H322</f>
        <v>0</v>
      </c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R322" s="162" t="s">
        <v>192</v>
      </c>
      <c r="AT322" s="162" t="s">
        <v>187</v>
      </c>
      <c r="AU322" s="162" t="s">
        <v>88</v>
      </c>
      <c r="AY322" s="18" t="s">
        <v>185</v>
      </c>
      <c r="BE322" s="163">
        <f>IF(N322="základní",J322,0)</f>
        <v>0</v>
      </c>
      <c r="BF322" s="163">
        <f>IF(N322="snížená",J322,0)</f>
        <v>0</v>
      </c>
      <c r="BG322" s="163">
        <f>IF(N322="zákl. přenesená",J322,0)</f>
        <v>0</v>
      </c>
      <c r="BH322" s="163">
        <f>IF(N322="sníž. přenesená",J322,0)</f>
        <v>0</v>
      </c>
      <c r="BI322" s="163">
        <f>IF(N322="nulová",J322,0)</f>
        <v>0</v>
      </c>
      <c r="BJ322" s="18" t="s">
        <v>24</v>
      </c>
      <c r="BK322" s="163">
        <f>ROUND(I322*H322,2)</f>
        <v>0</v>
      </c>
      <c r="BL322" s="18" t="s">
        <v>192</v>
      </c>
      <c r="BM322" s="162" t="s">
        <v>5435</v>
      </c>
    </row>
    <row r="323" spans="1:65" s="13" customFormat="1">
      <c r="B323" s="164"/>
      <c r="D323" s="165" t="s">
        <v>194</v>
      </c>
      <c r="E323" s="166" t="s">
        <v>1</v>
      </c>
      <c r="F323" s="167" t="s">
        <v>2860</v>
      </c>
      <c r="H323" s="168">
        <v>1.8280000000000001</v>
      </c>
      <c r="I323" s="169"/>
      <c r="L323" s="164"/>
      <c r="M323" s="170"/>
      <c r="N323" s="171"/>
      <c r="O323" s="171"/>
      <c r="P323" s="171"/>
      <c r="Q323" s="171"/>
      <c r="R323" s="171"/>
      <c r="S323" s="171"/>
      <c r="T323" s="172"/>
      <c r="AT323" s="166" t="s">
        <v>194</v>
      </c>
      <c r="AU323" s="166" t="s">
        <v>88</v>
      </c>
      <c r="AV323" s="13" t="s">
        <v>88</v>
      </c>
      <c r="AW323" s="13" t="s">
        <v>35</v>
      </c>
      <c r="AX323" s="13" t="s">
        <v>24</v>
      </c>
      <c r="AY323" s="166" t="s">
        <v>185</v>
      </c>
    </row>
    <row r="324" spans="1:65" s="2" customFormat="1" ht="21.75" customHeight="1">
      <c r="A324" s="33"/>
      <c r="B324" s="150"/>
      <c r="C324" s="151" t="s">
        <v>989</v>
      </c>
      <c r="D324" s="151" t="s">
        <v>187</v>
      </c>
      <c r="E324" s="152" t="s">
        <v>353</v>
      </c>
      <c r="F324" s="153" t="s">
        <v>354</v>
      </c>
      <c r="G324" s="154" t="s">
        <v>228</v>
      </c>
      <c r="H324" s="155">
        <v>1.8280000000000001</v>
      </c>
      <c r="I324" s="156"/>
      <c r="J324" s="157">
        <f>ROUND(I324*H324,2)</f>
        <v>0</v>
      </c>
      <c r="K324" s="153" t="s">
        <v>191</v>
      </c>
      <c r="L324" s="34"/>
      <c r="M324" s="158" t="s">
        <v>1</v>
      </c>
      <c r="N324" s="159" t="s">
        <v>45</v>
      </c>
      <c r="O324" s="59"/>
      <c r="P324" s="160">
        <f>O324*H324</f>
        <v>0</v>
      </c>
      <c r="Q324" s="160">
        <v>0</v>
      </c>
      <c r="R324" s="160">
        <f>Q324*H324</f>
        <v>0</v>
      </c>
      <c r="S324" s="160">
        <v>0</v>
      </c>
      <c r="T324" s="161">
        <f>S324*H324</f>
        <v>0</v>
      </c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R324" s="162" t="s">
        <v>192</v>
      </c>
      <c r="AT324" s="162" t="s">
        <v>187</v>
      </c>
      <c r="AU324" s="162" t="s">
        <v>88</v>
      </c>
      <c r="AY324" s="18" t="s">
        <v>185</v>
      </c>
      <c r="BE324" s="163">
        <f>IF(N324="základní",J324,0)</f>
        <v>0</v>
      </c>
      <c r="BF324" s="163">
        <f>IF(N324="snížená",J324,0)</f>
        <v>0</v>
      </c>
      <c r="BG324" s="163">
        <f>IF(N324="zákl. přenesená",J324,0)</f>
        <v>0</v>
      </c>
      <c r="BH324" s="163">
        <f>IF(N324="sníž. přenesená",J324,0)</f>
        <v>0</v>
      </c>
      <c r="BI324" s="163">
        <f>IF(N324="nulová",J324,0)</f>
        <v>0</v>
      </c>
      <c r="BJ324" s="18" t="s">
        <v>24</v>
      </c>
      <c r="BK324" s="163">
        <f>ROUND(I324*H324,2)</f>
        <v>0</v>
      </c>
      <c r="BL324" s="18" t="s">
        <v>192</v>
      </c>
      <c r="BM324" s="162" t="s">
        <v>5436</v>
      </c>
    </row>
    <row r="325" spans="1:65" s="2" customFormat="1" ht="21.75" customHeight="1">
      <c r="A325" s="33"/>
      <c r="B325" s="150"/>
      <c r="C325" s="151" t="s">
        <v>995</v>
      </c>
      <c r="D325" s="151" t="s">
        <v>187</v>
      </c>
      <c r="E325" s="152" t="s">
        <v>2899</v>
      </c>
      <c r="F325" s="153" t="s">
        <v>2900</v>
      </c>
      <c r="G325" s="154" t="s">
        <v>228</v>
      </c>
      <c r="H325" s="155">
        <v>0.58499999999999996</v>
      </c>
      <c r="I325" s="156"/>
      <c r="J325" s="157">
        <f>ROUND(I325*H325,2)</f>
        <v>0</v>
      </c>
      <c r="K325" s="153" t="s">
        <v>191</v>
      </c>
      <c r="L325" s="34"/>
      <c r="M325" s="158" t="s">
        <v>1</v>
      </c>
      <c r="N325" s="159" t="s">
        <v>45</v>
      </c>
      <c r="O325" s="59"/>
      <c r="P325" s="160">
        <f>O325*H325</f>
        <v>0</v>
      </c>
      <c r="Q325" s="160">
        <v>2.3010199999999998</v>
      </c>
      <c r="R325" s="160">
        <f>Q325*H325</f>
        <v>1.3460966999999999</v>
      </c>
      <c r="S325" s="160">
        <v>0</v>
      </c>
      <c r="T325" s="161">
        <f>S325*H325</f>
        <v>0</v>
      </c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R325" s="162" t="s">
        <v>192</v>
      </c>
      <c r="AT325" s="162" t="s">
        <v>187</v>
      </c>
      <c r="AU325" s="162" t="s">
        <v>88</v>
      </c>
      <c r="AY325" s="18" t="s">
        <v>185</v>
      </c>
      <c r="BE325" s="163">
        <f>IF(N325="základní",J325,0)</f>
        <v>0</v>
      </c>
      <c r="BF325" s="163">
        <f>IF(N325="snížená",J325,0)</f>
        <v>0</v>
      </c>
      <c r="BG325" s="163">
        <f>IF(N325="zákl. přenesená",J325,0)</f>
        <v>0</v>
      </c>
      <c r="BH325" s="163">
        <f>IF(N325="sníž. přenesená",J325,0)</f>
        <v>0</v>
      </c>
      <c r="BI325" s="163">
        <f>IF(N325="nulová",J325,0)</f>
        <v>0</v>
      </c>
      <c r="BJ325" s="18" t="s">
        <v>24</v>
      </c>
      <c r="BK325" s="163">
        <f>ROUND(I325*H325,2)</f>
        <v>0</v>
      </c>
      <c r="BL325" s="18" t="s">
        <v>192</v>
      </c>
      <c r="BM325" s="162" t="s">
        <v>5437</v>
      </c>
    </row>
    <row r="326" spans="1:65" s="15" customFormat="1">
      <c r="B326" s="194"/>
      <c r="D326" s="165" t="s">
        <v>194</v>
      </c>
      <c r="E326" s="195" t="s">
        <v>1</v>
      </c>
      <c r="F326" s="196" t="s">
        <v>3916</v>
      </c>
      <c r="H326" s="195" t="s">
        <v>1</v>
      </c>
      <c r="I326" s="197"/>
      <c r="L326" s="194"/>
      <c r="M326" s="198"/>
      <c r="N326" s="199"/>
      <c r="O326" s="199"/>
      <c r="P326" s="199"/>
      <c r="Q326" s="199"/>
      <c r="R326" s="199"/>
      <c r="S326" s="199"/>
      <c r="T326" s="200"/>
      <c r="AT326" s="195" t="s">
        <v>194</v>
      </c>
      <c r="AU326" s="195" t="s">
        <v>88</v>
      </c>
      <c r="AV326" s="15" t="s">
        <v>24</v>
      </c>
      <c r="AW326" s="15" t="s">
        <v>35</v>
      </c>
      <c r="AX326" s="15" t="s">
        <v>80</v>
      </c>
      <c r="AY326" s="195" t="s">
        <v>185</v>
      </c>
    </row>
    <row r="327" spans="1:65" s="13" customFormat="1">
      <c r="B327" s="164"/>
      <c r="D327" s="165" t="s">
        <v>194</v>
      </c>
      <c r="E327" s="166" t="s">
        <v>1</v>
      </c>
      <c r="F327" s="167" t="s">
        <v>5434</v>
      </c>
      <c r="H327" s="168">
        <v>0.58499999999999996</v>
      </c>
      <c r="I327" s="169"/>
      <c r="L327" s="164"/>
      <c r="M327" s="170"/>
      <c r="N327" s="171"/>
      <c r="O327" s="171"/>
      <c r="P327" s="171"/>
      <c r="Q327" s="171"/>
      <c r="R327" s="171"/>
      <c r="S327" s="171"/>
      <c r="T327" s="172"/>
      <c r="AT327" s="166" t="s">
        <v>194</v>
      </c>
      <c r="AU327" s="166" t="s">
        <v>88</v>
      </c>
      <c r="AV327" s="13" t="s">
        <v>88</v>
      </c>
      <c r="AW327" s="13" t="s">
        <v>35</v>
      </c>
      <c r="AX327" s="13" t="s">
        <v>24</v>
      </c>
      <c r="AY327" s="166" t="s">
        <v>185</v>
      </c>
    </row>
    <row r="328" spans="1:65" s="12" customFormat="1" ht="22.9" customHeight="1">
      <c r="B328" s="137"/>
      <c r="D328" s="138" t="s">
        <v>79</v>
      </c>
      <c r="E328" s="148" t="s">
        <v>157</v>
      </c>
      <c r="F328" s="148" t="s">
        <v>388</v>
      </c>
      <c r="I328" s="140"/>
      <c r="J328" s="149">
        <f>BK328</f>
        <v>0</v>
      </c>
      <c r="L328" s="137"/>
      <c r="M328" s="142"/>
      <c r="N328" s="143"/>
      <c r="O328" s="143"/>
      <c r="P328" s="144">
        <f>SUM(P329:P345)</f>
        <v>0</v>
      </c>
      <c r="Q328" s="143"/>
      <c r="R328" s="144">
        <f>SUM(R329:R345)</f>
        <v>3.1083559200000002</v>
      </c>
      <c r="S328" s="143"/>
      <c r="T328" s="145">
        <f>SUM(T329:T345)</f>
        <v>0</v>
      </c>
      <c r="AR328" s="138" t="s">
        <v>24</v>
      </c>
      <c r="AT328" s="146" t="s">
        <v>79</v>
      </c>
      <c r="AU328" s="146" t="s">
        <v>24</v>
      </c>
      <c r="AY328" s="138" t="s">
        <v>185</v>
      </c>
      <c r="BK328" s="147">
        <f>SUM(BK329:BK345)</f>
        <v>0</v>
      </c>
    </row>
    <row r="329" spans="1:65" s="2" customFormat="1" ht="16.5" customHeight="1">
      <c r="A329" s="33"/>
      <c r="B329" s="150"/>
      <c r="C329" s="151" t="s">
        <v>1000</v>
      </c>
      <c r="D329" s="151" t="s">
        <v>187</v>
      </c>
      <c r="E329" s="152" t="s">
        <v>5438</v>
      </c>
      <c r="F329" s="153" t="s">
        <v>5439</v>
      </c>
      <c r="G329" s="154" t="s">
        <v>288</v>
      </c>
      <c r="H329" s="155">
        <v>5.8460000000000001</v>
      </c>
      <c r="I329" s="156"/>
      <c r="J329" s="157">
        <f>ROUND(I329*H329,2)</f>
        <v>0</v>
      </c>
      <c r="K329" s="153" t="s">
        <v>191</v>
      </c>
      <c r="L329" s="34"/>
      <c r="M329" s="158" t="s">
        <v>1</v>
      </c>
      <c r="N329" s="159" t="s">
        <v>45</v>
      </c>
      <c r="O329" s="59"/>
      <c r="P329" s="160">
        <f>O329*H329</f>
        <v>0</v>
      </c>
      <c r="Q329" s="160">
        <v>0.46</v>
      </c>
      <c r="R329" s="160">
        <f>Q329*H329</f>
        <v>2.6891600000000002</v>
      </c>
      <c r="S329" s="160">
        <v>0</v>
      </c>
      <c r="T329" s="161">
        <f>S329*H329</f>
        <v>0</v>
      </c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R329" s="162" t="s">
        <v>192</v>
      </c>
      <c r="AT329" s="162" t="s">
        <v>187</v>
      </c>
      <c r="AU329" s="162" t="s">
        <v>88</v>
      </c>
      <c r="AY329" s="18" t="s">
        <v>185</v>
      </c>
      <c r="BE329" s="163">
        <f>IF(N329="základní",J329,0)</f>
        <v>0</v>
      </c>
      <c r="BF329" s="163">
        <f>IF(N329="snížená",J329,0)</f>
        <v>0</v>
      </c>
      <c r="BG329" s="163">
        <f>IF(N329="zákl. přenesená",J329,0)</f>
        <v>0</v>
      </c>
      <c r="BH329" s="163">
        <f>IF(N329="sníž. přenesená",J329,0)</f>
        <v>0</v>
      </c>
      <c r="BI329" s="163">
        <f>IF(N329="nulová",J329,0)</f>
        <v>0</v>
      </c>
      <c r="BJ329" s="18" t="s">
        <v>24</v>
      </c>
      <c r="BK329" s="163">
        <f>ROUND(I329*H329,2)</f>
        <v>0</v>
      </c>
      <c r="BL329" s="18" t="s">
        <v>192</v>
      </c>
      <c r="BM329" s="162" t="s">
        <v>5440</v>
      </c>
    </row>
    <row r="330" spans="1:65" s="15" customFormat="1">
      <c r="B330" s="194"/>
      <c r="D330" s="165" t="s">
        <v>194</v>
      </c>
      <c r="E330" s="195" t="s">
        <v>1</v>
      </c>
      <c r="F330" s="196" t="s">
        <v>1640</v>
      </c>
      <c r="H330" s="195" t="s">
        <v>1</v>
      </c>
      <c r="I330" s="197"/>
      <c r="L330" s="194"/>
      <c r="M330" s="198"/>
      <c r="N330" s="199"/>
      <c r="O330" s="199"/>
      <c r="P330" s="199"/>
      <c r="Q330" s="199"/>
      <c r="R330" s="199"/>
      <c r="S330" s="199"/>
      <c r="T330" s="200"/>
      <c r="AT330" s="195" t="s">
        <v>194</v>
      </c>
      <c r="AU330" s="195" t="s">
        <v>88</v>
      </c>
      <c r="AV330" s="15" t="s">
        <v>24</v>
      </c>
      <c r="AW330" s="15" t="s">
        <v>35</v>
      </c>
      <c r="AX330" s="15" t="s">
        <v>80</v>
      </c>
      <c r="AY330" s="195" t="s">
        <v>185</v>
      </c>
    </row>
    <row r="331" spans="1:65" s="13" customFormat="1">
      <c r="B331" s="164"/>
      <c r="D331" s="165" t="s">
        <v>194</v>
      </c>
      <c r="E331" s="166" t="s">
        <v>1</v>
      </c>
      <c r="F331" s="167" t="s">
        <v>638</v>
      </c>
      <c r="H331" s="168">
        <v>5.8460000000000001</v>
      </c>
      <c r="I331" s="169"/>
      <c r="L331" s="164"/>
      <c r="M331" s="170"/>
      <c r="N331" s="171"/>
      <c r="O331" s="171"/>
      <c r="P331" s="171"/>
      <c r="Q331" s="171"/>
      <c r="R331" s="171"/>
      <c r="S331" s="171"/>
      <c r="T331" s="172"/>
      <c r="AT331" s="166" t="s">
        <v>194</v>
      </c>
      <c r="AU331" s="166" t="s">
        <v>88</v>
      </c>
      <c r="AV331" s="13" t="s">
        <v>88</v>
      </c>
      <c r="AW331" s="13" t="s">
        <v>35</v>
      </c>
      <c r="AX331" s="13" t="s">
        <v>80</v>
      </c>
      <c r="AY331" s="166" t="s">
        <v>185</v>
      </c>
    </row>
    <row r="332" spans="1:65" s="14" customFormat="1">
      <c r="B332" s="173"/>
      <c r="D332" s="165" t="s">
        <v>194</v>
      </c>
      <c r="E332" s="174" t="s">
        <v>1487</v>
      </c>
      <c r="F332" s="175" t="s">
        <v>195</v>
      </c>
      <c r="H332" s="176">
        <v>5.8460000000000001</v>
      </c>
      <c r="I332" s="177"/>
      <c r="L332" s="173"/>
      <c r="M332" s="178"/>
      <c r="N332" s="179"/>
      <c r="O332" s="179"/>
      <c r="P332" s="179"/>
      <c r="Q332" s="179"/>
      <c r="R332" s="179"/>
      <c r="S332" s="179"/>
      <c r="T332" s="180"/>
      <c r="AT332" s="174" t="s">
        <v>194</v>
      </c>
      <c r="AU332" s="174" t="s">
        <v>88</v>
      </c>
      <c r="AV332" s="14" t="s">
        <v>192</v>
      </c>
      <c r="AW332" s="14" t="s">
        <v>35</v>
      </c>
      <c r="AX332" s="14" t="s">
        <v>24</v>
      </c>
      <c r="AY332" s="174" t="s">
        <v>185</v>
      </c>
    </row>
    <row r="333" spans="1:65" s="2" customFormat="1" ht="16.5" customHeight="1">
      <c r="A333" s="33"/>
      <c r="B333" s="150"/>
      <c r="C333" s="151" t="s">
        <v>1005</v>
      </c>
      <c r="D333" s="151" t="s">
        <v>187</v>
      </c>
      <c r="E333" s="152" t="s">
        <v>348</v>
      </c>
      <c r="F333" s="153" t="s">
        <v>349</v>
      </c>
      <c r="G333" s="154" t="s">
        <v>228</v>
      </c>
      <c r="H333" s="155">
        <v>1.169</v>
      </c>
      <c r="I333" s="156"/>
      <c r="J333" s="157">
        <f>ROUND(I333*H333,2)</f>
        <v>0</v>
      </c>
      <c r="K333" s="153" t="s">
        <v>191</v>
      </c>
      <c r="L333" s="34"/>
      <c r="M333" s="158" t="s">
        <v>1</v>
      </c>
      <c r="N333" s="159" t="s">
        <v>45</v>
      </c>
      <c r="O333" s="59"/>
      <c r="P333" s="160">
        <f>O333*H333</f>
        <v>0</v>
      </c>
      <c r="Q333" s="160">
        <v>0</v>
      </c>
      <c r="R333" s="160">
        <f>Q333*H333</f>
        <v>0</v>
      </c>
      <c r="S333" s="160">
        <v>0</v>
      </c>
      <c r="T333" s="161">
        <f>S333*H333</f>
        <v>0</v>
      </c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R333" s="162" t="s">
        <v>192</v>
      </c>
      <c r="AT333" s="162" t="s">
        <v>187</v>
      </c>
      <c r="AU333" s="162" t="s">
        <v>88</v>
      </c>
      <c r="AY333" s="18" t="s">
        <v>185</v>
      </c>
      <c r="BE333" s="163">
        <f>IF(N333="základní",J333,0)</f>
        <v>0</v>
      </c>
      <c r="BF333" s="163">
        <f>IF(N333="snížená",J333,0)</f>
        <v>0</v>
      </c>
      <c r="BG333" s="163">
        <f>IF(N333="zákl. přenesená",J333,0)</f>
        <v>0</v>
      </c>
      <c r="BH333" s="163">
        <f>IF(N333="sníž. přenesená",J333,0)</f>
        <v>0</v>
      </c>
      <c r="BI333" s="163">
        <f>IF(N333="nulová",J333,0)</f>
        <v>0</v>
      </c>
      <c r="BJ333" s="18" t="s">
        <v>24</v>
      </c>
      <c r="BK333" s="163">
        <f>ROUND(I333*H333,2)</f>
        <v>0</v>
      </c>
      <c r="BL333" s="18" t="s">
        <v>192</v>
      </c>
      <c r="BM333" s="162" t="s">
        <v>5441</v>
      </c>
    </row>
    <row r="334" spans="1:65" s="13" customFormat="1">
      <c r="B334" s="164"/>
      <c r="D334" s="165" t="s">
        <v>194</v>
      </c>
      <c r="E334" s="166" t="s">
        <v>1</v>
      </c>
      <c r="F334" s="167" t="s">
        <v>1645</v>
      </c>
      <c r="H334" s="168">
        <v>1.169</v>
      </c>
      <c r="I334" s="169"/>
      <c r="L334" s="164"/>
      <c r="M334" s="170"/>
      <c r="N334" s="171"/>
      <c r="O334" s="171"/>
      <c r="P334" s="171"/>
      <c r="Q334" s="171"/>
      <c r="R334" s="171"/>
      <c r="S334" s="171"/>
      <c r="T334" s="172"/>
      <c r="AT334" s="166" t="s">
        <v>194</v>
      </c>
      <c r="AU334" s="166" t="s">
        <v>88</v>
      </c>
      <c r="AV334" s="13" t="s">
        <v>88</v>
      </c>
      <c r="AW334" s="13" t="s">
        <v>35</v>
      </c>
      <c r="AX334" s="13" t="s">
        <v>24</v>
      </c>
      <c r="AY334" s="166" t="s">
        <v>185</v>
      </c>
    </row>
    <row r="335" spans="1:65" s="2" customFormat="1" ht="21.75" customHeight="1">
      <c r="A335" s="33"/>
      <c r="B335" s="150"/>
      <c r="C335" s="151" t="s">
        <v>1010</v>
      </c>
      <c r="D335" s="151" t="s">
        <v>187</v>
      </c>
      <c r="E335" s="152" t="s">
        <v>353</v>
      </c>
      <c r="F335" s="153" t="s">
        <v>354</v>
      </c>
      <c r="G335" s="154" t="s">
        <v>228</v>
      </c>
      <c r="H335" s="155">
        <v>1.169</v>
      </c>
      <c r="I335" s="156"/>
      <c r="J335" s="157">
        <f>ROUND(I335*H335,2)</f>
        <v>0</v>
      </c>
      <c r="K335" s="153" t="s">
        <v>191</v>
      </c>
      <c r="L335" s="34"/>
      <c r="M335" s="158" t="s">
        <v>1</v>
      </c>
      <c r="N335" s="159" t="s">
        <v>45</v>
      </c>
      <c r="O335" s="59"/>
      <c r="P335" s="160">
        <f>O335*H335</f>
        <v>0</v>
      </c>
      <c r="Q335" s="160">
        <v>0</v>
      </c>
      <c r="R335" s="160">
        <f>Q335*H335</f>
        <v>0</v>
      </c>
      <c r="S335" s="160">
        <v>0</v>
      </c>
      <c r="T335" s="161">
        <f>S335*H335</f>
        <v>0</v>
      </c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R335" s="162" t="s">
        <v>192</v>
      </c>
      <c r="AT335" s="162" t="s">
        <v>187</v>
      </c>
      <c r="AU335" s="162" t="s">
        <v>88</v>
      </c>
      <c r="AY335" s="18" t="s">
        <v>185</v>
      </c>
      <c r="BE335" s="163">
        <f>IF(N335="základní",J335,0)</f>
        <v>0</v>
      </c>
      <c r="BF335" s="163">
        <f>IF(N335="snížená",J335,0)</f>
        <v>0</v>
      </c>
      <c r="BG335" s="163">
        <f>IF(N335="zákl. přenesená",J335,0)</f>
        <v>0</v>
      </c>
      <c r="BH335" s="163">
        <f>IF(N335="sníž. přenesená",J335,0)</f>
        <v>0</v>
      </c>
      <c r="BI335" s="163">
        <f>IF(N335="nulová",J335,0)</f>
        <v>0</v>
      </c>
      <c r="BJ335" s="18" t="s">
        <v>24</v>
      </c>
      <c r="BK335" s="163">
        <f>ROUND(I335*H335,2)</f>
        <v>0</v>
      </c>
      <c r="BL335" s="18" t="s">
        <v>192</v>
      </c>
      <c r="BM335" s="162" t="s">
        <v>5442</v>
      </c>
    </row>
    <row r="336" spans="1:65" s="2" customFormat="1" ht="24.2" customHeight="1">
      <c r="A336" s="33"/>
      <c r="B336" s="150"/>
      <c r="C336" s="151" t="s">
        <v>1015</v>
      </c>
      <c r="D336" s="151" t="s">
        <v>187</v>
      </c>
      <c r="E336" s="152" t="s">
        <v>5443</v>
      </c>
      <c r="F336" s="153" t="s">
        <v>5444</v>
      </c>
      <c r="G336" s="154" t="s">
        <v>288</v>
      </c>
      <c r="H336" s="155">
        <v>11.692</v>
      </c>
      <c r="I336" s="156"/>
      <c r="J336" s="157">
        <f>ROUND(I336*H336,2)</f>
        <v>0</v>
      </c>
      <c r="K336" s="153" t="s">
        <v>224</v>
      </c>
      <c r="L336" s="34"/>
      <c r="M336" s="158" t="s">
        <v>1</v>
      </c>
      <c r="N336" s="159" t="s">
        <v>45</v>
      </c>
      <c r="O336" s="59"/>
      <c r="P336" s="160">
        <f>O336*H336</f>
        <v>0</v>
      </c>
      <c r="Q336" s="160">
        <v>0</v>
      </c>
      <c r="R336" s="160">
        <f>Q336*H336</f>
        <v>0</v>
      </c>
      <c r="S336" s="160">
        <v>0</v>
      </c>
      <c r="T336" s="161">
        <f>S336*H336</f>
        <v>0</v>
      </c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R336" s="162" t="s">
        <v>192</v>
      </c>
      <c r="AT336" s="162" t="s">
        <v>187</v>
      </c>
      <c r="AU336" s="162" t="s">
        <v>88</v>
      </c>
      <c r="AY336" s="18" t="s">
        <v>185</v>
      </c>
      <c r="BE336" s="163">
        <f>IF(N336="základní",J336,0)</f>
        <v>0</v>
      </c>
      <c r="BF336" s="163">
        <f>IF(N336="snížená",J336,0)</f>
        <v>0</v>
      </c>
      <c r="BG336" s="163">
        <f>IF(N336="zákl. přenesená",J336,0)</f>
        <v>0</v>
      </c>
      <c r="BH336" s="163">
        <f>IF(N336="sníž. přenesená",J336,0)</f>
        <v>0</v>
      </c>
      <c r="BI336" s="163">
        <f>IF(N336="nulová",J336,0)</f>
        <v>0</v>
      </c>
      <c r="BJ336" s="18" t="s">
        <v>24</v>
      </c>
      <c r="BK336" s="163">
        <f>ROUND(I336*H336,2)</f>
        <v>0</v>
      </c>
      <c r="BL336" s="18" t="s">
        <v>192</v>
      </c>
      <c r="BM336" s="162" t="s">
        <v>5445</v>
      </c>
    </row>
    <row r="337" spans="1:65" s="15" customFormat="1">
      <c r="B337" s="194"/>
      <c r="D337" s="165" t="s">
        <v>194</v>
      </c>
      <c r="E337" s="195" t="s">
        <v>1</v>
      </c>
      <c r="F337" s="196" t="s">
        <v>1650</v>
      </c>
      <c r="H337" s="195" t="s">
        <v>1</v>
      </c>
      <c r="I337" s="197"/>
      <c r="L337" s="194"/>
      <c r="M337" s="198"/>
      <c r="N337" s="199"/>
      <c r="O337" s="199"/>
      <c r="P337" s="199"/>
      <c r="Q337" s="199"/>
      <c r="R337" s="199"/>
      <c r="S337" s="199"/>
      <c r="T337" s="200"/>
      <c r="AT337" s="195" t="s">
        <v>194</v>
      </c>
      <c r="AU337" s="195" t="s">
        <v>88</v>
      </c>
      <c r="AV337" s="15" t="s">
        <v>24</v>
      </c>
      <c r="AW337" s="15" t="s">
        <v>35</v>
      </c>
      <c r="AX337" s="15" t="s">
        <v>80</v>
      </c>
      <c r="AY337" s="195" t="s">
        <v>185</v>
      </c>
    </row>
    <row r="338" spans="1:65" s="13" customFormat="1">
      <c r="B338" s="164"/>
      <c r="D338" s="165" t="s">
        <v>194</v>
      </c>
      <c r="E338" s="166" t="s">
        <v>1</v>
      </c>
      <c r="F338" s="167" t="s">
        <v>1651</v>
      </c>
      <c r="H338" s="168">
        <v>11.692</v>
      </c>
      <c r="I338" s="169"/>
      <c r="L338" s="164"/>
      <c r="M338" s="170"/>
      <c r="N338" s="171"/>
      <c r="O338" s="171"/>
      <c r="P338" s="171"/>
      <c r="Q338" s="171"/>
      <c r="R338" s="171"/>
      <c r="S338" s="171"/>
      <c r="T338" s="172"/>
      <c r="AT338" s="166" t="s">
        <v>194</v>
      </c>
      <c r="AU338" s="166" t="s">
        <v>88</v>
      </c>
      <c r="AV338" s="13" t="s">
        <v>88</v>
      </c>
      <c r="AW338" s="13" t="s">
        <v>35</v>
      </c>
      <c r="AX338" s="13" t="s">
        <v>24</v>
      </c>
      <c r="AY338" s="166" t="s">
        <v>185</v>
      </c>
    </row>
    <row r="339" spans="1:65" s="2" customFormat="1" ht="16.5" customHeight="1">
      <c r="A339" s="33"/>
      <c r="B339" s="150"/>
      <c r="C339" s="151" t="s">
        <v>1021</v>
      </c>
      <c r="D339" s="151" t="s">
        <v>187</v>
      </c>
      <c r="E339" s="152" t="s">
        <v>573</v>
      </c>
      <c r="F339" s="153" t="s">
        <v>574</v>
      </c>
      <c r="G339" s="154" t="s">
        <v>288</v>
      </c>
      <c r="H339" s="155">
        <v>11.692</v>
      </c>
      <c r="I339" s="156"/>
      <c r="J339" s="157">
        <f>ROUND(I339*H339,2)</f>
        <v>0</v>
      </c>
      <c r="K339" s="153" t="s">
        <v>191</v>
      </c>
      <c r="L339" s="34"/>
      <c r="M339" s="158" t="s">
        <v>1</v>
      </c>
      <c r="N339" s="159" t="s">
        <v>45</v>
      </c>
      <c r="O339" s="59"/>
      <c r="P339" s="160">
        <f>O339*H339</f>
        <v>0</v>
      </c>
      <c r="Q339" s="160">
        <v>5.1000000000000004E-4</v>
      </c>
      <c r="R339" s="160">
        <f>Q339*H339</f>
        <v>5.9629200000000009E-3</v>
      </c>
      <c r="S339" s="160">
        <v>0</v>
      </c>
      <c r="T339" s="161">
        <f>S339*H339</f>
        <v>0</v>
      </c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R339" s="162" t="s">
        <v>192</v>
      </c>
      <c r="AT339" s="162" t="s">
        <v>187</v>
      </c>
      <c r="AU339" s="162" t="s">
        <v>88</v>
      </c>
      <c r="AY339" s="18" t="s">
        <v>185</v>
      </c>
      <c r="BE339" s="163">
        <f>IF(N339="základní",J339,0)</f>
        <v>0</v>
      </c>
      <c r="BF339" s="163">
        <f>IF(N339="snížená",J339,0)</f>
        <v>0</v>
      </c>
      <c r="BG339" s="163">
        <f>IF(N339="zákl. přenesená",J339,0)</f>
        <v>0</v>
      </c>
      <c r="BH339" s="163">
        <f>IF(N339="sníž. přenesená",J339,0)</f>
        <v>0</v>
      </c>
      <c r="BI339" s="163">
        <f>IF(N339="nulová",J339,0)</f>
        <v>0</v>
      </c>
      <c r="BJ339" s="18" t="s">
        <v>24</v>
      </c>
      <c r="BK339" s="163">
        <f>ROUND(I339*H339,2)</f>
        <v>0</v>
      </c>
      <c r="BL339" s="18" t="s">
        <v>192</v>
      </c>
      <c r="BM339" s="162" t="s">
        <v>5446</v>
      </c>
    </row>
    <row r="340" spans="1:65" s="2" customFormat="1" ht="21.75" customHeight="1">
      <c r="A340" s="33"/>
      <c r="B340" s="150"/>
      <c r="C340" s="151" t="s">
        <v>1026</v>
      </c>
      <c r="D340" s="151" t="s">
        <v>187</v>
      </c>
      <c r="E340" s="152" t="s">
        <v>3951</v>
      </c>
      <c r="F340" s="153" t="s">
        <v>3952</v>
      </c>
      <c r="G340" s="154" t="s">
        <v>288</v>
      </c>
      <c r="H340" s="155">
        <v>1.903</v>
      </c>
      <c r="I340" s="156"/>
      <c r="J340" s="157">
        <f>ROUND(I340*H340,2)</f>
        <v>0</v>
      </c>
      <c r="K340" s="153" t="s">
        <v>191</v>
      </c>
      <c r="L340" s="34"/>
      <c r="M340" s="158" t="s">
        <v>1</v>
      </c>
      <c r="N340" s="159" t="s">
        <v>45</v>
      </c>
      <c r="O340" s="59"/>
      <c r="P340" s="160">
        <f>O340*H340</f>
        <v>0</v>
      </c>
      <c r="Q340" s="160">
        <v>0.10100000000000001</v>
      </c>
      <c r="R340" s="160">
        <f>Q340*H340</f>
        <v>0.19220300000000001</v>
      </c>
      <c r="S340" s="160">
        <v>0</v>
      </c>
      <c r="T340" s="161">
        <f>S340*H340</f>
        <v>0</v>
      </c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R340" s="162" t="s">
        <v>192</v>
      </c>
      <c r="AT340" s="162" t="s">
        <v>187</v>
      </c>
      <c r="AU340" s="162" t="s">
        <v>88</v>
      </c>
      <c r="AY340" s="18" t="s">
        <v>185</v>
      </c>
      <c r="BE340" s="163">
        <f>IF(N340="základní",J340,0)</f>
        <v>0</v>
      </c>
      <c r="BF340" s="163">
        <f>IF(N340="snížená",J340,0)</f>
        <v>0</v>
      </c>
      <c r="BG340" s="163">
        <f>IF(N340="zákl. přenesená",J340,0)</f>
        <v>0</v>
      </c>
      <c r="BH340" s="163">
        <f>IF(N340="sníž. přenesená",J340,0)</f>
        <v>0</v>
      </c>
      <c r="BI340" s="163">
        <f>IF(N340="nulová",J340,0)</f>
        <v>0</v>
      </c>
      <c r="BJ340" s="18" t="s">
        <v>24</v>
      </c>
      <c r="BK340" s="163">
        <f>ROUND(I340*H340,2)</f>
        <v>0</v>
      </c>
      <c r="BL340" s="18" t="s">
        <v>192</v>
      </c>
      <c r="BM340" s="162" t="s">
        <v>5447</v>
      </c>
    </row>
    <row r="341" spans="1:65" s="15" customFormat="1">
      <c r="B341" s="194"/>
      <c r="D341" s="165" t="s">
        <v>194</v>
      </c>
      <c r="E341" s="195" t="s">
        <v>1</v>
      </c>
      <c r="F341" s="196" t="s">
        <v>3954</v>
      </c>
      <c r="H341" s="195" t="s">
        <v>1</v>
      </c>
      <c r="I341" s="197"/>
      <c r="L341" s="194"/>
      <c r="M341" s="198"/>
      <c r="N341" s="199"/>
      <c r="O341" s="199"/>
      <c r="P341" s="199"/>
      <c r="Q341" s="199"/>
      <c r="R341" s="199"/>
      <c r="S341" s="199"/>
      <c r="T341" s="200"/>
      <c r="AT341" s="195" t="s">
        <v>194</v>
      </c>
      <c r="AU341" s="195" t="s">
        <v>88</v>
      </c>
      <c r="AV341" s="15" t="s">
        <v>24</v>
      </c>
      <c r="AW341" s="15" t="s">
        <v>35</v>
      </c>
      <c r="AX341" s="15" t="s">
        <v>80</v>
      </c>
      <c r="AY341" s="195" t="s">
        <v>185</v>
      </c>
    </row>
    <row r="342" spans="1:65" s="13" customFormat="1">
      <c r="B342" s="164"/>
      <c r="D342" s="165" t="s">
        <v>194</v>
      </c>
      <c r="E342" s="166" t="s">
        <v>1</v>
      </c>
      <c r="F342" s="167" t="s">
        <v>4138</v>
      </c>
      <c r="H342" s="168">
        <v>1.903</v>
      </c>
      <c r="I342" s="169"/>
      <c r="L342" s="164"/>
      <c r="M342" s="170"/>
      <c r="N342" s="171"/>
      <c r="O342" s="171"/>
      <c r="P342" s="171"/>
      <c r="Q342" s="171"/>
      <c r="R342" s="171"/>
      <c r="S342" s="171"/>
      <c r="T342" s="172"/>
      <c r="AT342" s="166" t="s">
        <v>194</v>
      </c>
      <c r="AU342" s="166" t="s">
        <v>88</v>
      </c>
      <c r="AV342" s="13" t="s">
        <v>88</v>
      </c>
      <c r="AW342" s="13" t="s">
        <v>35</v>
      </c>
      <c r="AX342" s="13" t="s">
        <v>80</v>
      </c>
      <c r="AY342" s="166" t="s">
        <v>185</v>
      </c>
    </row>
    <row r="343" spans="1:65" s="14" customFormat="1">
      <c r="B343" s="173"/>
      <c r="D343" s="165" t="s">
        <v>194</v>
      </c>
      <c r="E343" s="174" t="s">
        <v>3455</v>
      </c>
      <c r="F343" s="175" t="s">
        <v>195</v>
      </c>
      <c r="H343" s="176">
        <v>1.903</v>
      </c>
      <c r="I343" s="177"/>
      <c r="L343" s="173"/>
      <c r="M343" s="178"/>
      <c r="N343" s="179"/>
      <c r="O343" s="179"/>
      <c r="P343" s="179"/>
      <c r="Q343" s="179"/>
      <c r="R343" s="179"/>
      <c r="S343" s="179"/>
      <c r="T343" s="180"/>
      <c r="AT343" s="174" t="s">
        <v>194</v>
      </c>
      <c r="AU343" s="174" t="s">
        <v>88</v>
      </c>
      <c r="AV343" s="14" t="s">
        <v>192</v>
      </c>
      <c r="AW343" s="14" t="s">
        <v>35</v>
      </c>
      <c r="AX343" s="14" t="s">
        <v>24</v>
      </c>
      <c r="AY343" s="174" t="s">
        <v>185</v>
      </c>
    </row>
    <row r="344" spans="1:65" s="2" customFormat="1" ht="16.5" customHeight="1">
      <c r="A344" s="33"/>
      <c r="B344" s="150"/>
      <c r="C344" s="181" t="s">
        <v>1032</v>
      </c>
      <c r="D344" s="181" t="s">
        <v>231</v>
      </c>
      <c r="E344" s="182" t="s">
        <v>3956</v>
      </c>
      <c r="F344" s="183" t="s">
        <v>3957</v>
      </c>
      <c r="G344" s="184" t="s">
        <v>288</v>
      </c>
      <c r="H344" s="185">
        <v>1.9219999999999999</v>
      </c>
      <c r="I344" s="186"/>
      <c r="J344" s="187">
        <f>ROUND(I344*H344,2)</f>
        <v>0</v>
      </c>
      <c r="K344" s="183" t="s">
        <v>191</v>
      </c>
      <c r="L344" s="188"/>
      <c r="M344" s="189" t="s">
        <v>1</v>
      </c>
      <c r="N344" s="190" t="s">
        <v>45</v>
      </c>
      <c r="O344" s="59"/>
      <c r="P344" s="160">
        <f>O344*H344</f>
        <v>0</v>
      </c>
      <c r="Q344" s="160">
        <v>0.115</v>
      </c>
      <c r="R344" s="160">
        <f>Q344*H344</f>
        <v>0.22103</v>
      </c>
      <c r="S344" s="160">
        <v>0</v>
      </c>
      <c r="T344" s="161">
        <f>S344*H344</f>
        <v>0</v>
      </c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R344" s="162" t="s">
        <v>217</v>
      </c>
      <c r="AT344" s="162" t="s">
        <v>231</v>
      </c>
      <c r="AU344" s="162" t="s">
        <v>88</v>
      </c>
      <c r="AY344" s="18" t="s">
        <v>185</v>
      </c>
      <c r="BE344" s="163">
        <f>IF(N344="základní",J344,0)</f>
        <v>0</v>
      </c>
      <c r="BF344" s="163">
        <f>IF(N344="snížená",J344,0)</f>
        <v>0</v>
      </c>
      <c r="BG344" s="163">
        <f>IF(N344="zákl. přenesená",J344,0)</f>
        <v>0</v>
      </c>
      <c r="BH344" s="163">
        <f>IF(N344="sníž. přenesená",J344,0)</f>
        <v>0</v>
      </c>
      <c r="BI344" s="163">
        <f>IF(N344="nulová",J344,0)</f>
        <v>0</v>
      </c>
      <c r="BJ344" s="18" t="s">
        <v>24</v>
      </c>
      <c r="BK344" s="163">
        <f>ROUND(I344*H344,2)</f>
        <v>0</v>
      </c>
      <c r="BL344" s="18" t="s">
        <v>192</v>
      </c>
      <c r="BM344" s="162" t="s">
        <v>5448</v>
      </c>
    </row>
    <row r="345" spans="1:65" s="13" customFormat="1">
      <c r="B345" s="164"/>
      <c r="D345" s="165" t="s">
        <v>194</v>
      </c>
      <c r="E345" s="166" t="s">
        <v>1</v>
      </c>
      <c r="F345" s="167" t="s">
        <v>4520</v>
      </c>
      <c r="H345" s="168">
        <v>1.9219999999999999</v>
      </c>
      <c r="I345" s="169"/>
      <c r="L345" s="164"/>
      <c r="M345" s="170"/>
      <c r="N345" s="171"/>
      <c r="O345" s="171"/>
      <c r="P345" s="171"/>
      <c r="Q345" s="171"/>
      <c r="R345" s="171"/>
      <c r="S345" s="171"/>
      <c r="T345" s="172"/>
      <c r="AT345" s="166" t="s">
        <v>194</v>
      </c>
      <c r="AU345" s="166" t="s">
        <v>88</v>
      </c>
      <c r="AV345" s="13" t="s">
        <v>88</v>
      </c>
      <c r="AW345" s="13" t="s">
        <v>35</v>
      </c>
      <c r="AX345" s="13" t="s">
        <v>24</v>
      </c>
      <c r="AY345" s="166" t="s">
        <v>185</v>
      </c>
    </row>
    <row r="346" spans="1:65" s="12" customFormat="1" ht="22.9" customHeight="1">
      <c r="B346" s="137"/>
      <c r="D346" s="138" t="s">
        <v>79</v>
      </c>
      <c r="E346" s="148" t="s">
        <v>217</v>
      </c>
      <c r="F346" s="148" t="s">
        <v>1653</v>
      </c>
      <c r="I346" s="140"/>
      <c r="J346" s="149">
        <f>BK346</f>
        <v>0</v>
      </c>
      <c r="L346" s="137"/>
      <c r="M346" s="142"/>
      <c r="N346" s="143"/>
      <c r="O346" s="143"/>
      <c r="P346" s="144">
        <f>SUM(P347:P384)</f>
        <v>0</v>
      </c>
      <c r="Q346" s="143"/>
      <c r="R346" s="144">
        <f>SUM(R347:R384)</f>
        <v>1.1132990000000003</v>
      </c>
      <c r="S346" s="143"/>
      <c r="T346" s="145">
        <f>SUM(T347:T384)</f>
        <v>0</v>
      </c>
      <c r="AR346" s="138" t="s">
        <v>24</v>
      </c>
      <c r="AT346" s="146" t="s">
        <v>79</v>
      </c>
      <c r="AU346" s="146" t="s">
        <v>24</v>
      </c>
      <c r="AY346" s="138" t="s">
        <v>185</v>
      </c>
      <c r="BK346" s="147">
        <f>SUM(BK347:BK384)</f>
        <v>0</v>
      </c>
    </row>
    <row r="347" spans="1:65" s="2" customFormat="1" ht="16.5" customHeight="1">
      <c r="A347" s="33"/>
      <c r="B347" s="150"/>
      <c r="C347" s="151" t="s">
        <v>1039</v>
      </c>
      <c r="D347" s="151" t="s">
        <v>187</v>
      </c>
      <c r="E347" s="152" t="s">
        <v>5449</v>
      </c>
      <c r="F347" s="153" t="s">
        <v>5450</v>
      </c>
      <c r="G347" s="154" t="s">
        <v>280</v>
      </c>
      <c r="H347" s="155">
        <v>14.8</v>
      </c>
      <c r="I347" s="156"/>
      <c r="J347" s="157">
        <f>ROUND(I347*H347,2)</f>
        <v>0</v>
      </c>
      <c r="K347" s="153" t="s">
        <v>191</v>
      </c>
      <c r="L347" s="34"/>
      <c r="M347" s="158" t="s">
        <v>1</v>
      </c>
      <c r="N347" s="159" t="s">
        <v>45</v>
      </c>
      <c r="O347" s="59"/>
      <c r="P347" s="160">
        <f>O347*H347</f>
        <v>0</v>
      </c>
      <c r="Q347" s="160">
        <v>0</v>
      </c>
      <c r="R347" s="160">
        <f>Q347*H347</f>
        <v>0</v>
      </c>
      <c r="S347" s="160">
        <v>0</v>
      </c>
      <c r="T347" s="161">
        <f>S347*H347</f>
        <v>0</v>
      </c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R347" s="162" t="s">
        <v>192</v>
      </c>
      <c r="AT347" s="162" t="s">
        <v>187</v>
      </c>
      <c r="AU347" s="162" t="s">
        <v>88</v>
      </c>
      <c r="AY347" s="18" t="s">
        <v>185</v>
      </c>
      <c r="BE347" s="163">
        <f>IF(N347="základní",J347,0)</f>
        <v>0</v>
      </c>
      <c r="BF347" s="163">
        <f>IF(N347="snížená",J347,0)</f>
        <v>0</v>
      </c>
      <c r="BG347" s="163">
        <f>IF(N347="zákl. přenesená",J347,0)</f>
        <v>0</v>
      </c>
      <c r="BH347" s="163">
        <f>IF(N347="sníž. přenesená",J347,0)</f>
        <v>0</v>
      </c>
      <c r="BI347" s="163">
        <f>IF(N347="nulová",J347,0)</f>
        <v>0</v>
      </c>
      <c r="BJ347" s="18" t="s">
        <v>24</v>
      </c>
      <c r="BK347" s="163">
        <f>ROUND(I347*H347,2)</f>
        <v>0</v>
      </c>
      <c r="BL347" s="18" t="s">
        <v>192</v>
      </c>
      <c r="BM347" s="162" t="s">
        <v>5451</v>
      </c>
    </row>
    <row r="348" spans="1:65" s="13" customFormat="1">
      <c r="B348" s="164"/>
      <c r="D348" s="165" t="s">
        <v>194</v>
      </c>
      <c r="E348" s="166" t="s">
        <v>3464</v>
      </c>
      <c r="F348" s="167" t="s">
        <v>5452</v>
      </c>
      <c r="H348" s="168">
        <v>11.3</v>
      </c>
      <c r="I348" s="169"/>
      <c r="L348" s="164"/>
      <c r="M348" s="170"/>
      <c r="N348" s="171"/>
      <c r="O348" s="171"/>
      <c r="P348" s="171"/>
      <c r="Q348" s="171"/>
      <c r="R348" s="171"/>
      <c r="S348" s="171"/>
      <c r="T348" s="172"/>
      <c r="AT348" s="166" t="s">
        <v>194</v>
      </c>
      <c r="AU348" s="166" t="s">
        <v>88</v>
      </c>
      <c r="AV348" s="13" t="s">
        <v>88</v>
      </c>
      <c r="AW348" s="13" t="s">
        <v>35</v>
      </c>
      <c r="AX348" s="13" t="s">
        <v>80</v>
      </c>
      <c r="AY348" s="166" t="s">
        <v>185</v>
      </c>
    </row>
    <row r="349" spans="1:65" s="13" customFormat="1">
      <c r="B349" s="164"/>
      <c r="D349" s="165" t="s">
        <v>194</v>
      </c>
      <c r="E349" s="166" t="s">
        <v>5453</v>
      </c>
      <c r="F349" s="167" t="s">
        <v>5454</v>
      </c>
      <c r="H349" s="168">
        <v>5.7</v>
      </c>
      <c r="I349" s="169"/>
      <c r="L349" s="164"/>
      <c r="M349" s="170"/>
      <c r="N349" s="171"/>
      <c r="O349" s="171"/>
      <c r="P349" s="171"/>
      <c r="Q349" s="171"/>
      <c r="R349" s="171"/>
      <c r="S349" s="171"/>
      <c r="T349" s="172"/>
      <c r="AT349" s="166" t="s">
        <v>194</v>
      </c>
      <c r="AU349" s="166" t="s">
        <v>88</v>
      </c>
      <c r="AV349" s="13" t="s">
        <v>88</v>
      </c>
      <c r="AW349" s="13" t="s">
        <v>35</v>
      </c>
      <c r="AX349" s="13" t="s">
        <v>80</v>
      </c>
      <c r="AY349" s="166" t="s">
        <v>185</v>
      </c>
    </row>
    <row r="350" spans="1:65" s="14" customFormat="1">
      <c r="B350" s="173"/>
      <c r="D350" s="165" t="s">
        <v>194</v>
      </c>
      <c r="E350" s="174" t="s">
        <v>5455</v>
      </c>
      <c r="F350" s="175" t="s">
        <v>195</v>
      </c>
      <c r="H350" s="176">
        <v>17</v>
      </c>
      <c r="I350" s="177"/>
      <c r="L350" s="173"/>
      <c r="M350" s="178"/>
      <c r="N350" s="179"/>
      <c r="O350" s="179"/>
      <c r="P350" s="179"/>
      <c r="Q350" s="179"/>
      <c r="R350" s="179"/>
      <c r="S350" s="179"/>
      <c r="T350" s="180"/>
      <c r="AT350" s="174" t="s">
        <v>194</v>
      </c>
      <c r="AU350" s="174" t="s">
        <v>88</v>
      </c>
      <c r="AV350" s="14" t="s">
        <v>192</v>
      </c>
      <c r="AW350" s="14" t="s">
        <v>35</v>
      </c>
      <c r="AX350" s="14" t="s">
        <v>80</v>
      </c>
      <c r="AY350" s="174" t="s">
        <v>185</v>
      </c>
    </row>
    <row r="351" spans="1:65" s="13" customFormat="1">
      <c r="B351" s="164"/>
      <c r="D351" s="165" t="s">
        <v>194</v>
      </c>
      <c r="E351" s="166" t="s">
        <v>1</v>
      </c>
      <c r="F351" s="167" t="s">
        <v>5456</v>
      </c>
      <c r="H351" s="168">
        <v>12</v>
      </c>
      <c r="I351" s="169"/>
      <c r="L351" s="164"/>
      <c r="M351" s="170"/>
      <c r="N351" s="171"/>
      <c r="O351" s="171"/>
      <c r="P351" s="171"/>
      <c r="Q351" s="171"/>
      <c r="R351" s="171"/>
      <c r="S351" s="171"/>
      <c r="T351" s="172"/>
      <c r="AT351" s="166" t="s">
        <v>194</v>
      </c>
      <c r="AU351" s="166" t="s">
        <v>88</v>
      </c>
      <c r="AV351" s="13" t="s">
        <v>88</v>
      </c>
      <c r="AW351" s="13" t="s">
        <v>35</v>
      </c>
      <c r="AX351" s="13" t="s">
        <v>80</v>
      </c>
      <c r="AY351" s="166" t="s">
        <v>185</v>
      </c>
    </row>
    <row r="352" spans="1:65" s="13" customFormat="1">
      <c r="B352" s="164"/>
      <c r="D352" s="165" t="s">
        <v>194</v>
      </c>
      <c r="E352" s="166" t="s">
        <v>1</v>
      </c>
      <c r="F352" s="167" t="s">
        <v>5457</v>
      </c>
      <c r="H352" s="168">
        <v>1.1000000000000001</v>
      </c>
      <c r="I352" s="169"/>
      <c r="L352" s="164"/>
      <c r="M352" s="170"/>
      <c r="N352" s="171"/>
      <c r="O352" s="171"/>
      <c r="P352" s="171"/>
      <c r="Q352" s="171"/>
      <c r="R352" s="171"/>
      <c r="S352" s="171"/>
      <c r="T352" s="172"/>
      <c r="AT352" s="166" t="s">
        <v>194</v>
      </c>
      <c r="AU352" s="166" t="s">
        <v>88</v>
      </c>
      <c r="AV352" s="13" t="s">
        <v>88</v>
      </c>
      <c r="AW352" s="13" t="s">
        <v>35</v>
      </c>
      <c r="AX352" s="13" t="s">
        <v>80</v>
      </c>
      <c r="AY352" s="166" t="s">
        <v>185</v>
      </c>
    </row>
    <row r="353" spans="1:65" s="13" customFormat="1">
      <c r="B353" s="164"/>
      <c r="D353" s="165" t="s">
        <v>194</v>
      </c>
      <c r="E353" s="166" t="s">
        <v>1</v>
      </c>
      <c r="F353" s="167" t="s">
        <v>5458</v>
      </c>
      <c r="H353" s="168">
        <v>1.7</v>
      </c>
      <c r="I353" s="169"/>
      <c r="L353" s="164"/>
      <c r="M353" s="170"/>
      <c r="N353" s="171"/>
      <c r="O353" s="171"/>
      <c r="P353" s="171"/>
      <c r="Q353" s="171"/>
      <c r="R353" s="171"/>
      <c r="S353" s="171"/>
      <c r="T353" s="172"/>
      <c r="AT353" s="166" t="s">
        <v>194</v>
      </c>
      <c r="AU353" s="166" t="s">
        <v>88</v>
      </c>
      <c r="AV353" s="13" t="s">
        <v>88</v>
      </c>
      <c r="AW353" s="13" t="s">
        <v>35</v>
      </c>
      <c r="AX353" s="13" t="s">
        <v>80</v>
      </c>
      <c r="AY353" s="166" t="s">
        <v>185</v>
      </c>
    </row>
    <row r="354" spans="1:65" s="14" customFormat="1">
      <c r="B354" s="173"/>
      <c r="D354" s="165" t="s">
        <v>194</v>
      </c>
      <c r="E354" s="174" t="s">
        <v>3466</v>
      </c>
      <c r="F354" s="175" t="s">
        <v>195</v>
      </c>
      <c r="H354" s="176">
        <v>14.8</v>
      </c>
      <c r="I354" s="177"/>
      <c r="L354" s="173"/>
      <c r="M354" s="178"/>
      <c r="N354" s="179"/>
      <c r="O354" s="179"/>
      <c r="P354" s="179"/>
      <c r="Q354" s="179"/>
      <c r="R354" s="179"/>
      <c r="S354" s="179"/>
      <c r="T354" s="180"/>
      <c r="AT354" s="174" t="s">
        <v>194</v>
      </c>
      <c r="AU354" s="174" t="s">
        <v>88</v>
      </c>
      <c r="AV354" s="14" t="s">
        <v>192</v>
      </c>
      <c r="AW354" s="14" t="s">
        <v>35</v>
      </c>
      <c r="AX354" s="14" t="s">
        <v>24</v>
      </c>
      <c r="AY354" s="174" t="s">
        <v>185</v>
      </c>
    </row>
    <row r="355" spans="1:65" s="2" customFormat="1" ht="33" customHeight="1">
      <c r="A355" s="33"/>
      <c r="B355" s="150"/>
      <c r="C355" s="181" t="s">
        <v>1044</v>
      </c>
      <c r="D355" s="181" t="s">
        <v>231</v>
      </c>
      <c r="E355" s="182" t="s">
        <v>5459</v>
      </c>
      <c r="F355" s="183" t="s">
        <v>5460</v>
      </c>
      <c r="G355" s="184" t="s">
        <v>280</v>
      </c>
      <c r="H355" s="185">
        <v>14.948</v>
      </c>
      <c r="I355" s="186"/>
      <c r="J355" s="187">
        <f>ROUND(I355*H355,2)</f>
        <v>0</v>
      </c>
      <c r="K355" s="183" t="s">
        <v>224</v>
      </c>
      <c r="L355" s="188"/>
      <c r="M355" s="189" t="s">
        <v>1</v>
      </c>
      <c r="N355" s="190" t="s">
        <v>45</v>
      </c>
      <c r="O355" s="59"/>
      <c r="P355" s="160">
        <f>O355*H355</f>
        <v>0</v>
      </c>
      <c r="Q355" s="160">
        <v>3.5999999999999997E-2</v>
      </c>
      <c r="R355" s="160">
        <f>Q355*H355</f>
        <v>0.53812799999999994</v>
      </c>
      <c r="S355" s="160">
        <v>0</v>
      </c>
      <c r="T355" s="161">
        <f>S355*H355</f>
        <v>0</v>
      </c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R355" s="162" t="s">
        <v>217</v>
      </c>
      <c r="AT355" s="162" t="s">
        <v>231</v>
      </c>
      <c r="AU355" s="162" t="s">
        <v>88</v>
      </c>
      <c r="AY355" s="18" t="s">
        <v>185</v>
      </c>
      <c r="BE355" s="163">
        <f>IF(N355="základní",J355,0)</f>
        <v>0</v>
      </c>
      <c r="BF355" s="163">
        <f>IF(N355="snížená",J355,0)</f>
        <v>0</v>
      </c>
      <c r="BG355" s="163">
        <f>IF(N355="zákl. přenesená",J355,0)</f>
        <v>0</v>
      </c>
      <c r="BH355" s="163">
        <f>IF(N355="sníž. přenesená",J355,0)</f>
        <v>0</v>
      </c>
      <c r="BI355" s="163">
        <f>IF(N355="nulová",J355,0)</f>
        <v>0</v>
      </c>
      <c r="BJ355" s="18" t="s">
        <v>24</v>
      </c>
      <c r="BK355" s="163">
        <f>ROUND(I355*H355,2)</f>
        <v>0</v>
      </c>
      <c r="BL355" s="18" t="s">
        <v>192</v>
      </c>
      <c r="BM355" s="162" t="s">
        <v>5461</v>
      </c>
    </row>
    <row r="356" spans="1:65" s="13" customFormat="1">
      <c r="B356" s="164"/>
      <c r="D356" s="165" t="s">
        <v>194</v>
      </c>
      <c r="E356" s="166" t="s">
        <v>1</v>
      </c>
      <c r="F356" s="167" t="s">
        <v>5462</v>
      </c>
      <c r="H356" s="168">
        <v>14.948</v>
      </c>
      <c r="I356" s="169"/>
      <c r="L356" s="164"/>
      <c r="M356" s="170"/>
      <c r="N356" s="171"/>
      <c r="O356" s="171"/>
      <c r="P356" s="171"/>
      <c r="Q356" s="171"/>
      <c r="R356" s="171"/>
      <c r="S356" s="171"/>
      <c r="T356" s="172"/>
      <c r="AT356" s="166" t="s">
        <v>194</v>
      </c>
      <c r="AU356" s="166" t="s">
        <v>88</v>
      </c>
      <c r="AV356" s="13" t="s">
        <v>88</v>
      </c>
      <c r="AW356" s="13" t="s">
        <v>35</v>
      </c>
      <c r="AX356" s="13" t="s">
        <v>24</v>
      </c>
      <c r="AY356" s="166" t="s">
        <v>185</v>
      </c>
    </row>
    <row r="357" spans="1:65" s="2" customFormat="1" ht="16.5" customHeight="1">
      <c r="A357" s="33"/>
      <c r="B357" s="150"/>
      <c r="C357" s="151" t="s">
        <v>1049</v>
      </c>
      <c r="D357" s="151" t="s">
        <v>187</v>
      </c>
      <c r="E357" s="152" t="s">
        <v>5463</v>
      </c>
      <c r="F357" s="153" t="s">
        <v>5464</v>
      </c>
      <c r="G357" s="154" t="s">
        <v>190</v>
      </c>
      <c r="H357" s="155">
        <v>4</v>
      </c>
      <c r="I357" s="156"/>
      <c r="J357" s="157">
        <f>ROUND(I357*H357,2)</f>
        <v>0</v>
      </c>
      <c r="K357" s="153" t="s">
        <v>224</v>
      </c>
      <c r="L357" s="34"/>
      <c r="M357" s="158" t="s">
        <v>1</v>
      </c>
      <c r="N357" s="159" t="s">
        <v>45</v>
      </c>
      <c r="O357" s="59"/>
      <c r="P357" s="160">
        <f>O357*H357</f>
        <v>0</v>
      </c>
      <c r="Q357" s="160">
        <v>2.0000000000000002E-5</v>
      </c>
      <c r="R357" s="160">
        <f>Q357*H357</f>
        <v>8.0000000000000007E-5</v>
      </c>
      <c r="S357" s="160">
        <v>0</v>
      </c>
      <c r="T357" s="161">
        <f>S357*H357</f>
        <v>0</v>
      </c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R357" s="162" t="s">
        <v>192</v>
      </c>
      <c r="AT357" s="162" t="s">
        <v>187</v>
      </c>
      <c r="AU357" s="162" t="s">
        <v>88</v>
      </c>
      <c r="AY357" s="18" t="s">
        <v>185</v>
      </c>
      <c r="BE357" s="163">
        <f>IF(N357="základní",J357,0)</f>
        <v>0</v>
      </c>
      <c r="BF357" s="163">
        <f>IF(N357="snížená",J357,0)</f>
        <v>0</v>
      </c>
      <c r="BG357" s="163">
        <f>IF(N357="zákl. přenesená",J357,0)</f>
        <v>0</v>
      </c>
      <c r="BH357" s="163">
        <f>IF(N357="sníž. přenesená",J357,0)</f>
        <v>0</v>
      </c>
      <c r="BI357" s="163">
        <f>IF(N357="nulová",J357,0)</f>
        <v>0</v>
      </c>
      <c r="BJ357" s="18" t="s">
        <v>24</v>
      </c>
      <c r="BK357" s="163">
        <f>ROUND(I357*H357,2)</f>
        <v>0</v>
      </c>
      <c r="BL357" s="18" t="s">
        <v>192</v>
      </c>
      <c r="BM357" s="162" t="s">
        <v>5465</v>
      </c>
    </row>
    <row r="358" spans="1:65" s="13" customFormat="1">
      <c r="B358" s="164"/>
      <c r="D358" s="165" t="s">
        <v>194</v>
      </c>
      <c r="E358" s="166" t="s">
        <v>1</v>
      </c>
      <c r="F358" s="167" t="s">
        <v>5466</v>
      </c>
      <c r="H358" s="168">
        <v>1</v>
      </c>
      <c r="I358" s="169"/>
      <c r="L358" s="164"/>
      <c r="M358" s="170"/>
      <c r="N358" s="171"/>
      <c r="O358" s="171"/>
      <c r="P358" s="171"/>
      <c r="Q358" s="171"/>
      <c r="R358" s="171"/>
      <c r="S358" s="171"/>
      <c r="T358" s="172"/>
      <c r="AT358" s="166" t="s">
        <v>194</v>
      </c>
      <c r="AU358" s="166" t="s">
        <v>88</v>
      </c>
      <c r="AV358" s="13" t="s">
        <v>88</v>
      </c>
      <c r="AW358" s="13" t="s">
        <v>35</v>
      </c>
      <c r="AX358" s="13" t="s">
        <v>80</v>
      </c>
      <c r="AY358" s="166" t="s">
        <v>185</v>
      </c>
    </row>
    <row r="359" spans="1:65" s="13" customFormat="1">
      <c r="B359" s="164"/>
      <c r="D359" s="165" t="s">
        <v>194</v>
      </c>
      <c r="E359" s="166" t="s">
        <v>1</v>
      </c>
      <c r="F359" s="167" t="s">
        <v>4554</v>
      </c>
      <c r="H359" s="168">
        <v>3</v>
      </c>
      <c r="I359" s="169"/>
      <c r="L359" s="164"/>
      <c r="M359" s="170"/>
      <c r="N359" s="171"/>
      <c r="O359" s="171"/>
      <c r="P359" s="171"/>
      <c r="Q359" s="171"/>
      <c r="R359" s="171"/>
      <c r="S359" s="171"/>
      <c r="T359" s="172"/>
      <c r="AT359" s="166" t="s">
        <v>194</v>
      </c>
      <c r="AU359" s="166" t="s">
        <v>88</v>
      </c>
      <c r="AV359" s="13" t="s">
        <v>88</v>
      </c>
      <c r="AW359" s="13" t="s">
        <v>35</v>
      </c>
      <c r="AX359" s="13" t="s">
        <v>80</v>
      </c>
      <c r="AY359" s="166" t="s">
        <v>185</v>
      </c>
    </row>
    <row r="360" spans="1:65" s="14" customFormat="1">
      <c r="B360" s="173"/>
      <c r="D360" s="165" t="s">
        <v>194</v>
      </c>
      <c r="E360" s="174" t="s">
        <v>1</v>
      </c>
      <c r="F360" s="175" t="s">
        <v>195</v>
      </c>
      <c r="H360" s="176">
        <v>4</v>
      </c>
      <c r="I360" s="177"/>
      <c r="L360" s="173"/>
      <c r="M360" s="178"/>
      <c r="N360" s="179"/>
      <c r="O360" s="179"/>
      <c r="P360" s="179"/>
      <c r="Q360" s="179"/>
      <c r="R360" s="179"/>
      <c r="S360" s="179"/>
      <c r="T360" s="180"/>
      <c r="AT360" s="174" t="s">
        <v>194</v>
      </c>
      <c r="AU360" s="174" t="s">
        <v>88</v>
      </c>
      <c r="AV360" s="14" t="s">
        <v>192</v>
      </c>
      <c r="AW360" s="14" t="s">
        <v>35</v>
      </c>
      <c r="AX360" s="14" t="s">
        <v>24</v>
      </c>
      <c r="AY360" s="174" t="s">
        <v>185</v>
      </c>
    </row>
    <row r="361" spans="1:65" s="2" customFormat="1" ht="16.5" customHeight="1">
      <c r="A361" s="33"/>
      <c r="B361" s="150"/>
      <c r="C361" s="151" t="s">
        <v>146</v>
      </c>
      <c r="D361" s="151" t="s">
        <v>187</v>
      </c>
      <c r="E361" s="152" t="s">
        <v>5467</v>
      </c>
      <c r="F361" s="153" t="s">
        <v>5468</v>
      </c>
      <c r="G361" s="154" t="s">
        <v>190</v>
      </c>
      <c r="H361" s="155">
        <v>7</v>
      </c>
      <c r="I361" s="156"/>
      <c r="J361" s="157">
        <f>ROUND(I361*H361,2)</f>
        <v>0</v>
      </c>
      <c r="K361" s="153" t="s">
        <v>224</v>
      </c>
      <c r="L361" s="34"/>
      <c r="M361" s="158" t="s">
        <v>1</v>
      </c>
      <c r="N361" s="159" t="s">
        <v>45</v>
      </c>
      <c r="O361" s="59"/>
      <c r="P361" s="160">
        <f>O361*H361</f>
        <v>0</v>
      </c>
      <c r="Q361" s="160">
        <v>2.0000000000000002E-5</v>
      </c>
      <c r="R361" s="160">
        <f>Q361*H361</f>
        <v>1.4000000000000001E-4</v>
      </c>
      <c r="S361" s="160">
        <v>0</v>
      </c>
      <c r="T361" s="161">
        <f>S361*H361</f>
        <v>0</v>
      </c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R361" s="162" t="s">
        <v>192</v>
      </c>
      <c r="AT361" s="162" t="s">
        <v>187</v>
      </c>
      <c r="AU361" s="162" t="s">
        <v>88</v>
      </c>
      <c r="AY361" s="18" t="s">
        <v>185</v>
      </c>
      <c r="BE361" s="163">
        <f>IF(N361="základní",J361,0)</f>
        <v>0</v>
      </c>
      <c r="BF361" s="163">
        <f>IF(N361="snížená",J361,0)</f>
        <v>0</v>
      </c>
      <c r="BG361" s="163">
        <f>IF(N361="zákl. přenesená",J361,0)</f>
        <v>0</v>
      </c>
      <c r="BH361" s="163">
        <f>IF(N361="sníž. přenesená",J361,0)</f>
        <v>0</v>
      </c>
      <c r="BI361" s="163">
        <f>IF(N361="nulová",J361,0)</f>
        <v>0</v>
      </c>
      <c r="BJ361" s="18" t="s">
        <v>24</v>
      </c>
      <c r="BK361" s="163">
        <f>ROUND(I361*H361,2)</f>
        <v>0</v>
      </c>
      <c r="BL361" s="18" t="s">
        <v>192</v>
      </c>
      <c r="BM361" s="162" t="s">
        <v>5469</v>
      </c>
    </row>
    <row r="362" spans="1:65" s="13" customFormat="1">
      <c r="B362" s="164"/>
      <c r="D362" s="165" t="s">
        <v>194</v>
      </c>
      <c r="E362" s="166" t="s">
        <v>1</v>
      </c>
      <c r="F362" s="167" t="s">
        <v>4553</v>
      </c>
      <c r="H362" s="168">
        <v>1</v>
      </c>
      <c r="I362" s="169"/>
      <c r="L362" s="164"/>
      <c r="M362" s="170"/>
      <c r="N362" s="171"/>
      <c r="O362" s="171"/>
      <c r="P362" s="171"/>
      <c r="Q362" s="171"/>
      <c r="R362" s="171"/>
      <c r="S362" s="171"/>
      <c r="T362" s="172"/>
      <c r="AT362" s="166" t="s">
        <v>194</v>
      </c>
      <c r="AU362" s="166" t="s">
        <v>88</v>
      </c>
      <c r="AV362" s="13" t="s">
        <v>88</v>
      </c>
      <c r="AW362" s="13" t="s">
        <v>35</v>
      </c>
      <c r="AX362" s="13" t="s">
        <v>80</v>
      </c>
      <c r="AY362" s="166" t="s">
        <v>185</v>
      </c>
    </row>
    <row r="363" spans="1:65" s="13" customFormat="1">
      <c r="B363" s="164"/>
      <c r="D363" s="165" t="s">
        <v>194</v>
      </c>
      <c r="E363" s="166" t="s">
        <v>1</v>
      </c>
      <c r="F363" s="167" t="s">
        <v>4558</v>
      </c>
      <c r="H363" s="168">
        <v>6</v>
      </c>
      <c r="I363" s="169"/>
      <c r="L363" s="164"/>
      <c r="M363" s="170"/>
      <c r="N363" s="171"/>
      <c r="O363" s="171"/>
      <c r="P363" s="171"/>
      <c r="Q363" s="171"/>
      <c r="R363" s="171"/>
      <c r="S363" s="171"/>
      <c r="T363" s="172"/>
      <c r="AT363" s="166" t="s">
        <v>194</v>
      </c>
      <c r="AU363" s="166" t="s">
        <v>88</v>
      </c>
      <c r="AV363" s="13" t="s">
        <v>88</v>
      </c>
      <c r="AW363" s="13" t="s">
        <v>35</v>
      </c>
      <c r="AX363" s="13" t="s">
        <v>80</v>
      </c>
      <c r="AY363" s="166" t="s">
        <v>185</v>
      </c>
    </row>
    <row r="364" spans="1:65" s="14" customFormat="1">
      <c r="B364" s="173"/>
      <c r="D364" s="165" t="s">
        <v>194</v>
      </c>
      <c r="E364" s="174" t="s">
        <v>1</v>
      </c>
      <c r="F364" s="175" t="s">
        <v>195</v>
      </c>
      <c r="H364" s="176">
        <v>7</v>
      </c>
      <c r="I364" s="177"/>
      <c r="L364" s="173"/>
      <c r="M364" s="178"/>
      <c r="N364" s="179"/>
      <c r="O364" s="179"/>
      <c r="P364" s="179"/>
      <c r="Q364" s="179"/>
      <c r="R364" s="179"/>
      <c r="S364" s="179"/>
      <c r="T364" s="180"/>
      <c r="AT364" s="174" t="s">
        <v>194</v>
      </c>
      <c r="AU364" s="174" t="s">
        <v>88</v>
      </c>
      <c r="AV364" s="14" t="s">
        <v>192</v>
      </c>
      <c r="AW364" s="14" t="s">
        <v>35</v>
      </c>
      <c r="AX364" s="14" t="s">
        <v>24</v>
      </c>
      <c r="AY364" s="174" t="s">
        <v>185</v>
      </c>
    </row>
    <row r="365" spans="1:65" s="2" customFormat="1" ht="16.5" customHeight="1">
      <c r="A365" s="33"/>
      <c r="B365" s="150"/>
      <c r="C365" s="151" t="s">
        <v>149</v>
      </c>
      <c r="D365" s="151" t="s">
        <v>187</v>
      </c>
      <c r="E365" s="152" t="s">
        <v>5470</v>
      </c>
      <c r="F365" s="153" t="s">
        <v>5471</v>
      </c>
      <c r="G365" s="154" t="s">
        <v>280</v>
      </c>
      <c r="H365" s="155">
        <v>5.7</v>
      </c>
      <c r="I365" s="156"/>
      <c r="J365" s="157">
        <f t="shared" ref="J365:J384" si="0">ROUND(I365*H365,2)</f>
        <v>0</v>
      </c>
      <c r="K365" s="153" t="s">
        <v>224</v>
      </c>
      <c r="L365" s="34"/>
      <c r="M365" s="158" t="s">
        <v>1</v>
      </c>
      <c r="N365" s="159" t="s">
        <v>45</v>
      </c>
      <c r="O365" s="59"/>
      <c r="P365" s="160">
        <f t="shared" ref="P365:P384" si="1">O365*H365</f>
        <v>0</v>
      </c>
      <c r="Q365" s="160">
        <v>2.0000000000000002E-5</v>
      </c>
      <c r="R365" s="160">
        <f t="shared" ref="R365:R384" si="2">Q365*H365</f>
        <v>1.1400000000000001E-4</v>
      </c>
      <c r="S365" s="160">
        <v>0</v>
      </c>
      <c r="T365" s="161">
        <f t="shared" ref="T365:T384" si="3">S365*H365</f>
        <v>0</v>
      </c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R365" s="162" t="s">
        <v>192</v>
      </c>
      <c r="AT365" s="162" t="s">
        <v>187</v>
      </c>
      <c r="AU365" s="162" t="s">
        <v>88</v>
      </c>
      <c r="AY365" s="18" t="s">
        <v>185</v>
      </c>
      <c r="BE365" s="163">
        <f t="shared" ref="BE365:BE384" si="4">IF(N365="základní",J365,0)</f>
        <v>0</v>
      </c>
      <c r="BF365" s="163">
        <f t="shared" ref="BF365:BF384" si="5">IF(N365="snížená",J365,0)</f>
        <v>0</v>
      </c>
      <c r="BG365" s="163">
        <f t="shared" ref="BG365:BG384" si="6">IF(N365="zákl. přenesená",J365,0)</f>
        <v>0</v>
      </c>
      <c r="BH365" s="163">
        <f t="shared" ref="BH365:BH384" si="7">IF(N365="sníž. přenesená",J365,0)</f>
        <v>0</v>
      </c>
      <c r="BI365" s="163">
        <f t="shared" ref="BI365:BI384" si="8">IF(N365="nulová",J365,0)</f>
        <v>0</v>
      </c>
      <c r="BJ365" s="18" t="s">
        <v>24</v>
      </c>
      <c r="BK365" s="163">
        <f t="shared" ref="BK365:BK384" si="9">ROUND(I365*H365,2)</f>
        <v>0</v>
      </c>
      <c r="BL365" s="18" t="s">
        <v>192</v>
      </c>
      <c r="BM365" s="162" t="s">
        <v>5472</v>
      </c>
    </row>
    <row r="366" spans="1:65" s="2" customFormat="1" ht="16.5" customHeight="1">
      <c r="A366" s="33"/>
      <c r="B366" s="150"/>
      <c r="C366" s="151" t="s">
        <v>1062</v>
      </c>
      <c r="D366" s="151" t="s">
        <v>187</v>
      </c>
      <c r="E366" s="152" t="s">
        <v>5473</v>
      </c>
      <c r="F366" s="153" t="s">
        <v>5474</v>
      </c>
      <c r="G366" s="154" t="s">
        <v>190</v>
      </c>
      <c r="H366" s="155">
        <v>4</v>
      </c>
      <c r="I366" s="156"/>
      <c r="J366" s="157">
        <f t="shared" si="0"/>
        <v>0</v>
      </c>
      <c r="K366" s="153" t="s">
        <v>191</v>
      </c>
      <c r="L366" s="34"/>
      <c r="M366" s="158" t="s">
        <v>1</v>
      </c>
      <c r="N366" s="159" t="s">
        <v>45</v>
      </c>
      <c r="O366" s="59"/>
      <c r="P366" s="160">
        <f t="shared" si="1"/>
        <v>0</v>
      </c>
      <c r="Q366" s="160">
        <v>0</v>
      </c>
      <c r="R366" s="160">
        <f t="shared" si="2"/>
        <v>0</v>
      </c>
      <c r="S366" s="160">
        <v>0</v>
      </c>
      <c r="T366" s="161">
        <f t="shared" si="3"/>
        <v>0</v>
      </c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R366" s="162" t="s">
        <v>192</v>
      </c>
      <c r="AT366" s="162" t="s">
        <v>187</v>
      </c>
      <c r="AU366" s="162" t="s">
        <v>88</v>
      </c>
      <c r="AY366" s="18" t="s">
        <v>185</v>
      </c>
      <c r="BE366" s="163">
        <f t="shared" si="4"/>
        <v>0</v>
      </c>
      <c r="BF366" s="163">
        <f t="shared" si="5"/>
        <v>0</v>
      </c>
      <c r="BG366" s="163">
        <f t="shared" si="6"/>
        <v>0</v>
      </c>
      <c r="BH366" s="163">
        <f t="shared" si="7"/>
        <v>0</v>
      </c>
      <c r="BI366" s="163">
        <f t="shared" si="8"/>
        <v>0</v>
      </c>
      <c r="BJ366" s="18" t="s">
        <v>24</v>
      </c>
      <c r="BK366" s="163">
        <f t="shared" si="9"/>
        <v>0</v>
      </c>
      <c r="BL366" s="18" t="s">
        <v>192</v>
      </c>
      <c r="BM366" s="162" t="s">
        <v>5475</v>
      </c>
    </row>
    <row r="367" spans="1:65" s="2" customFormat="1" ht="16.5" customHeight="1">
      <c r="A367" s="33"/>
      <c r="B367" s="150"/>
      <c r="C367" s="181" t="s">
        <v>1072</v>
      </c>
      <c r="D367" s="181" t="s">
        <v>231</v>
      </c>
      <c r="E367" s="182" t="s">
        <v>5476</v>
      </c>
      <c r="F367" s="183" t="s">
        <v>5477</v>
      </c>
      <c r="G367" s="184" t="s">
        <v>190</v>
      </c>
      <c r="H367" s="185">
        <v>2.02</v>
      </c>
      <c r="I367" s="186"/>
      <c r="J367" s="187">
        <f t="shared" si="0"/>
        <v>0</v>
      </c>
      <c r="K367" s="183" t="s">
        <v>224</v>
      </c>
      <c r="L367" s="188"/>
      <c r="M367" s="189" t="s">
        <v>1</v>
      </c>
      <c r="N367" s="190" t="s">
        <v>45</v>
      </c>
      <c r="O367" s="59"/>
      <c r="P367" s="160">
        <f t="shared" si="1"/>
        <v>0</v>
      </c>
      <c r="Q367" s="160">
        <v>2.4400000000000002E-2</v>
      </c>
      <c r="R367" s="160">
        <f t="shared" si="2"/>
        <v>4.9288000000000005E-2</v>
      </c>
      <c r="S367" s="160">
        <v>0</v>
      </c>
      <c r="T367" s="161">
        <f t="shared" si="3"/>
        <v>0</v>
      </c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R367" s="162" t="s">
        <v>217</v>
      </c>
      <c r="AT367" s="162" t="s">
        <v>231</v>
      </c>
      <c r="AU367" s="162" t="s">
        <v>88</v>
      </c>
      <c r="AY367" s="18" t="s">
        <v>185</v>
      </c>
      <c r="BE367" s="163">
        <f t="shared" si="4"/>
        <v>0</v>
      </c>
      <c r="BF367" s="163">
        <f t="shared" si="5"/>
        <v>0</v>
      </c>
      <c r="BG367" s="163">
        <f t="shared" si="6"/>
        <v>0</v>
      </c>
      <c r="BH367" s="163">
        <f t="shared" si="7"/>
        <v>0</v>
      </c>
      <c r="BI367" s="163">
        <f t="shared" si="8"/>
        <v>0</v>
      </c>
      <c r="BJ367" s="18" t="s">
        <v>24</v>
      </c>
      <c r="BK367" s="163">
        <f t="shared" si="9"/>
        <v>0</v>
      </c>
      <c r="BL367" s="18" t="s">
        <v>192</v>
      </c>
      <c r="BM367" s="162" t="s">
        <v>5478</v>
      </c>
    </row>
    <row r="368" spans="1:65" s="2" customFormat="1" ht="16.5" customHeight="1">
      <c r="A368" s="33"/>
      <c r="B368" s="150"/>
      <c r="C368" s="181" t="s">
        <v>1077</v>
      </c>
      <c r="D368" s="181" t="s">
        <v>231</v>
      </c>
      <c r="E368" s="182" t="s">
        <v>5479</v>
      </c>
      <c r="F368" s="183" t="s">
        <v>5480</v>
      </c>
      <c r="G368" s="184" t="s">
        <v>190</v>
      </c>
      <c r="H368" s="185">
        <v>2.02</v>
      </c>
      <c r="I368" s="186"/>
      <c r="J368" s="187">
        <f t="shared" si="0"/>
        <v>0</v>
      </c>
      <c r="K368" s="183" t="s">
        <v>191</v>
      </c>
      <c r="L368" s="188"/>
      <c r="M368" s="189" t="s">
        <v>1</v>
      </c>
      <c r="N368" s="190" t="s">
        <v>45</v>
      </c>
      <c r="O368" s="59"/>
      <c r="P368" s="160">
        <f t="shared" si="1"/>
        <v>0</v>
      </c>
      <c r="Q368" s="160">
        <v>1.89E-2</v>
      </c>
      <c r="R368" s="160">
        <f t="shared" si="2"/>
        <v>3.8178000000000004E-2</v>
      </c>
      <c r="S368" s="160">
        <v>0</v>
      </c>
      <c r="T368" s="161">
        <f t="shared" si="3"/>
        <v>0</v>
      </c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R368" s="162" t="s">
        <v>217</v>
      </c>
      <c r="AT368" s="162" t="s">
        <v>231</v>
      </c>
      <c r="AU368" s="162" t="s">
        <v>88</v>
      </c>
      <c r="AY368" s="18" t="s">
        <v>185</v>
      </c>
      <c r="BE368" s="163">
        <f t="shared" si="4"/>
        <v>0</v>
      </c>
      <c r="BF368" s="163">
        <f t="shared" si="5"/>
        <v>0</v>
      </c>
      <c r="BG368" s="163">
        <f t="shared" si="6"/>
        <v>0</v>
      </c>
      <c r="BH368" s="163">
        <f t="shared" si="7"/>
        <v>0</v>
      </c>
      <c r="BI368" s="163">
        <f t="shared" si="8"/>
        <v>0</v>
      </c>
      <c r="BJ368" s="18" t="s">
        <v>24</v>
      </c>
      <c r="BK368" s="163">
        <f t="shared" si="9"/>
        <v>0</v>
      </c>
      <c r="BL368" s="18" t="s">
        <v>192</v>
      </c>
      <c r="BM368" s="162" t="s">
        <v>5481</v>
      </c>
    </row>
    <row r="369" spans="1:65" s="2" customFormat="1" ht="24.2" customHeight="1">
      <c r="A369" s="33"/>
      <c r="B369" s="150"/>
      <c r="C369" s="151" t="s">
        <v>1082</v>
      </c>
      <c r="D369" s="151" t="s">
        <v>187</v>
      </c>
      <c r="E369" s="152" t="s">
        <v>5482</v>
      </c>
      <c r="F369" s="153" t="s">
        <v>5483</v>
      </c>
      <c r="G369" s="154" t="s">
        <v>190</v>
      </c>
      <c r="H369" s="155">
        <v>2</v>
      </c>
      <c r="I369" s="156"/>
      <c r="J369" s="157">
        <f t="shared" si="0"/>
        <v>0</v>
      </c>
      <c r="K369" s="153" t="s">
        <v>224</v>
      </c>
      <c r="L369" s="34"/>
      <c r="M369" s="158" t="s">
        <v>1</v>
      </c>
      <c r="N369" s="159" t="s">
        <v>45</v>
      </c>
      <c r="O369" s="59"/>
      <c r="P369" s="160">
        <f t="shared" si="1"/>
        <v>0</v>
      </c>
      <c r="Q369" s="160">
        <v>3.0000000000000001E-3</v>
      </c>
      <c r="R369" s="160">
        <f t="shared" si="2"/>
        <v>6.0000000000000001E-3</v>
      </c>
      <c r="S369" s="160">
        <v>0</v>
      </c>
      <c r="T369" s="161">
        <f t="shared" si="3"/>
        <v>0</v>
      </c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R369" s="162" t="s">
        <v>192</v>
      </c>
      <c r="AT369" s="162" t="s">
        <v>187</v>
      </c>
      <c r="AU369" s="162" t="s">
        <v>88</v>
      </c>
      <c r="AY369" s="18" t="s">
        <v>185</v>
      </c>
      <c r="BE369" s="163">
        <f t="shared" si="4"/>
        <v>0</v>
      </c>
      <c r="BF369" s="163">
        <f t="shared" si="5"/>
        <v>0</v>
      </c>
      <c r="BG369" s="163">
        <f t="shared" si="6"/>
        <v>0</v>
      </c>
      <c r="BH369" s="163">
        <f t="shared" si="7"/>
        <v>0</v>
      </c>
      <c r="BI369" s="163">
        <f t="shared" si="8"/>
        <v>0</v>
      </c>
      <c r="BJ369" s="18" t="s">
        <v>24</v>
      </c>
      <c r="BK369" s="163">
        <f t="shared" si="9"/>
        <v>0</v>
      </c>
      <c r="BL369" s="18" t="s">
        <v>192</v>
      </c>
      <c r="BM369" s="162" t="s">
        <v>5484</v>
      </c>
    </row>
    <row r="370" spans="1:65" s="2" customFormat="1" ht="16.5" customHeight="1">
      <c r="A370" s="33"/>
      <c r="B370" s="150"/>
      <c r="C370" s="181" t="s">
        <v>1087</v>
      </c>
      <c r="D370" s="181" t="s">
        <v>231</v>
      </c>
      <c r="E370" s="182" t="s">
        <v>5485</v>
      </c>
      <c r="F370" s="183" t="s">
        <v>5486</v>
      </c>
      <c r="G370" s="184" t="s">
        <v>190</v>
      </c>
      <c r="H370" s="185">
        <v>2.02</v>
      </c>
      <c r="I370" s="186"/>
      <c r="J370" s="187">
        <f t="shared" si="0"/>
        <v>0</v>
      </c>
      <c r="K370" s="183" t="s">
        <v>224</v>
      </c>
      <c r="L370" s="188"/>
      <c r="M370" s="189" t="s">
        <v>1</v>
      </c>
      <c r="N370" s="190" t="s">
        <v>45</v>
      </c>
      <c r="O370" s="59"/>
      <c r="P370" s="160">
        <f t="shared" si="1"/>
        <v>0</v>
      </c>
      <c r="Q370" s="160">
        <v>2.3E-2</v>
      </c>
      <c r="R370" s="160">
        <f t="shared" si="2"/>
        <v>4.6460000000000001E-2</v>
      </c>
      <c r="S370" s="160">
        <v>0</v>
      </c>
      <c r="T370" s="161">
        <f t="shared" si="3"/>
        <v>0</v>
      </c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R370" s="162" t="s">
        <v>217</v>
      </c>
      <c r="AT370" s="162" t="s">
        <v>231</v>
      </c>
      <c r="AU370" s="162" t="s">
        <v>88</v>
      </c>
      <c r="AY370" s="18" t="s">
        <v>185</v>
      </c>
      <c r="BE370" s="163">
        <f t="shared" si="4"/>
        <v>0</v>
      </c>
      <c r="BF370" s="163">
        <f t="shared" si="5"/>
        <v>0</v>
      </c>
      <c r="BG370" s="163">
        <f t="shared" si="6"/>
        <v>0</v>
      </c>
      <c r="BH370" s="163">
        <f t="shared" si="7"/>
        <v>0</v>
      </c>
      <c r="BI370" s="163">
        <f t="shared" si="8"/>
        <v>0</v>
      </c>
      <c r="BJ370" s="18" t="s">
        <v>24</v>
      </c>
      <c r="BK370" s="163">
        <f t="shared" si="9"/>
        <v>0</v>
      </c>
      <c r="BL370" s="18" t="s">
        <v>192</v>
      </c>
      <c r="BM370" s="162" t="s">
        <v>5487</v>
      </c>
    </row>
    <row r="371" spans="1:65" s="2" customFormat="1" ht="24.2" customHeight="1">
      <c r="A371" s="33"/>
      <c r="B371" s="150"/>
      <c r="C371" s="151" t="s">
        <v>1092</v>
      </c>
      <c r="D371" s="151" t="s">
        <v>187</v>
      </c>
      <c r="E371" s="152" t="s">
        <v>4704</v>
      </c>
      <c r="F371" s="153" t="s">
        <v>4705</v>
      </c>
      <c r="G371" s="154" t="s">
        <v>190</v>
      </c>
      <c r="H371" s="155">
        <v>1</v>
      </c>
      <c r="I371" s="156"/>
      <c r="J371" s="157">
        <f t="shared" si="0"/>
        <v>0</v>
      </c>
      <c r="K371" s="153" t="s">
        <v>224</v>
      </c>
      <c r="L371" s="34"/>
      <c r="M371" s="158" t="s">
        <v>1</v>
      </c>
      <c r="N371" s="159" t="s">
        <v>45</v>
      </c>
      <c r="O371" s="59"/>
      <c r="P371" s="160">
        <f t="shared" si="1"/>
        <v>0</v>
      </c>
      <c r="Q371" s="160">
        <v>3.0000000000000001E-3</v>
      </c>
      <c r="R371" s="160">
        <f t="shared" si="2"/>
        <v>3.0000000000000001E-3</v>
      </c>
      <c r="S371" s="160">
        <v>0</v>
      </c>
      <c r="T371" s="161">
        <f t="shared" si="3"/>
        <v>0</v>
      </c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R371" s="162" t="s">
        <v>192</v>
      </c>
      <c r="AT371" s="162" t="s">
        <v>187</v>
      </c>
      <c r="AU371" s="162" t="s">
        <v>88</v>
      </c>
      <c r="AY371" s="18" t="s">
        <v>185</v>
      </c>
      <c r="BE371" s="163">
        <f t="shared" si="4"/>
        <v>0</v>
      </c>
      <c r="BF371" s="163">
        <f t="shared" si="5"/>
        <v>0</v>
      </c>
      <c r="BG371" s="163">
        <f t="shared" si="6"/>
        <v>0</v>
      </c>
      <c r="BH371" s="163">
        <f t="shared" si="7"/>
        <v>0</v>
      </c>
      <c r="BI371" s="163">
        <f t="shared" si="8"/>
        <v>0</v>
      </c>
      <c r="BJ371" s="18" t="s">
        <v>24</v>
      </c>
      <c r="BK371" s="163">
        <f t="shared" si="9"/>
        <v>0</v>
      </c>
      <c r="BL371" s="18" t="s">
        <v>192</v>
      </c>
      <c r="BM371" s="162" t="s">
        <v>5488</v>
      </c>
    </row>
    <row r="372" spans="1:65" s="2" customFormat="1" ht="16.5" customHeight="1">
      <c r="A372" s="33"/>
      <c r="B372" s="150"/>
      <c r="C372" s="181" t="s">
        <v>1097</v>
      </c>
      <c r="D372" s="181" t="s">
        <v>231</v>
      </c>
      <c r="E372" s="182" t="s">
        <v>4707</v>
      </c>
      <c r="F372" s="183" t="s">
        <v>4708</v>
      </c>
      <c r="G372" s="184" t="s">
        <v>190</v>
      </c>
      <c r="H372" s="185">
        <v>1</v>
      </c>
      <c r="I372" s="186"/>
      <c r="J372" s="187">
        <f t="shared" si="0"/>
        <v>0</v>
      </c>
      <c r="K372" s="183" t="s">
        <v>224</v>
      </c>
      <c r="L372" s="188"/>
      <c r="M372" s="189" t="s">
        <v>1</v>
      </c>
      <c r="N372" s="190" t="s">
        <v>45</v>
      </c>
      <c r="O372" s="59"/>
      <c r="P372" s="160">
        <f t="shared" si="1"/>
        <v>0</v>
      </c>
      <c r="Q372" s="160">
        <v>3.1600000000000003E-2</v>
      </c>
      <c r="R372" s="160">
        <f t="shared" si="2"/>
        <v>3.1600000000000003E-2</v>
      </c>
      <c r="S372" s="160">
        <v>0</v>
      </c>
      <c r="T372" s="161">
        <f t="shared" si="3"/>
        <v>0</v>
      </c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R372" s="162" t="s">
        <v>217</v>
      </c>
      <c r="AT372" s="162" t="s">
        <v>231</v>
      </c>
      <c r="AU372" s="162" t="s">
        <v>88</v>
      </c>
      <c r="AY372" s="18" t="s">
        <v>185</v>
      </c>
      <c r="BE372" s="163">
        <f t="shared" si="4"/>
        <v>0</v>
      </c>
      <c r="BF372" s="163">
        <f t="shared" si="5"/>
        <v>0</v>
      </c>
      <c r="BG372" s="163">
        <f t="shared" si="6"/>
        <v>0</v>
      </c>
      <c r="BH372" s="163">
        <f t="shared" si="7"/>
        <v>0</v>
      </c>
      <c r="BI372" s="163">
        <f t="shared" si="8"/>
        <v>0</v>
      </c>
      <c r="BJ372" s="18" t="s">
        <v>24</v>
      </c>
      <c r="BK372" s="163">
        <f t="shared" si="9"/>
        <v>0</v>
      </c>
      <c r="BL372" s="18" t="s">
        <v>192</v>
      </c>
      <c r="BM372" s="162" t="s">
        <v>5489</v>
      </c>
    </row>
    <row r="373" spans="1:65" s="2" customFormat="1" ht="16.5" customHeight="1">
      <c r="A373" s="33"/>
      <c r="B373" s="150"/>
      <c r="C373" s="181" t="s">
        <v>1103</v>
      </c>
      <c r="D373" s="181" t="s">
        <v>231</v>
      </c>
      <c r="E373" s="182" t="s">
        <v>5490</v>
      </c>
      <c r="F373" s="183" t="s">
        <v>5491</v>
      </c>
      <c r="G373" s="184" t="s">
        <v>4693</v>
      </c>
      <c r="H373" s="185">
        <v>1</v>
      </c>
      <c r="I373" s="186"/>
      <c r="J373" s="187">
        <f t="shared" si="0"/>
        <v>0</v>
      </c>
      <c r="K373" s="183" t="s">
        <v>224</v>
      </c>
      <c r="L373" s="188"/>
      <c r="M373" s="189" t="s">
        <v>1</v>
      </c>
      <c r="N373" s="190" t="s">
        <v>45</v>
      </c>
      <c r="O373" s="59"/>
      <c r="P373" s="160">
        <f t="shared" si="1"/>
        <v>0</v>
      </c>
      <c r="Q373" s="160">
        <v>6.0000000000000001E-3</v>
      </c>
      <c r="R373" s="160">
        <f t="shared" si="2"/>
        <v>6.0000000000000001E-3</v>
      </c>
      <c r="S373" s="160">
        <v>0</v>
      </c>
      <c r="T373" s="161">
        <f t="shared" si="3"/>
        <v>0</v>
      </c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R373" s="162" t="s">
        <v>217</v>
      </c>
      <c r="AT373" s="162" t="s">
        <v>231</v>
      </c>
      <c r="AU373" s="162" t="s">
        <v>88</v>
      </c>
      <c r="AY373" s="18" t="s">
        <v>185</v>
      </c>
      <c r="BE373" s="163">
        <f t="shared" si="4"/>
        <v>0</v>
      </c>
      <c r="BF373" s="163">
        <f t="shared" si="5"/>
        <v>0</v>
      </c>
      <c r="BG373" s="163">
        <f t="shared" si="6"/>
        <v>0</v>
      </c>
      <c r="BH373" s="163">
        <f t="shared" si="7"/>
        <v>0</v>
      </c>
      <c r="BI373" s="163">
        <f t="shared" si="8"/>
        <v>0</v>
      </c>
      <c r="BJ373" s="18" t="s">
        <v>24</v>
      </c>
      <c r="BK373" s="163">
        <f t="shared" si="9"/>
        <v>0</v>
      </c>
      <c r="BL373" s="18" t="s">
        <v>192</v>
      </c>
      <c r="BM373" s="162" t="s">
        <v>5492</v>
      </c>
    </row>
    <row r="374" spans="1:65" s="2" customFormat="1" ht="24.2" customHeight="1">
      <c r="A374" s="33"/>
      <c r="B374" s="150"/>
      <c r="C374" s="151" t="s">
        <v>1107</v>
      </c>
      <c r="D374" s="151" t="s">
        <v>187</v>
      </c>
      <c r="E374" s="152" t="s">
        <v>5493</v>
      </c>
      <c r="F374" s="153" t="s">
        <v>5494</v>
      </c>
      <c r="G374" s="154" t="s">
        <v>190</v>
      </c>
      <c r="H374" s="155">
        <v>1</v>
      </c>
      <c r="I374" s="156"/>
      <c r="J374" s="157">
        <f t="shared" si="0"/>
        <v>0</v>
      </c>
      <c r="K374" s="153" t="s">
        <v>224</v>
      </c>
      <c r="L374" s="34"/>
      <c r="M374" s="158" t="s">
        <v>1</v>
      </c>
      <c r="N374" s="159" t="s">
        <v>45</v>
      </c>
      <c r="O374" s="59"/>
      <c r="P374" s="160">
        <f t="shared" si="1"/>
        <v>0</v>
      </c>
      <c r="Q374" s="160">
        <v>3.0000000000000001E-3</v>
      </c>
      <c r="R374" s="160">
        <f t="shared" si="2"/>
        <v>3.0000000000000001E-3</v>
      </c>
      <c r="S374" s="160">
        <v>0</v>
      </c>
      <c r="T374" s="161">
        <f t="shared" si="3"/>
        <v>0</v>
      </c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R374" s="162" t="s">
        <v>192</v>
      </c>
      <c r="AT374" s="162" t="s">
        <v>187</v>
      </c>
      <c r="AU374" s="162" t="s">
        <v>88</v>
      </c>
      <c r="AY374" s="18" t="s">
        <v>185</v>
      </c>
      <c r="BE374" s="163">
        <f t="shared" si="4"/>
        <v>0</v>
      </c>
      <c r="BF374" s="163">
        <f t="shared" si="5"/>
        <v>0</v>
      </c>
      <c r="BG374" s="163">
        <f t="shared" si="6"/>
        <v>0</v>
      </c>
      <c r="BH374" s="163">
        <f t="shared" si="7"/>
        <v>0</v>
      </c>
      <c r="BI374" s="163">
        <f t="shared" si="8"/>
        <v>0</v>
      </c>
      <c r="BJ374" s="18" t="s">
        <v>24</v>
      </c>
      <c r="BK374" s="163">
        <f t="shared" si="9"/>
        <v>0</v>
      </c>
      <c r="BL374" s="18" t="s">
        <v>192</v>
      </c>
      <c r="BM374" s="162" t="s">
        <v>5495</v>
      </c>
    </row>
    <row r="375" spans="1:65" s="2" customFormat="1" ht="16.5" customHeight="1">
      <c r="A375" s="33"/>
      <c r="B375" s="150"/>
      <c r="C375" s="181" t="s">
        <v>1112</v>
      </c>
      <c r="D375" s="181" t="s">
        <v>231</v>
      </c>
      <c r="E375" s="182" t="s">
        <v>5496</v>
      </c>
      <c r="F375" s="183" t="s">
        <v>5497</v>
      </c>
      <c r="G375" s="184" t="s">
        <v>190</v>
      </c>
      <c r="H375" s="185">
        <v>1</v>
      </c>
      <c r="I375" s="186"/>
      <c r="J375" s="187">
        <f t="shared" si="0"/>
        <v>0</v>
      </c>
      <c r="K375" s="183" t="s">
        <v>224</v>
      </c>
      <c r="L375" s="188"/>
      <c r="M375" s="189" t="s">
        <v>1</v>
      </c>
      <c r="N375" s="190" t="s">
        <v>45</v>
      </c>
      <c r="O375" s="59"/>
      <c r="P375" s="160">
        <f t="shared" si="1"/>
        <v>0</v>
      </c>
      <c r="Q375" s="160">
        <v>5.0999999999999997E-2</v>
      </c>
      <c r="R375" s="160">
        <f t="shared" si="2"/>
        <v>5.0999999999999997E-2</v>
      </c>
      <c r="S375" s="160">
        <v>0</v>
      </c>
      <c r="T375" s="161">
        <f t="shared" si="3"/>
        <v>0</v>
      </c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R375" s="162" t="s">
        <v>217</v>
      </c>
      <c r="AT375" s="162" t="s">
        <v>231</v>
      </c>
      <c r="AU375" s="162" t="s">
        <v>88</v>
      </c>
      <c r="AY375" s="18" t="s">
        <v>185</v>
      </c>
      <c r="BE375" s="163">
        <f t="shared" si="4"/>
        <v>0</v>
      </c>
      <c r="BF375" s="163">
        <f t="shared" si="5"/>
        <v>0</v>
      </c>
      <c r="BG375" s="163">
        <f t="shared" si="6"/>
        <v>0</v>
      </c>
      <c r="BH375" s="163">
        <f t="shared" si="7"/>
        <v>0</v>
      </c>
      <c r="BI375" s="163">
        <f t="shared" si="8"/>
        <v>0</v>
      </c>
      <c r="BJ375" s="18" t="s">
        <v>24</v>
      </c>
      <c r="BK375" s="163">
        <f t="shared" si="9"/>
        <v>0</v>
      </c>
      <c r="BL375" s="18" t="s">
        <v>192</v>
      </c>
      <c r="BM375" s="162" t="s">
        <v>5498</v>
      </c>
    </row>
    <row r="376" spans="1:65" s="2" customFormat="1" ht="16.5" customHeight="1">
      <c r="A376" s="33"/>
      <c r="B376" s="150"/>
      <c r="C376" s="181" t="s">
        <v>1117</v>
      </c>
      <c r="D376" s="181" t="s">
        <v>231</v>
      </c>
      <c r="E376" s="182" t="s">
        <v>4701</v>
      </c>
      <c r="F376" s="183" t="s">
        <v>4702</v>
      </c>
      <c r="G376" s="184" t="s">
        <v>4693</v>
      </c>
      <c r="H376" s="185">
        <v>1</v>
      </c>
      <c r="I376" s="186"/>
      <c r="J376" s="187">
        <f t="shared" si="0"/>
        <v>0</v>
      </c>
      <c r="K376" s="183" t="s">
        <v>224</v>
      </c>
      <c r="L376" s="188"/>
      <c r="M376" s="189" t="s">
        <v>1</v>
      </c>
      <c r="N376" s="190" t="s">
        <v>45</v>
      </c>
      <c r="O376" s="59"/>
      <c r="P376" s="160">
        <f t="shared" si="1"/>
        <v>0</v>
      </c>
      <c r="Q376" s="160">
        <v>6.0000000000000001E-3</v>
      </c>
      <c r="R376" s="160">
        <f t="shared" si="2"/>
        <v>6.0000000000000001E-3</v>
      </c>
      <c r="S376" s="160">
        <v>0</v>
      </c>
      <c r="T376" s="161">
        <f t="shared" si="3"/>
        <v>0</v>
      </c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R376" s="162" t="s">
        <v>217</v>
      </c>
      <c r="AT376" s="162" t="s">
        <v>231</v>
      </c>
      <c r="AU376" s="162" t="s">
        <v>88</v>
      </c>
      <c r="AY376" s="18" t="s">
        <v>185</v>
      </c>
      <c r="BE376" s="163">
        <f t="shared" si="4"/>
        <v>0</v>
      </c>
      <c r="BF376" s="163">
        <f t="shared" si="5"/>
        <v>0</v>
      </c>
      <c r="BG376" s="163">
        <f t="shared" si="6"/>
        <v>0</v>
      </c>
      <c r="BH376" s="163">
        <f t="shared" si="7"/>
        <v>0</v>
      </c>
      <c r="BI376" s="163">
        <f t="shared" si="8"/>
        <v>0</v>
      </c>
      <c r="BJ376" s="18" t="s">
        <v>24</v>
      </c>
      <c r="BK376" s="163">
        <f t="shared" si="9"/>
        <v>0</v>
      </c>
      <c r="BL376" s="18" t="s">
        <v>192</v>
      </c>
      <c r="BM376" s="162" t="s">
        <v>5499</v>
      </c>
    </row>
    <row r="377" spans="1:65" s="2" customFormat="1" ht="16.5" customHeight="1">
      <c r="A377" s="33"/>
      <c r="B377" s="150"/>
      <c r="C377" s="151" t="s">
        <v>1122</v>
      </c>
      <c r="D377" s="151" t="s">
        <v>187</v>
      </c>
      <c r="E377" s="152" t="s">
        <v>4711</v>
      </c>
      <c r="F377" s="153" t="s">
        <v>4712</v>
      </c>
      <c r="G377" s="154" t="s">
        <v>190</v>
      </c>
      <c r="H377" s="155">
        <v>2</v>
      </c>
      <c r="I377" s="156"/>
      <c r="J377" s="157">
        <f t="shared" si="0"/>
        <v>0</v>
      </c>
      <c r="K377" s="153" t="s">
        <v>191</v>
      </c>
      <c r="L377" s="34"/>
      <c r="M377" s="158" t="s">
        <v>1</v>
      </c>
      <c r="N377" s="159" t="s">
        <v>45</v>
      </c>
      <c r="O377" s="59"/>
      <c r="P377" s="160">
        <f t="shared" si="1"/>
        <v>0</v>
      </c>
      <c r="Q377" s="160">
        <v>0.12303</v>
      </c>
      <c r="R377" s="160">
        <f t="shared" si="2"/>
        <v>0.24606</v>
      </c>
      <c r="S377" s="160">
        <v>0</v>
      </c>
      <c r="T377" s="161">
        <f t="shared" si="3"/>
        <v>0</v>
      </c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R377" s="162" t="s">
        <v>192</v>
      </c>
      <c r="AT377" s="162" t="s">
        <v>187</v>
      </c>
      <c r="AU377" s="162" t="s">
        <v>88</v>
      </c>
      <c r="AY377" s="18" t="s">
        <v>185</v>
      </c>
      <c r="BE377" s="163">
        <f t="shared" si="4"/>
        <v>0</v>
      </c>
      <c r="BF377" s="163">
        <f t="shared" si="5"/>
        <v>0</v>
      </c>
      <c r="BG377" s="163">
        <f t="shared" si="6"/>
        <v>0</v>
      </c>
      <c r="BH377" s="163">
        <f t="shared" si="7"/>
        <v>0</v>
      </c>
      <c r="BI377" s="163">
        <f t="shared" si="8"/>
        <v>0</v>
      </c>
      <c r="BJ377" s="18" t="s">
        <v>24</v>
      </c>
      <c r="BK377" s="163">
        <f t="shared" si="9"/>
        <v>0</v>
      </c>
      <c r="BL377" s="18" t="s">
        <v>192</v>
      </c>
      <c r="BM377" s="162" t="s">
        <v>5500</v>
      </c>
    </row>
    <row r="378" spans="1:65" s="2" customFormat="1" ht="16.5" customHeight="1">
      <c r="A378" s="33"/>
      <c r="B378" s="150"/>
      <c r="C378" s="181" t="s">
        <v>1135</v>
      </c>
      <c r="D378" s="181" t="s">
        <v>231</v>
      </c>
      <c r="E378" s="182" t="s">
        <v>4714</v>
      </c>
      <c r="F378" s="183" t="s">
        <v>4715</v>
      </c>
      <c r="G378" s="184" t="s">
        <v>190</v>
      </c>
      <c r="H378" s="185">
        <v>2</v>
      </c>
      <c r="I378" s="186"/>
      <c r="J378" s="187">
        <f t="shared" si="0"/>
        <v>0</v>
      </c>
      <c r="K378" s="183" t="s">
        <v>191</v>
      </c>
      <c r="L378" s="188"/>
      <c r="M378" s="189" t="s">
        <v>1</v>
      </c>
      <c r="N378" s="190" t="s">
        <v>45</v>
      </c>
      <c r="O378" s="59"/>
      <c r="P378" s="160">
        <f t="shared" si="1"/>
        <v>0</v>
      </c>
      <c r="Q378" s="160">
        <v>1.3299999999999999E-2</v>
      </c>
      <c r="R378" s="160">
        <f t="shared" si="2"/>
        <v>2.6599999999999999E-2</v>
      </c>
      <c r="S378" s="160">
        <v>0</v>
      </c>
      <c r="T378" s="161">
        <f t="shared" si="3"/>
        <v>0</v>
      </c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R378" s="162" t="s">
        <v>217</v>
      </c>
      <c r="AT378" s="162" t="s">
        <v>231</v>
      </c>
      <c r="AU378" s="162" t="s">
        <v>88</v>
      </c>
      <c r="AY378" s="18" t="s">
        <v>185</v>
      </c>
      <c r="BE378" s="163">
        <f t="shared" si="4"/>
        <v>0</v>
      </c>
      <c r="BF378" s="163">
        <f t="shared" si="5"/>
        <v>0</v>
      </c>
      <c r="BG378" s="163">
        <f t="shared" si="6"/>
        <v>0</v>
      </c>
      <c r="BH378" s="163">
        <f t="shared" si="7"/>
        <v>0</v>
      </c>
      <c r="BI378" s="163">
        <f t="shared" si="8"/>
        <v>0</v>
      </c>
      <c r="BJ378" s="18" t="s">
        <v>24</v>
      </c>
      <c r="BK378" s="163">
        <f t="shared" si="9"/>
        <v>0</v>
      </c>
      <c r="BL378" s="18" t="s">
        <v>192</v>
      </c>
      <c r="BM378" s="162" t="s">
        <v>5501</v>
      </c>
    </row>
    <row r="379" spans="1:65" s="2" customFormat="1" ht="16.5" customHeight="1">
      <c r="A379" s="33"/>
      <c r="B379" s="150"/>
      <c r="C379" s="151" t="s">
        <v>1140</v>
      </c>
      <c r="D379" s="151" t="s">
        <v>187</v>
      </c>
      <c r="E379" s="152" t="s">
        <v>4723</v>
      </c>
      <c r="F379" s="153" t="s">
        <v>4724</v>
      </c>
      <c r="G379" s="154" t="s">
        <v>190</v>
      </c>
      <c r="H379" s="155">
        <v>2</v>
      </c>
      <c r="I379" s="156"/>
      <c r="J379" s="157">
        <f t="shared" si="0"/>
        <v>0</v>
      </c>
      <c r="K379" s="153" t="s">
        <v>224</v>
      </c>
      <c r="L379" s="34"/>
      <c r="M379" s="158" t="s">
        <v>1</v>
      </c>
      <c r="N379" s="159" t="s">
        <v>45</v>
      </c>
      <c r="O379" s="59"/>
      <c r="P379" s="160">
        <f t="shared" si="1"/>
        <v>0</v>
      </c>
      <c r="Q379" s="160">
        <v>2.5000000000000001E-2</v>
      </c>
      <c r="R379" s="160">
        <f t="shared" si="2"/>
        <v>0.05</v>
      </c>
      <c r="S379" s="160">
        <v>0</v>
      </c>
      <c r="T379" s="161">
        <f t="shared" si="3"/>
        <v>0</v>
      </c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R379" s="162" t="s">
        <v>192</v>
      </c>
      <c r="AT379" s="162" t="s">
        <v>187</v>
      </c>
      <c r="AU379" s="162" t="s">
        <v>88</v>
      </c>
      <c r="AY379" s="18" t="s">
        <v>185</v>
      </c>
      <c r="BE379" s="163">
        <f t="shared" si="4"/>
        <v>0</v>
      </c>
      <c r="BF379" s="163">
        <f t="shared" si="5"/>
        <v>0</v>
      </c>
      <c r="BG379" s="163">
        <f t="shared" si="6"/>
        <v>0</v>
      </c>
      <c r="BH379" s="163">
        <f t="shared" si="7"/>
        <v>0</v>
      </c>
      <c r="BI379" s="163">
        <f t="shared" si="8"/>
        <v>0</v>
      </c>
      <c r="BJ379" s="18" t="s">
        <v>24</v>
      </c>
      <c r="BK379" s="163">
        <f t="shared" si="9"/>
        <v>0</v>
      </c>
      <c r="BL379" s="18" t="s">
        <v>192</v>
      </c>
      <c r="BM379" s="162" t="s">
        <v>5502</v>
      </c>
    </row>
    <row r="380" spans="1:65" s="2" customFormat="1" ht="16.5" customHeight="1">
      <c r="A380" s="33"/>
      <c r="B380" s="150"/>
      <c r="C380" s="151" t="s">
        <v>1145</v>
      </c>
      <c r="D380" s="151" t="s">
        <v>187</v>
      </c>
      <c r="E380" s="152" t="s">
        <v>4729</v>
      </c>
      <c r="F380" s="153" t="s">
        <v>4730</v>
      </c>
      <c r="G380" s="154" t="s">
        <v>190</v>
      </c>
      <c r="H380" s="155">
        <v>2</v>
      </c>
      <c r="I380" s="156"/>
      <c r="J380" s="157">
        <f t="shared" si="0"/>
        <v>0</v>
      </c>
      <c r="K380" s="153" t="s">
        <v>224</v>
      </c>
      <c r="L380" s="34"/>
      <c r="M380" s="158" t="s">
        <v>1</v>
      </c>
      <c r="N380" s="159" t="s">
        <v>45</v>
      </c>
      <c r="O380" s="59"/>
      <c r="P380" s="160">
        <f t="shared" si="1"/>
        <v>0</v>
      </c>
      <c r="Q380" s="160">
        <v>1.6000000000000001E-4</v>
      </c>
      <c r="R380" s="160">
        <f t="shared" si="2"/>
        <v>3.2000000000000003E-4</v>
      </c>
      <c r="S380" s="160">
        <v>0</v>
      </c>
      <c r="T380" s="161">
        <f t="shared" si="3"/>
        <v>0</v>
      </c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R380" s="162" t="s">
        <v>192</v>
      </c>
      <c r="AT380" s="162" t="s">
        <v>187</v>
      </c>
      <c r="AU380" s="162" t="s">
        <v>88</v>
      </c>
      <c r="AY380" s="18" t="s">
        <v>185</v>
      </c>
      <c r="BE380" s="163">
        <f t="shared" si="4"/>
        <v>0</v>
      </c>
      <c r="BF380" s="163">
        <f t="shared" si="5"/>
        <v>0</v>
      </c>
      <c r="BG380" s="163">
        <f t="shared" si="6"/>
        <v>0</v>
      </c>
      <c r="BH380" s="163">
        <f t="shared" si="7"/>
        <v>0</v>
      </c>
      <c r="BI380" s="163">
        <f t="shared" si="8"/>
        <v>0</v>
      </c>
      <c r="BJ380" s="18" t="s">
        <v>24</v>
      </c>
      <c r="BK380" s="163">
        <f t="shared" si="9"/>
        <v>0</v>
      </c>
      <c r="BL380" s="18" t="s">
        <v>192</v>
      </c>
      <c r="BM380" s="162" t="s">
        <v>5503</v>
      </c>
    </row>
    <row r="381" spans="1:65" s="2" customFormat="1" ht="16.5" customHeight="1">
      <c r="A381" s="33"/>
      <c r="B381" s="150"/>
      <c r="C381" s="151" t="s">
        <v>1149</v>
      </c>
      <c r="D381" s="151" t="s">
        <v>187</v>
      </c>
      <c r="E381" s="152" t="s">
        <v>4733</v>
      </c>
      <c r="F381" s="153" t="s">
        <v>4734</v>
      </c>
      <c r="G381" s="154" t="s">
        <v>280</v>
      </c>
      <c r="H381" s="155">
        <v>34.6</v>
      </c>
      <c r="I381" s="156"/>
      <c r="J381" s="157">
        <f t="shared" si="0"/>
        <v>0</v>
      </c>
      <c r="K381" s="153" t="s">
        <v>191</v>
      </c>
      <c r="L381" s="34"/>
      <c r="M381" s="158" t="s">
        <v>1</v>
      </c>
      <c r="N381" s="159" t="s">
        <v>45</v>
      </c>
      <c r="O381" s="59"/>
      <c r="P381" s="160">
        <f t="shared" si="1"/>
        <v>0</v>
      </c>
      <c r="Q381" s="160">
        <v>1.9000000000000001E-4</v>
      </c>
      <c r="R381" s="160">
        <f t="shared" si="2"/>
        <v>6.5740000000000008E-3</v>
      </c>
      <c r="S381" s="160">
        <v>0</v>
      </c>
      <c r="T381" s="161">
        <f t="shared" si="3"/>
        <v>0</v>
      </c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R381" s="162" t="s">
        <v>192</v>
      </c>
      <c r="AT381" s="162" t="s">
        <v>187</v>
      </c>
      <c r="AU381" s="162" t="s">
        <v>88</v>
      </c>
      <c r="AY381" s="18" t="s">
        <v>185</v>
      </c>
      <c r="BE381" s="163">
        <f t="shared" si="4"/>
        <v>0</v>
      </c>
      <c r="BF381" s="163">
        <f t="shared" si="5"/>
        <v>0</v>
      </c>
      <c r="BG381" s="163">
        <f t="shared" si="6"/>
        <v>0</v>
      </c>
      <c r="BH381" s="163">
        <f t="shared" si="7"/>
        <v>0</v>
      </c>
      <c r="BI381" s="163">
        <f t="shared" si="8"/>
        <v>0</v>
      </c>
      <c r="BJ381" s="18" t="s">
        <v>24</v>
      </c>
      <c r="BK381" s="163">
        <f t="shared" si="9"/>
        <v>0</v>
      </c>
      <c r="BL381" s="18" t="s">
        <v>192</v>
      </c>
      <c r="BM381" s="162" t="s">
        <v>5504</v>
      </c>
    </row>
    <row r="382" spans="1:65" s="2" customFormat="1" ht="16.5" customHeight="1">
      <c r="A382" s="33"/>
      <c r="B382" s="150"/>
      <c r="C382" s="151" t="s">
        <v>1153</v>
      </c>
      <c r="D382" s="151" t="s">
        <v>187</v>
      </c>
      <c r="E382" s="152" t="s">
        <v>4736</v>
      </c>
      <c r="F382" s="153" t="s">
        <v>4737</v>
      </c>
      <c r="G382" s="154" t="s">
        <v>280</v>
      </c>
      <c r="H382" s="155">
        <v>11.3</v>
      </c>
      <c r="I382" s="156"/>
      <c r="J382" s="157">
        <f t="shared" si="0"/>
        <v>0</v>
      </c>
      <c r="K382" s="153" t="s">
        <v>191</v>
      </c>
      <c r="L382" s="34"/>
      <c r="M382" s="158" t="s">
        <v>1</v>
      </c>
      <c r="N382" s="159" t="s">
        <v>45</v>
      </c>
      <c r="O382" s="59"/>
      <c r="P382" s="160">
        <f t="shared" si="1"/>
        <v>0</v>
      </c>
      <c r="Q382" s="160">
        <v>9.0000000000000006E-5</v>
      </c>
      <c r="R382" s="160">
        <f t="shared" si="2"/>
        <v>1.0170000000000001E-3</v>
      </c>
      <c r="S382" s="160">
        <v>0</v>
      </c>
      <c r="T382" s="161">
        <f t="shared" si="3"/>
        <v>0</v>
      </c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R382" s="162" t="s">
        <v>192</v>
      </c>
      <c r="AT382" s="162" t="s">
        <v>187</v>
      </c>
      <c r="AU382" s="162" t="s">
        <v>88</v>
      </c>
      <c r="AY382" s="18" t="s">
        <v>185</v>
      </c>
      <c r="BE382" s="163">
        <f t="shared" si="4"/>
        <v>0</v>
      </c>
      <c r="BF382" s="163">
        <f t="shared" si="5"/>
        <v>0</v>
      </c>
      <c r="BG382" s="163">
        <f t="shared" si="6"/>
        <v>0</v>
      </c>
      <c r="BH382" s="163">
        <f t="shared" si="7"/>
        <v>0</v>
      </c>
      <c r="BI382" s="163">
        <f t="shared" si="8"/>
        <v>0</v>
      </c>
      <c r="BJ382" s="18" t="s">
        <v>24</v>
      </c>
      <c r="BK382" s="163">
        <f t="shared" si="9"/>
        <v>0</v>
      </c>
      <c r="BL382" s="18" t="s">
        <v>192</v>
      </c>
      <c r="BM382" s="162" t="s">
        <v>5505</v>
      </c>
    </row>
    <row r="383" spans="1:65" s="2" customFormat="1" ht="16.5" customHeight="1">
      <c r="A383" s="33"/>
      <c r="B383" s="150"/>
      <c r="C383" s="151" t="s">
        <v>153</v>
      </c>
      <c r="D383" s="151" t="s">
        <v>187</v>
      </c>
      <c r="E383" s="152" t="s">
        <v>5506</v>
      </c>
      <c r="F383" s="153" t="s">
        <v>5507</v>
      </c>
      <c r="G383" s="154" t="s">
        <v>190</v>
      </c>
      <c r="H383" s="155">
        <v>4</v>
      </c>
      <c r="I383" s="156"/>
      <c r="J383" s="157">
        <f t="shared" si="0"/>
        <v>0</v>
      </c>
      <c r="K383" s="153" t="s">
        <v>191</v>
      </c>
      <c r="L383" s="34"/>
      <c r="M383" s="158" t="s">
        <v>1</v>
      </c>
      <c r="N383" s="159" t="s">
        <v>45</v>
      </c>
      <c r="O383" s="59"/>
      <c r="P383" s="160">
        <f t="shared" si="1"/>
        <v>0</v>
      </c>
      <c r="Q383" s="160">
        <v>3.4000000000000002E-4</v>
      </c>
      <c r="R383" s="160">
        <f t="shared" si="2"/>
        <v>1.3600000000000001E-3</v>
      </c>
      <c r="S383" s="160">
        <v>0</v>
      </c>
      <c r="T383" s="161">
        <f t="shared" si="3"/>
        <v>0</v>
      </c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R383" s="162" t="s">
        <v>192</v>
      </c>
      <c r="AT383" s="162" t="s">
        <v>187</v>
      </c>
      <c r="AU383" s="162" t="s">
        <v>88</v>
      </c>
      <c r="AY383" s="18" t="s">
        <v>185</v>
      </c>
      <c r="BE383" s="163">
        <f t="shared" si="4"/>
        <v>0</v>
      </c>
      <c r="BF383" s="163">
        <f t="shared" si="5"/>
        <v>0</v>
      </c>
      <c r="BG383" s="163">
        <f t="shared" si="6"/>
        <v>0</v>
      </c>
      <c r="BH383" s="163">
        <f t="shared" si="7"/>
        <v>0</v>
      </c>
      <c r="BI383" s="163">
        <f t="shared" si="8"/>
        <v>0</v>
      </c>
      <c r="BJ383" s="18" t="s">
        <v>24</v>
      </c>
      <c r="BK383" s="163">
        <f t="shared" si="9"/>
        <v>0</v>
      </c>
      <c r="BL383" s="18" t="s">
        <v>192</v>
      </c>
      <c r="BM383" s="162" t="s">
        <v>5508</v>
      </c>
    </row>
    <row r="384" spans="1:65" s="2" customFormat="1" ht="16.5" customHeight="1">
      <c r="A384" s="33"/>
      <c r="B384" s="150"/>
      <c r="C384" s="151" t="s">
        <v>1160</v>
      </c>
      <c r="D384" s="151" t="s">
        <v>187</v>
      </c>
      <c r="E384" s="152" t="s">
        <v>5509</v>
      </c>
      <c r="F384" s="153" t="s">
        <v>5510</v>
      </c>
      <c r="G384" s="154" t="s">
        <v>190</v>
      </c>
      <c r="H384" s="155">
        <v>2</v>
      </c>
      <c r="I384" s="156"/>
      <c r="J384" s="157">
        <f t="shared" si="0"/>
        <v>0</v>
      </c>
      <c r="K384" s="153" t="s">
        <v>191</v>
      </c>
      <c r="L384" s="34"/>
      <c r="M384" s="158" t="s">
        <v>1</v>
      </c>
      <c r="N384" s="159" t="s">
        <v>45</v>
      </c>
      <c r="O384" s="59"/>
      <c r="P384" s="160">
        <f t="shared" si="1"/>
        <v>0</v>
      </c>
      <c r="Q384" s="160">
        <v>1.1900000000000001E-3</v>
      </c>
      <c r="R384" s="160">
        <f t="shared" si="2"/>
        <v>2.3800000000000002E-3</v>
      </c>
      <c r="S384" s="160">
        <v>0</v>
      </c>
      <c r="T384" s="161">
        <f t="shared" si="3"/>
        <v>0</v>
      </c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R384" s="162" t="s">
        <v>192</v>
      </c>
      <c r="AT384" s="162" t="s">
        <v>187</v>
      </c>
      <c r="AU384" s="162" t="s">
        <v>88</v>
      </c>
      <c r="AY384" s="18" t="s">
        <v>185</v>
      </c>
      <c r="BE384" s="163">
        <f t="shared" si="4"/>
        <v>0</v>
      </c>
      <c r="BF384" s="163">
        <f t="shared" si="5"/>
        <v>0</v>
      </c>
      <c r="BG384" s="163">
        <f t="shared" si="6"/>
        <v>0</v>
      </c>
      <c r="BH384" s="163">
        <f t="shared" si="7"/>
        <v>0</v>
      </c>
      <c r="BI384" s="163">
        <f t="shared" si="8"/>
        <v>0</v>
      </c>
      <c r="BJ384" s="18" t="s">
        <v>24</v>
      </c>
      <c r="BK384" s="163">
        <f t="shared" si="9"/>
        <v>0</v>
      </c>
      <c r="BL384" s="18" t="s">
        <v>192</v>
      </c>
      <c r="BM384" s="162" t="s">
        <v>5511</v>
      </c>
    </row>
    <row r="385" spans="1:65" s="12" customFormat="1" ht="22.9" customHeight="1">
      <c r="B385" s="137"/>
      <c r="D385" s="138" t="s">
        <v>79</v>
      </c>
      <c r="E385" s="148" t="s">
        <v>418</v>
      </c>
      <c r="F385" s="148" t="s">
        <v>419</v>
      </c>
      <c r="I385" s="140"/>
      <c r="J385" s="149">
        <f>BK385</f>
        <v>0</v>
      </c>
      <c r="L385" s="137"/>
      <c r="M385" s="142"/>
      <c r="N385" s="143"/>
      <c r="O385" s="143"/>
      <c r="P385" s="144">
        <f>P386</f>
        <v>0</v>
      </c>
      <c r="Q385" s="143"/>
      <c r="R385" s="144">
        <f>R386</f>
        <v>0</v>
      </c>
      <c r="S385" s="143"/>
      <c r="T385" s="145">
        <f>T386</f>
        <v>0</v>
      </c>
      <c r="AR385" s="138" t="s">
        <v>24</v>
      </c>
      <c r="AT385" s="146" t="s">
        <v>79</v>
      </c>
      <c r="AU385" s="146" t="s">
        <v>24</v>
      </c>
      <c r="AY385" s="138" t="s">
        <v>185</v>
      </c>
      <c r="BK385" s="147">
        <f>BK386</f>
        <v>0</v>
      </c>
    </row>
    <row r="386" spans="1:65" s="2" customFormat="1" ht="16.5" customHeight="1">
      <c r="A386" s="33"/>
      <c r="B386" s="150"/>
      <c r="C386" s="151" t="s">
        <v>1164</v>
      </c>
      <c r="D386" s="151" t="s">
        <v>187</v>
      </c>
      <c r="E386" s="152" t="s">
        <v>4821</v>
      </c>
      <c r="F386" s="153" t="s">
        <v>4822</v>
      </c>
      <c r="G386" s="154" t="s">
        <v>234</v>
      </c>
      <c r="H386" s="155">
        <v>8.6560000000000006</v>
      </c>
      <c r="I386" s="156"/>
      <c r="J386" s="157">
        <f>ROUND(I386*H386,2)</f>
        <v>0</v>
      </c>
      <c r="K386" s="153" t="s">
        <v>191</v>
      </c>
      <c r="L386" s="34"/>
      <c r="M386" s="201" t="s">
        <v>1</v>
      </c>
      <c r="N386" s="202" t="s">
        <v>45</v>
      </c>
      <c r="O386" s="203"/>
      <c r="P386" s="204">
        <f>O386*H386</f>
        <v>0</v>
      </c>
      <c r="Q386" s="204">
        <v>0</v>
      </c>
      <c r="R386" s="204">
        <f>Q386*H386</f>
        <v>0</v>
      </c>
      <c r="S386" s="204">
        <v>0</v>
      </c>
      <c r="T386" s="205">
        <f>S386*H386</f>
        <v>0</v>
      </c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R386" s="162" t="s">
        <v>192</v>
      </c>
      <c r="AT386" s="162" t="s">
        <v>187</v>
      </c>
      <c r="AU386" s="162" t="s">
        <v>88</v>
      </c>
      <c r="AY386" s="18" t="s">
        <v>185</v>
      </c>
      <c r="BE386" s="163">
        <f>IF(N386="základní",J386,0)</f>
        <v>0</v>
      </c>
      <c r="BF386" s="163">
        <f>IF(N386="snížená",J386,0)</f>
        <v>0</v>
      </c>
      <c r="BG386" s="163">
        <f>IF(N386="zákl. přenesená",J386,0)</f>
        <v>0</v>
      </c>
      <c r="BH386" s="163">
        <f>IF(N386="sníž. přenesená",J386,0)</f>
        <v>0</v>
      </c>
      <c r="BI386" s="163">
        <f>IF(N386="nulová",J386,0)</f>
        <v>0</v>
      </c>
      <c r="BJ386" s="18" t="s">
        <v>24</v>
      </c>
      <c r="BK386" s="163">
        <f>ROUND(I386*H386,2)</f>
        <v>0</v>
      </c>
      <c r="BL386" s="18" t="s">
        <v>192</v>
      </c>
      <c r="BM386" s="162" t="s">
        <v>5512</v>
      </c>
    </row>
    <row r="387" spans="1:65" s="2" customFormat="1" ht="6.95" customHeight="1">
      <c r="A387" s="33"/>
      <c r="B387" s="48"/>
      <c r="C387" s="49"/>
      <c r="D387" s="49"/>
      <c r="E387" s="49"/>
      <c r="F387" s="49"/>
      <c r="G387" s="49"/>
      <c r="H387" s="49"/>
      <c r="I387" s="49"/>
      <c r="J387" s="49"/>
      <c r="K387" s="49"/>
      <c r="L387" s="34"/>
      <c r="M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</row>
  </sheetData>
  <autoFilter ref="C125:K386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1"/>
  <sheetViews>
    <sheetView showGridLines="0" workbookViewId="0">
      <selection activeCell="J14" sqref="J14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2" t="s">
        <v>5</v>
      </c>
      <c r="M2" s="237"/>
      <c r="N2" s="237"/>
      <c r="O2" s="237"/>
      <c r="P2" s="237"/>
      <c r="Q2" s="237"/>
      <c r="R2" s="237"/>
      <c r="S2" s="237"/>
      <c r="T2" s="237"/>
      <c r="U2" s="237"/>
      <c r="V2" s="237"/>
      <c r="AT2" s="18" t="s">
        <v>151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88</v>
      </c>
    </row>
    <row r="4" spans="1:46" s="1" customFormat="1" ht="24.95" customHeight="1">
      <c r="B4" s="21"/>
      <c r="D4" s="22" t="s">
        <v>158</v>
      </c>
      <c r="L4" s="21"/>
      <c r="M4" s="100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68" t="str">
        <f>'Rekapitulace stavby'!K6</f>
        <v>BRNO, GAJDOŠOVA II - REKONSTRUKCE KANALIZACE A VODOVODU (Bubeníčkova– Mikšíčkova)</v>
      </c>
      <c r="F7" s="269"/>
      <c r="G7" s="269"/>
      <c r="H7" s="269"/>
      <c r="L7" s="21"/>
    </row>
    <row r="8" spans="1:46" s="1" customFormat="1" ht="12" customHeight="1">
      <c r="B8" s="21"/>
      <c r="D8" s="28" t="s">
        <v>159</v>
      </c>
      <c r="L8" s="21"/>
    </row>
    <row r="9" spans="1:46" s="2" customFormat="1" ht="16.5" customHeight="1">
      <c r="A9" s="33"/>
      <c r="B9" s="34"/>
      <c r="C9" s="33"/>
      <c r="D9" s="33"/>
      <c r="E9" s="268" t="s">
        <v>5513</v>
      </c>
      <c r="F9" s="267"/>
      <c r="G9" s="267"/>
      <c r="H9" s="267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161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61" t="s">
        <v>5514</v>
      </c>
      <c r="F11" s="267"/>
      <c r="G11" s="267"/>
      <c r="H11" s="267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19</v>
      </c>
      <c r="E13" s="33"/>
      <c r="F13" s="26" t="s">
        <v>152</v>
      </c>
      <c r="G13" s="33"/>
      <c r="H13" s="33"/>
      <c r="I13" s="28" t="s">
        <v>20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21</v>
      </c>
      <c r="E14" s="33"/>
      <c r="F14" s="26" t="s">
        <v>22</v>
      </c>
      <c r="G14" s="33"/>
      <c r="H14" s="33"/>
      <c r="I14" s="28" t="s">
        <v>23</v>
      </c>
      <c r="J14" s="56"/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25</v>
      </c>
      <c r="E16" s="33"/>
      <c r="F16" s="33"/>
      <c r="G16" s="33"/>
      <c r="H16" s="33"/>
      <c r="I16" s="28" t="s">
        <v>26</v>
      </c>
      <c r="J16" s="26" t="s">
        <v>27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">
        <v>28</v>
      </c>
      <c r="F17" s="33"/>
      <c r="G17" s="33"/>
      <c r="H17" s="33"/>
      <c r="I17" s="28" t="s">
        <v>29</v>
      </c>
      <c r="J17" s="26" t="s">
        <v>30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31</v>
      </c>
      <c r="E19" s="33"/>
      <c r="F19" s="33"/>
      <c r="G19" s="33"/>
      <c r="H19" s="33"/>
      <c r="I19" s="28" t="s">
        <v>26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70" t="str">
        <f>'Rekapitulace stavby'!E14</f>
        <v>Vyplň údaj</v>
      </c>
      <c r="F20" s="236"/>
      <c r="G20" s="236"/>
      <c r="H20" s="236"/>
      <c r="I20" s="28" t="s">
        <v>29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33</v>
      </c>
      <c r="E22" s="33"/>
      <c r="F22" s="33"/>
      <c r="G22" s="33"/>
      <c r="H22" s="33"/>
      <c r="I22" s="28" t="s">
        <v>26</v>
      </c>
      <c r="J22" s="26" t="s">
        <v>1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34</v>
      </c>
      <c r="F23" s="33"/>
      <c r="G23" s="33"/>
      <c r="H23" s="33"/>
      <c r="I23" s="28" t="s">
        <v>29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36</v>
      </c>
      <c r="E25" s="33"/>
      <c r="F25" s="33"/>
      <c r="G25" s="33"/>
      <c r="H25" s="33"/>
      <c r="I25" s="28" t="s">
        <v>26</v>
      </c>
      <c r="J25" s="26" t="str">
        <f>IF('Rekapitulace stavby'!AN19="","",'Rekapitulace stavby'!AN19)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tr">
        <f>IF('Rekapitulace stavby'!E20="","",'Rekapitulace stavby'!E20)</f>
        <v xml:space="preserve"> </v>
      </c>
      <c r="F26" s="33"/>
      <c r="G26" s="33"/>
      <c r="H26" s="33"/>
      <c r="I26" s="28" t="s">
        <v>29</v>
      </c>
      <c r="J26" s="26" t="str">
        <f>IF('Rekapitulace stavby'!AN20="","",'Rekapitulace stavby'!AN20)</f>
        <v/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38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1"/>
      <c r="B29" s="102"/>
      <c r="C29" s="101"/>
      <c r="D29" s="101"/>
      <c r="E29" s="241" t="s">
        <v>1</v>
      </c>
      <c r="F29" s="241"/>
      <c r="G29" s="241"/>
      <c r="H29" s="241"/>
      <c r="I29" s="101"/>
      <c r="J29" s="101"/>
      <c r="K29" s="101"/>
      <c r="L29" s="103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4" t="s">
        <v>40</v>
      </c>
      <c r="E32" s="33"/>
      <c r="F32" s="33"/>
      <c r="G32" s="33"/>
      <c r="H32" s="33"/>
      <c r="I32" s="33"/>
      <c r="J32" s="72">
        <f>ROUND(J123, 0)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42</v>
      </c>
      <c r="G34" s="33"/>
      <c r="H34" s="33"/>
      <c r="I34" s="37" t="s">
        <v>41</v>
      </c>
      <c r="J34" s="37" t="s">
        <v>43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05" t="s">
        <v>44</v>
      </c>
      <c r="E35" s="28" t="s">
        <v>45</v>
      </c>
      <c r="F35" s="106">
        <f>ROUND((SUM(BE123:BE170)),  0)</f>
        <v>0</v>
      </c>
      <c r="G35" s="33"/>
      <c r="H35" s="33"/>
      <c r="I35" s="107">
        <v>0.21</v>
      </c>
      <c r="J35" s="106">
        <f>ROUND(((SUM(BE123:BE170))*I35),  0)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8" t="s">
        <v>46</v>
      </c>
      <c r="F36" s="106">
        <f>ROUND((SUM(BF123:BF170)),  0)</f>
        <v>0</v>
      </c>
      <c r="G36" s="33"/>
      <c r="H36" s="33"/>
      <c r="I36" s="107">
        <v>0.15</v>
      </c>
      <c r="J36" s="106">
        <f>ROUND(((SUM(BF123:BF170))*I36),  0)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47</v>
      </c>
      <c r="F37" s="106">
        <f>ROUND((SUM(BG123:BG170)),  0)</f>
        <v>0</v>
      </c>
      <c r="G37" s="33"/>
      <c r="H37" s="33"/>
      <c r="I37" s="107">
        <v>0.21</v>
      </c>
      <c r="J37" s="106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48</v>
      </c>
      <c r="F38" s="106">
        <f>ROUND((SUM(BH123:BH170)),  0)</f>
        <v>0</v>
      </c>
      <c r="G38" s="33"/>
      <c r="H38" s="33"/>
      <c r="I38" s="107">
        <v>0.15</v>
      </c>
      <c r="J38" s="106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49</v>
      </c>
      <c r="F39" s="106">
        <f>ROUND((SUM(BI123:BI170)),  0)</f>
        <v>0</v>
      </c>
      <c r="G39" s="33"/>
      <c r="H39" s="33"/>
      <c r="I39" s="107">
        <v>0</v>
      </c>
      <c r="J39" s="106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08"/>
      <c r="D41" s="109" t="s">
        <v>50</v>
      </c>
      <c r="E41" s="61"/>
      <c r="F41" s="61"/>
      <c r="G41" s="110" t="s">
        <v>51</v>
      </c>
      <c r="H41" s="111" t="s">
        <v>52</v>
      </c>
      <c r="I41" s="61"/>
      <c r="J41" s="112">
        <f>SUM(J32:J39)</f>
        <v>0</v>
      </c>
      <c r="K41" s="113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53</v>
      </c>
      <c r="E50" s="45"/>
      <c r="F50" s="45"/>
      <c r="G50" s="44" t="s">
        <v>54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55</v>
      </c>
      <c r="E61" s="36"/>
      <c r="F61" s="114" t="s">
        <v>56</v>
      </c>
      <c r="G61" s="46" t="s">
        <v>55</v>
      </c>
      <c r="H61" s="36"/>
      <c r="I61" s="36"/>
      <c r="J61" s="115" t="s">
        <v>56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57</v>
      </c>
      <c r="E65" s="47"/>
      <c r="F65" s="47"/>
      <c r="G65" s="44" t="s">
        <v>58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55</v>
      </c>
      <c r="E76" s="36"/>
      <c r="F76" s="114" t="s">
        <v>56</v>
      </c>
      <c r="G76" s="46" t="s">
        <v>55</v>
      </c>
      <c r="H76" s="36"/>
      <c r="I76" s="36"/>
      <c r="J76" s="115" t="s">
        <v>56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163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68" t="str">
        <f>E7</f>
        <v>BRNO, GAJDOŠOVA II - REKONSTRUKCE KANALIZACE A VODOVODU (Bubeníčkova– Mikšíčkova)</v>
      </c>
      <c r="F85" s="269"/>
      <c r="G85" s="269"/>
      <c r="H85" s="269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159</v>
      </c>
      <c r="L86" s="21"/>
    </row>
    <row r="87" spans="1:31" s="2" customFormat="1" ht="16.5" customHeight="1">
      <c r="A87" s="33"/>
      <c r="B87" s="34"/>
      <c r="C87" s="33"/>
      <c r="D87" s="33"/>
      <c r="E87" s="268" t="s">
        <v>5513</v>
      </c>
      <c r="F87" s="267"/>
      <c r="G87" s="267"/>
      <c r="H87" s="267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161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61" t="str">
        <f>E11</f>
        <v>81 - SO 810 - NÁHRADNÍ VÝSADBA ZELENĚ</v>
      </c>
      <c r="F89" s="267"/>
      <c r="G89" s="267"/>
      <c r="H89" s="267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21</v>
      </c>
      <c r="D91" s="33"/>
      <c r="E91" s="33"/>
      <c r="F91" s="26" t="str">
        <f>F14</f>
        <v>BRNO</v>
      </c>
      <c r="G91" s="33"/>
      <c r="H91" s="33"/>
      <c r="I91" s="28" t="s">
        <v>23</v>
      </c>
      <c r="J91" s="56" t="str">
        <f>IF(J14="","",J14)</f>
        <v/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25.7" customHeight="1">
      <c r="A93" s="33"/>
      <c r="B93" s="34"/>
      <c r="C93" s="28" t="s">
        <v>25</v>
      </c>
      <c r="D93" s="33"/>
      <c r="E93" s="33"/>
      <c r="F93" s="26" t="str">
        <f>E17</f>
        <v>Statutární město Brno</v>
      </c>
      <c r="G93" s="33"/>
      <c r="H93" s="33"/>
      <c r="I93" s="28" t="s">
        <v>33</v>
      </c>
      <c r="J93" s="31" t="str">
        <f>E23</f>
        <v>JV PROJEKT V.H. s.r.o.   Brno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31</v>
      </c>
      <c r="D94" s="33"/>
      <c r="E94" s="33"/>
      <c r="F94" s="26" t="str">
        <f>IF(E20="","",E20)</f>
        <v>Vyplň údaj</v>
      </c>
      <c r="G94" s="33"/>
      <c r="H94" s="33"/>
      <c r="I94" s="28" t="s">
        <v>36</v>
      </c>
      <c r="J94" s="31" t="str">
        <f>E26</f>
        <v xml:space="preserve"> 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6" t="s">
        <v>164</v>
      </c>
      <c r="D96" s="108"/>
      <c r="E96" s="108"/>
      <c r="F96" s="108"/>
      <c r="G96" s="108"/>
      <c r="H96" s="108"/>
      <c r="I96" s="108"/>
      <c r="J96" s="117" t="s">
        <v>165</v>
      </c>
      <c r="K96" s="108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18" t="s">
        <v>166</v>
      </c>
      <c r="D98" s="33"/>
      <c r="E98" s="33"/>
      <c r="F98" s="33"/>
      <c r="G98" s="33"/>
      <c r="H98" s="33"/>
      <c r="I98" s="33"/>
      <c r="J98" s="72">
        <f>J123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167</v>
      </c>
    </row>
    <row r="99" spans="1:47" s="9" customFormat="1" ht="24.95" customHeight="1">
      <c r="B99" s="119"/>
      <c r="D99" s="120" t="s">
        <v>5515</v>
      </c>
      <c r="E99" s="121"/>
      <c r="F99" s="121"/>
      <c r="G99" s="121"/>
      <c r="H99" s="121"/>
      <c r="I99" s="121"/>
      <c r="J99" s="122">
        <f>J124</f>
        <v>0</v>
      </c>
      <c r="L99" s="119"/>
    </row>
    <row r="100" spans="1:47" s="9" customFormat="1" ht="24.95" customHeight="1">
      <c r="B100" s="119"/>
      <c r="D100" s="120" t="s">
        <v>5516</v>
      </c>
      <c r="E100" s="121"/>
      <c r="F100" s="121"/>
      <c r="G100" s="121"/>
      <c r="H100" s="121"/>
      <c r="I100" s="121"/>
      <c r="J100" s="122">
        <f>J128</f>
        <v>0</v>
      </c>
      <c r="L100" s="119"/>
    </row>
    <row r="101" spans="1:47" s="9" customFormat="1" ht="24.95" customHeight="1">
      <c r="B101" s="119"/>
      <c r="D101" s="120" t="s">
        <v>5517</v>
      </c>
      <c r="E101" s="121"/>
      <c r="F101" s="121"/>
      <c r="G101" s="121"/>
      <c r="H101" s="121"/>
      <c r="I101" s="121"/>
      <c r="J101" s="122">
        <f>J169</f>
        <v>0</v>
      </c>
      <c r="L101" s="119"/>
    </row>
    <row r="102" spans="1:47" s="2" customFormat="1" ht="21.75" customHeight="1">
      <c r="A102" s="33"/>
      <c r="B102" s="34"/>
      <c r="C102" s="33"/>
      <c r="D102" s="33"/>
      <c r="E102" s="33"/>
      <c r="F102" s="33"/>
      <c r="G102" s="33"/>
      <c r="H102" s="33"/>
      <c r="I102" s="33"/>
      <c r="J102" s="33"/>
      <c r="K102" s="33"/>
      <c r="L102" s="4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3" spans="1:47" s="2" customFormat="1" ht="6.95" customHeight="1">
      <c r="A103" s="33"/>
      <c r="B103" s="48"/>
      <c r="C103" s="49"/>
      <c r="D103" s="49"/>
      <c r="E103" s="49"/>
      <c r="F103" s="49"/>
      <c r="G103" s="49"/>
      <c r="H103" s="49"/>
      <c r="I103" s="49"/>
      <c r="J103" s="49"/>
      <c r="K103" s="49"/>
      <c r="L103" s="4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7" spans="1:47" s="2" customFormat="1" ht="6.95" customHeight="1">
      <c r="A107" s="33"/>
      <c r="B107" s="50"/>
      <c r="C107" s="51"/>
      <c r="D107" s="51"/>
      <c r="E107" s="51"/>
      <c r="F107" s="51"/>
      <c r="G107" s="51"/>
      <c r="H107" s="51"/>
      <c r="I107" s="51"/>
      <c r="J107" s="51"/>
      <c r="K107" s="51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47" s="2" customFormat="1" ht="24.95" customHeight="1">
      <c r="A108" s="33"/>
      <c r="B108" s="34"/>
      <c r="C108" s="22" t="s">
        <v>170</v>
      </c>
      <c r="D108" s="33"/>
      <c r="E108" s="33"/>
      <c r="F108" s="33"/>
      <c r="G108" s="33"/>
      <c r="H108" s="33"/>
      <c r="I108" s="33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47" s="2" customFormat="1" ht="6.95" customHeight="1">
      <c r="A109" s="33"/>
      <c r="B109" s="34"/>
      <c r="C109" s="33"/>
      <c r="D109" s="33"/>
      <c r="E109" s="33"/>
      <c r="F109" s="33"/>
      <c r="G109" s="33"/>
      <c r="H109" s="33"/>
      <c r="I109" s="33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47" s="2" customFormat="1" ht="12" customHeight="1">
      <c r="A110" s="33"/>
      <c r="B110" s="34"/>
      <c r="C110" s="28" t="s">
        <v>16</v>
      </c>
      <c r="D110" s="33"/>
      <c r="E110" s="33"/>
      <c r="F110" s="33"/>
      <c r="G110" s="33"/>
      <c r="H110" s="33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2" customFormat="1" ht="16.5" customHeight="1">
      <c r="A111" s="33"/>
      <c r="B111" s="34"/>
      <c r="C111" s="33"/>
      <c r="D111" s="33"/>
      <c r="E111" s="268" t="str">
        <f>E7</f>
        <v>BRNO, GAJDOŠOVA II - REKONSTRUKCE KANALIZACE A VODOVODU (Bubeníčkova– Mikšíčkova)</v>
      </c>
      <c r="F111" s="269"/>
      <c r="G111" s="269"/>
      <c r="H111" s="269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1" customFormat="1" ht="12" customHeight="1">
      <c r="B112" s="21"/>
      <c r="C112" s="28" t="s">
        <v>159</v>
      </c>
      <c r="L112" s="21"/>
    </row>
    <row r="113" spans="1:65" s="2" customFormat="1" ht="16.5" customHeight="1">
      <c r="A113" s="33"/>
      <c r="B113" s="34"/>
      <c r="C113" s="33"/>
      <c r="D113" s="33"/>
      <c r="E113" s="268" t="s">
        <v>5513</v>
      </c>
      <c r="F113" s="267"/>
      <c r="G113" s="267"/>
      <c r="H113" s="267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2" customHeight="1">
      <c r="A114" s="33"/>
      <c r="B114" s="34"/>
      <c r="C114" s="28" t="s">
        <v>161</v>
      </c>
      <c r="D114" s="33"/>
      <c r="E114" s="33"/>
      <c r="F114" s="33"/>
      <c r="G114" s="33"/>
      <c r="H114" s="33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6.5" customHeight="1">
      <c r="A115" s="33"/>
      <c r="B115" s="34"/>
      <c r="C115" s="33"/>
      <c r="D115" s="33"/>
      <c r="E115" s="261" t="str">
        <f>E11</f>
        <v>81 - SO 810 - NÁHRADNÍ VÝSADBA ZELENĚ</v>
      </c>
      <c r="F115" s="267"/>
      <c r="G115" s="267"/>
      <c r="H115" s="267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6.95" customHeight="1">
      <c r="A116" s="33"/>
      <c r="B116" s="34"/>
      <c r="C116" s="33"/>
      <c r="D116" s="33"/>
      <c r="E116" s="33"/>
      <c r="F116" s="33"/>
      <c r="G116" s="33"/>
      <c r="H116" s="3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2" customHeight="1">
      <c r="A117" s="33"/>
      <c r="B117" s="34"/>
      <c r="C117" s="28" t="s">
        <v>21</v>
      </c>
      <c r="D117" s="33"/>
      <c r="E117" s="33"/>
      <c r="F117" s="26" t="str">
        <f>F14</f>
        <v>BRNO</v>
      </c>
      <c r="G117" s="33"/>
      <c r="H117" s="33"/>
      <c r="I117" s="28" t="s">
        <v>23</v>
      </c>
      <c r="J117" s="56" t="str">
        <f>IF(J14="","",J14)</f>
        <v/>
      </c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6.95" customHeight="1">
      <c r="A118" s="33"/>
      <c r="B118" s="34"/>
      <c r="C118" s="33"/>
      <c r="D118" s="33"/>
      <c r="E118" s="33"/>
      <c r="F118" s="33"/>
      <c r="G118" s="33"/>
      <c r="H118" s="33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25.7" customHeight="1">
      <c r="A119" s="33"/>
      <c r="B119" s="34"/>
      <c r="C119" s="28" t="s">
        <v>25</v>
      </c>
      <c r="D119" s="33"/>
      <c r="E119" s="33"/>
      <c r="F119" s="26" t="str">
        <f>E17</f>
        <v>Statutární město Brno</v>
      </c>
      <c r="G119" s="33"/>
      <c r="H119" s="33"/>
      <c r="I119" s="28" t="s">
        <v>33</v>
      </c>
      <c r="J119" s="31" t="str">
        <f>E23</f>
        <v>JV PROJEKT V.H. s.r.o.   Brno</v>
      </c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5.2" customHeight="1">
      <c r="A120" s="33"/>
      <c r="B120" s="34"/>
      <c r="C120" s="28" t="s">
        <v>31</v>
      </c>
      <c r="D120" s="33"/>
      <c r="E120" s="33"/>
      <c r="F120" s="26" t="str">
        <f>IF(E20="","",E20)</f>
        <v>Vyplň údaj</v>
      </c>
      <c r="G120" s="33"/>
      <c r="H120" s="33"/>
      <c r="I120" s="28" t="s">
        <v>36</v>
      </c>
      <c r="J120" s="31" t="str">
        <f>E26</f>
        <v xml:space="preserve"> </v>
      </c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10.35" customHeight="1">
      <c r="A121" s="33"/>
      <c r="B121" s="34"/>
      <c r="C121" s="33"/>
      <c r="D121" s="33"/>
      <c r="E121" s="33"/>
      <c r="F121" s="33"/>
      <c r="G121" s="33"/>
      <c r="H121" s="33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11" customFormat="1" ht="29.25" customHeight="1">
      <c r="A122" s="127"/>
      <c r="B122" s="128"/>
      <c r="C122" s="129" t="s">
        <v>171</v>
      </c>
      <c r="D122" s="130" t="s">
        <v>65</v>
      </c>
      <c r="E122" s="130" t="s">
        <v>61</v>
      </c>
      <c r="F122" s="130" t="s">
        <v>62</v>
      </c>
      <c r="G122" s="130" t="s">
        <v>172</v>
      </c>
      <c r="H122" s="130" t="s">
        <v>173</v>
      </c>
      <c r="I122" s="130" t="s">
        <v>174</v>
      </c>
      <c r="J122" s="130" t="s">
        <v>165</v>
      </c>
      <c r="K122" s="131" t="s">
        <v>175</v>
      </c>
      <c r="L122" s="132"/>
      <c r="M122" s="63" t="s">
        <v>1</v>
      </c>
      <c r="N122" s="64" t="s">
        <v>44</v>
      </c>
      <c r="O122" s="64" t="s">
        <v>176</v>
      </c>
      <c r="P122" s="64" t="s">
        <v>177</v>
      </c>
      <c r="Q122" s="64" t="s">
        <v>178</v>
      </c>
      <c r="R122" s="64" t="s">
        <v>179</v>
      </c>
      <c r="S122" s="64" t="s">
        <v>180</v>
      </c>
      <c r="T122" s="65" t="s">
        <v>181</v>
      </c>
      <c r="U122" s="127"/>
      <c r="V122" s="127"/>
      <c r="W122" s="127"/>
      <c r="X122" s="127"/>
      <c r="Y122" s="127"/>
      <c r="Z122" s="127"/>
      <c r="AA122" s="127"/>
      <c r="AB122" s="127"/>
      <c r="AC122" s="127"/>
      <c r="AD122" s="127"/>
      <c r="AE122" s="127"/>
    </row>
    <row r="123" spans="1:65" s="2" customFormat="1" ht="22.9" customHeight="1">
      <c r="A123" s="33"/>
      <c r="B123" s="34"/>
      <c r="C123" s="70" t="s">
        <v>182</v>
      </c>
      <c r="D123" s="33"/>
      <c r="E123" s="33"/>
      <c r="F123" s="33"/>
      <c r="G123" s="33"/>
      <c r="H123" s="33"/>
      <c r="I123" s="33"/>
      <c r="J123" s="133">
        <f>BK123</f>
        <v>0</v>
      </c>
      <c r="K123" s="33"/>
      <c r="L123" s="34"/>
      <c r="M123" s="66"/>
      <c r="N123" s="57"/>
      <c r="O123" s="67"/>
      <c r="P123" s="134">
        <f>P124+P128+P169</f>
        <v>0</v>
      </c>
      <c r="Q123" s="67"/>
      <c r="R123" s="134">
        <f>R124+R128+R169</f>
        <v>10.426824999999999</v>
      </c>
      <c r="S123" s="67"/>
      <c r="T123" s="135">
        <f>T124+T128+T169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T123" s="18" t="s">
        <v>79</v>
      </c>
      <c r="AU123" s="18" t="s">
        <v>167</v>
      </c>
      <c r="BK123" s="136">
        <f>BK124+BK128+BK169</f>
        <v>0</v>
      </c>
    </row>
    <row r="124" spans="1:65" s="12" customFormat="1" ht="25.9" customHeight="1">
      <c r="B124" s="137"/>
      <c r="D124" s="138" t="s">
        <v>79</v>
      </c>
      <c r="E124" s="139" t="s">
        <v>5518</v>
      </c>
      <c r="F124" s="139" t="s">
        <v>5519</v>
      </c>
      <c r="I124" s="140"/>
      <c r="J124" s="141">
        <f>BK124</f>
        <v>0</v>
      </c>
      <c r="L124" s="137"/>
      <c r="M124" s="142"/>
      <c r="N124" s="143"/>
      <c r="O124" s="143"/>
      <c r="P124" s="144">
        <f>SUM(P125:P127)</f>
        <v>0</v>
      </c>
      <c r="Q124" s="143"/>
      <c r="R124" s="144">
        <f>SUM(R125:R127)</f>
        <v>2.0000000000000001E-4</v>
      </c>
      <c r="S124" s="143"/>
      <c r="T124" s="145">
        <f>SUM(T125:T127)</f>
        <v>0</v>
      </c>
      <c r="AR124" s="138" t="s">
        <v>24</v>
      </c>
      <c r="AT124" s="146" t="s">
        <v>79</v>
      </c>
      <c r="AU124" s="146" t="s">
        <v>80</v>
      </c>
      <c r="AY124" s="138" t="s">
        <v>185</v>
      </c>
      <c r="BK124" s="147">
        <f>SUM(BK125:BK127)</f>
        <v>0</v>
      </c>
    </row>
    <row r="125" spans="1:65" s="2" customFormat="1" ht="21.75" customHeight="1">
      <c r="A125" s="33"/>
      <c r="B125" s="150"/>
      <c r="C125" s="151" t="s">
        <v>24</v>
      </c>
      <c r="D125" s="151" t="s">
        <v>187</v>
      </c>
      <c r="E125" s="152" t="s">
        <v>5520</v>
      </c>
      <c r="F125" s="153" t="s">
        <v>5521</v>
      </c>
      <c r="G125" s="154" t="s">
        <v>288</v>
      </c>
      <c r="H125" s="155">
        <v>20</v>
      </c>
      <c r="I125" s="156"/>
      <c r="J125" s="157">
        <f>ROUND(I125*H125,2)</f>
        <v>0</v>
      </c>
      <c r="K125" s="153" t="s">
        <v>224</v>
      </c>
      <c r="L125" s="34"/>
      <c r="M125" s="158" t="s">
        <v>1</v>
      </c>
      <c r="N125" s="159" t="s">
        <v>45</v>
      </c>
      <c r="O125" s="59"/>
      <c r="P125" s="160">
        <f>O125*H125</f>
        <v>0</v>
      </c>
      <c r="Q125" s="160">
        <v>1.0000000000000001E-5</v>
      </c>
      <c r="R125" s="160">
        <f>Q125*H125</f>
        <v>2.0000000000000001E-4</v>
      </c>
      <c r="S125" s="160">
        <v>0</v>
      </c>
      <c r="T125" s="161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62" t="s">
        <v>192</v>
      </c>
      <c r="AT125" s="162" t="s">
        <v>187</v>
      </c>
      <c r="AU125" s="162" t="s">
        <v>24</v>
      </c>
      <c r="AY125" s="18" t="s">
        <v>185</v>
      </c>
      <c r="BE125" s="163">
        <f>IF(N125="základní",J125,0)</f>
        <v>0</v>
      </c>
      <c r="BF125" s="163">
        <f>IF(N125="snížená",J125,0)</f>
        <v>0</v>
      </c>
      <c r="BG125" s="163">
        <f>IF(N125="zákl. přenesená",J125,0)</f>
        <v>0</v>
      </c>
      <c r="BH125" s="163">
        <f>IF(N125="sníž. přenesená",J125,0)</f>
        <v>0</v>
      </c>
      <c r="BI125" s="163">
        <f>IF(N125="nulová",J125,0)</f>
        <v>0</v>
      </c>
      <c r="BJ125" s="18" t="s">
        <v>24</v>
      </c>
      <c r="BK125" s="163">
        <f>ROUND(I125*H125,2)</f>
        <v>0</v>
      </c>
      <c r="BL125" s="18" t="s">
        <v>192</v>
      </c>
      <c r="BM125" s="162" t="s">
        <v>5522</v>
      </c>
    </row>
    <row r="126" spans="1:65" s="13" customFormat="1">
      <c r="B126" s="164"/>
      <c r="D126" s="165" t="s">
        <v>194</v>
      </c>
      <c r="E126" s="166" t="s">
        <v>1</v>
      </c>
      <c r="F126" s="167" t="s">
        <v>5523</v>
      </c>
      <c r="H126" s="168">
        <v>20</v>
      </c>
      <c r="I126" s="169"/>
      <c r="L126" s="164"/>
      <c r="M126" s="170"/>
      <c r="N126" s="171"/>
      <c r="O126" s="171"/>
      <c r="P126" s="171"/>
      <c r="Q126" s="171"/>
      <c r="R126" s="171"/>
      <c r="S126" s="171"/>
      <c r="T126" s="172"/>
      <c r="AT126" s="166" t="s">
        <v>194</v>
      </c>
      <c r="AU126" s="166" t="s">
        <v>24</v>
      </c>
      <c r="AV126" s="13" t="s">
        <v>88</v>
      </c>
      <c r="AW126" s="13" t="s">
        <v>35</v>
      </c>
      <c r="AX126" s="13" t="s">
        <v>24</v>
      </c>
      <c r="AY126" s="166" t="s">
        <v>185</v>
      </c>
    </row>
    <row r="127" spans="1:65" s="2" customFormat="1" ht="16.5" customHeight="1">
      <c r="A127" s="33"/>
      <c r="B127" s="150"/>
      <c r="C127" s="151" t="s">
        <v>88</v>
      </c>
      <c r="D127" s="151" t="s">
        <v>187</v>
      </c>
      <c r="E127" s="152" t="s">
        <v>5524</v>
      </c>
      <c r="F127" s="153" t="s">
        <v>5525</v>
      </c>
      <c r="G127" s="154" t="s">
        <v>1996</v>
      </c>
      <c r="H127" s="155">
        <v>1</v>
      </c>
      <c r="I127" s="156"/>
      <c r="J127" s="157">
        <f>ROUND(I127*H127,2)</f>
        <v>0</v>
      </c>
      <c r="K127" s="153" t="s">
        <v>224</v>
      </c>
      <c r="L127" s="34"/>
      <c r="M127" s="158" t="s">
        <v>1</v>
      </c>
      <c r="N127" s="159" t="s">
        <v>45</v>
      </c>
      <c r="O127" s="59"/>
      <c r="P127" s="160">
        <f>O127*H127</f>
        <v>0</v>
      </c>
      <c r="Q127" s="160">
        <v>0</v>
      </c>
      <c r="R127" s="160">
        <f>Q127*H127</f>
        <v>0</v>
      </c>
      <c r="S127" s="160">
        <v>0</v>
      </c>
      <c r="T127" s="161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62" t="s">
        <v>192</v>
      </c>
      <c r="AT127" s="162" t="s">
        <v>187</v>
      </c>
      <c r="AU127" s="162" t="s">
        <v>24</v>
      </c>
      <c r="AY127" s="18" t="s">
        <v>185</v>
      </c>
      <c r="BE127" s="163">
        <f>IF(N127="základní",J127,0)</f>
        <v>0</v>
      </c>
      <c r="BF127" s="163">
        <f>IF(N127="snížená",J127,0)</f>
        <v>0</v>
      </c>
      <c r="BG127" s="163">
        <f>IF(N127="zákl. přenesená",J127,0)</f>
        <v>0</v>
      </c>
      <c r="BH127" s="163">
        <f>IF(N127="sníž. přenesená",J127,0)</f>
        <v>0</v>
      </c>
      <c r="BI127" s="163">
        <f>IF(N127="nulová",J127,0)</f>
        <v>0</v>
      </c>
      <c r="BJ127" s="18" t="s">
        <v>24</v>
      </c>
      <c r="BK127" s="163">
        <f>ROUND(I127*H127,2)</f>
        <v>0</v>
      </c>
      <c r="BL127" s="18" t="s">
        <v>192</v>
      </c>
      <c r="BM127" s="162" t="s">
        <v>5526</v>
      </c>
    </row>
    <row r="128" spans="1:65" s="12" customFormat="1" ht="25.9" customHeight="1">
      <c r="B128" s="137"/>
      <c r="D128" s="138" t="s">
        <v>79</v>
      </c>
      <c r="E128" s="139" t="s">
        <v>5527</v>
      </c>
      <c r="F128" s="139" t="s">
        <v>5528</v>
      </c>
      <c r="I128" s="140"/>
      <c r="J128" s="141">
        <f>BK128</f>
        <v>0</v>
      </c>
      <c r="L128" s="137"/>
      <c r="M128" s="142"/>
      <c r="N128" s="143"/>
      <c r="O128" s="143"/>
      <c r="P128" s="144">
        <f>SUM(P129:P168)</f>
        <v>0</v>
      </c>
      <c r="Q128" s="143"/>
      <c r="R128" s="144">
        <f>SUM(R129:R168)</f>
        <v>10.426625</v>
      </c>
      <c r="S128" s="143"/>
      <c r="T128" s="145">
        <f>SUM(T129:T168)</f>
        <v>0</v>
      </c>
      <c r="AR128" s="138" t="s">
        <v>24</v>
      </c>
      <c r="AT128" s="146" t="s">
        <v>79</v>
      </c>
      <c r="AU128" s="146" t="s">
        <v>80</v>
      </c>
      <c r="AY128" s="138" t="s">
        <v>185</v>
      </c>
      <c r="BK128" s="147">
        <f>SUM(BK129:BK168)</f>
        <v>0</v>
      </c>
    </row>
    <row r="129" spans="1:65" s="2" customFormat="1" ht="21.75" customHeight="1">
      <c r="A129" s="33"/>
      <c r="B129" s="150"/>
      <c r="C129" s="151" t="s">
        <v>117</v>
      </c>
      <c r="D129" s="151" t="s">
        <v>187</v>
      </c>
      <c r="E129" s="152" t="s">
        <v>5529</v>
      </c>
      <c r="F129" s="153" t="s">
        <v>5530</v>
      </c>
      <c r="G129" s="154" t="s">
        <v>190</v>
      </c>
      <c r="H129" s="155">
        <v>3</v>
      </c>
      <c r="I129" s="156"/>
      <c r="J129" s="157">
        <f>ROUND(I129*H129,2)</f>
        <v>0</v>
      </c>
      <c r="K129" s="153" t="s">
        <v>191</v>
      </c>
      <c r="L129" s="34"/>
      <c r="M129" s="158" t="s">
        <v>1</v>
      </c>
      <c r="N129" s="159" t="s">
        <v>45</v>
      </c>
      <c r="O129" s="59"/>
      <c r="P129" s="160">
        <f>O129*H129</f>
        <v>0</v>
      </c>
      <c r="Q129" s="160">
        <v>0</v>
      </c>
      <c r="R129" s="160">
        <f>Q129*H129</f>
        <v>0</v>
      </c>
      <c r="S129" s="160">
        <v>0</v>
      </c>
      <c r="T129" s="161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62" t="s">
        <v>192</v>
      </c>
      <c r="AT129" s="162" t="s">
        <v>187</v>
      </c>
      <c r="AU129" s="162" t="s">
        <v>24</v>
      </c>
      <c r="AY129" s="18" t="s">
        <v>185</v>
      </c>
      <c r="BE129" s="163">
        <f>IF(N129="základní",J129,0)</f>
        <v>0</v>
      </c>
      <c r="BF129" s="163">
        <f>IF(N129="snížená",J129,0)</f>
        <v>0</v>
      </c>
      <c r="BG129" s="163">
        <f>IF(N129="zákl. přenesená",J129,0)</f>
        <v>0</v>
      </c>
      <c r="BH129" s="163">
        <f>IF(N129="sníž. přenesená",J129,0)</f>
        <v>0</v>
      </c>
      <c r="BI129" s="163">
        <f>IF(N129="nulová",J129,0)</f>
        <v>0</v>
      </c>
      <c r="BJ129" s="18" t="s">
        <v>24</v>
      </c>
      <c r="BK129" s="163">
        <f>ROUND(I129*H129,2)</f>
        <v>0</v>
      </c>
      <c r="BL129" s="18" t="s">
        <v>192</v>
      </c>
      <c r="BM129" s="162" t="s">
        <v>5531</v>
      </c>
    </row>
    <row r="130" spans="1:65" s="13" customFormat="1">
      <c r="B130" s="164"/>
      <c r="D130" s="165" t="s">
        <v>194</v>
      </c>
      <c r="E130" s="166" t="s">
        <v>1</v>
      </c>
      <c r="F130" s="167" t="s">
        <v>5532</v>
      </c>
      <c r="H130" s="168">
        <v>3</v>
      </c>
      <c r="I130" s="169"/>
      <c r="L130" s="164"/>
      <c r="M130" s="170"/>
      <c r="N130" s="171"/>
      <c r="O130" s="171"/>
      <c r="P130" s="171"/>
      <c r="Q130" s="171"/>
      <c r="R130" s="171"/>
      <c r="S130" s="171"/>
      <c r="T130" s="172"/>
      <c r="AT130" s="166" t="s">
        <v>194</v>
      </c>
      <c r="AU130" s="166" t="s">
        <v>24</v>
      </c>
      <c r="AV130" s="13" t="s">
        <v>88</v>
      </c>
      <c r="AW130" s="13" t="s">
        <v>35</v>
      </c>
      <c r="AX130" s="13" t="s">
        <v>24</v>
      </c>
      <c r="AY130" s="166" t="s">
        <v>185</v>
      </c>
    </row>
    <row r="131" spans="1:65" s="2" customFormat="1" ht="24.2" customHeight="1">
      <c r="A131" s="33"/>
      <c r="B131" s="150"/>
      <c r="C131" s="151" t="s">
        <v>192</v>
      </c>
      <c r="D131" s="151" t="s">
        <v>187</v>
      </c>
      <c r="E131" s="152" t="s">
        <v>5533</v>
      </c>
      <c r="F131" s="153" t="s">
        <v>5534</v>
      </c>
      <c r="G131" s="154" t="s">
        <v>190</v>
      </c>
      <c r="H131" s="155">
        <v>2</v>
      </c>
      <c r="I131" s="156"/>
      <c r="J131" s="157">
        <f>ROUND(I131*H131,2)</f>
        <v>0</v>
      </c>
      <c r="K131" s="153" t="s">
        <v>191</v>
      </c>
      <c r="L131" s="34"/>
      <c r="M131" s="158" t="s">
        <v>1</v>
      </c>
      <c r="N131" s="159" t="s">
        <v>45</v>
      </c>
      <c r="O131" s="59"/>
      <c r="P131" s="160">
        <f>O131*H131</f>
        <v>0</v>
      </c>
      <c r="Q131" s="160">
        <v>0</v>
      </c>
      <c r="R131" s="160">
        <f>Q131*H131</f>
        <v>0</v>
      </c>
      <c r="S131" s="160">
        <v>0</v>
      </c>
      <c r="T131" s="161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62" t="s">
        <v>192</v>
      </c>
      <c r="AT131" s="162" t="s">
        <v>187</v>
      </c>
      <c r="AU131" s="162" t="s">
        <v>24</v>
      </c>
      <c r="AY131" s="18" t="s">
        <v>185</v>
      </c>
      <c r="BE131" s="163">
        <f>IF(N131="základní",J131,0)</f>
        <v>0</v>
      </c>
      <c r="BF131" s="163">
        <f>IF(N131="snížená",J131,0)</f>
        <v>0</v>
      </c>
      <c r="BG131" s="163">
        <f>IF(N131="zákl. přenesená",J131,0)</f>
        <v>0</v>
      </c>
      <c r="BH131" s="163">
        <f>IF(N131="sníž. přenesená",J131,0)</f>
        <v>0</v>
      </c>
      <c r="BI131" s="163">
        <f>IF(N131="nulová",J131,0)</f>
        <v>0</v>
      </c>
      <c r="BJ131" s="18" t="s">
        <v>24</v>
      </c>
      <c r="BK131" s="163">
        <f>ROUND(I131*H131,2)</f>
        <v>0</v>
      </c>
      <c r="BL131" s="18" t="s">
        <v>192</v>
      </c>
      <c r="BM131" s="162" t="s">
        <v>5535</v>
      </c>
    </row>
    <row r="132" spans="1:65" s="13" customFormat="1">
      <c r="B132" s="164"/>
      <c r="D132" s="165" t="s">
        <v>194</v>
      </c>
      <c r="E132" s="166" t="s">
        <v>1</v>
      </c>
      <c r="F132" s="167" t="s">
        <v>5536</v>
      </c>
      <c r="H132" s="168">
        <v>2</v>
      </c>
      <c r="I132" s="169"/>
      <c r="L132" s="164"/>
      <c r="M132" s="170"/>
      <c r="N132" s="171"/>
      <c r="O132" s="171"/>
      <c r="P132" s="171"/>
      <c r="Q132" s="171"/>
      <c r="R132" s="171"/>
      <c r="S132" s="171"/>
      <c r="T132" s="172"/>
      <c r="AT132" s="166" t="s">
        <v>194</v>
      </c>
      <c r="AU132" s="166" t="s">
        <v>24</v>
      </c>
      <c r="AV132" s="13" t="s">
        <v>88</v>
      </c>
      <c r="AW132" s="13" t="s">
        <v>35</v>
      </c>
      <c r="AX132" s="13" t="s">
        <v>24</v>
      </c>
      <c r="AY132" s="166" t="s">
        <v>185</v>
      </c>
    </row>
    <row r="133" spans="1:65" s="2" customFormat="1" ht="16.5" customHeight="1">
      <c r="A133" s="33"/>
      <c r="B133" s="150"/>
      <c r="C133" s="181" t="s">
        <v>157</v>
      </c>
      <c r="D133" s="181" t="s">
        <v>231</v>
      </c>
      <c r="E133" s="182" t="s">
        <v>5537</v>
      </c>
      <c r="F133" s="183" t="s">
        <v>5538</v>
      </c>
      <c r="G133" s="184" t="s">
        <v>228</v>
      </c>
      <c r="H133" s="185">
        <v>9.4</v>
      </c>
      <c r="I133" s="186"/>
      <c r="J133" s="187">
        <f>ROUND(I133*H133,2)</f>
        <v>0</v>
      </c>
      <c r="K133" s="183" t="s">
        <v>224</v>
      </c>
      <c r="L133" s="188"/>
      <c r="M133" s="189" t="s">
        <v>1</v>
      </c>
      <c r="N133" s="190" t="s">
        <v>45</v>
      </c>
      <c r="O133" s="59"/>
      <c r="P133" s="160">
        <f>O133*H133</f>
        <v>0</v>
      </c>
      <c r="Q133" s="160">
        <v>1</v>
      </c>
      <c r="R133" s="160">
        <f>Q133*H133</f>
        <v>9.4</v>
      </c>
      <c r="S133" s="160">
        <v>0</v>
      </c>
      <c r="T133" s="161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62" t="s">
        <v>217</v>
      </c>
      <c r="AT133" s="162" t="s">
        <v>231</v>
      </c>
      <c r="AU133" s="162" t="s">
        <v>24</v>
      </c>
      <c r="AY133" s="18" t="s">
        <v>185</v>
      </c>
      <c r="BE133" s="163">
        <f>IF(N133="základní",J133,0)</f>
        <v>0</v>
      </c>
      <c r="BF133" s="163">
        <f>IF(N133="snížená",J133,0)</f>
        <v>0</v>
      </c>
      <c r="BG133" s="163">
        <f>IF(N133="zákl. přenesená",J133,0)</f>
        <v>0</v>
      </c>
      <c r="BH133" s="163">
        <f>IF(N133="sníž. přenesená",J133,0)</f>
        <v>0</v>
      </c>
      <c r="BI133" s="163">
        <f>IF(N133="nulová",J133,0)</f>
        <v>0</v>
      </c>
      <c r="BJ133" s="18" t="s">
        <v>24</v>
      </c>
      <c r="BK133" s="163">
        <f>ROUND(I133*H133,2)</f>
        <v>0</v>
      </c>
      <c r="BL133" s="18" t="s">
        <v>192</v>
      </c>
      <c r="BM133" s="162" t="s">
        <v>5539</v>
      </c>
    </row>
    <row r="134" spans="1:65" s="15" customFormat="1">
      <c r="B134" s="194"/>
      <c r="D134" s="165" t="s">
        <v>194</v>
      </c>
      <c r="E134" s="195" t="s">
        <v>1</v>
      </c>
      <c r="F134" s="196" t="s">
        <v>5540</v>
      </c>
      <c r="H134" s="195" t="s">
        <v>1</v>
      </c>
      <c r="I134" s="197"/>
      <c r="L134" s="194"/>
      <c r="M134" s="198"/>
      <c r="N134" s="199"/>
      <c r="O134" s="199"/>
      <c r="P134" s="199"/>
      <c r="Q134" s="199"/>
      <c r="R134" s="199"/>
      <c r="S134" s="199"/>
      <c r="T134" s="200"/>
      <c r="AT134" s="195" t="s">
        <v>194</v>
      </c>
      <c r="AU134" s="195" t="s">
        <v>24</v>
      </c>
      <c r="AV134" s="15" t="s">
        <v>24</v>
      </c>
      <c r="AW134" s="15" t="s">
        <v>35</v>
      </c>
      <c r="AX134" s="15" t="s">
        <v>80</v>
      </c>
      <c r="AY134" s="195" t="s">
        <v>185</v>
      </c>
    </row>
    <row r="135" spans="1:65" s="13" customFormat="1">
      <c r="B135" s="164"/>
      <c r="D135" s="165" t="s">
        <v>194</v>
      </c>
      <c r="E135" s="166" t="s">
        <v>1</v>
      </c>
      <c r="F135" s="167" t="s">
        <v>5541</v>
      </c>
      <c r="H135" s="168">
        <v>9.4</v>
      </c>
      <c r="I135" s="169"/>
      <c r="L135" s="164"/>
      <c r="M135" s="170"/>
      <c r="N135" s="171"/>
      <c r="O135" s="171"/>
      <c r="P135" s="171"/>
      <c r="Q135" s="171"/>
      <c r="R135" s="171"/>
      <c r="S135" s="171"/>
      <c r="T135" s="172"/>
      <c r="AT135" s="166" t="s">
        <v>194</v>
      </c>
      <c r="AU135" s="166" t="s">
        <v>24</v>
      </c>
      <c r="AV135" s="13" t="s">
        <v>88</v>
      </c>
      <c r="AW135" s="13" t="s">
        <v>35</v>
      </c>
      <c r="AX135" s="13" t="s">
        <v>24</v>
      </c>
      <c r="AY135" s="166" t="s">
        <v>185</v>
      </c>
    </row>
    <row r="136" spans="1:65" s="2" customFormat="1" ht="16.5" customHeight="1">
      <c r="A136" s="33"/>
      <c r="B136" s="150"/>
      <c r="C136" s="151" t="s">
        <v>208</v>
      </c>
      <c r="D136" s="151" t="s">
        <v>187</v>
      </c>
      <c r="E136" s="152" t="s">
        <v>5542</v>
      </c>
      <c r="F136" s="153" t="s">
        <v>5543</v>
      </c>
      <c r="G136" s="154" t="s">
        <v>190</v>
      </c>
      <c r="H136" s="155">
        <v>5</v>
      </c>
      <c r="I136" s="156"/>
      <c r="J136" s="157">
        <f>ROUND(I136*H136,2)</f>
        <v>0</v>
      </c>
      <c r="K136" s="153" t="s">
        <v>191</v>
      </c>
      <c r="L136" s="34"/>
      <c r="M136" s="158" t="s">
        <v>1</v>
      </c>
      <c r="N136" s="159" t="s">
        <v>45</v>
      </c>
      <c r="O136" s="59"/>
      <c r="P136" s="160">
        <f>O136*H136</f>
        <v>0</v>
      </c>
      <c r="Q136" s="160">
        <v>0</v>
      </c>
      <c r="R136" s="160">
        <f>Q136*H136</f>
        <v>0</v>
      </c>
      <c r="S136" s="160">
        <v>0</v>
      </c>
      <c r="T136" s="161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62" t="s">
        <v>192</v>
      </c>
      <c r="AT136" s="162" t="s">
        <v>187</v>
      </c>
      <c r="AU136" s="162" t="s">
        <v>24</v>
      </c>
      <c r="AY136" s="18" t="s">
        <v>185</v>
      </c>
      <c r="BE136" s="163">
        <f>IF(N136="základní",J136,0)</f>
        <v>0</v>
      </c>
      <c r="BF136" s="163">
        <f>IF(N136="snížená",J136,0)</f>
        <v>0</v>
      </c>
      <c r="BG136" s="163">
        <f>IF(N136="zákl. přenesená",J136,0)</f>
        <v>0</v>
      </c>
      <c r="BH136" s="163">
        <f>IF(N136="sníž. přenesená",J136,0)</f>
        <v>0</v>
      </c>
      <c r="BI136" s="163">
        <f>IF(N136="nulová",J136,0)</f>
        <v>0</v>
      </c>
      <c r="BJ136" s="18" t="s">
        <v>24</v>
      </c>
      <c r="BK136" s="163">
        <f>ROUND(I136*H136,2)</f>
        <v>0</v>
      </c>
      <c r="BL136" s="18" t="s">
        <v>192</v>
      </c>
      <c r="BM136" s="162" t="s">
        <v>5544</v>
      </c>
    </row>
    <row r="137" spans="1:65" s="13" customFormat="1">
      <c r="B137" s="164"/>
      <c r="D137" s="165" t="s">
        <v>194</v>
      </c>
      <c r="E137" s="166" t="s">
        <v>1</v>
      </c>
      <c r="F137" s="167" t="s">
        <v>5545</v>
      </c>
      <c r="H137" s="168">
        <v>5</v>
      </c>
      <c r="I137" s="169"/>
      <c r="L137" s="164"/>
      <c r="M137" s="170"/>
      <c r="N137" s="171"/>
      <c r="O137" s="171"/>
      <c r="P137" s="171"/>
      <c r="Q137" s="171"/>
      <c r="R137" s="171"/>
      <c r="S137" s="171"/>
      <c r="T137" s="172"/>
      <c r="AT137" s="166" t="s">
        <v>194</v>
      </c>
      <c r="AU137" s="166" t="s">
        <v>24</v>
      </c>
      <c r="AV137" s="13" t="s">
        <v>88</v>
      </c>
      <c r="AW137" s="13" t="s">
        <v>35</v>
      </c>
      <c r="AX137" s="13" t="s">
        <v>24</v>
      </c>
      <c r="AY137" s="166" t="s">
        <v>185</v>
      </c>
    </row>
    <row r="138" spans="1:65" s="2" customFormat="1" ht="16.5" customHeight="1">
      <c r="A138" s="33"/>
      <c r="B138" s="150"/>
      <c r="C138" s="181" t="s">
        <v>213</v>
      </c>
      <c r="D138" s="181" t="s">
        <v>231</v>
      </c>
      <c r="E138" s="182" t="s">
        <v>5546</v>
      </c>
      <c r="F138" s="183" t="s">
        <v>5547</v>
      </c>
      <c r="G138" s="184" t="s">
        <v>4693</v>
      </c>
      <c r="H138" s="185">
        <v>5</v>
      </c>
      <c r="I138" s="186"/>
      <c r="J138" s="187">
        <f>ROUND(I138*H138,2)</f>
        <v>0</v>
      </c>
      <c r="K138" s="183" t="s">
        <v>224</v>
      </c>
      <c r="L138" s="188"/>
      <c r="M138" s="189" t="s">
        <v>1</v>
      </c>
      <c r="N138" s="190" t="s">
        <v>45</v>
      </c>
      <c r="O138" s="59"/>
      <c r="P138" s="160">
        <f>O138*H138</f>
        <v>0</v>
      </c>
      <c r="Q138" s="160">
        <v>0</v>
      </c>
      <c r="R138" s="160">
        <f>Q138*H138</f>
        <v>0</v>
      </c>
      <c r="S138" s="160">
        <v>0</v>
      </c>
      <c r="T138" s="161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2" t="s">
        <v>217</v>
      </c>
      <c r="AT138" s="162" t="s">
        <v>231</v>
      </c>
      <c r="AU138" s="162" t="s">
        <v>24</v>
      </c>
      <c r="AY138" s="18" t="s">
        <v>185</v>
      </c>
      <c r="BE138" s="163">
        <f>IF(N138="základní",J138,0)</f>
        <v>0</v>
      </c>
      <c r="BF138" s="163">
        <f>IF(N138="snížená",J138,0)</f>
        <v>0</v>
      </c>
      <c r="BG138" s="163">
        <f>IF(N138="zákl. přenesená",J138,0)</f>
        <v>0</v>
      </c>
      <c r="BH138" s="163">
        <f>IF(N138="sníž. přenesená",J138,0)</f>
        <v>0</v>
      </c>
      <c r="BI138" s="163">
        <f>IF(N138="nulová",J138,0)</f>
        <v>0</v>
      </c>
      <c r="BJ138" s="18" t="s">
        <v>24</v>
      </c>
      <c r="BK138" s="163">
        <f>ROUND(I138*H138,2)</f>
        <v>0</v>
      </c>
      <c r="BL138" s="18" t="s">
        <v>192</v>
      </c>
      <c r="BM138" s="162" t="s">
        <v>5548</v>
      </c>
    </row>
    <row r="139" spans="1:65" s="2" customFormat="1" ht="21.75" customHeight="1">
      <c r="A139" s="33"/>
      <c r="B139" s="150"/>
      <c r="C139" s="151" t="s">
        <v>217</v>
      </c>
      <c r="D139" s="151" t="s">
        <v>187</v>
      </c>
      <c r="E139" s="152" t="s">
        <v>5549</v>
      </c>
      <c r="F139" s="153" t="s">
        <v>5550</v>
      </c>
      <c r="G139" s="154" t="s">
        <v>288</v>
      </c>
      <c r="H139" s="155">
        <v>7.5</v>
      </c>
      <c r="I139" s="156"/>
      <c r="J139" s="157">
        <f>ROUND(I139*H139,2)</f>
        <v>0</v>
      </c>
      <c r="K139" s="153" t="s">
        <v>224</v>
      </c>
      <c r="L139" s="34"/>
      <c r="M139" s="158" t="s">
        <v>1</v>
      </c>
      <c r="N139" s="159" t="s">
        <v>45</v>
      </c>
      <c r="O139" s="59"/>
      <c r="P139" s="160">
        <f>O139*H139</f>
        <v>0</v>
      </c>
      <c r="Q139" s="160">
        <v>2.3E-3</v>
      </c>
      <c r="R139" s="160">
        <f>Q139*H139</f>
        <v>1.7250000000000001E-2</v>
      </c>
      <c r="S139" s="160">
        <v>0</v>
      </c>
      <c r="T139" s="161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2" t="s">
        <v>192</v>
      </c>
      <c r="AT139" s="162" t="s">
        <v>187</v>
      </c>
      <c r="AU139" s="162" t="s">
        <v>24</v>
      </c>
      <c r="AY139" s="18" t="s">
        <v>185</v>
      </c>
      <c r="BE139" s="163">
        <f>IF(N139="základní",J139,0)</f>
        <v>0</v>
      </c>
      <c r="BF139" s="163">
        <f>IF(N139="snížená",J139,0)</f>
        <v>0</v>
      </c>
      <c r="BG139" s="163">
        <f>IF(N139="zákl. přenesená",J139,0)</f>
        <v>0</v>
      </c>
      <c r="BH139" s="163">
        <f>IF(N139="sníž. přenesená",J139,0)</f>
        <v>0</v>
      </c>
      <c r="BI139" s="163">
        <f>IF(N139="nulová",J139,0)</f>
        <v>0</v>
      </c>
      <c r="BJ139" s="18" t="s">
        <v>24</v>
      </c>
      <c r="BK139" s="163">
        <f>ROUND(I139*H139,2)</f>
        <v>0</v>
      </c>
      <c r="BL139" s="18" t="s">
        <v>192</v>
      </c>
      <c r="BM139" s="162" t="s">
        <v>5551</v>
      </c>
    </row>
    <row r="140" spans="1:65" s="13" customFormat="1">
      <c r="B140" s="164"/>
      <c r="D140" s="165" t="s">
        <v>194</v>
      </c>
      <c r="E140" s="166" t="s">
        <v>1</v>
      </c>
      <c r="F140" s="167" t="s">
        <v>5552</v>
      </c>
      <c r="H140" s="168">
        <v>7.5</v>
      </c>
      <c r="I140" s="169"/>
      <c r="L140" s="164"/>
      <c r="M140" s="170"/>
      <c r="N140" s="171"/>
      <c r="O140" s="171"/>
      <c r="P140" s="171"/>
      <c r="Q140" s="171"/>
      <c r="R140" s="171"/>
      <c r="S140" s="171"/>
      <c r="T140" s="172"/>
      <c r="AT140" s="166" t="s">
        <v>194</v>
      </c>
      <c r="AU140" s="166" t="s">
        <v>24</v>
      </c>
      <c r="AV140" s="13" t="s">
        <v>88</v>
      </c>
      <c r="AW140" s="13" t="s">
        <v>35</v>
      </c>
      <c r="AX140" s="13" t="s">
        <v>24</v>
      </c>
      <c r="AY140" s="166" t="s">
        <v>185</v>
      </c>
    </row>
    <row r="141" spans="1:65" s="2" customFormat="1" ht="21.75" customHeight="1">
      <c r="A141" s="33"/>
      <c r="B141" s="150"/>
      <c r="C141" s="151" t="s">
        <v>221</v>
      </c>
      <c r="D141" s="151" t="s">
        <v>187</v>
      </c>
      <c r="E141" s="152" t="s">
        <v>5553</v>
      </c>
      <c r="F141" s="153" t="s">
        <v>5554</v>
      </c>
      <c r="G141" s="154" t="s">
        <v>375</v>
      </c>
      <c r="H141" s="155">
        <v>7.5</v>
      </c>
      <c r="I141" s="156"/>
      <c r="J141" s="157">
        <f>ROUND(I141*H141,2)</f>
        <v>0</v>
      </c>
      <c r="K141" s="153" t="s">
        <v>224</v>
      </c>
      <c r="L141" s="34"/>
      <c r="M141" s="158" t="s">
        <v>1</v>
      </c>
      <c r="N141" s="159" t="s">
        <v>45</v>
      </c>
      <c r="O141" s="59"/>
      <c r="P141" s="160">
        <f>O141*H141</f>
        <v>0</v>
      </c>
      <c r="Q141" s="160">
        <v>0</v>
      </c>
      <c r="R141" s="160">
        <f>Q141*H141</f>
        <v>0</v>
      </c>
      <c r="S141" s="160">
        <v>0</v>
      </c>
      <c r="T141" s="161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2" t="s">
        <v>192</v>
      </c>
      <c r="AT141" s="162" t="s">
        <v>187</v>
      </c>
      <c r="AU141" s="162" t="s">
        <v>24</v>
      </c>
      <c r="AY141" s="18" t="s">
        <v>185</v>
      </c>
      <c r="BE141" s="163">
        <f>IF(N141="základní",J141,0)</f>
        <v>0</v>
      </c>
      <c r="BF141" s="163">
        <f>IF(N141="snížená",J141,0)</f>
        <v>0</v>
      </c>
      <c r="BG141" s="163">
        <f>IF(N141="zákl. přenesená",J141,0)</f>
        <v>0</v>
      </c>
      <c r="BH141" s="163">
        <f>IF(N141="sníž. přenesená",J141,0)</f>
        <v>0</v>
      </c>
      <c r="BI141" s="163">
        <f>IF(N141="nulová",J141,0)</f>
        <v>0</v>
      </c>
      <c r="BJ141" s="18" t="s">
        <v>24</v>
      </c>
      <c r="BK141" s="163">
        <f>ROUND(I141*H141,2)</f>
        <v>0</v>
      </c>
      <c r="BL141" s="18" t="s">
        <v>192</v>
      </c>
      <c r="BM141" s="162" t="s">
        <v>5555</v>
      </c>
    </row>
    <row r="142" spans="1:65" s="13" customFormat="1">
      <c r="B142" s="164"/>
      <c r="D142" s="165" t="s">
        <v>194</v>
      </c>
      <c r="E142" s="166" t="s">
        <v>1</v>
      </c>
      <c r="F142" s="167" t="s">
        <v>5556</v>
      </c>
      <c r="H142" s="168">
        <v>7.5</v>
      </c>
      <c r="I142" s="169"/>
      <c r="L142" s="164"/>
      <c r="M142" s="170"/>
      <c r="N142" s="171"/>
      <c r="O142" s="171"/>
      <c r="P142" s="171"/>
      <c r="Q142" s="171"/>
      <c r="R142" s="171"/>
      <c r="S142" s="171"/>
      <c r="T142" s="172"/>
      <c r="AT142" s="166" t="s">
        <v>194</v>
      </c>
      <c r="AU142" s="166" t="s">
        <v>24</v>
      </c>
      <c r="AV142" s="13" t="s">
        <v>88</v>
      </c>
      <c r="AW142" s="13" t="s">
        <v>35</v>
      </c>
      <c r="AX142" s="13" t="s">
        <v>24</v>
      </c>
      <c r="AY142" s="166" t="s">
        <v>185</v>
      </c>
    </row>
    <row r="143" spans="1:65" s="2" customFormat="1" ht="16.5" customHeight="1">
      <c r="A143" s="33"/>
      <c r="B143" s="150"/>
      <c r="C143" s="181" t="s">
        <v>109</v>
      </c>
      <c r="D143" s="181" t="s">
        <v>231</v>
      </c>
      <c r="E143" s="182" t="s">
        <v>5557</v>
      </c>
      <c r="F143" s="183" t="s">
        <v>5558</v>
      </c>
      <c r="G143" s="184" t="s">
        <v>375</v>
      </c>
      <c r="H143" s="185">
        <v>75</v>
      </c>
      <c r="I143" s="186"/>
      <c r="J143" s="187">
        <f>ROUND(I143*H143,2)</f>
        <v>0</v>
      </c>
      <c r="K143" s="183" t="s">
        <v>224</v>
      </c>
      <c r="L143" s="188"/>
      <c r="M143" s="189" t="s">
        <v>1</v>
      </c>
      <c r="N143" s="190" t="s">
        <v>45</v>
      </c>
      <c r="O143" s="59"/>
      <c r="P143" s="160">
        <f>O143*H143</f>
        <v>0</v>
      </c>
      <c r="Q143" s="160">
        <v>0</v>
      </c>
      <c r="R143" s="160">
        <f>Q143*H143</f>
        <v>0</v>
      </c>
      <c r="S143" s="160">
        <v>0</v>
      </c>
      <c r="T143" s="161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2" t="s">
        <v>217</v>
      </c>
      <c r="AT143" s="162" t="s">
        <v>231</v>
      </c>
      <c r="AU143" s="162" t="s">
        <v>24</v>
      </c>
      <c r="AY143" s="18" t="s">
        <v>185</v>
      </c>
      <c r="BE143" s="163">
        <f>IF(N143="základní",J143,0)</f>
        <v>0</v>
      </c>
      <c r="BF143" s="163">
        <f>IF(N143="snížená",J143,0)</f>
        <v>0</v>
      </c>
      <c r="BG143" s="163">
        <f>IF(N143="zákl. přenesená",J143,0)</f>
        <v>0</v>
      </c>
      <c r="BH143" s="163">
        <f>IF(N143="sníž. přenesená",J143,0)</f>
        <v>0</v>
      </c>
      <c r="BI143" s="163">
        <f>IF(N143="nulová",J143,0)</f>
        <v>0</v>
      </c>
      <c r="BJ143" s="18" t="s">
        <v>24</v>
      </c>
      <c r="BK143" s="163">
        <f>ROUND(I143*H143,2)</f>
        <v>0</v>
      </c>
      <c r="BL143" s="18" t="s">
        <v>192</v>
      </c>
      <c r="BM143" s="162" t="s">
        <v>5559</v>
      </c>
    </row>
    <row r="144" spans="1:65" s="13" customFormat="1">
      <c r="B144" s="164"/>
      <c r="D144" s="165" t="s">
        <v>194</v>
      </c>
      <c r="E144" s="166" t="s">
        <v>1</v>
      </c>
      <c r="F144" s="167" t="s">
        <v>5560</v>
      </c>
      <c r="H144" s="168">
        <v>75</v>
      </c>
      <c r="I144" s="169"/>
      <c r="L144" s="164"/>
      <c r="M144" s="170"/>
      <c r="N144" s="171"/>
      <c r="O144" s="171"/>
      <c r="P144" s="171"/>
      <c r="Q144" s="171"/>
      <c r="R144" s="171"/>
      <c r="S144" s="171"/>
      <c r="T144" s="172"/>
      <c r="AT144" s="166" t="s">
        <v>194</v>
      </c>
      <c r="AU144" s="166" t="s">
        <v>24</v>
      </c>
      <c r="AV144" s="13" t="s">
        <v>88</v>
      </c>
      <c r="AW144" s="13" t="s">
        <v>35</v>
      </c>
      <c r="AX144" s="13" t="s">
        <v>24</v>
      </c>
      <c r="AY144" s="166" t="s">
        <v>185</v>
      </c>
    </row>
    <row r="145" spans="1:65" s="2" customFormat="1" ht="16.5" customHeight="1">
      <c r="A145" s="33"/>
      <c r="B145" s="150"/>
      <c r="C145" s="151" t="s">
        <v>112</v>
      </c>
      <c r="D145" s="151" t="s">
        <v>187</v>
      </c>
      <c r="E145" s="152" t="s">
        <v>5561</v>
      </c>
      <c r="F145" s="153" t="s">
        <v>5562</v>
      </c>
      <c r="G145" s="154" t="s">
        <v>375</v>
      </c>
      <c r="H145" s="155">
        <v>27.5</v>
      </c>
      <c r="I145" s="156"/>
      <c r="J145" s="157">
        <f>ROUND(I145*H145,2)</f>
        <v>0</v>
      </c>
      <c r="K145" s="153" t="s">
        <v>224</v>
      </c>
      <c r="L145" s="34"/>
      <c r="M145" s="158" t="s">
        <v>1</v>
      </c>
      <c r="N145" s="159" t="s">
        <v>45</v>
      </c>
      <c r="O145" s="59"/>
      <c r="P145" s="160">
        <f>O145*H145</f>
        <v>0</v>
      </c>
      <c r="Q145" s="160">
        <v>0</v>
      </c>
      <c r="R145" s="160">
        <f>Q145*H145</f>
        <v>0</v>
      </c>
      <c r="S145" s="160">
        <v>0</v>
      </c>
      <c r="T145" s="161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2" t="s">
        <v>192</v>
      </c>
      <c r="AT145" s="162" t="s">
        <v>187</v>
      </c>
      <c r="AU145" s="162" t="s">
        <v>24</v>
      </c>
      <c r="AY145" s="18" t="s">
        <v>185</v>
      </c>
      <c r="BE145" s="163">
        <f>IF(N145="základní",J145,0)</f>
        <v>0</v>
      </c>
      <c r="BF145" s="163">
        <f>IF(N145="snížená",J145,0)</f>
        <v>0</v>
      </c>
      <c r="BG145" s="163">
        <f>IF(N145="zákl. přenesená",J145,0)</f>
        <v>0</v>
      </c>
      <c r="BH145" s="163">
        <f>IF(N145="sníž. přenesená",J145,0)</f>
        <v>0</v>
      </c>
      <c r="BI145" s="163">
        <f>IF(N145="nulová",J145,0)</f>
        <v>0</v>
      </c>
      <c r="BJ145" s="18" t="s">
        <v>24</v>
      </c>
      <c r="BK145" s="163">
        <f>ROUND(I145*H145,2)</f>
        <v>0</v>
      </c>
      <c r="BL145" s="18" t="s">
        <v>192</v>
      </c>
      <c r="BM145" s="162" t="s">
        <v>5563</v>
      </c>
    </row>
    <row r="146" spans="1:65" s="13" customFormat="1">
      <c r="B146" s="164"/>
      <c r="D146" s="165" t="s">
        <v>194</v>
      </c>
      <c r="E146" s="166" t="s">
        <v>1</v>
      </c>
      <c r="F146" s="167" t="s">
        <v>5564</v>
      </c>
      <c r="H146" s="168">
        <v>25</v>
      </c>
      <c r="I146" s="169"/>
      <c r="L146" s="164"/>
      <c r="M146" s="170"/>
      <c r="N146" s="171"/>
      <c r="O146" s="171"/>
      <c r="P146" s="171"/>
      <c r="Q146" s="171"/>
      <c r="R146" s="171"/>
      <c r="S146" s="171"/>
      <c r="T146" s="172"/>
      <c r="AT146" s="166" t="s">
        <v>194</v>
      </c>
      <c r="AU146" s="166" t="s">
        <v>24</v>
      </c>
      <c r="AV146" s="13" t="s">
        <v>88</v>
      </c>
      <c r="AW146" s="13" t="s">
        <v>35</v>
      </c>
      <c r="AX146" s="13" t="s">
        <v>80</v>
      </c>
      <c r="AY146" s="166" t="s">
        <v>185</v>
      </c>
    </row>
    <row r="147" spans="1:65" s="13" customFormat="1">
      <c r="B147" s="164"/>
      <c r="D147" s="165" t="s">
        <v>194</v>
      </c>
      <c r="E147" s="166" t="s">
        <v>1</v>
      </c>
      <c r="F147" s="167" t="s">
        <v>5565</v>
      </c>
      <c r="H147" s="168">
        <v>2.5</v>
      </c>
      <c r="I147" s="169"/>
      <c r="L147" s="164"/>
      <c r="M147" s="170"/>
      <c r="N147" s="171"/>
      <c r="O147" s="171"/>
      <c r="P147" s="171"/>
      <c r="Q147" s="171"/>
      <c r="R147" s="171"/>
      <c r="S147" s="171"/>
      <c r="T147" s="172"/>
      <c r="AT147" s="166" t="s">
        <v>194</v>
      </c>
      <c r="AU147" s="166" t="s">
        <v>24</v>
      </c>
      <c r="AV147" s="13" t="s">
        <v>88</v>
      </c>
      <c r="AW147" s="13" t="s">
        <v>35</v>
      </c>
      <c r="AX147" s="13" t="s">
        <v>80</v>
      </c>
      <c r="AY147" s="166" t="s">
        <v>185</v>
      </c>
    </row>
    <row r="148" spans="1:65" s="14" customFormat="1">
      <c r="B148" s="173"/>
      <c r="D148" s="165" t="s">
        <v>194</v>
      </c>
      <c r="E148" s="174" t="s">
        <v>1</v>
      </c>
      <c r="F148" s="175" t="s">
        <v>195</v>
      </c>
      <c r="H148" s="176">
        <v>27.5</v>
      </c>
      <c r="I148" s="177"/>
      <c r="L148" s="173"/>
      <c r="M148" s="178"/>
      <c r="N148" s="179"/>
      <c r="O148" s="179"/>
      <c r="P148" s="179"/>
      <c r="Q148" s="179"/>
      <c r="R148" s="179"/>
      <c r="S148" s="179"/>
      <c r="T148" s="180"/>
      <c r="AT148" s="174" t="s">
        <v>194</v>
      </c>
      <c r="AU148" s="174" t="s">
        <v>24</v>
      </c>
      <c r="AV148" s="14" t="s">
        <v>192</v>
      </c>
      <c r="AW148" s="14" t="s">
        <v>35</v>
      </c>
      <c r="AX148" s="14" t="s">
        <v>24</v>
      </c>
      <c r="AY148" s="174" t="s">
        <v>185</v>
      </c>
    </row>
    <row r="149" spans="1:65" s="2" customFormat="1" ht="16.5" customHeight="1">
      <c r="A149" s="33"/>
      <c r="B149" s="150"/>
      <c r="C149" s="181" t="s">
        <v>123</v>
      </c>
      <c r="D149" s="181" t="s">
        <v>231</v>
      </c>
      <c r="E149" s="182" t="s">
        <v>5566</v>
      </c>
      <c r="F149" s="183" t="s">
        <v>5567</v>
      </c>
      <c r="G149" s="184" t="s">
        <v>375</v>
      </c>
      <c r="H149" s="185">
        <v>25</v>
      </c>
      <c r="I149" s="186"/>
      <c r="J149" s="187">
        <f>ROUND(I149*H149,2)</f>
        <v>0</v>
      </c>
      <c r="K149" s="183" t="s">
        <v>224</v>
      </c>
      <c r="L149" s="188"/>
      <c r="M149" s="189" t="s">
        <v>1</v>
      </c>
      <c r="N149" s="190" t="s">
        <v>45</v>
      </c>
      <c r="O149" s="59"/>
      <c r="P149" s="160">
        <f>O149*H149</f>
        <v>0</v>
      </c>
      <c r="Q149" s="160">
        <v>0</v>
      </c>
      <c r="R149" s="160">
        <f>Q149*H149</f>
        <v>0</v>
      </c>
      <c r="S149" s="160">
        <v>0</v>
      </c>
      <c r="T149" s="161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2" t="s">
        <v>217</v>
      </c>
      <c r="AT149" s="162" t="s">
        <v>231</v>
      </c>
      <c r="AU149" s="162" t="s">
        <v>24</v>
      </c>
      <c r="AY149" s="18" t="s">
        <v>185</v>
      </c>
      <c r="BE149" s="163">
        <f>IF(N149="základní",J149,0)</f>
        <v>0</v>
      </c>
      <c r="BF149" s="163">
        <f>IF(N149="snížená",J149,0)</f>
        <v>0</v>
      </c>
      <c r="BG149" s="163">
        <f>IF(N149="zákl. přenesená",J149,0)</f>
        <v>0</v>
      </c>
      <c r="BH149" s="163">
        <f>IF(N149="sníž. přenesená",J149,0)</f>
        <v>0</v>
      </c>
      <c r="BI149" s="163">
        <f>IF(N149="nulová",J149,0)</f>
        <v>0</v>
      </c>
      <c r="BJ149" s="18" t="s">
        <v>24</v>
      </c>
      <c r="BK149" s="163">
        <f>ROUND(I149*H149,2)</f>
        <v>0</v>
      </c>
      <c r="BL149" s="18" t="s">
        <v>192</v>
      </c>
      <c r="BM149" s="162" t="s">
        <v>5568</v>
      </c>
    </row>
    <row r="150" spans="1:65" s="13" customFormat="1">
      <c r="B150" s="164"/>
      <c r="D150" s="165" t="s">
        <v>194</v>
      </c>
      <c r="E150" s="166" t="s">
        <v>1</v>
      </c>
      <c r="F150" s="167" t="s">
        <v>5569</v>
      </c>
      <c r="H150" s="168">
        <v>25</v>
      </c>
      <c r="I150" s="169"/>
      <c r="L150" s="164"/>
      <c r="M150" s="170"/>
      <c r="N150" s="171"/>
      <c r="O150" s="171"/>
      <c r="P150" s="171"/>
      <c r="Q150" s="171"/>
      <c r="R150" s="171"/>
      <c r="S150" s="171"/>
      <c r="T150" s="172"/>
      <c r="AT150" s="166" t="s">
        <v>194</v>
      </c>
      <c r="AU150" s="166" t="s">
        <v>24</v>
      </c>
      <c r="AV150" s="13" t="s">
        <v>88</v>
      </c>
      <c r="AW150" s="13" t="s">
        <v>35</v>
      </c>
      <c r="AX150" s="13" t="s">
        <v>24</v>
      </c>
      <c r="AY150" s="166" t="s">
        <v>185</v>
      </c>
    </row>
    <row r="151" spans="1:65" s="2" customFormat="1" ht="16.5" customHeight="1">
      <c r="A151" s="33"/>
      <c r="B151" s="150"/>
      <c r="C151" s="181" t="s">
        <v>241</v>
      </c>
      <c r="D151" s="181" t="s">
        <v>231</v>
      </c>
      <c r="E151" s="182" t="s">
        <v>5570</v>
      </c>
      <c r="F151" s="183" t="s">
        <v>5571</v>
      </c>
      <c r="G151" s="184" t="s">
        <v>375</v>
      </c>
      <c r="H151" s="185">
        <v>2.5</v>
      </c>
      <c r="I151" s="186"/>
      <c r="J151" s="187">
        <f>ROUND(I151*H151,2)</f>
        <v>0</v>
      </c>
      <c r="K151" s="183" t="s">
        <v>224</v>
      </c>
      <c r="L151" s="188"/>
      <c r="M151" s="189" t="s">
        <v>1</v>
      </c>
      <c r="N151" s="190" t="s">
        <v>45</v>
      </c>
      <c r="O151" s="59"/>
      <c r="P151" s="160">
        <f>O151*H151</f>
        <v>0</v>
      </c>
      <c r="Q151" s="160">
        <v>0</v>
      </c>
      <c r="R151" s="160">
        <f>Q151*H151</f>
        <v>0</v>
      </c>
      <c r="S151" s="160">
        <v>0</v>
      </c>
      <c r="T151" s="161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2" t="s">
        <v>217</v>
      </c>
      <c r="AT151" s="162" t="s">
        <v>231</v>
      </c>
      <c r="AU151" s="162" t="s">
        <v>24</v>
      </c>
      <c r="AY151" s="18" t="s">
        <v>185</v>
      </c>
      <c r="BE151" s="163">
        <f>IF(N151="základní",J151,0)</f>
        <v>0</v>
      </c>
      <c r="BF151" s="163">
        <f>IF(N151="snížená",J151,0)</f>
        <v>0</v>
      </c>
      <c r="BG151" s="163">
        <f>IF(N151="zákl. přenesená",J151,0)</f>
        <v>0</v>
      </c>
      <c r="BH151" s="163">
        <f>IF(N151="sníž. přenesená",J151,0)</f>
        <v>0</v>
      </c>
      <c r="BI151" s="163">
        <f>IF(N151="nulová",J151,0)</f>
        <v>0</v>
      </c>
      <c r="BJ151" s="18" t="s">
        <v>24</v>
      </c>
      <c r="BK151" s="163">
        <f>ROUND(I151*H151,2)</f>
        <v>0</v>
      </c>
      <c r="BL151" s="18" t="s">
        <v>192</v>
      </c>
      <c r="BM151" s="162" t="s">
        <v>5572</v>
      </c>
    </row>
    <row r="152" spans="1:65" s="13" customFormat="1">
      <c r="B152" s="164"/>
      <c r="D152" s="165" t="s">
        <v>194</v>
      </c>
      <c r="E152" s="166" t="s">
        <v>1</v>
      </c>
      <c r="F152" s="167" t="s">
        <v>5573</v>
      </c>
      <c r="H152" s="168">
        <v>2.5</v>
      </c>
      <c r="I152" s="169"/>
      <c r="L152" s="164"/>
      <c r="M152" s="170"/>
      <c r="N152" s="171"/>
      <c r="O152" s="171"/>
      <c r="P152" s="171"/>
      <c r="Q152" s="171"/>
      <c r="R152" s="171"/>
      <c r="S152" s="171"/>
      <c r="T152" s="172"/>
      <c r="AT152" s="166" t="s">
        <v>194</v>
      </c>
      <c r="AU152" s="166" t="s">
        <v>24</v>
      </c>
      <c r="AV152" s="13" t="s">
        <v>88</v>
      </c>
      <c r="AW152" s="13" t="s">
        <v>35</v>
      </c>
      <c r="AX152" s="13" t="s">
        <v>24</v>
      </c>
      <c r="AY152" s="166" t="s">
        <v>185</v>
      </c>
    </row>
    <row r="153" spans="1:65" s="2" customFormat="1" ht="21.75" customHeight="1">
      <c r="A153" s="33"/>
      <c r="B153" s="150"/>
      <c r="C153" s="151" t="s">
        <v>246</v>
      </c>
      <c r="D153" s="151" t="s">
        <v>187</v>
      </c>
      <c r="E153" s="152" t="s">
        <v>5574</v>
      </c>
      <c r="F153" s="153" t="s">
        <v>5575</v>
      </c>
      <c r="G153" s="154" t="s">
        <v>190</v>
      </c>
      <c r="H153" s="155">
        <v>5</v>
      </c>
      <c r="I153" s="156"/>
      <c r="J153" s="157">
        <f>ROUND(I153*H153,2)</f>
        <v>0</v>
      </c>
      <c r="K153" s="153" t="s">
        <v>191</v>
      </c>
      <c r="L153" s="34"/>
      <c r="M153" s="158" t="s">
        <v>1</v>
      </c>
      <c r="N153" s="159" t="s">
        <v>45</v>
      </c>
      <c r="O153" s="59"/>
      <c r="P153" s="160">
        <f>O153*H153</f>
        <v>0</v>
      </c>
      <c r="Q153" s="160">
        <v>6.0000000000000002E-5</v>
      </c>
      <c r="R153" s="160">
        <f>Q153*H153</f>
        <v>3.0000000000000003E-4</v>
      </c>
      <c r="S153" s="160">
        <v>0</v>
      </c>
      <c r="T153" s="161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2" t="s">
        <v>192</v>
      </c>
      <c r="AT153" s="162" t="s">
        <v>187</v>
      </c>
      <c r="AU153" s="162" t="s">
        <v>24</v>
      </c>
      <c r="AY153" s="18" t="s">
        <v>185</v>
      </c>
      <c r="BE153" s="163">
        <f>IF(N153="základní",J153,0)</f>
        <v>0</v>
      </c>
      <c r="BF153" s="163">
        <f>IF(N153="snížená",J153,0)</f>
        <v>0</v>
      </c>
      <c r="BG153" s="163">
        <f>IF(N153="zákl. přenesená",J153,0)</f>
        <v>0</v>
      </c>
      <c r="BH153" s="163">
        <f>IF(N153="sníž. přenesená",J153,0)</f>
        <v>0</v>
      </c>
      <c r="BI153" s="163">
        <f>IF(N153="nulová",J153,0)</f>
        <v>0</v>
      </c>
      <c r="BJ153" s="18" t="s">
        <v>24</v>
      </c>
      <c r="BK153" s="163">
        <f>ROUND(I153*H153,2)</f>
        <v>0</v>
      </c>
      <c r="BL153" s="18" t="s">
        <v>192</v>
      </c>
      <c r="BM153" s="162" t="s">
        <v>5576</v>
      </c>
    </row>
    <row r="154" spans="1:65" s="2" customFormat="1" ht="16.5" customHeight="1">
      <c r="A154" s="33"/>
      <c r="B154" s="150"/>
      <c r="C154" s="181" t="s">
        <v>8</v>
      </c>
      <c r="D154" s="181" t="s">
        <v>231</v>
      </c>
      <c r="E154" s="182" t="s">
        <v>5577</v>
      </c>
      <c r="F154" s="183" t="s">
        <v>5578</v>
      </c>
      <c r="G154" s="184" t="s">
        <v>4693</v>
      </c>
      <c r="H154" s="185">
        <v>15</v>
      </c>
      <c r="I154" s="186"/>
      <c r="J154" s="187">
        <f>ROUND(I154*H154,2)</f>
        <v>0</v>
      </c>
      <c r="K154" s="183" t="s">
        <v>224</v>
      </c>
      <c r="L154" s="188"/>
      <c r="M154" s="189" t="s">
        <v>1</v>
      </c>
      <c r="N154" s="190" t="s">
        <v>45</v>
      </c>
      <c r="O154" s="59"/>
      <c r="P154" s="160">
        <f>O154*H154</f>
        <v>0</v>
      </c>
      <c r="Q154" s="160">
        <v>0</v>
      </c>
      <c r="R154" s="160">
        <f>Q154*H154</f>
        <v>0</v>
      </c>
      <c r="S154" s="160">
        <v>0</v>
      </c>
      <c r="T154" s="161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62" t="s">
        <v>217</v>
      </c>
      <c r="AT154" s="162" t="s">
        <v>231</v>
      </c>
      <c r="AU154" s="162" t="s">
        <v>24</v>
      </c>
      <c r="AY154" s="18" t="s">
        <v>185</v>
      </c>
      <c r="BE154" s="163">
        <f>IF(N154="základní",J154,0)</f>
        <v>0</v>
      </c>
      <c r="BF154" s="163">
        <f>IF(N154="snížená",J154,0)</f>
        <v>0</v>
      </c>
      <c r="BG154" s="163">
        <f>IF(N154="zákl. přenesená",J154,0)</f>
        <v>0</v>
      </c>
      <c r="BH154" s="163">
        <f>IF(N154="sníž. přenesená",J154,0)</f>
        <v>0</v>
      </c>
      <c r="BI154" s="163">
        <f>IF(N154="nulová",J154,0)</f>
        <v>0</v>
      </c>
      <c r="BJ154" s="18" t="s">
        <v>24</v>
      </c>
      <c r="BK154" s="163">
        <f>ROUND(I154*H154,2)</f>
        <v>0</v>
      </c>
      <c r="BL154" s="18" t="s">
        <v>192</v>
      </c>
      <c r="BM154" s="162" t="s">
        <v>5579</v>
      </c>
    </row>
    <row r="155" spans="1:65" s="2" customFormat="1" ht="16.5" customHeight="1">
      <c r="A155" s="33"/>
      <c r="B155" s="150"/>
      <c r="C155" s="181" t="s">
        <v>337</v>
      </c>
      <c r="D155" s="181" t="s">
        <v>231</v>
      </c>
      <c r="E155" s="182" t="s">
        <v>5580</v>
      </c>
      <c r="F155" s="183" t="s">
        <v>5581</v>
      </c>
      <c r="G155" s="184" t="s">
        <v>5582</v>
      </c>
      <c r="H155" s="185">
        <v>7.5</v>
      </c>
      <c r="I155" s="186"/>
      <c r="J155" s="187">
        <f>ROUND(I155*H155,2)</f>
        <v>0</v>
      </c>
      <c r="K155" s="183" t="s">
        <v>224</v>
      </c>
      <c r="L155" s="188"/>
      <c r="M155" s="189" t="s">
        <v>1</v>
      </c>
      <c r="N155" s="190" t="s">
        <v>45</v>
      </c>
      <c r="O155" s="59"/>
      <c r="P155" s="160">
        <f>O155*H155</f>
        <v>0</v>
      </c>
      <c r="Q155" s="160">
        <v>0</v>
      </c>
      <c r="R155" s="160">
        <f>Q155*H155</f>
        <v>0</v>
      </c>
      <c r="S155" s="160">
        <v>0</v>
      </c>
      <c r="T155" s="161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62" t="s">
        <v>217</v>
      </c>
      <c r="AT155" s="162" t="s">
        <v>231</v>
      </c>
      <c r="AU155" s="162" t="s">
        <v>24</v>
      </c>
      <c r="AY155" s="18" t="s">
        <v>185</v>
      </c>
      <c r="BE155" s="163">
        <f>IF(N155="základní",J155,0)</f>
        <v>0</v>
      </c>
      <c r="BF155" s="163">
        <f>IF(N155="snížená",J155,0)</f>
        <v>0</v>
      </c>
      <c r="BG155" s="163">
        <f>IF(N155="zákl. přenesená",J155,0)</f>
        <v>0</v>
      </c>
      <c r="BH155" s="163">
        <f>IF(N155="sníž. přenesená",J155,0)</f>
        <v>0</v>
      </c>
      <c r="BI155" s="163">
        <f>IF(N155="nulová",J155,0)</f>
        <v>0</v>
      </c>
      <c r="BJ155" s="18" t="s">
        <v>24</v>
      </c>
      <c r="BK155" s="163">
        <f>ROUND(I155*H155,2)</f>
        <v>0</v>
      </c>
      <c r="BL155" s="18" t="s">
        <v>192</v>
      </c>
      <c r="BM155" s="162" t="s">
        <v>5583</v>
      </c>
    </row>
    <row r="156" spans="1:65" s="2" customFormat="1" ht="16.5" customHeight="1">
      <c r="A156" s="33"/>
      <c r="B156" s="150"/>
      <c r="C156" s="151" t="s">
        <v>342</v>
      </c>
      <c r="D156" s="151" t="s">
        <v>187</v>
      </c>
      <c r="E156" s="152" t="s">
        <v>5584</v>
      </c>
      <c r="F156" s="153" t="s">
        <v>5585</v>
      </c>
      <c r="G156" s="154" t="s">
        <v>288</v>
      </c>
      <c r="H156" s="155">
        <v>2.5</v>
      </c>
      <c r="I156" s="156"/>
      <c r="J156" s="157">
        <f>ROUND(I156*H156,2)</f>
        <v>0</v>
      </c>
      <c r="K156" s="153" t="s">
        <v>191</v>
      </c>
      <c r="L156" s="34"/>
      <c r="M156" s="158" t="s">
        <v>1</v>
      </c>
      <c r="N156" s="159" t="s">
        <v>45</v>
      </c>
      <c r="O156" s="59"/>
      <c r="P156" s="160">
        <f>O156*H156</f>
        <v>0</v>
      </c>
      <c r="Q156" s="160">
        <v>3.0000000000000001E-5</v>
      </c>
      <c r="R156" s="160">
        <f>Q156*H156</f>
        <v>7.5000000000000007E-5</v>
      </c>
      <c r="S156" s="160">
        <v>0</v>
      </c>
      <c r="T156" s="161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2" t="s">
        <v>192</v>
      </c>
      <c r="AT156" s="162" t="s">
        <v>187</v>
      </c>
      <c r="AU156" s="162" t="s">
        <v>24</v>
      </c>
      <c r="AY156" s="18" t="s">
        <v>185</v>
      </c>
      <c r="BE156" s="163">
        <f>IF(N156="základní",J156,0)</f>
        <v>0</v>
      </c>
      <c r="BF156" s="163">
        <f>IF(N156="snížená",J156,0)</f>
        <v>0</v>
      </c>
      <c r="BG156" s="163">
        <f>IF(N156="zákl. přenesená",J156,0)</f>
        <v>0</v>
      </c>
      <c r="BH156" s="163">
        <f>IF(N156="sníž. přenesená",J156,0)</f>
        <v>0</v>
      </c>
      <c r="BI156" s="163">
        <f>IF(N156="nulová",J156,0)</f>
        <v>0</v>
      </c>
      <c r="BJ156" s="18" t="s">
        <v>24</v>
      </c>
      <c r="BK156" s="163">
        <f>ROUND(I156*H156,2)</f>
        <v>0</v>
      </c>
      <c r="BL156" s="18" t="s">
        <v>192</v>
      </c>
      <c r="BM156" s="162" t="s">
        <v>5586</v>
      </c>
    </row>
    <row r="157" spans="1:65" s="13" customFormat="1">
      <c r="B157" s="164"/>
      <c r="D157" s="165" t="s">
        <v>194</v>
      </c>
      <c r="E157" s="166" t="s">
        <v>1</v>
      </c>
      <c r="F157" s="167" t="s">
        <v>5587</v>
      </c>
      <c r="H157" s="168">
        <v>2.5</v>
      </c>
      <c r="I157" s="169"/>
      <c r="L157" s="164"/>
      <c r="M157" s="170"/>
      <c r="N157" s="171"/>
      <c r="O157" s="171"/>
      <c r="P157" s="171"/>
      <c r="Q157" s="171"/>
      <c r="R157" s="171"/>
      <c r="S157" s="171"/>
      <c r="T157" s="172"/>
      <c r="AT157" s="166" t="s">
        <v>194</v>
      </c>
      <c r="AU157" s="166" t="s">
        <v>24</v>
      </c>
      <c r="AV157" s="13" t="s">
        <v>88</v>
      </c>
      <c r="AW157" s="13" t="s">
        <v>35</v>
      </c>
      <c r="AX157" s="13" t="s">
        <v>24</v>
      </c>
      <c r="AY157" s="166" t="s">
        <v>185</v>
      </c>
    </row>
    <row r="158" spans="1:65" s="2" customFormat="1" ht="16.5" customHeight="1">
      <c r="A158" s="33"/>
      <c r="B158" s="150"/>
      <c r="C158" s="181" t="s">
        <v>347</v>
      </c>
      <c r="D158" s="181" t="s">
        <v>231</v>
      </c>
      <c r="E158" s="182" t="s">
        <v>5588</v>
      </c>
      <c r="F158" s="183" t="s">
        <v>5589</v>
      </c>
      <c r="G158" s="184" t="s">
        <v>288</v>
      </c>
      <c r="H158" s="185">
        <v>2.25</v>
      </c>
      <c r="I158" s="186"/>
      <c r="J158" s="187">
        <f>ROUND(I158*H158,2)</f>
        <v>0</v>
      </c>
      <c r="K158" s="183" t="s">
        <v>224</v>
      </c>
      <c r="L158" s="188"/>
      <c r="M158" s="189" t="s">
        <v>1</v>
      </c>
      <c r="N158" s="190" t="s">
        <v>45</v>
      </c>
      <c r="O158" s="59"/>
      <c r="P158" s="160">
        <f>O158*H158</f>
        <v>0</v>
      </c>
      <c r="Q158" s="160">
        <v>0</v>
      </c>
      <c r="R158" s="160">
        <f>Q158*H158</f>
        <v>0</v>
      </c>
      <c r="S158" s="160">
        <v>0</v>
      </c>
      <c r="T158" s="161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62" t="s">
        <v>217</v>
      </c>
      <c r="AT158" s="162" t="s">
        <v>231</v>
      </c>
      <c r="AU158" s="162" t="s">
        <v>24</v>
      </c>
      <c r="AY158" s="18" t="s">
        <v>185</v>
      </c>
      <c r="BE158" s="163">
        <f>IF(N158="základní",J158,0)</f>
        <v>0</v>
      </c>
      <c r="BF158" s="163">
        <f>IF(N158="snížená",J158,0)</f>
        <v>0</v>
      </c>
      <c r="BG158" s="163">
        <f>IF(N158="zákl. přenesená",J158,0)</f>
        <v>0</v>
      </c>
      <c r="BH158" s="163">
        <f>IF(N158="sníž. přenesená",J158,0)</f>
        <v>0</v>
      </c>
      <c r="BI158" s="163">
        <f>IF(N158="nulová",J158,0)</f>
        <v>0</v>
      </c>
      <c r="BJ158" s="18" t="s">
        <v>24</v>
      </c>
      <c r="BK158" s="163">
        <f>ROUND(I158*H158,2)</f>
        <v>0</v>
      </c>
      <c r="BL158" s="18" t="s">
        <v>192</v>
      </c>
      <c r="BM158" s="162" t="s">
        <v>5590</v>
      </c>
    </row>
    <row r="159" spans="1:65" s="2" customFormat="1" ht="16.5" customHeight="1">
      <c r="A159" s="33"/>
      <c r="B159" s="150"/>
      <c r="C159" s="151" t="s">
        <v>352</v>
      </c>
      <c r="D159" s="151" t="s">
        <v>187</v>
      </c>
      <c r="E159" s="152" t="s">
        <v>5591</v>
      </c>
      <c r="F159" s="153" t="s">
        <v>5592</v>
      </c>
      <c r="G159" s="154" t="s">
        <v>288</v>
      </c>
      <c r="H159" s="155">
        <v>5</v>
      </c>
      <c r="I159" s="156"/>
      <c r="J159" s="157">
        <f>ROUND(I159*H159,2)</f>
        <v>0</v>
      </c>
      <c r="K159" s="153" t="s">
        <v>224</v>
      </c>
      <c r="L159" s="34"/>
      <c r="M159" s="158" t="s">
        <v>1</v>
      </c>
      <c r="N159" s="159" t="s">
        <v>45</v>
      </c>
      <c r="O159" s="59"/>
      <c r="P159" s="160">
        <f>O159*H159</f>
        <v>0</v>
      </c>
      <c r="Q159" s="160">
        <v>0</v>
      </c>
      <c r="R159" s="160">
        <f>Q159*H159</f>
        <v>0</v>
      </c>
      <c r="S159" s="160">
        <v>0</v>
      </c>
      <c r="T159" s="161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62" t="s">
        <v>192</v>
      </c>
      <c r="AT159" s="162" t="s">
        <v>187</v>
      </c>
      <c r="AU159" s="162" t="s">
        <v>24</v>
      </c>
      <c r="AY159" s="18" t="s">
        <v>185</v>
      </c>
      <c r="BE159" s="163">
        <f>IF(N159="základní",J159,0)</f>
        <v>0</v>
      </c>
      <c r="BF159" s="163">
        <f>IF(N159="snížená",J159,0)</f>
        <v>0</v>
      </c>
      <c r="BG159" s="163">
        <f>IF(N159="zákl. přenesená",J159,0)</f>
        <v>0</v>
      </c>
      <c r="BH159" s="163">
        <f>IF(N159="sníž. přenesená",J159,0)</f>
        <v>0</v>
      </c>
      <c r="BI159" s="163">
        <f>IF(N159="nulová",J159,0)</f>
        <v>0</v>
      </c>
      <c r="BJ159" s="18" t="s">
        <v>24</v>
      </c>
      <c r="BK159" s="163">
        <f>ROUND(I159*H159,2)</f>
        <v>0</v>
      </c>
      <c r="BL159" s="18" t="s">
        <v>192</v>
      </c>
      <c r="BM159" s="162" t="s">
        <v>5593</v>
      </c>
    </row>
    <row r="160" spans="1:65" s="2" customFormat="1" ht="16.5" customHeight="1">
      <c r="A160" s="33"/>
      <c r="B160" s="150"/>
      <c r="C160" s="181" t="s">
        <v>356</v>
      </c>
      <c r="D160" s="181" t="s">
        <v>231</v>
      </c>
      <c r="E160" s="182" t="s">
        <v>5594</v>
      </c>
      <c r="F160" s="183" t="s">
        <v>5595</v>
      </c>
      <c r="G160" s="184" t="s">
        <v>228</v>
      </c>
      <c r="H160" s="185">
        <v>0.2</v>
      </c>
      <c r="I160" s="186"/>
      <c r="J160" s="187">
        <f>ROUND(I160*H160,2)</f>
        <v>0</v>
      </c>
      <c r="K160" s="183" t="s">
        <v>224</v>
      </c>
      <c r="L160" s="188"/>
      <c r="M160" s="189" t="s">
        <v>1</v>
      </c>
      <c r="N160" s="190" t="s">
        <v>45</v>
      </c>
      <c r="O160" s="59"/>
      <c r="P160" s="160">
        <f>O160*H160</f>
        <v>0</v>
      </c>
      <c r="Q160" s="160">
        <v>0.2</v>
      </c>
      <c r="R160" s="160">
        <f>Q160*H160</f>
        <v>4.0000000000000008E-2</v>
      </c>
      <c r="S160" s="160">
        <v>0</v>
      </c>
      <c r="T160" s="161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62" t="s">
        <v>217</v>
      </c>
      <c r="AT160" s="162" t="s">
        <v>231</v>
      </c>
      <c r="AU160" s="162" t="s">
        <v>24</v>
      </c>
      <c r="AY160" s="18" t="s">
        <v>185</v>
      </c>
      <c r="BE160" s="163">
        <f>IF(N160="základní",J160,0)</f>
        <v>0</v>
      </c>
      <c r="BF160" s="163">
        <f>IF(N160="snížená",J160,0)</f>
        <v>0</v>
      </c>
      <c r="BG160" s="163">
        <f>IF(N160="zákl. přenesená",J160,0)</f>
        <v>0</v>
      </c>
      <c r="BH160" s="163">
        <f>IF(N160="sníž. přenesená",J160,0)</f>
        <v>0</v>
      </c>
      <c r="BI160" s="163">
        <f>IF(N160="nulová",J160,0)</f>
        <v>0</v>
      </c>
      <c r="BJ160" s="18" t="s">
        <v>24</v>
      </c>
      <c r="BK160" s="163">
        <f>ROUND(I160*H160,2)</f>
        <v>0</v>
      </c>
      <c r="BL160" s="18" t="s">
        <v>192</v>
      </c>
      <c r="BM160" s="162" t="s">
        <v>5596</v>
      </c>
    </row>
    <row r="161" spans="1:65" s="13" customFormat="1">
      <c r="B161" s="164"/>
      <c r="D161" s="165" t="s">
        <v>194</v>
      </c>
      <c r="E161" s="166" t="s">
        <v>1</v>
      </c>
      <c r="F161" s="167" t="s">
        <v>5597</v>
      </c>
      <c r="H161" s="168">
        <v>0.2</v>
      </c>
      <c r="I161" s="169"/>
      <c r="L161" s="164"/>
      <c r="M161" s="170"/>
      <c r="N161" s="171"/>
      <c r="O161" s="171"/>
      <c r="P161" s="171"/>
      <c r="Q161" s="171"/>
      <c r="R161" s="171"/>
      <c r="S161" s="171"/>
      <c r="T161" s="172"/>
      <c r="AT161" s="166" t="s">
        <v>194</v>
      </c>
      <c r="AU161" s="166" t="s">
        <v>24</v>
      </c>
      <c r="AV161" s="13" t="s">
        <v>88</v>
      </c>
      <c r="AW161" s="13" t="s">
        <v>35</v>
      </c>
      <c r="AX161" s="13" t="s">
        <v>24</v>
      </c>
      <c r="AY161" s="166" t="s">
        <v>185</v>
      </c>
    </row>
    <row r="162" spans="1:65" s="2" customFormat="1" ht="16.5" customHeight="1">
      <c r="A162" s="33"/>
      <c r="B162" s="150"/>
      <c r="C162" s="181" t="s">
        <v>7</v>
      </c>
      <c r="D162" s="181" t="s">
        <v>231</v>
      </c>
      <c r="E162" s="182" t="s">
        <v>5598</v>
      </c>
      <c r="F162" s="183" t="s">
        <v>5599</v>
      </c>
      <c r="G162" s="184" t="s">
        <v>234</v>
      </c>
      <c r="H162" s="185">
        <v>0.96899999999999997</v>
      </c>
      <c r="I162" s="186"/>
      <c r="J162" s="187">
        <f>ROUND(I162*H162,2)</f>
        <v>0</v>
      </c>
      <c r="K162" s="183" t="s">
        <v>191</v>
      </c>
      <c r="L162" s="188"/>
      <c r="M162" s="189" t="s">
        <v>1</v>
      </c>
      <c r="N162" s="190" t="s">
        <v>45</v>
      </c>
      <c r="O162" s="59"/>
      <c r="P162" s="160">
        <f>O162*H162</f>
        <v>0</v>
      </c>
      <c r="Q162" s="160">
        <v>1</v>
      </c>
      <c r="R162" s="160">
        <f>Q162*H162</f>
        <v>0.96899999999999997</v>
      </c>
      <c r="S162" s="160">
        <v>0</v>
      </c>
      <c r="T162" s="161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62" t="s">
        <v>217</v>
      </c>
      <c r="AT162" s="162" t="s">
        <v>231</v>
      </c>
      <c r="AU162" s="162" t="s">
        <v>24</v>
      </c>
      <c r="AY162" s="18" t="s">
        <v>185</v>
      </c>
      <c r="BE162" s="163">
        <f>IF(N162="základní",J162,0)</f>
        <v>0</v>
      </c>
      <c r="BF162" s="163">
        <f>IF(N162="snížená",J162,0)</f>
        <v>0</v>
      </c>
      <c r="BG162" s="163">
        <f>IF(N162="zákl. přenesená",J162,0)</f>
        <v>0</v>
      </c>
      <c r="BH162" s="163">
        <f>IF(N162="sníž. přenesená",J162,0)</f>
        <v>0</v>
      </c>
      <c r="BI162" s="163">
        <f>IF(N162="nulová",J162,0)</f>
        <v>0</v>
      </c>
      <c r="BJ162" s="18" t="s">
        <v>24</v>
      </c>
      <c r="BK162" s="163">
        <f>ROUND(I162*H162,2)</f>
        <v>0</v>
      </c>
      <c r="BL162" s="18" t="s">
        <v>192</v>
      </c>
      <c r="BM162" s="162" t="s">
        <v>5600</v>
      </c>
    </row>
    <row r="163" spans="1:65" s="13" customFormat="1">
      <c r="B163" s="164"/>
      <c r="D163" s="165" t="s">
        <v>194</v>
      </c>
      <c r="E163" s="166" t="s">
        <v>1</v>
      </c>
      <c r="F163" s="167" t="s">
        <v>5601</v>
      </c>
      <c r="H163" s="168">
        <v>0.96899999999999997</v>
      </c>
      <c r="I163" s="169"/>
      <c r="L163" s="164"/>
      <c r="M163" s="170"/>
      <c r="N163" s="171"/>
      <c r="O163" s="171"/>
      <c r="P163" s="171"/>
      <c r="Q163" s="171"/>
      <c r="R163" s="171"/>
      <c r="S163" s="171"/>
      <c r="T163" s="172"/>
      <c r="AT163" s="166" t="s">
        <v>194</v>
      </c>
      <c r="AU163" s="166" t="s">
        <v>24</v>
      </c>
      <c r="AV163" s="13" t="s">
        <v>88</v>
      </c>
      <c r="AW163" s="13" t="s">
        <v>35</v>
      </c>
      <c r="AX163" s="13" t="s">
        <v>24</v>
      </c>
      <c r="AY163" s="166" t="s">
        <v>185</v>
      </c>
    </row>
    <row r="164" spans="1:65" s="2" customFormat="1" ht="33" customHeight="1">
      <c r="A164" s="33"/>
      <c r="B164" s="150"/>
      <c r="C164" s="151" t="s">
        <v>367</v>
      </c>
      <c r="D164" s="151" t="s">
        <v>187</v>
      </c>
      <c r="E164" s="152" t="s">
        <v>5602</v>
      </c>
      <c r="F164" s="153" t="s">
        <v>5603</v>
      </c>
      <c r="G164" s="154" t="s">
        <v>4693</v>
      </c>
      <c r="H164" s="155">
        <v>6</v>
      </c>
      <c r="I164" s="156"/>
      <c r="J164" s="157">
        <f>ROUND(I164*H164,2)</f>
        <v>0</v>
      </c>
      <c r="K164" s="153" t="s">
        <v>224</v>
      </c>
      <c r="L164" s="34"/>
      <c r="M164" s="158" t="s">
        <v>1</v>
      </c>
      <c r="N164" s="159" t="s">
        <v>45</v>
      </c>
      <c r="O164" s="59"/>
      <c r="P164" s="160">
        <f>O164*H164</f>
        <v>0</v>
      </c>
      <c r="Q164" s="160">
        <v>0</v>
      </c>
      <c r="R164" s="160">
        <f>Q164*H164</f>
        <v>0</v>
      </c>
      <c r="S164" s="160">
        <v>0</v>
      </c>
      <c r="T164" s="161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62" t="s">
        <v>192</v>
      </c>
      <c r="AT164" s="162" t="s">
        <v>187</v>
      </c>
      <c r="AU164" s="162" t="s">
        <v>24</v>
      </c>
      <c r="AY164" s="18" t="s">
        <v>185</v>
      </c>
      <c r="BE164" s="163">
        <f>IF(N164="základní",J164,0)</f>
        <v>0</v>
      </c>
      <c r="BF164" s="163">
        <f>IF(N164="snížená",J164,0)</f>
        <v>0</v>
      </c>
      <c r="BG164" s="163">
        <f>IF(N164="zákl. přenesená",J164,0)</f>
        <v>0</v>
      </c>
      <c r="BH164" s="163">
        <f>IF(N164="sníž. přenesená",J164,0)</f>
        <v>0</v>
      </c>
      <c r="BI164" s="163">
        <f>IF(N164="nulová",J164,0)</f>
        <v>0</v>
      </c>
      <c r="BJ164" s="18" t="s">
        <v>24</v>
      </c>
      <c r="BK164" s="163">
        <f>ROUND(I164*H164,2)</f>
        <v>0</v>
      </c>
      <c r="BL164" s="18" t="s">
        <v>192</v>
      </c>
      <c r="BM164" s="162" t="s">
        <v>5604</v>
      </c>
    </row>
    <row r="165" spans="1:65" s="13" customFormat="1">
      <c r="B165" s="164"/>
      <c r="D165" s="165" t="s">
        <v>194</v>
      </c>
      <c r="E165" s="166" t="s">
        <v>1</v>
      </c>
      <c r="F165" s="167" t="s">
        <v>5605</v>
      </c>
      <c r="H165" s="168">
        <v>6</v>
      </c>
      <c r="I165" s="169"/>
      <c r="L165" s="164"/>
      <c r="M165" s="170"/>
      <c r="N165" s="171"/>
      <c r="O165" s="171"/>
      <c r="P165" s="171"/>
      <c r="Q165" s="171"/>
      <c r="R165" s="171"/>
      <c r="S165" s="171"/>
      <c r="T165" s="172"/>
      <c r="AT165" s="166" t="s">
        <v>194</v>
      </c>
      <c r="AU165" s="166" t="s">
        <v>24</v>
      </c>
      <c r="AV165" s="13" t="s">
        <v>88</v>
      </c>
      <c r="AW165" s="13" t="s">
        <v>35</v>
      </c>
      <c r="AX165" s="13" t="s">
        <v>24</v>
      </c>
      <c r="AY165" s="166" t="s">
        <v>185</v>
      </c>
    </row>
    <row r="166" spans="1:65" s="2" customFormat="1" ht="24.2" customHeight="1">
      <c r="A166" s="33"/>
      <c r="B166" s="150"/>
      <c r="C166" s="151" t="s">
        <v>372</v>
      </c>
      <c r="D166" s="151" t="s">
        <v>187</v>
      </c>
      <c r="E166" s="152" t="s">
        <v>5606</v>
      </c>
      <c r="F166" s="153" t="s">
        <v>5607</v>
      </c>
      <c r="G166" s="154" t="s">
        <v>4693</v>
      </c>
      <c r="H166" s="155">
        <v>37.5</v>
      </c>
      <c r="I166" s="156"/>
      <c r="J166" s="157">
        <f>ROUND(I166*H166,2)</f>
        <v>0</v>
      </c>
      <c r="K166" s="153" t="s">
        <v>224</v>
      </c>
      <c r="L166" s="34"/>
      <c r="M166" s="158" t="s">
        <v>1</v>
      </c>
      <c r="N166" s="159" t="s">
        <v>45</v>
      </c>
      <c r="O166" s="59"/>
      <c r="P166" s="160">
        <f>O166*H166</f>
        <v>0</v>
      </c>
      <c r="Q166" s="160">
        <v>0</v>
      </c>
      <c r="R166" s="160">
        <f>Q166*H166</f>
        <v>0</v>
      </c>
      <c r="S166" s="160">
        <v>0</v>
      </c>
      <c r="T166" s="161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62" t="s">
        <v>192</v>
      </c>
      <c r="AT166" s="162" t="s">
        <v>187</v>
      </c>
      <c r="AU166" s="162" t="s">
        <v>24</v>
      </c>
      <c r="AY166" s="18" t="s">
        <v>185</v>
      </c>
      <c r="BE166" s="163">
        <f>IF(N166="základní",J166,0)</f>
        <v>0</v>
      </c>
      <c r="BF166" s="163">
        <f>IF(N166="snížená",J166,0)</f>
        <v>0</v>
      </c>
      <c r="BG166" s="163">
        <f>IF(N166="zákl. přenesená",J166,0)</f>
        <v>0</v>
      </c>
      <c r="BH166" s="163">
        <f>IF(N166="sníž. přenesená",J166,0)</f>
        <v>0</v>
      </c>
      <c r="BI166" s="163">
        <f>IF(N166="nulová",J166,0)</f>
        <v>0</v>
      </c>
      <c r="BJ166" s="18" t="s">
        <v>24</v>
      </c>
      <c r="BK166" s="163">
        <f>ROUND(I166*H166,2)</f>
        <v>0</v>
      </c>
      <c r="BL166" s="18" t="s">
        <v>192</v>
      </c>
      <c r="BM166" s="162" t="s">
        <v>5608</v>
      </c>
    </row>
    <row r="167" spans="1:65" s="13" customFormat="1">
      <c r="B167" s="164"/>
      <c r="D167" s="165" t="s">
        <v>194</v>
      </c>
      <c r="E167" s="166" t="s">
        <v>1</v>
      </c>
      <c r="F167" s="167" t="s">
        <v>5609</v>
      </c>
      <c r="H167" s="168">
        <v>37.5</v>
      </c>
      <c r="I167" s="169"/>
      <c r="L167" s="164"/>
      <c r="M167" s="170"/>
      <c r="N167" s="171"/>
      <c r="O167" s="171"/>
      <c r="P167" s="171"/>
      <c r="Q167" s="171"/>
      <c r="R167" s="171"/>
      <c r="S167" s="171"/>
      <c r="T167" s="172"/>
      <c r="AT167" s="166" t="s">
        <v>194</v>
      </c>
      <c r="AU167" s="166" t="s">
        <v>24</v>
      </c>
      <c r="AV167" s="13" t="s">
        <v>88</v>
      </c>
      <c r="AW167" s="13" t="s">
        <v>35</v>
      </c>
      <c r="AX167" s="13" t="s">
        <v>24</v>
      </c>
      <c r="AY167" s="166" t="s">
        <v>185</v>
      </c>
    </row>
    <row r="168" spans="1:65" s="2" customFormat="1" ht="16.5" customHeight="1">
      <c r="A168" s="33"/>
      <c r="B168" s="150"/>
      <c r="C168" s="151" t="s">
        <v>379</v>
      </c>
      <c r="D168" s="151" t="s">
        <v>187</v>
      </c>
      <c r="E168" s="152" t="s">
        <v>5610</v>
      </c>
      <c r="F168" s="153" t="s">
        <v>5611</v>
      </c>
      <c r="G168" s="154" t="s">
        <v>4693</v>
      </c>
      <c r="H168" s="155">
        <v>5</v>
      </c>
      <c r="I168" s="156"/>
      <c r="J168" s="157">
        <f>ROUND(I168*H168,2)</f>
        <v>0</v>
      </c>
      <c r="K168" s="153" t="s">
        <v>224</v>
      </c>
      <c r="L168" s="34"/>
      <c r="M168" s="158" t="s">
        <v>1</v>
      </c>
      <c r="N168" s="159" t="s">
        <v>45</v>
      </c>
      <c r="O168" s="59"/>
      <c r="P168" s="160">
        <f>O168*H168</f>
        <v>0</v>
      </c>
      <c r="Q168" s="160">
        <v>0</v>
      </c>
      <c r="R168" s="160">
        <f>Q168*H168</f>
        <v>0</v>
      </c>
      <c r="S168" s="160">
        <v>0</v>
      </c>
      <c r="T168" s="161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62" t="s">
        <v>192</v>
      </c>
      <c r="AT168" s="162" t="s">
        <v>187</v>
      </c>
      <c r="AU168" s="162" t="s">
        <v>24</v>
      </c>
      <c r="AY168" s="18" t="s">
        <v>185</v>
      </c>
      <c r="BE168" s="163">
        <f>IF(N168="základní",J168,0)</f>
        <v>0</v>
      </c>
      <c r="BF168" s="163">
        <f>IF(N168="snížená",J168,0)</f>
        <v>0</v>
      </c>
      <c r="BG168" s="163">
        <f>IF(N168="zákl. přenesená",J168,0)</f>
        <v>0</v>
      </c>
      <c r="BH168" s="163">
        <f>IF(N168="sníž. přenesená",J168,0)</f>
        <v>0</v>
      </c>
      <c r="BI168" s="163">
        <f>IF(N168="nulová",J168,0)</f>
        <v>0</v>
      </c>
      <c r="BJ168" s="18" t="s">
        <v>24</v>
      </c>
      <c r="BK168" s="163">
        <f>ROUND(I168*H168,2)</f>
        <v>0</v>
      </c>
      <c r="BL168" s="18" t="s">
        <v>192</v>
      </c>
      <c r="BM168" s="162" t="s">
        <v>5612</v>
      </c>
    </row>
    <row r="169" spans="1:65" s="12" customFormat="1" ht="25.9" customHeight="1">
      <c r="B169" s="137"/>
      <c r="D169" s="138" t="s">
        <v>79</v>
      </c>
      <c r="E169" s="139" t="s">
        <v>5613</v>
      </c>
      <c r="F169" s="139" t="s">
        <v>419</v>
      </c>
      <c r="I169" s="140"/>
      <c r="J169" s="141">
        <f>BK169</f>
        <v>0</v>
      </c>
      <c r="L169" s="137"/>
      <c r="M169" s="142"/>
      <c r="N169" s="143"/>
      <c r="O169" s="143"/>
      <c r="P169" s="144">
        <f>P170</f>
        <v>0</v>
      </c>
      <c r="Q169" s="143"/>
      <c r="R169" s="144">
        <f>R170</f>
        <v>0</v>
      </c>
      <c r="S169" s="143"/>
      <c r="T169" s="145">
        <f>T170</f>
        <v>0</v>
      </c>
      <c r="AR169" s="138" t="s">
        <v>24</v>
      </c>
      <c r="AT169" s="146" t="s">
        <v>79</v>
      </c>
      <c r="AU169" s="146" t="s">
        <v>80</v>
      </c>
      <c r="AY169" s="138" t="s">
        <v>185</v>
      </c>
      <c r="BK169" s="147">
        <f>BK170</f>
        <v>0</v>
      </c>
    </row>
    <row r="170" spans="1:65" s="2" customFormat="1" ht="16.5" customHeight="1">
      <c r="A170" s="33"/>
      <c r="B170" s="150"/>
      <c r="C170" s="151" t="s">
        <v>383</v>
      </c>
      <c r="D170" s="151" t="s">
        <v>187</v>
      </c>
      <c r="E170" s="152" t="s">
        <v>5614</v>
      </c>
      <c r="F170" s="153" t="s">
        <v>5615</v>
      </c>
      <c r="G170" s="154" t="s">
        <v>234</v>
      </c>
      <c r="H170" s="155">
        <v>8</v>
      </c>
      <c r="I170" s="156"/>
      <c r="J170" s="157">
        <f>ROUND(I170*H170,2)</f>
        <v>0</v>
      </c>
      <c r="K170" s="153" t="s">
        <v>191</v>
      </c>
      <c r="L170" s="34"/>
      <c r="M170" s="201" t="s">
        <v>1</v>
      </c>
      <c r="N170" s="202" t="s">
        <v>45</v>
      </c>
      <c r="O170" s="203"/>
      <c r="P170" s="204">
        <f>O170*H170</f>
        <v>0</v>
      </c>
      <c r="Q170" s="204">
        <v>0</v>
      </c>
      <c r="R170" s="204">
        <f>Q170*H170</f>
        <v>0</v>
      </c>
      <c r="S170" s="204">
        <v>0</v>
      </c>
      <c r="T170" s="205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62" t="s">
        <v>192</v>
      </c>
      <c r="AT170" s="162" t="s">
        <v>187</v>
      </c>
      <c r="AU170" s="162" t="s">
        <v>24</v>
      </c>
      <c r="AY170" s="18" t="s">
        <v>185</v>
      </c>
      <c r="BE170" s="163">
        <f>IF(N170="základní",J170,0)</f>
        <v>0</v>
      </c>
      <c r="BF170" s="163">
        <f>IF(N170="snížená",J170,0)</f>
        <v>0</v>
      </c>
      <c r="BG170" s="163">
        <f>IF(N170="zákl. přenesená",J170,0)</f>
        <v>0</v>
      </c>
      <c r="BH170" s="163">
        <f>IF(N170="sníž. přenesená",J170,0)</f>
        <v>0</v>
      </c>
      <c r="BI170" s="163">
        <f>IF(N170="nulová",J170,0)</f>
        <v>0</v>
      </c>
      <c r="BJ170" s="18" t="s">
        <v>24</v>
      </c>
      <c r="BK170" s="163">
        <f>ROUND(I170*H170,2)</f>
        <v>0</v>
      </c>
      <c r="BL170" s="18" t="s">
        <v>192</v>
      </c>
      <c r="BM170" s="162" t="s">
        <v>5616</v>
      </c>
    </row>
    <row r="171" spans="1:65" s="2" customFormat="1" ht="6.95" customHeight="1">
      <c r="A171" s="33"/>
      <c r="B171" s="48"/>
      <c r="C171" s="49"/>
      <c r="D171" s="49"/>
      <c r="E171" s="49"/>
      <c r="F171" s="49"/>
      <c r="G171" s="49"/>
      <c r="H171" s="49"/>
      <c r="I171" s="49"/>
      <c r="J171" s="49"/>
      <c r="K171" s="49"/>
      <c r="L171" s="34"/>
      <c r="M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</row>
  </sheetData>
  <autoFilter ref="C122:K170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2"/>
  <sheetViews>
    <sheetView showGridLines="0" topLeftCell="B1" workbookViewId="0">
      <selection activeCell="J12" sqref="J1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2" t="s">
        <v>5</v>
      </c>
      <c r="M2" s="237"/>
      <c r="N2" s="237"/>
      <c r="O2" s="237"/>
      <c r="P2" s="237"/>
      <c r="Q2" s="237"/>
      <c r="R2" s="237"/>
      <c r="S2" s="237"/>
      <c r="T2" s="237"/>
      <c r="U2" s="237"/>
      <c r="V2" s="237"/>
      <c r="AT2" s="18" t="s">
        <v>155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88</v>
      </c>
    </row>
    <row r="4" spans="1:46" s="1" customFormat="1" ht="24.95" customHeight="1">
      <c r="B4" s="21"/>
      <c r="D4" s="22" t="s">
        <v>158</v>
      </c>
      <c r="L4" s="21"/>
      <c r="M4" s="100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68" t="str">
        <f>'Rekapitulace stavby'!K6</f>
        <v>BRNO, GAJDOŠOVA II - REKONSTRUKCE KANALIZACE A VODOVODU (Bubeníčkova– Mikšíčkova)</v>
      </c>
      <c r="F7" s="269"/>
      <c r="G7" s="269"/>
      <c r="H7" s="269"/>
      <c r="L7" s="21"/>
    </row>
    <row r="8" spans="1:46" s="2" customFormat="1" ht="12" customHeight="1">
      <c r="A8" s="33"/>
      <c r="B8" s="34"/>
      <c r="C8" s="33"/>
      <c r="D8" s="28" t="s">
        <v>159</v>
      </c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61" t="s">
        <v>5617</v>
      </c>
      <c r="F9" s="267"/>
      <c r="G9" s="267"/>
      <c r="H9" s="267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19</v>
      </c>
      <c r="E11" s="33"/>
      <c r="F11" s="26" t="s">
        <v>1</v>
      </c>
      <c r="G11" s="33"/>
      <c r="H11" s="33"/>
      <c r="I11" s="28" t="s">
        <v>20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21</v>
      </c>
      <c r="E12" s="33"/>
      <c r="F12" s="26" t="s">
        <v>22</v>
      </c>
      <c r="G12" s="33"/>
      <c r="H12" s="33"/>
      <c r="I12" s="28" t="s">
        <v>23</v>
      </c>
      <c r="J12" s="56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25</v>
      </c>
      <c r="E14" s="33"/>
      <c r="F14" s="33"/>
      <c r="G14" s="33"/>
      <c r="H14" s="33"/>
      <c r="I14" s="28" t="s">
        <v>26</v>
      </c>
      <c r="J14" s="26" t="s">
        <v>27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28</v>
      </c>
      <c r="F15" s="33"/>
      <c r="G15" s="33"/>
      <c r="H15" s="33"/>
      <c r="I15" s="28" t="s">
        <v>29</v>
      </c>
      <c r="J15" s="26" t="s">
        <v>30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31</v>
      </c>
      <c r="E17" s="33"/>
      <c r="F17" s="33"/>
      <c r="G17" s="33"/>
      <c r="H17" s="33"/>
      <c r="I17" s="28" t="s">
        <v>26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70" t="str">
        <f>'Rekapitulace stavby'!E14</f>
        <v>Vyplň údaj</v>
      </c>
      <c r="F18" s="236"/>
      <c r="G18" s="236"/>
      <c r="H18" s="236"/>
      <c r="I18" s="28" t="s">
        <v>29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33</v>
      </c>
      <c r="E20" s="33"/>
      <c r="F20" s="33"/>
      <c r="G20" s="33"/>
      <c r="H20" s="33"/>
      <c r="I20" s="28" t="s">
        <v>26</v>
      </c>
      <c r="J20" s="26" t="s">
        <v>1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34</v>
      </c>
      <c r="F21" s="33"/>
      <c r="G21" s="33"/>
      <c r="H21" s="33"/>
      <c r="I21" s="28" t="s">
        <v>29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36</v>
      </c>
      <c r="E23" s="33"/>
      <c r="F23" s="33"/>
      <c r="G23" s="33"/>
      <c r="H23" s="33"/>
      <c r="I23" s="28" t="s">
        <v>26</v>
      </c>
      <c r="J23" s="26" t="str">
        <f>IF('Rekapitulace stavby'!AN19="","",'Rekapitulace stavby'!AN19)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tr">
        <f>IF('Rekapitulace stavby'!E20="","",'Rekapitulace stavby'!E20)</f>
        <v xml:space="preserve"> </v>
      </c>
      <c r="F24" s="33"/>
      <c r="G24" s="33"/>
      <c r="H24" s="33"/>
      <c r="I24" s="28" t="s">
        <v>29</v>
      </c>
      <c r="J24" s="26" t="str">
        <f>IF('Rekapitulace stavby'!AN20="","",'Rekapitulace stavby'!AN20)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38</v>
      </c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01"/>
      <c r="B27" s="102"/>
      <c r="C27" s="101"/>
      <c r="D27" s="101"/>
      <c r="E27" s="241" t="s">
        <v>1</v>
      </c>
      <c r="F27" s="241"/>
      <c r="G27" s="241"/>
      <c r="H27" s="241"/>
      <c r="I27" s="101"/>
      <c r="J27" s="101"/>
      <c r="K27" s="101"/>
      <c r="L27" s="103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104" t="s">
        <v>40</v>
      </c>
      <c r="E30" s="33"/>
      <c r="F30" s="33"/>
      <c r="G30" s="33"/>
      <c r="H30" s="33"/>
      <c r="I30" s="33"/>
      <c r="J30" s="72">
        <f>ROUND(J118, 0)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42</v>
      </c>
      <c r="G32" s="33"/>
      <c r="H32" s="33"/>
      <c r="I32" s="37" t="s">
        <v>41</v>
      </c>
      <c r="J32" s="37" t="s">
        <v>43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105" t="s">
        <v>44</v>
      </c>
      <c r="E33" s="28" t="s">
        <v>45</v>
      </c>
      <c r="F33" s="106">
        <f>ROUND((SUM(BE118:BE211)),  0)</f>
        <v>0</v>
      </c>
      <c r="G33" s="33"/>
      <c r="H33" s="33"/>
      <c r="I33" s="107">
        <v>0.21</v>
      </c>
      <c r="J33" s="106">
        <f>ROUND(((SUM(BE118:BE211))*I33),  0)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46</v>
      </c>
      <c r="F34" s="106">
        <f>ROUND((SUM(BF118:BF211)),  0)</f>
        <v>0</v>
      </c>
      <c r="G34" s="33"/>
      <c r="H34" s="33"/>
      <c r="I34" s="107">
        <v>0.15</v>
      </c>
      <c r="J34" s="106">
        <f>ROUND(((SUM(BF118:BF211))*I34),  0)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47</v>
      </c>
      <c r="F35" s="106">
        <f>ROUND((SUM(BG118:BG211)),  0)</f>
        <v>0</v>
      </c>
      <c r="G35" s="33"/>
      <c r="H35" s="33"/>
      <c r="I35" s="107">
        <v>0.21</v>
      </c>
      <c r="J35" s="106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48</v>
      </c>
      <c r="F36" s="106">
        <f>ROUND((SUM(BH118:BH211)),  0)</f>
        <v>0</v>
      </c>
      <c r="G36" s="33"/>
      <c r="H36" s="33"/>
      <c r="I36" s="107">
        <v>0.15</v>
      </c>
      <c r="J36" s="106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49</v>
      </c>
      <c r="F37" s="106">
        <f>ROUND((SUM(BI118:BI211)),  0)</f>
        <v>0</v>
      </c>
      <c r="G37" s="33"/>
      <c r="H37" s="33"/>
      <c r="I37" s="107">
        <v>0</v>
      </c>
      <c r="J37" s="106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8"/>
      <c r="D39" s="109" t="s">
        <v>50</v>
      </c>
      <c r="E39" s="61"/>
      <c r="F39" s="61"/>
      <c r="G39" s="110" t="s">
        <v>51</v>
      </c>
      <c r="H39" s="111" t="s">
        <v>52</v>
      </c>
      <c r="I39" s="61"/>
      <c r="J39" s="112">
        <f>SUM(J30:J37)</f>
        <v>0</v>
      </c>
      <c r="K39" s="11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53</v>
      </c>
      <c r="E50" s="45"/>
      <c r="F50" s="45"/>
      <c r="G50" s="44" t="s">
        <v>54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55</v>
      </c>
      <c r="E61" s="36"/>
      <c r="F61" s="114" t="s">
        <v>56</v>
      </c>
      <c r="G61" s="46" t="s">
        <v>55</v>
      </c>
      <c r="H61" s="36"/>
      <c r="I61" s="36"/>
      <c r="J61" s="115" t="s">
        <v>56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57</v>
      </c>
      <c r="E65" s="47"/>
      <c r="F65" s="47"/>
      <c r="G65" s="44" t="s">
        <v>58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55</v>
      </c>
      <c r="E76" s="36"/>
      <c r="F76" s="114" t="s">
        <v>56</v>
      </c>
      <c r="G76" s="46" t="s">
        <v>55</v>
      </c>
      <c r="H76" s="36"/>
      <c r="I76" s="36"/>
      <c r="J76" s="115" t="s">
        <v>56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163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68" t="str">
        <f>E7</f>
        <v>BRNO, GAJDOŠOVA II - REKONSTRUKCE KANALIZACE A VODOVODU (Bubeníčkova– Mikšíčkova)</v>
      </c>
      <c r="F85" s="269"/>
      <c r="G85" s="269"/>
      <c r="H85" s="269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159</v>
      </c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61" t="str">
        <f>E9</f>
        <v>99 - OSTATNÍ NÁKLADY</v>
      </c>
      <c r="F87" s="267"/>
      <c r="G87" s="267"/>
      <c r="H87" s="267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21</v>
      </c>
      <c r="D89" s="33"/>
      <c r="E89" s="33"/>
      <c r="F89" s="26" t="str">
        <f>F12</f>
        <v>BRNO</v>
      </c>
      <c r="G89" s="33"/>
      <c r="H89" s="33"/>
      <c r="I89" s="28" t="s">
        <v>23</v>
      </c>
      <c r="J89" s="56" t="str">
        <f>IF(J12="","",J12)</f>
        <v/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5.7" customHeight="1">
      <c r="A91" s="33"/>
      <c r="B91" s="34"/>
      <c r="C91" s="28" t="s">
        <v>25</v>
      </c>
      <c r="D91" s="33"/>
      <c r="E91" s="33"/>
      <c r="F91" s="26" t="str">
        <f>E15</f>
        <v>Statutární město Brno</v>
      </c>
      <c r="G91" s="33"/>
      <c r="H91" s="33"/>
      <c r="I91" s="28" t="s">
        <v>33</v>
      </c>
      <c r="J91" s="31" t="str">
        <f>E21</f>
        <v>JV PROJEKT V.H. s.r.o.   Brno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31</v>
      </c>
      <c r="D92" s="33"/>
      <c r="E92" s="33"/>
      <c r="F92" s="26" t="str">
        <f>IF(E18="","",E18)</f>
        <v>Vyplň údaj</v>
      </c>
      <c r="G92" s="33"/>
      <c r="H92" s="33"/>
      <c r="I92" s="28" t="s">
        <v>36</v>
      </c>
      <c r="J92" s="31" t="str">
        <f>E24</f>
        <v xml:space="preserve"> 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6" t="s">
        <v>164</v>
      </c>
      <c r="D94" s="108"/>
      <c r="E94" s="108"/>
      <c r="F94" s="108"/>
      <c r="G94" s="108"/>
      <c r="H94" s="108"/>
      <c r="I94" s="108"/>
      <c r="J94" s="117" t="s">
        <v>165</v>
      </c>
      <c r="K94" s="108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18" t="s">
        <v>166</v>
      </c>
      <c r="D96" s="33"/>
      <c r="E96" s="33"/>
      <c r="F96" s="33"/>
      <c r="G96" s="33"/>
      <c r="H96" s="33"/>
      <c r="I96" s="33"/>
      <c r="J96" s="72">
        <f>J118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167</v>
      </c>
    </row>
    <row r="97" spans="1:31" s="9" customFormat="1" ht="24.95" customHeight="1">
      <c r="B97" s="119"/>
      <c r="D97" s="120" t="s">
        <v>168</v>
      </c>
      <c r="E97" s="121"/>
      <c r="F97" s="121"/>
      <c r="G97" s="121"/>
      <c r="H97" s="121"/>
      <c r="I97" s="121"/>
      <c r="J97" s="122">
        <f>J119</f>
        <v>0</v>
      </c>
      <c r="L97" s="119"/>
    </row>
    <row r="98" spans="1:31" s="10" customFormat="1" ht="19.899999999999999" customHeight="1">
      <c r="B98" s="123"/>
      <c r="D98" s="124" t="s">
        <v>276</v>
      </c>
      <c r="E98" s="125"/>
      <c r="F98" s="125"/>
      <c r="G98" s="125"/>
      <c r="H98" s="125"/>
      <c r="I98" s="125"/>
      <c r="J98" s="126">
        <f>J120</f>
        <v>0</v>
      </c>
      <c r="L98" s="123"/>
    </row>
    <row r="99" spans="1:31" s="2" customFormat="1" ht="21.75" customHeight="1">
      <c r="A99" s="33"/>
      <c r="B99" s="34"/>
      <c r="C99" s="33"/>
      <c r="D99" s="33"/>
      <c r="E99" s="33"/>
      <c r="F99" s="33"/>
      <c r="G99" s="33"/>
      <c r="H99" s="33"/>
      <c r="I99" s="33"/>
      <c r="J99" s="33"/>
      <c r="K99" s="33"/>
      <c r="L99" s="4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spans="1:31" s="2" customFormat="1" ht="6.95" customHeight="1">
      <c r="A100" s="33"/>
      <c r="B100" s="48"/>
      <c r="C100" s="49"/>
      <c r="D100" s="49"/>
      <c r="E100" s="49"/>
      <c r="F100" s="49"/>
      <c r="G100" s="49"/>
      <c r="H100" s="49"/>
      <c r="I100" s="49"/>
      <c r="J100" s="49"/>
      <c r="K100" s="49"/>
      <c r="L100" s="4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</row>
    <row r="104" spans="1:31" s="2" customFormat="1" ht="6.95" customHeight="1">
      <c r="A104" s="33"/>
      <c r="B104" s="50"/>
      <c r="C104" s="51"/>
      <c r="D104" s="51"/>
      <c r="E104" s="51"/>
      <c r="F104" s="51"/>
      <c r="G104" s="51"/>
      <c r="H104" s="51"/>
      <c r="I104" s="51"/>
      <c r="J104" s="51"/>
      <c r="K104" s="51"/>
      <c r="L104" s="4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31" s="2" customFormat="1" ht="24.95" customHeight="1">
      <c r="A105" s="33"/>
      <c r="B105" s="34"/>
      <c r="C105" s="22" t="s">
        <v>170</v>
      </c>
      <c r="D105" s="33"/>
      <c r="E105" s="33"/>
      <c r="F105" s="33"/>
      <c r="G105" s="33"/>
      <c r="H105" s="33"/>
      <c r="I105" s="33"/>
      <c r="J105" s="33"/>
      <c r="K105" s="33"/>
      <c r="L105" s="4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s="2" customFormat="1" ht="6.95" customHeight="1">
      <c r="A106" s="33"/>
      <c r="B106" s="34"/>
      <c r="C106" s="33"/>
      <c r="D106" s="33"/>
      <c r="E106" s="33"/>
      <c r="F106" s="33"/>
      <c r="G106" s="33"/>
      <c r="H106" s="33"/>
      <c r="I106" s="33"/>
      <c r="J106" s="33"/>
      <c r="K106" s="33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12" customHeight="1">
      <c r="A107" s="33"/>
      <c r="B107" s="34"/>
      <c r="C107" s="28" t="s">
        <v>16</v>
      </c>
      <c r="D107" s="33"/>
      <c r="E107" s="33"/>
      <c r="F107" s="33"/>
      <c r="G107" s="33"/>
      <c r="H107" s="33"/>
      <c r="I107" s="33"/>
      <c r="J107" s="33"/>
      <c r="K107" s="33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16.5" customHeight="1">
      <c r="A108" s="33"/>
      <c r="B108" s="34"/>
      <c r="C108" s="33"/>
      <c r="D108" s="33"/>
      <c r="E108" s="268" t="str">
        <f>E7</f>
        <v>BRNO, GAJDOŠOVA II - REKONSTRUKCE KANALIZACE A VODOVODU (Bubeníčkova– Mikšíčkova)</v>
      </c>
      <c r="F108" s="269"/>
      <c r="G108" s="269"/>
      <c r="H108" s="269"/>
      <c r="I108" s="33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12" customHeight="1">
      <c r="A109" s="33"/>
      <c r="B109" s="34"/>
      <c r="C109" s="28" t="s">
        <v>159</v>
      </c>
      <c r="D109" s="33"/>
      <c r="E109" s="33"/>
      <c r="F109" s="33"/>
      <c r="G109" s="33"/>
      <c r="H109" s="33"/>
      <c r="I109" s="33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16.5" customHeight="1">
      <c r="A110" s="33"/>
      <c r="B110" s="34"/>
      <c r="C110" s="33"/>
      <c r="D110" s="33"/>
      <c r="E110" s="261" t="str">
        <f>E9</f>
        <v>99 - OSTATNÍ NÁKLADY</v>
      </c>
      <c r="F110" s="267"/>
      <c r="G110" s="267"/>
      <c r="H110" s="267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6.95" customHeight="1">
      <c r="A111" s="33"/>
      <c r="B111" s="34"/>
      <c r="C111" s="33"/>
      <c r="D111" s="33"/>
      <c r="E111" s="33"/>
      <c r="F111" s="33"/>
      <c r="G111" s="33"/>
      <c r="H111" s="33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2" customHeight="1">
      <c r="A112" s="33"/>
      <c r="B112" s="34"/>
      <c r="C112" s="28" t="s">
        <v>21</v>
      </c>
      <c r="D112" s="33"/>
      <c r="E112" s="33"/>
      <c r="F112" s="26" t="str">
        <f>F12</f>
        <v>BRNO</v>
      </c>
      <c r="G112" s="33"/>
      <c r="H112" s="33"/>
      <c r="I112" s="28" t="s">
        <v>23</v>
      </c>
      <c r="J112" s="56" t="str">
        <f>IF(J12="","",J12)</f>
        <v/>
      </c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6.95" customHeight="1">
      <c r="A113" s="33"/>
      <c r="B113" s="34"/>
      <c r="C113" s="33"/>
      <c r="D113" s="33"/>
      <c r="E113" s="33"/>
      <c r="F113" s="33"/>
      <c r="G113" s="33"/>
      <c r="H113" s="33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25.7" customHeight="1">
      <c r="A114" s="33"/>
      <c r="B114" s="34"/>
      <c r="C114" s="28" t="s">
        <v>25</v>
      </c>
      <c r="D114" s="33"/>
      <c r="E114" s="33"/>
      <c r="F114" s="26" t="str">
        <f>E15</f>
        <v>Statutární město Brno</v>
      </c>
      <c r="G114" s="33"/>
      <c r="H114" s="33"/>
      <c r="I114" s="28" t="s">
        <v>33</v>
      </c>
      <c r="J114" s="31" t="str">
        <f>E21</f>
        <v>JV PROJEKT V.H. s.r.o.   Brno</v>
      </c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5.2" customHeight="1">
      <c r="A115" s="33"/>
      <c r="B115" s="34"/>
      <c r="C115" s="28" t="s">
        <v>31</v>
      </c>
      <c r="D115" s="33"/>
      <c r="E115" s="33"/>
      <c r="F115" s="26" t="str">
        <f>IF(E18="","",E18)</f>
        <v>Vyplň údaj</v>
      </c>
      <c r="G115" s="33"/>
      <c r="H115" s="33"/>
      <c r="I115" s="28" t="s">
        <v>36</v>
      </c>
      <c r="J115" s="31" t="str">
        <f>E24</f>
        <v xml:space="preserve"> </v>
      </c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0.35" customHeight="1">
      <c r="A116" s="33"/>
      <c r="B116" s="34"/>
      <c r="C116" s="33"/>
      <c r="D116" s="33"/>
      <c r="E116" s="33"/>
      <c r="F116" s="33"/>
      <c r="G116" s="33"/>
      <c r="H116" s="3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11" customFormat="1" ht="29.25" customHeight="1">
      <c r="A117" s="127"/>
      <c r="B117" s="128"/>
      <c r="C117" s="129" t="s">
        <v>171</v>
      </c>
      <c r="D117" s="130" t="s">
        <v>65</v>
      </c>
      <c r="E117" s="130" t="s">
        <v>61</v>
      </c>
      <c r="F117" s="130" t="s">
        <v>62</v>
      </c>
      <c r="G117" s="130" t="s">
        <v>172</v>
      </c>
      <c r="H117" s="130" t="s">
        <v>173</v>
      </c>
      <c r="I117" s="130" t="s">
        <v>174</v>
      </c>
      <c r="J117" s="130" t="s">
        <v>165</v>
      </c>
      <c r="K117" s="131" t="s">
        <v>175</v>
      </c>
      <c r="L117" s="132"/>
      <c r="M117" s="63" t="s">
        <v>1</v>
      </c>
      <c r="N117" s="64" t="s">
        <v>44</v>
      </c>
      <c r="O117" s="64" t="s">
        <v>176</v>
      </c>
      <c r="P117" s="64" t="s">
        <v>177</v>
      </c>
      <c r="Q117" s="64" t="s">
        <v>178</v>
      </c>
      <c r="R117" s="64" t="s">
        <v>179</v>
      </c>
      <c r="S117" s="64" t="s">
        <v>180</v>
      </c>
      <c r="T117" s="65" t="s">
        <v>181</v>
      </c>
      <c r="U117" s="127"/>
      <c r="V117" s="127"/>
      <c r="W117" s="127"/>
      <c r="X117" s="127"/>
      <c r="Y117" s="127"/>
      <c r="Z117" s="127"/>
      <c r="AA117" s="127"/>
      <c r="AB117" s="127"/>
      <c r="AC117" s="127"/>
      <c r="AD117" s="127"/>
      <c r="AE117" s="127"/>
    </row>
    <row r="118" spans="1:65" s="2" customFormat="1" ht="22.9" customHeight="1">
      <c r="A118" s="33"/>
      <c r="B118" s="34"/>
      <c r="C118" s="70" t="s">
        <v>182</v>
      </c>
      <c r="D118" s="33"/>
      <c r="E118" s="33"/>
      <c r="F118" s="33"/>
      <c r="G118" s="33"/>
      <c r="H118" s="33"/>
      <c r="I118" s="33"/>
      <c r="J118" s="133">
        <f>BK118</f>
        <v>0</v>
      </c>
      <c r="K118" s="33"/>
      <c r="L118" s="34"/>
      <c r="M118" s="66"/>
      <c r="N118" s="57"/>
      <c r="O118" s="67"/>
      <c r="P118" s="134">
        <f>P119</f>
        <v>0</v>
      </c>
      <c r="Q118" s="67"/>
      <c r="R118" s="134">
        <f>R119</f>
        <v>0</v>
      </c>
      <c r="S118" s="67"/>
      <c r="T118" s="135">
        <f>T119</f>
        <v>0</v>
      </c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T118" s="18" t="s">
        <v>79</v>
      </c>
      <c r="AU118" s="18" t="s">
        <v>167</v>
      </c>
      <c r="BK118" s="136">
        <f>BK119</f>
        <v>0</v>
      </c>
    </row>
    <row r="119" spans="1:65" s="12" customFormat="1" ht="25.9" customHeight="1">
      <c r="B119" s="137"/>
      <c r="D119" s="138" t="s">
        <v>79</v>
      </c>
      <c r="E119" s="139" t="s">
        <v>183</v>
      </c>
      <c r="F119" s="139" t="s">
        <v>184</v>
      </c>
      <c r="I119" s="140"/>
      <c r="J119" s="141">
        <f>BK119</f>
        <v>0</v>
      </c>
      <c r="L119" s="137"/>
      <c r="M119" s="142"/>
      <c r="N119" s="143"/>
      <c r="O119" s="143"/>
      <c r="P119" s="144">
        <f>P120</f>
        <v>0</v>
      </c>
      <c r="Q119" s="143"/>
      <c r="R119" s="144">
        <f>R120</f>
        <v>0</v>
      </c>
      <c r="S119" s="143"/>
      <c r="T119" s="145">
        <f>T120</f>
        <v>0</v>
      </c>
      <c r="AR119" s="138" t="s">
        <v>24</v>
      </c>
      <c r="AT119" s="146" t="s">
        <v>79</v>
      </c>
      <c r="AU119" s="146" t="s">
        <v>80</v>
      </c>
      <c r="AY119" s="138" t="s">
        <v>185</v>
      </c>
      <c r="BK119" s="147">
        <f>BK120</f>
        <v>0</v>
      </c>
    </row>
    <row r="120" spans="1:65" s="12" customFormat="1" ht="22.9" customHeight="1">
      <c r="B120" s="137"/>
      <c r="D120" s="138" t="s">
        <v>79</v>
      </c>
      <c r="E120" s="148" t="s">
        <v>221</v>
      </c>
      <c r="F120" s="148" t="s">
        <v>407</v>
      </c>
      <c r="I120" s="140"/>
      <c r="J120" s="149">
        <f>BK120</f>
        <v>0</v>
      </c>
      <c r="L120" s="137"/>
      <c r="M120" s="142"/>
      <c r="N120" s="143"/>
      <c r="O120" s="143"/>
      <c r="P120" s="144">
        <f>SUM(P121:P211)</f>
        <v>0</v>
      </c>
      <c r="Q120" s="143"/>
      <c r="R120" s="144">
        <f>SUM(R121:R211)</f>
        <v>0</v>
      </c>
      <c r="S120" s="143"/>
      <c r="T120" s="145">
        <f>SUM(T121:T211)</f>
        <v>0</v>
      </c>
      <c r="AR120" s="138" t="s">
        <v>24</v>
      </c>
      <c r="AT120" s="146" t="s">
        <v>79</v>
      </c>
      <c r="AU120" s="146" t="s">
        <v>24</v>
      </c>
      <c r="AY120" s="138" t="s">
        <v>185</v>
      </c>
      <c r="BK120" s="147">
        <f>SUM(BK121:BK211)</f>
        <v>0</v>
      </c>
    </row>
    <row r="121" spans="1:65" s="2" customFormat="1" ht="24.2" customHeight="1">
      <c r="A121" s="33"/>
      <c r="B121" s="150"/>
      <c r="C121" s="151" t="s">
        <v>24</v>
      </c>
      <c r="D121" s="151" t="s">
        <v>187</v>
      </c>
      <c r="E121" s="152" t="s">
        <v>5618</v>
      </c>
      <c r="F121" s="153" t="s">
        <v>5619</v>
      </c>
      <c r="G121" s="154" t="s">
        <v>1996</v>
      </c>
      <c r="H121" s="155">
        <v>1</v>
      </c>
      <c r="I121" s="156"/>
      <c r="J121" s="157">
        <f>ROUND(I121*H121,2)</f>
        <v>0</v>
      </c>
      <c r="K121" s="153" t="s">
        <v>224</v>
      </c>
      <c r="L121" s="34"/>
      <c r="M121" s="158" t="s">
        <v>1</v>
      </c>
      <c r="N121" s="159" t="s">
        <v>45</v>
      </c>
      <c r="O121" s="59"/>
      <c r="P121" s="160">
        <f>O121*H121</f>
        <v>0</v>
      </c>
      <c r="Q121" s="160">
        <v>0</v>
      </c>
      <c r="R121" s="160">
        <f>Q121*H121</f>
        <v>0</v>
      </c>
      <c r="S121" s="160">
        <v>0</v>
      </c>
      <c r="T121" s="161">
        <f>S121*H121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R121" s="162" t="s">
        <v>192</v>
      </c>
      <c r="AT121" s="162" t="s">
        <v>187</v>
      </c>
      <c r="AU121" s="162" t="s">
        <v>88</v>
      </c>
      <c r="AY121" s="18" t="s">
        <v>185</v>
      </c>
      <c r="BE121" s="163">
        <f>IF(N121="základní",J121,0)</f>
        <v>0</v>
      </c>
      <c r="BF121" s="163">
        <f>IF(N121="snížená",J121,0)</f>
        <v>0</v>
      </c>
      <c r="BG121" s="163">
        <f>IF(N121="zákl. přenesená",J121,0)</f>
        <v>0</v>
      </c>
      <c r="BH121" s="163">
        <f>IF(N121="sníž. přenesená",J121,0)</f>
        <v>0</v>
      </c>
      <c r="BI121" s="163">
        <f>IF(N121="nulová",J121,0)</f>
        <v>0</v>
      </c>
      <c r="BJ121" s="18" t="s">
        <v>24</v>
      </c>
      <c r="BK121" s="163">
        <f>ROUND(I121*H121,2)</f>
        <v>0</v>
      </c>
      <c r="BL121" s="18" t="s">
        <v>192</v>
      </c>
      <c r="BM121" s="162" t="s">
        <v>5620</v>
      </c>
    </row>
    <row r="122" spans="1:65" s="2" customFormat="1" ht="16.5" customHeight="1">
      <c r="A122" s="33"/>
      <c r="B122" s="150"/>
      <c r="C122" s="151" t="s">
        <v>88</v>
      </c>
      <c r="D122" s="151" t="s">
        <v>187</v>
      </c>
      <c r="E122" s="152" t="s">
        <v>5621</v>
      </c>
      <c r="F122" s="153" t="s">
        <v>5622</v>
      </c>
      <c r="G122" s="154" t="s">
        <v>1996</v>
      </c>
      <c r="H122" s="155">
        <v>1</v>
      </c>
      <c r="I122" s="156"/>
      <c r="J122" s="157">
        <f>ROUND(I122*H122,2)</f>
        <v>0</v>
      </c>
      <c r="K122" s="153" t="s">
        <v>224</v>
      </c>
      <c r="L122" s="34"/>
      <c r="M122" s="158" t="s">
        <v>1</v>
      </c>
      <c r="N122" s="159" t="s">
        <v>45</v>
      </c>
      <c r="O122" s="59"/>
      <c r="P122" s="160">
        <f>O122*H122</f>
        <v>0</v>
      </c>
      <c r="Q122" s="160">
        <v>0</v>
      </c>
      <c r="R122" s="160">
        <f>Q122*H122</f>
        <v>0</v>
      </c>
      <c r="S122" s="160">
        <v>0</v>
      </c>
      <c r="T122" s="161">
        <f>S122*H122</f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R122" s="162" t="s">
        <v>192</v>
      </c>
      <c r="AT122" s="162" t="s">
        <v>187</v>
      </c>
      <c r="AU122" s="162" t="s">
        <v>88</v>
      </c>
      <c r="AY122" s="18" t="s">
        <v>185</v>
      </c>
      <c r="BE122" s="163">
        <f>IF(N122="základní",J122,0)</f>
        <v>0</v>
      </c>
      <c r="BF122" s="163">
        <f>IF(N122="snížená",J122,0)</f>
        <v>0</v>
      </c>
      <c r="BG122" s="163">
        <f>IF(N122="zákl. přenesená",J122,0)</f>
        <v>0</v>
      </c>
      <c r="BH122" s="163">
        <f>IF(N122="sníž. přenesená",J122,0)</f>
        <v>0</v>
      </c>
      <c r="BI122" s="163">
        <f>IF(N122="nulová",J122,0)</f>
        <v>0</v>
      </c>
      <c r="BJ122" s="18" t="s">
        <v>24</v>
      </c>
      <c r="BK122" s="163">
        <f>ROUND(I122*H122,2)</f>
        <v>0</v>
      </c>
      <c r="BL122" s="18" t="s">
        <v>192</v>
      </c>
      <c r="BM122" s="162" t="s">
        <v>5623</v>
      </c>
    </row>
    <row r="123" spans="1:65" s="2" customFormat="1" ht="24.2" customHeight="1">
      <c r="A123" s="33"/>
      <c r="B123" s="150"/>
      <c r="C123" s="151" t="s">
        <v>117</v>
      </c>
      <c r="D123" s="151" t="s">
        <v>187</v>
      </c>
      <c r="E123" s="152" t="s">
        <v>5624</v>
      </c>
      <c r="F123" s="153" t="s">
        <v>5625</v>
      </c>
      <c r="G123" s="154" t="s">
        <v>1996</v>
      </c>
      <c r="H123" s="155">
        <v>1</v>
      </c>
      <c r="I123" s="156"/>
      <c r="J123" s="157">
        <f>ROUND(I123*H123,2)</f>
        <v>0</v>
      </c>
      <c r="K123" s="153" t="s">
        <v>224</v>
      </c>
      <c r="L123" s="34"/>
      <c r="M123" s="158" t="s">
        <v>1</v>
      </c>
      <c r="N123" s="159" t="s">
        <v>45</v>
      </c>
      <c r="O123" s="59"/>
      <c r="P123" s="160">
        <f>O123*H123</f>
        <v>0</v>
      </c>
      <c r="Q123" s="160">
        <v>0</v>
      </c>
      <c r="R123" s="160">
        <f>Q123*H123</f>
        <v>0</v>
      </c>
      <c r="S123" s="160">
        <v>0</v>
      </c>
      <c r="T123" s="161">
        <f>S123*H123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162" t="s">
        <v>192</v>
      </c>
      <c r="AT123" s="162" t="s">
        <v>187</v>
      </c>
      <c r="AU123" s="162" t="s">
        <v>88</v>
      </c>
      <c r="AY123" s="18" t="s">
        <v>185</v>
      </c>
      <c r="BE123" s="163">
        <f>IF(N123="základní",J123,0)</f>
        <v>0</v>
      </c>
      <c r="BF123" s="163">
        <f>IF(N123="snížená",J123,0)</f>
        <v>0</v>
      </c>
      <c r="BG123" s="163">
        <f>IF(N123="zákl. přenesená",J123,0)</f>
        <v>0</v>
      </c>
      <c r="BH123" s="163">
        <f>IF(N123="sníž. přenesená",J123,0)</f>
        <v>0</v>
      </c>
      <c r="BI123" s="163">
        <f>IF(N123="nulová",J123,0)</f>
        <v>0</v>
      </c>
      <c r="BJ123" s="18" t="s">
        <v>24</v>
      </c>
      <c r="BK123" s="163">
        <f>ROUND(I123*H123,2)</f>
        <v>0</v>
      </c>
      <c r="BL123" s="18" t="s">
        <v>192</v>
      </c>
      <c r="BM123" s="162" t="s">
        <v>5626</v>
      </c>
    </row>
    <row r="124" spans="1:65" s="15" customFormat="1">
      <c r="B124" s="194"/>
      <c r="D124" s="165" t="s">
        <v>194</v>
      </c>
      <c r="E124" s="195" t="s">
        <v>1</v>
      </c>
      <c r="F124" s="196" t="s">
        <v>5627</v>
      </c>
      <c r="H124" s="195" t="s">
        <v>1</v>
      </c>
      <c r="I124" s="197"/>
      <c r="L124" s="194"/>
      <c r="M124" s="198"/>
      <c r="N124" s="199"/>
      <c r="O124" s="199"/>
      <c r="P124" s="199"/>
      <c r="Q124" s="199"/>
      <c r="R124" s="199"/>
      <c r="S124" s="199"/>
      <c r="T124" s="200"/>
      <c r="AT124" s="195" t="s">
        <v>194</v>
      </c>
      <c r="AU124" s="195" t="s">
        <v>88</v>
      </c>
      <c r="AV124" s="15" t="s">
        <v>24</v>
      </c>
      <c r="AW124" s="15" t="s">
        <v>35</v>
      </c>
      <c r="AX124" s="15" t="s">
        <v>80</v>
      </c>
      <c r="AY124" s="195" t="s">
        <v>185</v>
      </c>
    </row>
    <row r="125" spans="1:65" s="15" customFormat="1">
      <c r="B125" s="194"/>
      <c r="D125" s="165" t="s">
        <v>194</v>
      </c>
      <c r="E125" s="195" t="s">
        <v>1</v>
      </c>
      <c r="F125" s="196" t="s">
        <v>5628</v>
      </c>
      <c r="H125" s="195" t="s">
        <v>1</v>
      </c>
      <c r="I125" s="197"/>
      <c r="L125" s="194"/>
      <c r="M125" s="198"/>
      <c r="N125" s="199"/>
      <c r="O125" s="199"/>
      <c r="P125" s="199"/>
      <c r="Q125" s="199"/>
      <c r="R125" s="199"/>
      <c r="S125" s="199"/>
      <c r="T125" s="200"/>
      <c r="AT125" s="195" t="s">
        <v>194</v>
      </c>
      <c r="AU125" s="195" t="s">
        <v>88</v>
      </c>
      <c r="AV125" s="15" t="s">
        <v>24</v>
      </c>
      <c r="AW125" s="15" t="s">
        <v>35</v>
      </c>
      <c r="AX125" s="15" t="s">
        <v>80</v>
      </c>
      <c r="AY125" s="195" t="s">
        <v>185</v>
      </c>
    </row>
    <row r="126" spans="1:65" s="15" customFormat="1">
      <c r="B126" s="194"/>
      <c r="D126" s="165" t="s">
        <v>194</v>
      </c>
      <c r="E126" s="195" t="s">
        <v>1</v>
      </c>
      <c r="F126" s="196" t="s">
        <v>5629</v>
      </c>
      <c r="H126" s="195" t="s">
        <v>1</v>
      </c>
      <c r="I126" s="197"/>
      <c r="L126" s="194"/>
      <c r="M126" s="198"/>
      <c r="N126" s="199"/>
      <c r="O126" s="199"/>
      <c r="P126" s="199"/>
      <c r="Q126" s="199"/>
      <c r="R126" s="199"/>
      <c r="S126" s="199"/>
      <c r="T126" s="200"/>
      <c r="AT126" s="195" t="s">
        <v>194</v>
      </c>
      <c r="AU126" s="195" t="s">
        <v>88</v>
      </c>
      <c r="AV126" s="15" t="s">
        <v>24</v>
      </c>
      <c r="AW126" s="15" t="s">
        <v>35</v>
      </c>
      <c r="AX126" s="15" t="s">
        <v>80</v>
      </c>
      <c r="AY126" s="195" t="s">
        <v>185</v>
      </c>
    </row>
    <row r="127" spans="1:65" s="15" customFormat="1">
      <c r="B127" s="194"/>
      <c r="D127" s="165" t="s">
        <v>194</v>
      </c>
      <c r="E127" s="195" t="s">
        <v>1</v>
      </c>
      <c r="F127" s="196" t="s">
        <v>5630</v>
      </c>
      <c r="H127" s="195" t="s">
        <v>1</v>
      </c>
      <c r="I127" s="197"/>
      <c r="L127" s="194"/>
      <c r="M127" s="198"/>
      <c r="N127" s="199"/>
      <c r="O127" s="199"/>
      <c r="P127" s="199"/>
      <c r="Q127" s="199"/>
      <c r="R127" s="199"/>
      <c r="S127" s="199"/>
      <c r="T127" s="200"/>
      <c r="AT127" s="195" t="s">
        <v>194</v>
      </c>
      <c r="AU127" s="195" t="s">
        <v>88</v>
      </c>
      <c r="AV127" s="15" t="s">
        <v>24</v>
      </c>
      <c r="AW127" s="15" t="s">
        <v>35</v>
      </c>
      <c r="AX127" s="15" t="s">
        <v>80</v>
      </c>
      <c r="AY127" s="195" t="s">
        <v>185</v>
      </c>
    </row>
    <row r="128" spans="1:65" s="15" customFormat="1">
      <c r="B128" s="194"/>
      <c r="D128" s="165" t="s">
        <v>194</v>
      </c>
      <c r="E128" s="195" t="s">
        <v>1</v>
      </c>
      <c r="F128" s="196" t="s">
        <v>5631</v>
      </c>
      <c r="H128" s="195" t="s">
        <v>1</v>
      </c>
      <c r="I128" s="197"/>
      <c r="L128" s="194"/>
      <c r="M128" s="198"/>
      <c r="N128" s="199"/>
      <c r="O128" s="199"/>
      <c r="P128" s="199"/>
      <c r="Q128" s="199"/>
      <c r="R128" s="199"/>
      <c r="S128" s="199"/>
      <c r="T128" s="200"/>
      <c r="AT128" s="195" t="s">
        <v>194</v>
      </c>
      <c r="AU128" s="195" t="s">
        <v>88</v>
      </c>
      <c r="AV128" s="15" t="s">
        <v>24</v>
      </c>
      <c r="AW128" s="15" t="s">
        <v>35</v>
      </c>
      <c r="AX128" s="15" t="s">
        <v>80</v>
      </c>
      <c r="AY128" s="195" t="s">
        <v>185</v>
      </c>
    </row>
    <row r="129" spans="2:51" s="15" customFormat="1">
      <c r="B129" s="194"/>
      <c r="D129" s="165" t="s">
        <v>194</v>
      </c>
      <c r="E129" s="195" t="s">
        <v>1</v>
      </c>
      <c r="F129" s="196" t="s">
        <v>5632</v>
      </c>
      <c r="H129" s="195" t="s">
        <v>1</v>
      </c>
      <c r="I129" s="197"/>
      <c r="L129" s="194"/>
      <c r="M129" s="198"/>
      <c r="N129" s="199"/>
      <c r="O129" s="199"/>
      <c r="P129" s="199"/>
      <c r="Q129" s="199"/>
      <c r="R129" s="199"/>
      <c r="S129" s="199"/>
      <c r="T129" s="200"/>
      <c r="AT129" s="195" t="s">
        <v>194</v>
      </c>
      <c r="AU129" s="195" t="s">
        <v>88</v>
      </c>
      <c r="AV129" s="15" t="s">
        <v>24</v>
      </c>
      <c r="AW129" s="15" t="s">
        <v>35</v>
      </c>
      <c r="AX129" s="15" t="s">
        <v>80</v>
      </c>
      <c r="AY129" s="195" t="s">
        <v>185</v>
      </c>
    </row>
    <row r="130" spans="2:51" s="15" customFormat="1">
      <c r="B130" s="194"/>
      <c r="D130" s="165" t="s">
        <v>194</v>
      </c>
      <c r="E130" s="195" t="s">
        <v>1</v>
      </c>
      <c r="F130" s="196" t="s">
        <v>5633</v>
      </c>
      <c r="H130" s="195" t="s">
        <v>1</v>
      </c>
      <c r="I130" s="197"/>
      <c r="L130" s="194"/>
      <c r="M130" s="198"/>
      <c r="N130" s="199"/>
      <c r="O130" s="199"/>
      <c r="P130" s="199"/>
      <c r="Q130" s="199"/>
      <c r="R130" s="199"/>
      <c r="S130" s="199"/>
      <c r="T130" s="200"/>
      <c r="AT130" s="195" t="s">
        <v>194</v>
      </c>
      <c r="AU130" s="195" t="s">
        <v>88</v>
      </c>
      <c r="AV130" s="15" t="s">
        <v>24</v>
      </c>
      <c r="AW130" s="15" t="s">
        <v>35</v>
      </c>
      <c r="AX130" s="15" t="s">
        <v>80</v>
      </c>
      <c r="AY130" s="195" t="s">
        <v>185</v>
      </c>
    </row>
    <row r="131" spans="2:51" s="15" customFormat="1">
      <c r="B131" s="194"/>
      <c r="D131" s="165" t="s">
        <v>194</v>
      </c>
      <c r="E131" s="195" t="s">
        <v>1</v>
      </c>
      <c r="F131" s="196" t="s">
        <v>5634</v>
      </c>
      <c r="H131" s="195" t="s">
        <v>1</v>
      </c>
      <c r="I131" s="197"/>
      <c r="L131" s="194"/>
      <c r="M131" s="198"/>
      <c r="N131" s="199"/>
      <c r="O131" s="199"/>
      <c r="P131" s="199"/>
      <c r="Q131" s="199"/>
      <c r="R131" s="199"/>
      <c r="S131" s="199"/>
      <c r="T131" s="200"/>
      <c r="AT131" s="195" t="s">
        <v>194</v>
      </c>
      <c r="AU131" s="195" t="s">
        <v>88</v>
      </c>
      <c r="AV131" s="15" t="s">
        <v>24</v>
      </c>
      <c r="AW131" s="15" t="s">
        <v>35</v>
      </c>
      <c r="AX131" s="15" t="s">
        <v>80</v>
      </c>
      <c r="AY131" s="195" t="s">
        <v>185</v>
      </c>
    </row>
    <row r="132" spans="2:51" s="15" customFormat="1">
      <c r="B132" s="194"/>
      <c r="D132" s="165" t="s">
        <v>194</v>
      </c>
      <c r="E132" s="195" t="s">
        <v>1</v>
      </c>
      <c r="F132" s="196" t="s">
        <v>5635</v>
      </c>
      <c r="H132" s="195" t="s">
        <v>1</v>
      </c>
      <c r="I132" s="197"/>
      <c r="L132" s="194"/>
      <c r="M132" s="198"/>
      <c r="N132" s="199"/>
      <c r="O132" s="199"/>
      <c r="P132" s="199"/>
      <c r="Q132" s="199"/>
      <c r="R132" s="199"/>
      <c r="S132" s="199"/>
      <c r="T132" s="200"/>
      <c r="AT132" s="195" t="s">
        <v>194</v>
      </c>
      <c r="AU132" s="195" t="s">
        <v>88</v>
      </c>
      <c r="AV132" s="15" t="s">
        <v>24</v>
      </c>
      <c r="AW132" s="15" t="s">
        <v>35</v>
      </c>
      <c r="AX132" s="15" t="s">
        <v>80</v>
      </c>
      <c r="AY132" s="195" t="s">
        <v>185</v>
      </c>
    </row>
    <row r="133" spans="2:51" s="15" customFormat="1">
      <c r="B133" s="194"/>
      <c r="D133" s="165" t="s">
        <v>194</v>
      </c>
      <c r="E133" s="195" t="s">
        <v>1</v>
      </c>
      <c r="F133" s="196" t="s">
        <v>5636</v>
      </c>
      <c r="H133" s="195" t="s">
        <v>1</v>
      </c>
      <c r="I133" s="197"/>
      <c r="L133" s="194"/>
      <c r="M133" s="198"/>
      <c r="N133" s="199"/>
      <c r="O133" s="199"/>
      <c r="P133" s="199"/>
      <c r="Q133" s="199"/>
      <c r="R133" s="199"/>
      <c r="S133" s="199"/>
      <c r="T133" s="200"/>
      <c r="AT133" s="195" t="s">
        <v>194</v>
      </c>
      <c r="AU133" s="195" t="s">
        <v>88</v>
      </c>
      <c r="AV133" s="15" t="s">
        <v>24</v>
      </c>
      <c r="AW133" s="15" t="s">
        <v>35</v>
      </c>
      <c r="AX133" s="15" t="s">
        <v>80</v>
      </c>
      <c r="AY133" s="195" t="s">
        <v>185</v>
      </c>
    </row>
    <row r="134" spans="2:51" s="15" customFormat="1">
      <c r="B134" s="194"/>
      <c r="D134" s="165" t="s">
        <v>194</v>
      </c>
      <c r="E134" s="195" t="s">
        <v>1</v>
      </c>
      <c r="F134" s="196" t="s">
        <v>5637</v>
      </c>
      <c r="H134" s="195" t="s">
        <v>1</v>
      </c>
      <c r="I134" s="197"/>
      <c r="L134" s="194"/>
      <c r="M134" s="198"/>
      <c r="N134" s="199"/>
      <c r="O134" s="199"/>
      <c r="P134" s="199"/>
      <c r="Q134" s="199"/>
      <c r="R134" s="199"/>
      <c r="S134" s="199"/>
      <c r="T134" s="200"/>
      <c r="AT134" s="195" t="s">
        <v>194</v>
      </c>
      <c r="AU134" s="195" t="s">
        <v>88</v>
      </c>
      <c r="AV134" s="15" t="s">
        <v>24</v>
      </c>
      <c r="AW134" s="15" t="s">
        <v>35</v>
      </c>
      <c r="AX134" s="15" t="s">
        <v>80</v>
      </c>
      <c r="AY134" s="195" t="s">
        <v>185</v>
      </c>
    </row>
    <row r="135" spans="2:51" s="15" customFormat="1">
      <c r="B135" s="194"/>
      <c r="D135" s="165" t="s">
        <v>194</v>
      </c>
      <c r="E135" s="195" t="s">
        <v>1</v>
      </c>
      <c r="F135" s="196" t="s">
        <v>5638</v>
      </c>
      <c r="H135" s="195" t="s">
        <v>1</v>
      </c>
      <c r="I135" s="197"/>
      <c r="L135" s="194"/>
      <c r="M135" s="198"/>
      <c r="N135" s="199"/>
      <c r="O135" s="199"/>
      <c r="P135" s="199"/>
      <c r="Q135" s="199"/>
      <c r="R135" s="199"/>
      <c r="S135" s="199"/>
      <c r="T135" s="200"/>
      <c r="AT135" s="195" t="s">
        <v>194</v>
      </c>
      <c r="AU135" s="195" t="s">
        <v>88</v>
      </c>
      <c r="AV135" s="15" t="s">
        <v>24</v>
      </c>
      <c r="AW135" s="15" t="s">
        <v>35</v>
      </c>
      <c r="AX135" s="15" t="s">
        <v>80</v>
      </c>
      <c r="AY135" s="195" t="s">
        <v>185</v>
      </c>
    </row>
    <row r="136" spans="2:51" s="15" customFormat="1">
      <c r="B136" s="194"/>
      <c r="D136" s="165" t="s">
        <v>194</v>
      </c>
      <c r="E136" s="195" t="s">
        <v>1</v>
      </c>
      <c r="F136" s="196" t="s">
        <v>5639</v>
      </c>
      <c r="H136" s="195" t="s">
        <v>1</v>
      </c>
      <c r="I136" s="197"/>
      <c r="L136" s="194"/>
      <c r="M136" s="198"/>
      <c r="N136" s="199"/>
      <c r="O136" s="199"/>
      <c r="P136" s="199"/>
      <c r="Q136" s="199"/>
      <c r="R136" s="199"/>
      <c r="S136" s="199"/>
      <c r="T136" s="200"/>
      <c r="AT136" s="195" t="s">
        <v>194</v>
      </c>
      <c r="AU136" s="195" t="s">
        <v>88</v>
      </c>
      <c r="AV136" s="15" t="s">
        <v>24</v>
      </c>
      <c r="AW136" s="15" t="s">
        <v>35</v>
      </c>
      <c r="AX136" s="15" t="s">
        <v>80</v>
      </c>
      <c r="AY136" s="195" t="s">
        <v>185</v>
      </c>
    </row>
    <row r="137" spans="2:51" s="15" customFormat="1">
      <c r="B137" s="194"/>
      <c r="D137" s="165" t="s">
        <v>194</v>
      </c>
      <c r="E137" s="195" t="s">
        <v>1</v>
      </c>
      <c r="F137" s="196" t="s">
        <v>5640</v>
      </c>
      <c r="H137" s="195" t="s">
        <v>1</v>
      </c>
      <c r="I137" s="197"/>
      <c r="L137" s="194"/>
      <c r="M137" s="198"/>
      <c r="N137" s="199"/>
      <c r="O137" s="199"/>
      <c r="P137" s="199"/>
      <c r="Q137" s="199"/>
      <c r="R137" s="199"/>
      <c r="S137" s="199"/>
      <c r="T137" s="200"/>
      <c r="AT137" s="195" t="s">
        <v>194</v>
      </c>
      <c r="AU137" s="195" t="s">
        <v>88</v>
      </c>
      <c r="AV137" s="15" t="s">
        <v>24</v>
      </c>
      <c r="AW137" s="15" t="s">
        <v>35</v>
      </c>
      <c r="AX137" s="15" t="s">
        <v>80</v>
      </c>
      <c r="AY137" s="195" t="s">
        <v>185</v>
      </c>
    </row>
    <row r="138" spans="2:51" s="15" customFormat="1">
      <c r="B138" s="194"/>
      <c r="D138" s="165" t="s">
        <v>194</v>
      </c>
      <c r="E138" s="195" t="s">
        <v>1</v>
      </c>
      <c r="F138" s="196" t="s">
        <v>5641</v>
      </c>
      <c r="H138" s="195" t="s">
        <v>1</v>
      </c>
      <c r="I138" s="197"/>
      <c r="L138" s="194"/>
      <c r="M138" s="198"/>
      <c r="N138" s="199"/>
      <c r="O138" s="199"/>
      <c r="P138" s="199"/>
      <c r="Q138" s="199"/>
      <c r="R138" s="199"/>
      <c r="S138" s="199"/>
      <c r="T138" s="200"/>
      <c r="AT138" s="195" t="s">
        <v>194</v>
      </c>
      <c r="AU138" s="195" t="s">
        <v>88</v>
      </c>
      <c r="AV138" s="15" t="s">
        <v>24</v>
      </c>
      <c r="AW138" s="15" t="s">
        <v>35</v>
      </c>
      <c r="AX138" s="15" t="s">
        <v>80</v>
      </c>
      <c r="AY138" s="195" t="s">
        <v>185</v>
      </c>
    </row>
    <row r="139" spans="2:51" s="15" customFormat="1">
      <c r="B139" s="194"/>
      <c r="D139" s="165" t="s">
        <v>194</v>
      </c>
      <c r="E139" s="195" t="s">
        <v>1</v>
      </c>
      <c r="F139" s="196" t="s">
        <v>5642</v>
      </c>
      <c r="H139" s="195" t="s">
        <v>1</v>
      </c>
      <c r="I139" s="197"/>
      <c r="L139" s="194"/>
      <c r="M139" s="198"/>
      <c r="N139" s="199"/>
      <c r="O139" s="199"/>
      <c r="P139" s="199"/>
      <c r="Q139" s="199"/>
      <c r="R139" s="199"/>
      <c r="S139" s="199"/>
      <c r="T139" s="200"/>
      <c r="AT139" s="195" t="s">
        <v>194</v>
      </c>
      <c r="AU139" s="195" t="s">
        <v>88</v>
      </c>
      <c r="AV139" s="15" t="s">
        <v>24</v>
      </c>
      <c r="AW139" s="15" t="s">
        <v>35</v>
      </c>
      <c r="AX139" s="15" t="s">
        <v>80</v>
      </c>
      <c r="AY139" s="195" t="s">
        <v>185</v>
      </c>
    </row>
    <row r="140" spans="2:51" s="15" customFormat="1">
      <c r="B140" s="194"/>
      <c r="D140" s="165" t="s">
        <v>194</v>
      </c>
      <c r="E140" s="195" t="s">
        <v>1</v>
      </c>
      <c r="F140" s="196" t="s">
        <v>5643</v>
      </c>
      <c r="H140" s="195" t="s">
        <v>1</v>
      </c>
      <c r="I140" s="197"/>
      <c r="L140" s="194"/>
      <c r="M140" s="198"/>
      <c r="N140" s="199"/>
      <c r="O140" s="199"/>
      <c r="P140" s="199"/>
      <c r="Q140" s="199"/>
      <c r="R140" s="199"/>
      <c r="S140" s="199"/>
      <c r="T140" s="200"/>
      <c r="AT140" s="195" t="s">
        <v>194</v>
      </c>
      <c r="AU140" s="195" t="s">
        <v>88</v>
      </c>
      <c r="AV140" s="15" t="s">
        <v>24</v>
      </c>
      <c r="AW140" s="15" t="s">
        <v>35</v>
      </c>
      <c r="AX140" s="15" t="s">
        <v>80</v>
      </c>
      <c r="AY140" s="195" t="s">
        <v>185</v>
      </c>
    </row>
    <row r="141" spans="2:51" s="15" customFormat="1">
      <c r="B141" s="194"/>
      <c r="D141" s="165" t="s">
        <v>194</v>
      </c>
      <c r="E141" s="195" t="s">
        <v>1</v>
      </c>
      <c r="F141" s="196" t="s">
        <v>5644</v>
      </c>
      <c r="H141" s="195" t="s">
        <v>1</v>
      </c>
      <c r="I141" s="197"/>
      <c r="L141" s="194"/>
      <c r="M141" s="198"/>
      <c r="N141" s="199"/>
      <c r="O141" s="199"/>
      <c r="P141" s="199"/>
      <c r="Q141" s="199"/>
      <c r="R141" s="199"/>
      <c r="S141" s="199"/>
      <c r="T141" s="200"/>
      <c r="AT141" s="195" t="s">
        <v>194</v>
      </c>
      <c r="AU141" s="195" t="s">
        <v>88</v>
      </c>
      <c r="AV141" s="15" t="s">
        <v>24</v>
      </c>
      <c r="AW141" s="15" t="s">
        <v>35</v>
      </c>
      <c r="AX141" s="15" t="s">
        <v>80</v>
      </c>
      <c r="AY141" s="195" t="s">
        <v>185</v>
      </c>
    </row>
    <row r="142" spans="2:51" s="15" customFormat="1">
      <c r="B142" s="194"/>
      <c r="D142" s="165" t="s">
        <v>194</v>
      </c>
      <c r="E142" s="195" t="s">
        <v>1</v>
      </c>
      <c r="F142" s="196" t="s">
        <v>5645</v>
      </c>
      <c r="H142" s="195" t="s">
        <v>1</v>
      </c>
      <c r="I142" s="197"/>
      <c r="L142" s="194"/>
      <c r="M142" s="198"/>
      <c r="N142" s="199"/>
      <c r="O142" s="199"/>
      <c r="P142" s="199"/>
      <c r="Q142" s="199"/>
      <c r="R142" s="199"/>
      <c r="S142" s="199"/>
      <c r="T142" s="200"/>
      <c r="AT142" s="195" t="s">
        <v>194</v>
      </c>
      <c r="AU142" s="195" t="s">
        <v>88</v>
      </c>
      <c r="AV142" s="15" t="s">
        <v>24</v>
      </c>
      <c r="AW142" s="15" t="s">
        <v>35</v>
      </c>
      <c r="AX142" s="15" t="s">
        <v>80</v>
      </c>
      <c r="AY142" s="195" t="s">
        <v>185</v>
      </c>
    </row>
    <row r="143" spans="2:51" s="15" customFormat="1">
      <c r="B143" s="194"/>
      <c r="D143" s="165" t="s">
        <v>194</v>
      </c>
      <c r="E143" s="195" t="s">
        <v>1</v>
      </c>
      <c r="F143" s="196" t="s">
        <v>5646</v>
      </c>
      <c r="H143" s="195" t="s">
        <v>1</v>
      </c>
      <c r="I143" s="197"/>
      <c r="L143" s="194"/>
      <c r="M143" s="198"/>
      <c r="N143" s="199"/>
      <c r="O143" s="199"/>
      <c r="P143" s="199"/>
      <c r="Q143" s="199"/>
      <c r="R143" s="199"/>
      <c r="S143" s="199"/>
      <c r="T143" s="200"/>
      <c r="AT143" s="195" t="s">
        <v>194</v>
      </c>
      <c r="AU143" s="195" t="s">
        <v>88</v>
      </c>
      <c r="AV143" s="15" t="s">
        <v>24</v>
      </c>
      <c r="AW143" s="15" t="s">
        <v>35</v>
      </c>
      <c r="AX143" s="15" t="s">
        <v>80</v>
      </c>
      <c r="AY143" s="195" t="s">
        <v>185</v>
      </c>
    </row>
    <row r="144" spans="2:51" s="15" customFormat="1">
      <c r="B144" s="194"/>
      <c r="D144" s="165" t="s">
        <v>194</v>
      </c>
      <c r="E144" s="195" t="s">
        <v>1</v>
      </c>
      <c r="F144" s="196" t="s">
        <v>5647</v>
      </c>
      <c r="H144" s="195" t="s">
        <v>1</v>
      </c>
      <c r="I144" s="197"/>
      <c r="L144" s="194"/>
      <c r="M144" s="198"/>
      <c r="N144" s="199"/>
      <c r="O144" s="199"/>
      <c r="P144" s="199"/>
      <c r="Q144" s="199"/>
      <c r="R144" s="199"/>
      <c r="S144" s="199"/>
      <c r="T144" s="200"/>
      <c r="AT144" s="195" t="s">
        <v>194</v>
      </c>
      <c r="AU144" s="195" t="s">
        <v>88</v>
      </c>
      <c r="AV144" s="15" t="s">
        <v>24</v>
      </c>
      <c r="AW144" s="15" t="s">
        <v>35</v>
      </c>
      <c r="AX144" s="15" t="s">
        <v>80</v>
      </c>
      <c r="AY144" s="195" t="s">
        <v>185</v>
      </c>
    </row>
    <row r="145" spans="1:65" s="15" customFormat="1">
      <c r="B145" s="194"/>
      <c r="D145" s="165" t="s">
        <v>194</v>
      </c>
      <c r="E145" s="195" t="s">
        <v>1</v>
      </c>
      <c r="F145" s="196" t="s">
        <v>5648</v>
      </c>
      <c r="H145" s="195" t="s">
        <v>1</v>
      </c>
      <c r="I145" s="197"/>
      <c r="L145" s="194"/>
      <c r="M145" s="198"/>
      <c r="N145" s="199"/>
      <c r="O145" s="199"/>
      <c r="P145" s="199"/>
      <c r="Q145" s="199"/>
      <c r="R145" s="199"/>
      <c r="S145" s="199"/>
      <c r="T145" s="200"/>
      <c r="AT145" s="195" t="s">
        <v>194</v>
      </c>
      <c r="AU145" s="195" t="s">
        <v>88</v>
      </c>
      <c r="AV145" s="15" t="s">
        <v>24</v>
      </c>
      <c r="AW145" s="15" t="s">
        <v>35</v>
      </c>
      <c r="AX145" s="15" t="s">
        <v>80</v>
      </c>
      <c r="AY145" s="195" t="s">
        <v>185</v>
      </c>
    </row>
    <row r="146" spans="1:65" s="15" customFormat="1">
      <c r="B146" s="194"/>
      <c r="D146" s="165" t="s">
        <v>194</v>
      </c>
      <c r="E146" s="195" t="s">
        <v>1</v>
      </c>
      <c r="F146" s="196" t="s">
        <v>5640</v>
      </c>
      <c r="H146" s="195" t="s">
        <v>1</v>
      </c>
      <c r="I146" s="197"/>
      <c r="L146" s="194"/>
      <c r="M146" s="198"/>
      <c r="N146" s="199"/>
      <c r="O146" s="199"/>
      <c r="P146" s="199"/>
      <c r="Q146" s="199"/>
      <c r="R146" s="199"/>
      <c r="S146" s="199"/>
      <c r="T146" s="200"/>
      <c r="AT146" s="195" t="s">
        <v>194</v>
      </c>
      <c r="AU146" s="195" t="s">
        <v>88</v>
      </c>
      <c r="AV146" s="15" t="s">
        <v>24</v>
      </c>
      <c r="AW146" s="15" t="s">
        <v>35</v>
      </c>
      <c r="AX146" s="15" t="s">
        <v>80</v>
      </c>
      <c r="AY146" s="195" t="s">
        <v>185</v>
      </c>
    </row>
    <row r="147" spans="1:65" s="15" customFormat="1">
      <c r="B147" s="194"/>
      <c r="D147" s="165" t="s">
        <v>194</v>
      </c>
      <c r="E147" s="195" t="s">
        <v>1</v>
      </c>
      <c r="F147" s="196" t="s">
        <v>5649</v>
      </c>
      <c r="H147" s="195" t="s">
        <v>1</v>
      </c>
      <c r="I147" s="197"/>
      <c r="L147" s="194"/>
      <c r="M147" s="198"/>
      <c r="N147" s="199"/>
      <c r="O147" s="199"/>
      <c r="P147" s="199"/>
      <c r="Q147" s="199"/>
      <c r="R147" s="199"/>
      <c r="S147" s="199"/>
      <c r="T147" s="200"/>
      <c r="AT147" s="195" t="s">
        <v>194</v>
      </c>
      <c r="AU147" s="195" t="s">
        <v>88</v>
      </c>
      <c r="AV147" s="15" t="s">
        <v>24</v>
      </c>
      <c r="AW147" s="15" t="s">
        <v>35</v>
      </c>
      <c r="AX147" s="15" t="s">
        <v>80</v>
      </c>
      <c r="AY147" s="195" t="s">
        <v>185</v>
      </c>
    </row>
    <row r="148" spans="1:65" s="13" customFormat="1">
      <c r="B148" s="164"/>
      <c r="D148" s="165" t="s">
        <v>194</v>
      </c>
      <c r="E148" s="166" t="s">
        <v>1</v>
      </c>
      <c r="F148" s="167" t="s">
        <v>24</v>
      </c>
      <c r="H148" s="168">
        <v>1</v>
      </c>
      <c r="I148" s="169"/>
      <c r="L148" s="164"/>
      <c r="M148" s="170"/>
      <c r="N148" s="171"/>
      <c r="O148" s="171"/>
      <c r="P148" s="171"/>
      <c r="Q148" s="171"/>
      <c r="R148" s="171"/>
      <c r="S148" s="171"/>
      <c r="T148" s="172"/>
      <c r="AT148" s="166" t="s">
        <v>194</v>
      </c>
      <c r="AU148" s="166" t="s">
        <v>88</v>
      </c>
      <c r="AV148" s="13" t="s">
        <v>88</v>
      </c>
      <c r="AW148" s="13" t="s">
        <v>35</v>
      </c>
      <c r="AX148" s="13" t="s">
        <v>24</v>
      </c>
      <c r="AY148" s="166" t="s">
        <v>185</v>
      </c>
    </row>
    <row r="149" spans="1:65" s="2" customFormat="1" ht="16.5" customHeight="1">
      <c r="A149" s="33"/>
      <c r="B149" s="150"/>
      <c r="C149" s="151" t="s">
        <v>192</v>
      </c>
      <c r="D149" s="151" t="s">
        <v>187</v>
      </c>
      <c r="E149" s="152" t="s">
        <v>5650</v>
      </c>
      <c r="F149" s="153" t="s">
        <v>5651</v>
      </c>
      <c r="G149" s="154" t="s">
        <v>1996</v>
      </c>
      <c r="H149" s="155">
        <v>1</v>
      </c>
      <c r="I149" s="156"/>
      <c r="J149" s="157">
        <f>ROUND(I149*H149,2)</f>
        <v>0</v>
      </c>
      <c r="K149" s="153" t="s">
        <v>224</v>
      </c>
      <c r="L149" s="34"/>
      <c r="M149" s="158" t="s">
        <v>1</v>
      </c>
      <c r="N149" s="159" t="s">
        <v>45</v>
      </c>
      <c r="O149" s="59"/>
      <c r="P149" s="160">
        <f>O149*H149</f>
        <v>0</v>
      </c>
      <c r="Q149" s="160">
        <v>0</v>
      </c>
      <c r="R149" s="160">
        <f>Q149*H149</f>
        <v>0</v>
      </c>
      <c r="S149" s="160">
        <v>0</v>
      </c>
      <c r="T149" s="161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2" t="s">
        <v>192</v>
      </c>
      <c r="AT149" s="162" t="s">
        <v>187</v>
      </c>
      <c r="AU149" s="162" t="s">
        <v>88</v>
      </c>
      <c r="AY149" s="18" t="s">
        <v>185</v>
      </c>
      <c r="BE149" s="163">
        <f>IF(N149="základní",J149,0)</f>
        <v>0</v>
      </c>
      <c r="BF149" s="163">
        <f>IF(N149="snížená",J149,0)</f>
        <v>0</v>
      </c>
      <c r="BG149" s="163">
        <f>IF(N149="zákl. přenesená",J149,0)</f>
        <v>0</v>
      </c>
      <c r="BH149" s="163">
        <f>IF(N149="sníž. přenesená",J149,0)</f>
        <v>0</v>
      </c>
      <c r="BI149" s="163">
        <f>IF(N149="nulová",J149,0)</f>
        <v>0</v>
      </c>
      <c r="BJ149" s="18" t="s">
        <v>24</v>
      </c>
      <c r="BK149" s="163">
        <f>ROUND(I149*H149,2)</f>
        <v>0</v>
      </c>
      <c r="BL149" s="18" t="s">
        <v>192</v>
      </c>
      <c r="BM149" s="162" t="s">
        <v>5652</v>
      </c>
    </row>
    <row r="150" spans="1:65" s="15" customFormat="1">
      <c r="B150" s="194"/>
      <c r="D150" s="165" t="s">
        <v>194</v>
      </c>
      <c r="E150" s="195" t="s">
        <v>1</v>
      </c>
      <c r="F150" s="196" t="s">
        <v>5653</v>
      </c>
      <c r="H150" s="195" t="s">
        <v>1</v>
      </c>
      <c r="I150" s="197"/>
      <c r="L150" s="194"/>
      <c r="M150" s="198"/>
      <c r="N150" s="199"/>
      <c r="O150" s="199"/>
      <c r="P150" s="199"/>
      <c r="Q150" s="199"/>
      <c r="R150" s="199"/>
      <c r="S150" s="199"/>
      <c r="T150" s="200"/>
      <c r="AT150" s="195" t="s">
        <v>194</v>
      </c>
      <c r="AU150" s="195" t="s">
        <v>88</v>
      </c>
      <c r="AV150" s="15" t="s">
        <v>24</v>
      </c>
      <c r="AW150" s="15" t="s">
        <v>35</v>
      </c>
      <c r="AX150" s="15" t="s">
        <v>80</v>
      </c>
      <c r="AY150" s="195" t="s">
        <v>185</v>
      </c>
    </row>
    <row r="151" spans="1:65" s="15" customFormat="1">
      <c r="B151" s="194"/>
      <c r="D151" s="165" t="s">
        <v>194</v>
      </c>
      <c r="E151" s="195" t="s">
        <v>1</v>
      </c>
      <c r="F151" s="196" t="s">
        <v>5654</v>
      </c>
      <c r="H151" s="195" t="s">
        <v>1</v>
      </c>
      <c r="I151" s="197"/>
      <c r="L151" s="194"/>
      <c r="M151" s="198"/>
      <c r="N151" s="199"/>
      <c r="O151" s="199"/>
      <c r="P151" s="199"/>
      <c r="Q151" s="199"/>
      <c r="R151" s="199"/>
      <c r="S151" s="199"/>
      <c r="T151" s="200"/>
      <c r="AT151" s="195" t="s">
        <v>194</v>
      </c>
      <c r="AU151" s="195" t="s">
        <v>88</v>
      </c>
      <c r="AV151" s="15" t="s">
        <v>24</v>
      </c>
      <c r="AW151" s="15" t="s">
        <v>35</v>
      </c>
      <c r="AX151" s="15" t="s">
        <v>80</v>
      </c>
      <c r="AY151" s="195" t="s">
        <v>185</v>
      </c>
    </row>
    <row r="152" spans="1:65" s="15" customFormat="1">
      <c r="B152" s="194"/>
      <c r="D152" s="165" t="s">
        <v>194</v>
      </c>
      <c r="E152" s="195" t="s">
        <v>1</v>
      </c>
      <c r="F152" s="196" t="s">
        <v>5655</v>
      </c>
      <c r="H152" s="195" t="s">
        <v>1</v>
      </c>
      <c r="I152" s="197"/>
      <c r="L152" s="194"/>
      <c r="M152" s="198"/>
      <c r="N152" s="199"/>
      <c r="O152" s="199"/>
      <c r="P152" s="199"/>
      <c r="Q152" s="199"/>
      <c r="R152" s="199"/>
      <c r="S152" s="199"/>
      <c r="T152" s="200"/>
      <c r="AT152" s="195" t="s">
        <v>194</v>
      </c>
      <c r="AU152" s="195" t="s">
        <v>88</v>
      </c>
      <c r="AV152" s="15" t="s">
        <v>24</v>
      </c>
      <c r="AW152" s="15" t="s">
        <v>35</v>
      </c>
      <c r="AX152" s="15" t="s">
        <v>80</v>
      </c>
      <c r="AY152" s="195" t="s">
        <v>185</v>
      </c>
    </row>
    <row r="153" spans="1:65" s="15" customFormat="1">
      <c r="B153" s="194"/>
      <c r="D153" s="165" t="s">
        <v>194</v>
      </c>
      <c r="E153" s="195" t="s">
        <v>1</v>
      </c>
      <c r="F153" s="196" t="s">
        <v>5656</v>
      </c>
      <c r="H153" s="195" t="s">
        <v>1</v>
      </c>
      <c r="I153" s="197"/>
      <c r="L153" s="194"/>
      <c r="M153" s="198"/>
      <c r="N153" s="199"/>
      <c r="O153" s="199"/>
      <c r="P153" s="199"/>
      <c r="Q153" s="199"/>
      <c r="R153" s="199"/>
      <c r="S153" s="199"/>
      <c r="T153" s="200"/>
      <c r="AT153" s="195" t="s">
        <v>194</v>
      </c>
      <c r="AU153" s="195" t="s">
        <v>88</v>
      </c>
      <c r="AV153" s="15" t="s">
        <v>24</v>
      </c>
      <c r="AW153" s="15" t="s">
        <v>35</v>
      </c>
      <c r="AX153" s="15" t="s">
        <v>80</v>
      </c>
      <c r="AY153" s="195" t="s">
        <v>185</v>
      </c>
    </row>
    <row r="154" spans="1:65" s="15" customFormat="1">
      <c r="B154" s="194"/>
      <c r="D154" s="165" t="s">
        <v>194</v>
      </c>
      <c r="E154" s="195" t="s">
        <v>1</v>
      </c>
      <c r="F154" s="196" t="s">
        <v>5657</v>
      </c>
      <c r="H154" s="195" t="s">
        <v>1</v>
      </c>
      <c r="I154" s="197"/>
      <c r="L154" s="194"/>
      <c r="M154" s="198"/>
      <c r="N154" s="199"/>
      <c r="O154" s="199"/>
      <c r="P154" s="199"/>
      <c r="Q154" s="199"/>
      <c r="R154" s="199"/>
      <c r="S154" s="199"/>
      <c r="T154" s="200"/>
      <c r="AT154" s="195" t="s">
        <v>194</v>
      </c>
      <c r="AU154" s="195" t="s">
        <v>88</v>
      </c>
      <c r="AV154" s="15" t="s">
        <v>24</v>
      </c>
      <c r="AW154" s="15" t="s">
        <v>35</v>
      </c>
      <c r="AX154" s="15" t="s">
        <v>80</v>
      </c>
      <c r="AY154" s="195" t="s">
        <v>185</v>
      </c>
    </row>
    <row r="155" spans="1:65" s="15" customFormat="1">
      <c r="B155" s="194"/>
      <c r="D155" s="165" t="s">
        <v>194</v>
      </c>
      <c r="E155" s="195" t="s">
        <v>1</v>
      </c>
      <c r="F155" s="196" t="s">
        <v>5658</v>
      </c>
      <c r="H155" s="195" t="s">
        <v>1</v>
      </c>
      <c r="I155" s="197"/>
      <c r="L155" s="194"/>
      <c r="M155" s="198"/>
      <c r="N155" s="199"/>
      <c r="O155" s="199"/>
      <c r="P155" s="199"/>
      <c r="Q155" s="199"/>
      <c r="R155" s="199"/>
      <c r="S155" s="199"/>
      <c r="T155" s="200"/>
      <c r="AT155" s="195" t="s">
        <v>194</v>
      </c>
      <c r="AU155" s="195" t="s">
        <v>88</v>
      </c>
      <c r="AV155" s="15" t="s">
        <v>24</v>
      </c>
      <c r="AW155" s="15" t="s">
        <v>35</v>
      </c>
      <c r="AX155" s="15" t="s">
        <v>80</v>
      </c>
      <c r="AY155" s="195" t="s">
        <v>185</v>
      </c>
    </row>
    <row r="156" spans="1:65" s="15" customFormat="1">
      <c r="B156" s="194"/>
      <c r="D156" s="165" t="s">
        <v>194</v>
      </c>
      <c r="E156" s="195" t="s">
        <v>1</v>
      </c>
      <c r="F156" s="196" t="s">
        <v>5659</v>
      </c>
      <c r="H156" s="195" t="s">
        <v>1</v>
      </c>
      <c r="I156" s="197"/>
      <c r="L156" s="194"/>
      <c r="M156" s="198"/>
      <c r="N156" s="199"/>
      <c r="O156" s="199"/>
      <c r="P156" s="199"/>
      <c r="Q156" s="199"/>
      <c r="R156" s="199"/>
      <c r="S156" s="199"/>
      <c r="T156" s="200"/>
      <c r="AT156" s="195" t="s">
        <v>194</v>
      </c>
      <c r="AU156" s="195" t="s">
        <v>88</v>
      </c>
      <c r="AV156" s="15" t="s">
        <v>24</v>
      </c>
      <c r="AW156" s="15" t="s">
        <v>35</v>
      </c>
      <c r="AX156" s="15" t="s">
        <v>80</v>
      </c>
      <c r="AY156" s="195" t="s">
        <v>185</v>
      </c>
    </row>
    <row r="157" spans="1:65" s="15" customFormat="1">
      <c r="B157" s="194"/>
      <c r="D157" s="165" t="s">
        <v>194</v>
      </c>
      <c r="E157" s="195" t="s">
        <v>1</v>
      </c>
      <c r="F157" s="196" t="s">
        <v>5660</v>
      </c>
      <c r="H157" s="195" t="s">
        <v>1</v>
      </c>
      <c r="I157" s="197"/>
      <c r="L157" s="194"/>
      <c r="M157" s="198"/>
      <c r="N157" s="199"/>
      <c r="O157" s="199"/>
      <c r="P157" s="199"/>
      <c r="Q157" s="199"/>
      <c r="R157" s="199"/>
      <c r="S157" s="199"/>
      <c r="T157" s="200"/>
      <c r="AT157" s="195" t="s">
        <v>194</v>
      </c>
      <c r="AU157" s="195" t="s">
        <v>88</v>
      </c>
      <c r="AV157" s="15" t="s">
        <v>24</v>
      </c>
      <c r="AW157" s="15" t="s">
        <v>35</v>
      </c>
      <c r="AX157" s="15" t="s">
        <v>80</v>
      </c>
      <c r="AY157" s="195" t="s">
        <v>185</v>
      </c>
    </row>
    <row r="158" spans="1:65" s="15" customFormat="1">
      <c r="B158" s="194"/>
      <c r="D158" s="165" t="s">
        <v>194</v>
      </c>
      <c r="E158" s="195" t="s">
        <v>1</v>
      </c>
      <c r="F158" s="196" t="s">
        <v>5661</v>
      </c>
      <c r="H158" s="195" t="s">
        <v>1</v>
      </c>
      <c r="I158" s="197"/>
      <c r="L158" s="194"/>
      <c r="M158" s="198"/>
      <c r="N158" s="199"/>
      <c r="O158" s="199"/>
      <c r="P158" s="199"/>
      <c r="Q158" s="199"/>
      <c r="R158" s="199"/>
      <c r="S158" s="199"/>
      <c r="T158" s="200"/>
      <c r="AT158" s="195" t="s">
        <v>194</v>
      </c>
      <c r="AU158" s="195" t="s">
        <v>88</v>
      </c>
      <c r="AV158" s="15" t="s">
        <v>24</v>
      </c>
      <c r="AW158" s="15" t="s">
        <v>35</v>
      </c>
      <c r="AX158" s="15" t="s">
        <v>80</v>
      </c>
      <c r="AY158" s="195" t="s">
        <v>185</v>
      </c>
    </row>
    <row r="159" spans="1:65" s="15" customFormat="1">
      <c r="B159" s="194"/>
      <c r="D159" s="165" t="s">
        <v>194</v>
      </c>
      <c r="E159" s="195" t="s">
        <v>1</v>
      </c>
      <c r="F159" s="196" t="s">
        <v>5662</v>
      </c>
      <c r="H159" s="195" t="s">
        <v>1</v>
      </c>
      <c r="I159" s="197"/>
      <c r="L159" s="194"/>
      <c r="M159" s="198"/>
      <c r="N159" s="199"/>
      <c r="O159" s="199"/>
      <c r="P159" s="199"/>
      <c r="Q159" s="199"/>
      <c r="R159" s="199"/>
      <c r="S159" s="199"/>
      <c r="T159" s="200"/>
      <c r="AT159" s="195" t="s">
        <v>194</v>
      </c>
      <c r="AU159" s="195" t="s">
        <v>88</v>
      </c>
      <c r="AV159" s="15" t="s">
        <v>24</v>
      </c>
      <c r="AW159" s="15" t="s">
        <v>35</v>
      </c>
      <c r="AX159" s="15" t="s">
        <v>80</v>
      </c>
      <c r="AY159" s="195" t="s">
        <v>185</v>
      </c>
    </row>
    <row r="160" spans="1:65" s="13" customFormat="1">
      <c r="B160" s="164"/>
      <c r="D160" s="165" t="s">
        <v>194</v>
      </c>
      <c r="E160" s="166" t="s">
        <v>1</v>
      </c>
      <c r="F160" s="167" t="s">
        <v>24</v>
      </c>
      <c r="H160" s="168">
        <v>1</v>
      </c>
      <c r="I160" s="169"/>
      <c r="L160" s="164"/>
      <c r="M160" s="170"/>
      <c r="N160" s="171"/>
      <c r="O160" s="171"/>
      <c r="P160" s="171"/>
      <c r="Q160" s="171"/>
      <c r="R160" s="171"/>
      <c r="S160" s="171"/>
      <c r="T160" s="172"/>
      <c r="AT160" s="166" t="s">
        <v>194</v>
      </c>
      <c r="AU160" s="166" t="s">
        <v>88</v>
      </c>
      <c r="AV160" s="13" t="s">
        <v>88</v>
      </c>
      <c r="AW160" s="13" t="s">
        <v>35</v>
      </c>
      <c r="AX160" s="13" t="s">
        <v>24</v>
      </c>
      <c r="AY160" s="166" t="s">
        <v>185</v>
      </c>
    </row>
    <row r="161" spans="1:65" s="2" customFormat="1" ht="16.5" customHeight="1">
      <c r="A161" s="33"/>
      <c r="B161" s="150"/>
      <c r="C161" s="151" t="s">
        <v>157</v>
      </c>
      <c r="D161" s="151" t="s">
        <v>187</v>
      </c>
      <c r="E161" s="152" t="s">
        <v>5663</v>
      </c>
      <c r="F161" s="153" t="s">
        <v>5664</v>
      </c>
      <c r="G161" s="154" t="s">
        <v>1996</v>
      </c>
      <c r="H161" s="155">
        <v>1</v>
      </c>
      <c r="I161" s="156"/>
      <c r="J161" s="157">
        <f>ROUND(I161*H161,2)</f>
        <v>0</v>
      </c>
      <c r="K161" s="153" t="s">
        <v>224</v>
      </c>
      <c r="L161" s="34"/>
      <c r="M161" s="158" t="s">
        <v>1</v>
      </c>
      <c r="N161" s="159" t="s">
        <v>45</v>
      </c>
      <c r="O161" s="59"/>
      <c r="P161" s="160">
        <f>O161*H161</f>
        <v>0</v>
      </c>
      <c r="Q161" s="160">
        <v>0</v>
      </c>
      <c r="R161" s="160">
        <f>Q161*H161</f>
        <v>0</v>
      </c>
      <c r="S161" s="160">
        <v>0</v>
      </c>
      <c r="T161" s="161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62" t="s">
        <v>192</v>
      </c>
      <c r="AT161" s="162" t="s">
        <v>187</v>
      </c>
      <c r="AU161" s="162" t="s">
        <v>88</v>
      </c>
      <c r="AY161" s="18" t="s">
        <v>185</v>
      </c>
      <c r="BE161" s="163">
        <f>IF(N161="základní",J161,0)</f>
        <v>0</v>
      </c>
      <c r="BF161" s="163">
        <f>IF(N161="snížená",J161,0)</f>
        <v>0</v>
      </c>
      <c r="BG161" s="163">
        <f>IF(N161="zákl. přenesená",J161,0)</f>
        <v>0</v>
      </c>
      <c r="BH161" s="163">
        <f>IF(N161="sníž. přenesená",J161,0)</f>
        <v>0</v>
      </c>
      <c r="BI161" s="163">
        <f>IF(N161="nulová",J161,0)</f>
        <v>0</v>
      </c>
      <c r="BJ161" s="18" t="s">
        <v>24</v>
      </c>
      <c r="BK161" s="163">
        <f>ROUND(I161*H161,2)</f>
        <v>0</v>
      </c>
      <c r="BL161" s="18" t="s">
        <v>192</v>
      </c>
      <c r="BM161" s="162" t="s">
        <v>5665</v>
      </c>
    </row>
    <row r="162" spans="1:65" s="2" customFormat="1" ht="16.5" customHeight="1">
      <c r="A162" s="33"/>
      <c r="B162" s="150"/>
      <c r="C162" s="151" t="s">
        <v>208</v>
      </c>
      <c r="D162" s="151" t="s">
        <v>187</v>
      </c>
      <c r="E162" s="152" t="s">
        <v>5666</v>
      </c>
      <c r="F162" s="153" t="s">
        <v>5667</v>
      </c>
      <c r="G162" s="154" t="s">
        <v>1996</v>
      </c>
      <c r="H162" s="155">
        <v>1</v>
      </c>
      <c r="I162" s="156"/>
      <c r="J162" s="157">
        <f>ROUND(I162*H162,2)</f>
        <v>0</v>
      </c>
      <c r="K162" s="153" t="s">
        <v>224</v>
      </c>
      <c r="L162" s="34"/>
      <c r="M162" s="158" t="s">
        <v>1</v>
      </c>
      <c r="N162" s="159" t="s">
        <v>45</v>
      </c>
      <c r="O162" s="59"/>
      <c r="P162" s="160">
        <f>O162*H162</f>
        <v>0</v>
      </c>
      <c r="Q162" s="160">
        <v>0</v>
      </c>
      <c r="R162" s="160">
        <f>Q162*H162</f>
        <v>0</v>
      </c>
      <c r="S162" s="160">
        <v>0</v>
      </c>
      <c r="T162" s="161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62" t="s">
        <v>192</v>
      </c>
      <c r="AT162" s="162" t="s">
        <v>187</v>
      </c>
      <c r="AU162" s="162" t="s">
        <v>88</v>
      </c>
      <c r="AY162" s="18" t="s">
        <v>185</v>
      </c>
      <c r="BE162" s="163">
        <f>IF(N162="základní",J162,0)</f>
        <v>0</v>
      </c>
      <c r="BF162" s="163">
        <f>IF(N162="snížená",J162,0)</f>
        <v>0</v>
      </c>
      <c r="BG162" s="163">
        <f>IF(N162="zákl. přenesená",J162,0)</f>
        <v>0</v>
      </c>
      <c r="BH162" s="163">
        <f>IF(N162="sníž. přenesená",J162,0)</f>
        <v>0</v>
      </c>
      <c r="BI162" s="163">
        <f>IF(N162="nulová",J162,0)</f>
        <v>0</v>
      </c>
      <c r="BJ162" s="18" t="s">
        <v>24</v>
      </c>
      <c r="BK162" s="163">
        <f>ROUND(I162*H162,2)</f>
        <v>0</v>
      </c>
      <c r="BL162" s="18" t="s">
        <v>192</v>
      </c>
      <c r="BM162" s="162" t="s">
        <v>5668</v>
      </c>
    </row>
    <row r="163" spans="1:65" s="2" customFormat="1" ht="21.75" customHeight="1">
      <c r="A163" s="33"/>
      <c r="B163" s="150"/>
      <c r="C163" s="151" t="s">
        <v>213</v>
      </c>
      <c r="D163" s="151" t="s">
        <v>187</v>
      </c>
      <c r="E163" s="152" t="s">
        <v>5669</v>
      </c>
      <c r="F163" s="153" t="s">
        <v>5670</v>
      </c>
      <c r="G163" s="154" t="s">
        <v>190</v>
      </c>
      <c r="H163" s="155">
        <v>8</v>
      </c>
      <c r="I163" s="156"/>
      <c r="J163" s="157">
        <f>ROUND(I163*H163,2)</f>
        <v>0</v>
      </c>
      <c r="K163" s="153" t="s">
        <v>224</v>
      </c>
      <c r="L163" s="34"/>
      <c r="M163" s="158" t="s">
        <v>1</v>
      </c>
      <c r="N163" s="159" t="s">
        <v>45</v>
      </c>
      <c r="O163" s="59"/>
      <c r="P163" s="160">
        <f>O163*H163</f>
        <v>0</v>
      </c>
      <c r="Q163" s="160">
        <v>0</v>
      </c>
      <c r="R163" s="160">
        <f>Q163*H163</f>
        <v>0</v>
      </c>
      <c r="S163" s="160">
        <v>0</v>
      </c>
      <c r="T163" s="161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62" t="s">
        <v>192</v>
      </c>
      <c r="AT163" s="162" t="s">
        <v>187</v>
      </c>
      <c r="AU163" s="162" t="s">
        <v>88</v>
      </c>
      <c r="AY163" s="18" t="s">
        <v>185</v>
      </c>
      <c r="BE163" s="163">
        <f>IF(N163="základní",J163,0)</f>
        <v>0</v>
      </c>
      <c r="BF163" s="163">
        <f>IF(N163="snížená",J163,0)</f>
        <v>0</v>
      </c>
      <c r="BG163" s="163">
        <f>IF(N163="zákl. přenesená",J163,0)</f>
        <v>0</v>
      </c>
      <c r="BH163" s="163">
        <f>IF(N163="sníž. přenesená",J163,0)</f>
        <v>0</v>
      </c>
      <c r="BI163" s="163">
        <f>IF(N163="nulová",J163,0)</f>
        <v>0</v>
      </c>
      <c r="BJ163" s="18" t="s">
        <v>24</v>
      </c>
      <c r="BK163" s="163">
        <f>ROUND(I163*H163,2)</f>
        <v>0</v>
      </c>
      <c r="BL163" s="18" t="s">
        <v>192</v>
      </c>
      <c r="BM163" s="162" t="s">
        <v>5671</v>
      </c>
    </row>
    <row r="164" spans="1:65" s="13" customFormat="1">
      <c r="B164" s="164"/>
      <c r="D164" s="165" t="s">
        <v>194</v>
      </c>
      <c r="E164" s="166" t="s">
        <v>1</v>
      </c>
      <c r="F164" s="167" t="s">
        <v>5672</v>
      </c>
      <c r="H164" s="168">
        <v>3</v>
      </c>
      <c r="I164" s="169"/>
      <c r="L164" s="164"/>
      <c r="M164" s="170"/>
      <c r="N164" s="171"/>
      <c r="O164" s="171"/>
      <c r="P164" s="171"/>
      <c r="Q164" s="171"/>
      <c r="R164" s="171"/>
      <c r="S164" s="171"/>
      <c r="T164" s="172"/>
      <c r="AT164" s="166" t="s">
        <v>194</v>
      </c>
      <c r="AU164" s="166" t="s">
        <v>88</v>
      </c>
      <c r="AV164" s="13" t="s">
        <v>88</v>
      </c>
      <c r="AW164" s="13" t="s">
        <v>35</v>
      </c>
      <c r="AX164" s="13" t="s">
        <v>80</v>
      </c>
      <c r="AY164" s="166" t="s">
        <v>185</v>
      </c>
    </row>
    <row r="165" spans="1:65" s="13" customFormat="1">
      <c r="B165" s="164"/>
      <c r="D165" s="165" t="s">
        <v>194</v>
      </c>
      <c r="E165" s="166" t="s">
        <v>1</v>
      </c>
      <c r="F165" s="167" t="s">
        <v>5673</v>
      </c>
      <c r="H165" s="168">
        <v>3</v>
      </c>
      <c r="I165" s="169"/>
      <c r="L165" s="164"/>
      <c r="M165" s="170"/>
      <c r="N165" s="171"/>
      <c r="O165" s="171"/>
      <c r="P165" s="171"/>
      <c r="Q165" s="171"/>
      <c r="R165" s="171"/>
      <c r="S165" s="171"/>
      <c r="T165" s="172"/>
      <c r="AT165" s="166" t="s">
        <v>194</v>
      </c>
      <c r="AU165" s="166" t="s">
        <v>88</v>
      </c>
      <c r="AV165" s="13" t="s">
        <v>88</v>
      </c>
      <c r="AW165" s="13" t="s">
        <v>35</v>
      </c>
      <c r="AX165" s="13" t="s">
        <v>80</v>
      </c>
      <c r="AY165" s="166" t="s">
        <v>185</v>
      </c>
    </row>
    <row r="166" spans="1:65" s="13" customFormat="1">
      <c r="B166" s="164"/>
      <c r="D166" s="165" t="s">
        <v>194</v>
      </c>
      <c r="E166" s="166" t="s">
        <v>1</v>
      </c>
      <c r="F166" s="167" t="s">
        <v>5674</v>
      </c>
      <c r="H166" s="168">
        <v>2</v>
      </c>
      <c r="I166" s="169"/>
      <c r="L166" s="164"/>
      <c r="M166" s="170"/>
      <c r="N166" s="171"/>
      <c r="O166" s="171"/>
      <c r="P166" s="171"/>
      <c r="Q166" s="171"/>
      <c r="R166" s="171"/>
      <c r="S166" s="171"/>
      <c r="T166" s="172"/>
      <c r="AT166" s="166" t="s">
        <v>194</v>
      </c>
      <c r="AU166" s="166" t="s">
        <v>88</v>
      </c>
      <c r="AV166" s="13" t="s">
        <v>88</v>
      </c>
      <c r="AW166" s="13" t="s">
        <v>35</v>
      </c>
      <c r="AX166" s="13" t="s">
        <v>80</v>
      </c>
      <c r="AY166" s="166" t="s">
        <v>185</v>
      </c>
    </row>
    <row r="167" spans="1:65" s="14" customFormat="1">
      <c r="B167" s="173"/>
      <c r="D167" s="165" t="s">
        <v>194</v>
      </c>
      <c r="E167" s="174" t="s">
        <v>1</v>
      </c>
      <c r="F167" s="175" t="s">
        <v>195</v>
      </c>
      <c r="H167" s="176">
        <v>8</v>
      </c>
      <c r="I167" s="177"/>
      <c r="L167" s="173"/>
      <c r="M167" s="178"/>
      <c r="N167" s="179"/>
      <c r="O167" s="179"/>
      <c r="P167" s="179"/>
      <c r="Q167" s="179"/>
      <c r="R167" s="179"/>
      <c r="S167" s="179"/>
      <c r="T167" s="180"/>
      <c r="AT167" s="174" t="s">
        <v>194</v>
      </c>
      <c r="AU167" s="174" t="s">
        <v>88</v>
      </c>
      <c r="AV167" s="14" t="s">
        <v>192</v>
      </c>
      <c r="AW167" s="14" t="s">
        <v>35</v>
      </c>
      <c r="AX167" s="14" t="s">
        <v>24</v>
      </c>
      <c r="AY167" s="174" t="s">
        <v>185</v>
      </c>
    </row>
    <row r="168" spans="1:65" s="2" customFormat="1" ht="24.2" customHeight="1">
      <c r="A168" s="33"/>
      <c r="B168" s="150"/>
      <c r="C168" s="151" t="s">
        <v>217</v>
      </c>
      <c r="D168" s="151" t="s">
        <v>187</v>
      </c>
      <c r="E168" s="152" t="s">
        <v>5675</v>
      </c>
      <c r="F168" s="153" t="s">
        <v>5676</v>
      </c>
      <c r="G168" s="154" t="s">
        <v>190</v>
      </c>
      <c r="H168" s="155">
        <v>2</v>
      </c>
      <c r="I168" s="156"/>
      <c r="J168" s="157">
        <f>ROUND(I168*H168,2)</f>
        <v>0</v>
      </c>
      <c r="K168" s="153" t="s">
        <v>224</v>
      </c>
      <c r="L168" s="34"/>
      <c r="M168" s="158" t="s">
        <v>1</v>
      </c>
      <c r="N168" s="159" t="s">
        <v>45</v>
      </c>
      <c r="O168" s="59"/>
      <c r="P168" s="160">
        <f>O168*H168</f>
        <v>0</v>
      </c>
      <c r="Q168" s="160">
        <v>0</v>
      </c>
      <c r="R168" s="160">
        <f>Q168*H168</f>
        <v>0</v>
      </c>
      <c r="S168" s="160">
        <v>0</v>
      </c>
      <c r="T168" s="161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62" t="s">
        <v>192</v>
      </c>
      <c r="AT168" s="162" t="s">
        <v>187</v>
      </c>
      <c r="AU168" s="162" t="s">
        <v>88</v>
      </c>
      <c r="AY168" s="18" t="s">
        <v>185</v>
      </c>
      <c r="BE168" s="163">
        <f>IF(N168="základní",J168,0)</f>
        <v>0</v>
      </c>
      <c r="BF168" s="163">
        <f>IF(N168="snížená",J168,0)</f>
        <v>0</v>
      </c>
      <c r="BG168" s="163">
        <f>IF(N168="zákl. přenesená",J168,0)</f>
        <v>0</v>
      </c>
      <c r="BH168" s="163">
        <f>IF(N168="sníž. přenesená",J168,0)</f>
        <v>0</v>
      </c>
      <c r="BI168" s="163">
        <f>IF(N168="nulová",J168,0)</f>
        <v>0</v>
      </c>
      <c r="BJ168" s="18" t="s">
        <v>24</v>
      </c>
      <c r="BK168" s="163">
        <f>ROUND(I168*H168,2)</f>
        <v>0</v>
      </c>
      <c r="BL168" s="18" t="s">
        <v>192</v>
      </c>
      <c r="BM168" s="162" t="s">
        <v>5677</v>
      </c>
    </row>
    <row r="169" spans="1:65" s="2" customFormat="1" ht="16.5" customHeight="1">
      <c r="A169" s="33"/>
      <c r="B169" s="150"/>
      <c r="C169" s="151" t="s">
        <v>221</v>
      </c>
      <c r="D169" s="151" t="s">
        <v>187</v>
      </c>
      <c r="E169" s="152" t="s">
        <v>5678</v>
      </c>
      <c r="F169" s="153" t="s">
        <v>5679</v>
      </c>
      <c r="G169" s="154" t="s">
        <v>280</v>
      </c>
      <c r="H169" s="155">
        <v>821</v>
      </c>
      <c r="I169" s="156"/>
      <c r="J169" s="157">
        <f>ROUND(I169*H169,2)</f>
        <v>0</v>
      </c>
      <c r="K169" s="153" t="s">
        <v>224</v>
      </c>
      <c r="L169" s="34"/>
      <c r="M169" s="158" t="s">
        <v>1</v>
      </c>
      <c r="N169" s="159" t="s">
        <v>45</v>
      </c>
      <c r="O169" s="59"/>
      <c r="P169" s="160">
        <f>O169*H169</f>
        <v>0</v>
      </c>
      <c r="Q169" s="160">
        <v>0</v>
      </c>
      <c r="R169" s="160">
        <f>Q169*H169</f>
        <v>0</v>
      </c>
      <c r="S169" s="160">
        <v>0</v>
      </c>
      <c r="T169" s="161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62" t="s">
        <v>192</v>
      </c>
      <c r="AT169" s="162" t="s">
        <v>187</v>
      </c>
      <c r="AU169" s="162" t="s">
        <v>88</v>
      </c>
      <c r="AY169" s="18" t="s">
        <v>185</v>
      </c>
      <c r="BE169" s="163">
        <f>IF(N169="základní",J169,0)</f>
        <v>0</v>
      </c>
      <c r="BF169" s="163">
        <f>IF(N169="snížená",J169,0)</f>
        <v>0</v>
      </c>
      <c r="BG169" s="163">
        <f>IF(N169="zákl. přenesená",J169,0)</f>
        <v>0</v>
      </c>
      <c r="BH169" s="163">
        <f>IF(N169="sníž. přenesená",J169,0)</f>
        <v>0</v>
      </c>
      <c r="BI169" s="163">
        <f>IF(N169="nulová",J169,0)</f>
        <v>0</v>
      </c>
      <c r="BJ169" s="18" t="s">
        <v>24</v>
      </c>
      <c r="BK169" s="163">
        <f>ROUND(I169*H169,2)</f>
        <v>0</v>
      </c>
      <c r="BL169" s="18" t="s">
        <v>192</v>
      </c>
      <c r="BM169" s="162" t="s">
        <v>5680</v>
      </c>
    </row>
    <row r="170" spans="1:65" s="13" customFormat="1">
      <c r="B170" s="164"/>
      <c r="D170" s="165" t="s">
        <v>194</v>
      </c>
      <c r="E170" s="166" t="s">
        <v>1</v>
      </c>
      <c r="F170" s="167" t="s">
        <v>5681</v>
      </c>
      <c r="H170" s="168">
        <v>821</v>
      </c>
      <c r="I170" s="169"/>
      <c r="L170" s="164"/>
      <c r="M170" s="170"/>
      <c r="N170" s="171"/>
      <c r="O170" s="171"/>
      <c r="P170" s="171"/>
      <c r="Q170" s="171"/>
      <c r="R170" s="171"/>
      <c r="S170" s="171"/>
      <c r="T170" s="172"/>
      <c r="AT170" s="166" t="s">
        <v>194</v>
      </c>
      <c r="AU170" s="166" t="s">
        <v>88</v>
      </c>
      <c r="AV170" s="13" t="s">
        <v>88</v>
      </c>
      <c r="AW170" s="13" t="s">
        <v>35</v>
      </c>
      <c r="AX170" s="13" t="s">
        <v>24</v>
      </c>
      <c r="AY170" s="166" t="s">
        <v>185</v>
      </c>
    </row>
    <row r="171" spans="1:65" s="2" customFormat="1" ht="16.5" customHeight="1">
      <c r="A171" s="33"/>
      <c r="B171" s="150"/>
      <c r="C171" s="151" t="s">
        <v>109</v>
      </c>
      <c r="D171" s="151" t="s">
        <v>187</v>
      </c>
      <c r="E171" s="152" t="s">
        <v>5682</v>
      </c>
      <c r="F171" s="153" t="s">
        <v>5683</v>
      </c>
      <c r="G171" s="154" t="s">
        <v>280</v>
      </c>
      <c r="H171" s="155">
        <v>803</v>
      </c>
      <c r="I171" s="156"/>
      <c r="J171" s="157">
        <f>ROUND(I171*H171,2)</f>
        <v>0</v>
      </c>
      <c r="K171" s="153" t="s">
        <v>224</v>
      </c>
      <c r="L171" s="34"/>
      <c r="M171" s="158" t="s">
        <v>1</v>
      </c>
      <c r="N171" s="159" t="s">
        <v>45</v>
      </c>
      <c r="O171" s="59"/>
      <c r="P171" s="160">
        <f>O171*H171</f>
        <v>0</v>
      </c>
      <c r="Q171" s="160">
        <v>0</v>
      </c>
      <c r="R171" s="160">
        <f>Q171*H171</f>
        <v>0</v>
      </c>
      <c r="S171" s="160">
        <v>0</v>
      </c>
      <c r="T171" s="161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62" t="s">
        <v>192</v>
      </c>
      <c r="AT171" s="162" t="s">
        <v>187</v>
      </c>
      <c r="AU171" s="162" t="s">
        <v>88</v>
      </c>
      <c r="AY171" s="18" t="s">
        <v>185</v>
      </c>
      <c r="BE171" s="163">
        <f>IF(N171="základní",J171,0)</f>
        <v>0</v>
      </c>
      <c r="BF171" s="163">
        <f>IF(N171="snížená",J171,0)</f>
        <v>0</v>
      </c>
      <c r="BG171" s="163">
        <f>IF(N171="zákl. přenesená",J171,0)</f>
        <v>0</v>
      </c>
      <c r="BH171" s="163">
        <f>IF(N171="sníž. přenesená",J171,0)</f>
        <v>0</v>
      </c>
      <c r="BI171" s="163">
        <f>IF(N171="nulová",J171,0)</f>
        <v>0</v>
      </c>
      <c r="BJ171" s="18" t="s">
        <v>24</v>
      </c>
      <c r="BK171" s="163">
        <f>ROUND(I171*H171,2)</f>
        <v>0</v>
      </c>
      <c r="BL171" s="18" t="s">
        <v>192</v>
      </c>
      <c r="BM171" s="162" t="s">
        <v>5684</v>
      </c>
    </row>
    <row r="172" spans="1:65" s="15" customFormat="1">
      <c r="B172" s="194"/>
      <c r="D172" s="165" t="s">
        <v>194</v>
      </c>
      <c r="E172" s="195" t="s">
        <v>1</v>
      </c>
      <c r="F172" s="196" t="s">
        <v>5685</v>
      </c>
      <c r="H172" s="195" t="s">
        <v>1</v>
      </c>
      <c r="I172" s="197"/>
      <c r="L172" s="194"/>
      <c r="M172" s="198"/>
      <c r="N172" s="199"/>
      <c r="O172" s="199"/>
      <c r="P172" s="199"/>
      <c r="Q172" s="199"/>
      <c r="R172" s="199"/>
      <c r="S172" s="199"/>
      <c r="T172" s="200"/>
      <c r="AT172" s="195" t="s">
        <v>194</v>
      </c>
      <c r="AU172" s="195" t="s">
        <v>88</v>
      </c>
      <c r="AV172" s="15" t="s">
        <v>24</v>
      </c>
      <c r="AW172" s="15" t="s">
        <v>35</v>
      </c>
      <c r="AX172" s="15" t="s">
        <v>80</v>
      </c>
      <c r="AY172" s="195" t="s">
        <v>185</v>
      </c>
    </row>
    <row r="173" spans="1:65" s="13" customFormat="1">
      <c r="B173" s="164"/>
      <c r="D173" s="165" t="s">
        <v>194</v>
      </c>
      <c r="E173" s="166" t="s">
        <v>1</v>
      </c>
      <c r="F173" s="167" t="s">
        <v>5686</v>
      </c>
      <c r="H173" s="168">
        <v>573.4</v>
      </c>
      <c r="I173" s="169"/>
      <c r="L173" s="164"/>
      <c r="M173" s="170"/>
      <c r="N173" s="171"/>
      <c r="O173" s="171"/>
      <c r="P173" s="171"/>
      <c r="Q173" s="171"/>
      <c r="R173" s="171"/>
      <c r="S173" s="171"/>
      <c r="T173" s="172"/>
      <c r="AT173" s="166" t="s">
        <v>194</v>
      </c>
      <c r="AU173" s="166" t="s">
        <v>88</v>
      </c>
      <c r="AV173" s="13" t="s">
        <v>88</v>
      </c>
      <c r="AW173" s="13" t="s">
        <v>35</v>
      </c>
      <c r="AX173" s="13" t="s">
        <v>80</v>
      </c>
      <c r="AY173" s="166" t="s">
        <v>185</v>
      </c>
    </row>
    <row r="174" spans="1:65" s="13" customFormat="1">
      <c r="B174" s="164"/>
      <c r="D174" s="165" t="s">
        <v>194</v>
      </c>
      <c r="E174" s="166" t="s">
        <v>1</v>
      </c>
      <c r="F174" s="167" t="s">
        <v>5687</v>
      </c>
      <c r="H174" s="168">
        <v>229.6</v>
      </c>
      <c r="I174" s="169"/>
      <c r="L174" s="164"/>
      <c r="M174" s="170"/>
      <c r="N174" s="171"/>
      <c r="O174" s="171"/>
      <c r="P174" s="171"/>
      <c r="Q174" s="171"/>
      <c r="R174" s="171"/>
      <c r="S174" s="171"/>
      <c r="T174" s="172"/>
      <c r="AT174" s="166" t="s">
        <v>194</v>
      </c>
      <c r="AU174" s="166" t="s">
        <v>88</v>
      </c>
      <c r="AV174" s="13" t="s">
        <v>88</v>
      </c>
      <c r="AW174" s="13" t="s">
        <v>35</v>
      </c>
      <c r="AX174" s="13" t="s">
        <v>80</v>
      </c>
      <c r="AY174" s="166" t="s">
        <v>185</v>
      </c>
    </row>
    <row r="175" spans="1:65" s="14" customFormat="1">
      <c r="B175" s="173"/>
      <c r="D175" s="165" t="s">
        <v>194</v>
      </c>
      <c r="E175" s="174" t="s">
        <v>1</v>
      </c>
      <c r="F175" s="175" t="s">
        <v>195</v>
      </c>
      <c r="H175" s="176">
        <v>803</v>
      </c>
      <c r="I175" s="177"/>
      <c r="L175" s="173"/>
      <c r="M175" s="178"/>
      <c r="N175" s="179"/>
      <c r="O175" s="179"/>
      <c r="P175" s="179"/>
      <c r="Q175" s="179"/>
      <c r="R175" s="179"/>
      <c r="S175" s="179"/>
      <c r="T175" s="180"/>
      <c r="AT175" s="174" t="s">
        <v>194</v>
      </c>
      <c r="AU175" s="174" t="s">
        <v>88</v>
      </c>
      <c r="AV175" s="14" t="s">
        <v>192</v>
      </c>
      <c r="AW175" s="14" t="s">
        <v>35</v>
      </c>
      <c r="AX175" s="14" t="s">
        <v>24</v>
      </c>
      <c r="AY175" s="174" t="s">
        <v>185</v>
      </c>
    </row>
    <row r="176" spans="1:65" s="2" customFormat="1" ht="16.5" customHeight="1">
      <c r="A176" s="33"/>
      <c r="B176" s="150"/>
      <c r="C176" s="151" t="s">
        <v>112</v>
      </c>
      <c r="D176" s="151" t="s">
        <v>187</v>
      </c>
      <c r="E176" s="152" t="s">
        <v>5688</v>
      </c>
      <c r="F176" s="153" t="s">
        <v>5689</v>
      </c>
      <c r="G176" s="154" t="s">
        <v>1996</v>
      </c>
      <c r="H176" s="155">
        <v>1</v>
      </c>
      <c r="I176" s="156"/>
      <c r="J176" s="157">
        <f t="shared" ref="J176:J181" si="0">ROUND(I176*H176,2)</f>
        <v>0</v>
      </c>
      <c r="K176" s="153" t="s">
        <v>224</v>
      </c>
      <c r="L176" s="34"/>
      <c r="M176" s="158" t="s">
        <v>1</v>
      </c>
      <c r="N176" s="159" t="s">
        <v>45</v>
      </c>
      <c r="O176" s="59"/>
      <c r="P176" s="160">
        <f t="shared" ref="P176:P181" si="1">O176*H176</f>
        <v>0</v>
      </c>
      <c r="Q176" s="160">
        <v>0</v>
      </c>
      <c r="R176" s="160">
        <f t="shared" ref="R176:R181" si="2">Q176*H176</f>
        <v>0</v>
      </c>
      <c r="S176" s="160">
        <v>0</v>
      </c>
      <c r="T176" s="161">
        <f t="shared" ref="T176:T181" si="3"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62" t="s">
        <v>192</v>
      </c>
      <c r="AT176" s="162" t="s">
        <v>187</v>
      </c>
      <c r="AU176" s="162" t="s">
        <v>88</v>
      </c>
      <c r="AY176" s="18" t="s">
        <v>185</v>
      </c>
      <c r="BE176" s="163">
        <f t="shared" ref="BE176:BE181" si="4">IF(N176="základní",J176,0)</f>
        <v>0</v>
      </c>
      <c r="BF176" s="163">
        <f t="shared" ref="BF176:BF181" si="5">IF(N176="snížená",J176,0)</f>
        <v>0</v>
      </c>
      <c r="BG176" s="163">
        <f t="shared" ref="BG176:BG181" si="6">IF(N176="zákl. přenesená",J176,0)</f>
        <v>0</v>
      </c>
      <c r="BH176" s="163">
        <f t="shared" ref="BH176:BH181" si="7">IF(N176="sníž. přenesená",J176,0)</f>
        <v>0</v>
      </c>
      <c r="BI176" s="163">
        <f t="shared" ref="BI176:BI181" si="8">IF(N176="nulová",J176,0)</f>
        <v>0</v>
      </c>
      <c r="BJ176" s="18" t="s">
        <v>24</v>
      </c>
      <c r="BK176" s="163">
        <f t="shared" ref="BK176:BK181" si="9">ROUND(I176*H176,2)</f>
        <v>0</v>
      </c>
      <c r="BL176" s="18" t="s">
        <v>192</v>
      </c>
      <c r="BM176" s="162" t="s">
        <v>5690</v>
      </c>
    </row>
    <row r="177" spans="1:65" s="2" customFormat="1" ht="16.5" customHeight="1">
      <c r="A177" s="33"/>
      <c r="B177" s="150"/>
      <c r="C177" s="151" t="s">
        <v>123</v>
      </c>
      <c r="D177" s="151" t="s">
        <v>187</v>
      </c>
      <c r="E177" s="152" t="s">
        <v>5691</v>
      </c>
      <c r="F177" s="153" t="s">
        <v>5692</v>
      </c>
      <c r="G177" s="154" t="s">
        <v>1996</v>
      </c>
      <c r="H177" s="155">
        <v>1</v>
      </c>
      <c r="I177" s="156"/>
      <c r="J177" s="157">
        <f t="shared" si="0"/>
        <v>0</v>
      </c>
      <c r="K177" s="153" t="s">
        <v>224</v>
      </c>
      <c r="L177" s="34"/>
      <c r="M177" s="158" t="s">
        <v>1</v>
      </c>
      <c r="N177" s="159" t="s">
        <v>45</v>
      </c>
      <c r="O177" s="59"/>
      <c r="P177" s="160">
        <f t="shared" si="1"/>
        <v>0</v>
      </c>
      <c r="Q177" s="160">
        <v>0</v>
      </c>
      <c r="R177" s="160">
        <f t="shared" si="2"/>
        <v>0</v>
      </c>
      <c r="S177" s="160">
        <v>0</v>
      </c>
      <c r="T177" s="161">
        <f t="shared" si="3"/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62" t="s">
        <v>192</v>
      </c>
      <c r="AT177" s="162" t="s">
        <v>187</v>
      </c>
      <c r="AU177" s="162" t="s">
        <v>88</v>
      </c>
      <c r="AY177" s="18" t="s">
        <v>185</v>
      </c>
      <c r="BE177" s="163">
        <f t="shared" si="4"/>
        <v>0</v>
      </c>
      <c r="BF177" s="163">
        <f t="shared" si="5"/>
        <v>0</v>
      </c>
      <c r="BG177" s="163">
        <f t="shared" si="6"/>
        <v>0</v>
      </c>
      <c r="BH177" s="163">
        <f t="shared" si="7"/>
        <v>0</v>
      </c>
      <c r="BI177" s="163">
        <f t="shared" si="8"/>
        <v>0</v>
      </c>
      <c r="BJ177" s="18" t="s">
        <v>24</v>
      </c>
      <c r="BK177" s="163">
        <f t="shared" si="9"/>
        <v>0</v>
      </c>
      <c r="BL177" s="18" t="s">
        <v>192</v>
      </c>
      <c r="BM177" s="162" t="s">
        <v>5693</v>
      </c>
    </row>
    <row r="178" spans="1:65" s="2" customFormat="1" ht="16.5" customHeight="1">
      <c r="A178" s="33"/>
      <c r="B178" s="150"/>
      <c r="C178" s="151" t="s">
        <v>241</v>
      </c>
      <c r="D178" s="151" t="s">
        <v>187</v>
      </c>
      <c r="E178" s="152" t="s">
        <v>5694</v>
      </c>
      <c r="F178" s="153" t="s">
        <v>5695</v>
      </c>
      <c r="G178" s="154" t="s">
        <v>1996</v>
      </c>
      <c r="H178" s="155">
        <v>1</v>
      </c>
      <c r="I178" s="156"/>
      <c r="J178" s="157">
        <f t="shared" si="0"/>
        <v>0</v>
      </c>
      <c r="K178" s="153" t="s">
        <v>224</v>
      </c>
      <c r="L178" s="34"/>
      <c r="M178" s="158" t="s">
        <v>1</v>
      </c>
      <c r="N178" s="159" t="s">
        <v>45</v>
      </c>
      <c r="O178" s="59"/>
      <c r="P178" s="160">
        <f t="shared" si="1"/>
        <v>0</v>
      </c>
      <c r="Q178" s="160">
        <v>0</v>
      </c>
      <c r="R178" s="160">
        <f t="shared" si="2"/>
        <v>0</v>
      </c>
      <c r="S178" s="160">
        <v>0</v>
      </c>
      <c r="T178" s="161">
        <f t="shared" si="3"/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62" t="s">
        <v>192</v>
      </c>
      <c r="AT178" s="162" t="s">
        <v>187</v>
      </c>
      <c r="AU178" s="162" t="s">
        <v>88</v>
      </c>
      <c r="AY178" s="18" t="s">
        <v>185</v>
      </c>
      <c r="BE178" s="163">
        <f t="shared" si="4"/>
        <v>0</v>
      </c>
      <c r="BF178" s="163">
        <f t="shared" si="5"/>
        <v>0</v>
      </c>
      <c r="BG178" s="163">
        <f t="shared" si="6"/>
        <v>0</v>
      </c>
      <c r="BH178" s="163">
        <f t="shared" si="7"/>
        <v>0</v>
      </c>
      <c r="BI178" s="163">
        <f t="shared" si="8"/>
        <v>0</v>
      </c>
      <c r="BJ178" s="18" t="s">
        <v>24</v>
      </c>
      <c r="BK178" s="163">
        <f t="shared" si="9"/>
        <v>0</v>
      </c>
      <c r="BL178" s="18" t="s">
        <v>192</v>
      </c>
      <c r="BM178" s="162" t="s">
        <v>5696</v>
      </c>
    </row>
    <row r="179" spans="1:65" s="2" customFormat="1" ht="16.5" customHeight="1">
      <c r="A179" s="33"/>
      <c r="B179" s="150"/>
      <c r="C179" s="151" t="s">
        <v>246</v>
      </c>
      <c r="D179" s="151" t="s">
        <v>187</v>
      </c>
      <c r="E179" s="152" t="s">
        <v>5697</v>
      </c>
      <c r="F179" s="153" t="s">
        <v>5698</v>
      </c>
      <c r="G179" s="154" t="s">
        <v>1996</v>
      </c>
      <c r="H179" s="155">
        <v>1</v>
      </c>
      <c r="I179" s="156"/>
      <c r="J179" s="157">
        <f t="shared" si="0"/>
        <v>0</v>
      </c>
      <c r="K179" s="153" t="s">
        <v>224</v>
      </c>
      <c r="L179" s="34"/>
      <c r="M179" s="158" t="s">
        <v>1</v>
      </c>
      <c r="N179" s="159" t="s">
        <v>45</v>
      </c>
      <c r="O179" s="59"/>
      <c r="P179" s="160">
        <f t="shared" si="1"/>
        <v>0</v>
      </c>
      <c r="Q179" s="160">
        <v>0</v>
      </c>
      <c r="R179" s="160">
        <f t="shared" si="2"/>
        <v>0</v>
      </c>
      <c r="S179" s="160">
        <v>0</v>
      </c>
      <c r="T179" s="161">
        <f t="shared" si="3"/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62" t="s">
        <v>192</v>
      </c>
      <c r="AT179" s="162" t="s">
        <v>187</v>
      </c>
      <c r="AU179" s="162" t="s">
        <v>88</v>
      </c>
      <c r="AY179" s="18" t="s">
        <v>185</v>
      </c>
      <c r="BE179" s="163">
        <f t="shared" si="4"/>
        <v>0</v>
      </c>
      <c r="BF179" s="163">
        <f t="shared" si="5"/>
        <v>0</v>
      </c>
      <c r="BG179" s="163">
        <f t="shared" si="6"/>
        <v>0</v>
      </c>
      <c r="BH179" s="163">
        <f t="shared" si="7"/>
        <v>0</v>
      </c>
      <c r="BI179" s="163">
        <f t="shared" si="8"/>
        <v>0</v>
      </c>
      <c r="BJ179" s="18" t="s">
        <v>24</v>
      </c>
      <c r="BK179" s="163">
        <f t="shared" si="9"/>
        <v>0</v>
      </c>
      <c r="BL179" s="18" t="s">
        <v>192</v>
      </c>
      <c r="BM179" s="162" t="s">
        <v>5699</v>
      </c>
    </row>
    <row r="180" spans="1:65" s="2" customFormat="1" ht="16.5" customHeight="1">
      <c r="A180" s="33"/>
      <c r="B180" s="150"/>
      <c r="C180" s="151" t="s">
        <v>8</v>
      </c>
      <c r="D180" s="151" t="s">
        <v>187</v>
      </c>
      <c r="E180" s="152" t="s">
        <v>5700</v>
      </c>
      <c r="F180" s="153" t="s">
        <v>5701</v>
      </c>
      <c r="G180" s="154" t="s">
        <v>1996</v>
      </c>
      <c r="H180" s="155">
        <v>1</v>
      </c>
      <c r="I180" s="156"/>
      <c r="J180" s="157">
        <f t="shared" si="0"/>
        <v>0</v>
      </c>
      <c r="K180" s="153" t="s">
        <v>224</v>
      </c>
      <c r="L180" s="34"/>
      <c r="M180" s="158" t="s">
        <v>1</v>
      </c>
      <c r="N180" s="159" t="s">
        <v>45</v>
      </c>
      <c r="O180" s="59"/>
      <c r="P180" s="160">
        <f t="shared" si="1"/>
        <v>0</v>
      </c>
      <c r="Q180" s="160">
        <v>0</v>
      </c>
      <c r="R180" s="160">
        <f t="shared" si="2"/>
        <v>0</v>
      </c>
      <c r="S180" s="160">
        <v>0</v>
      </c>
      <c r="T180" s="161">
        <f t="shared" si="3"/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62" t="s">
        <v>192</v>
      </c>
      <c r="AT180" s="162" t="s">
        <v>187</v>
      </c>
      <c r="AU180" s="162" t="s">
        <v>88</v>
      </c>
      <c r="AY180" s="18" t="s">
        <v>185</v>
      </c>
      <c r="BE180" s="163">
        <f t="shared" si="4"/>
        <v>0</v>
      </c>
      <c r="BF180" s="163">
        <f t="shared" si="5"/>
        <v>0</v>
      </c>
      <c r="BG180" s="163">
        <f t="shared" si="6"/>
        <v>0</v>
      </c>
      <c r="BH180" s="163">
        <f t="shared" si="7"/>
        <v>0</v>
      </c>
      <c r="BI180" s="163">
        <f t="shared" si="8"/>
        <v>0</v>
      </c>
      <c r="BJ180" s="18" t="s">
        <v>24</v>
      </c>
      <c r="BK180" s="163">
        <f t="shared" si="9"/>
        <v>0</v>
      </c>
      <c r="BL180" s="18" t="s">
        <v>192</v>
      </c>
      <c r="BM180" s="162" t="s">
        <v>5702</v>
      </c>
    </row>
    <row r="181" spans="1:65" s="2" customFormat="1" ht="16.5" customHeight="1">
      <c r="A181" s="33"/>
      <c r="B181" s="150"/>
      <c r="C181" s="151" t="s">
        <v>337</v>
      </c>
      <c r="D181" s="151" t="s">
        <v>187</v>
      </c>
      <c r="E181" s="152" t="s">
        <v>5703</v>
      </c>
      <c r="F181" s="153" t="s">
        <v>5704</v>
      </c>
      <c r="G181" s="154" t="s">
        <v>1996</v>
      </c>
      <c r="H181" s="155">
        <v>1</v>
      </c>
      <c r="I181" s="156"/>
      <c r="J181" s="157">
        <f t="shared" si="0"/>
        <v>0</v>
      </c>
      <c r="K181" s="153" t="s">
        <v>1</v>
      </c>
      <c r="L181" s="34"/>
      <c r="M181" s="158" t="s">
        <v>1</v>
      </c>
      <c r="N181" s="159" t="s">
        <v>45</v>
      </c>
      <c r="O181" s="59"/>
      <c r="P181" s="160">
        <f t="shared" si="1"/>
        <v>0</v>
      </c>
      <c r="Q181" s="160">
        <v>0</v>
      </c>
      <c r="R181" s="160">
        <f t="shared" si="2"/>
        <v>0</v>
      </c>
      <c r="S181" s="160">
        <v>0</v>
      </c>
      <c r="T181" s="161">
        <f t="shared" si="3"/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62" t="s">
        <v>192</v>
      </c>
      <c r="AT181" s="162" t="s">
        <v>187</v>
      </c>
      <c r="AU181" s="162" t="s">
        <v>88</v>
      </c>
      <c r="AY181" s="18" t="s">
        <v>185</v>
      </c>
      <c r="BE181" s="163">
        <f t="shared" si="4"/>
        <v>0</v>
      </c>
      <c r="BF181" s="163">
        <f t="shared" si="5"/>
        <v>0</v>
      </c>
      <c r="BG181" s="163">
        <f t="shared" si="6"/>
        <v>0</v>
      </c>
      <c r="BH181" s="163">
        <f t="shared" si="7"/>
        <v>0</v>
      </c>
      <c r="BI181" s="163">
        <f t="shared" si="8"/>
        <v>0</v>
      </c>
      <c r="BJ181" s="18" t="s">
        <v>24</v>
      </c>
      <c r="BK181" s="163">
        <f t="shared" si="9"/>
        <v>0</v>
      </c>
      <c r="BL181" s="18" t="s">
        <v>192</v>
      </c>
      <c r="BM181" s="162" t="s">
        <v>5705</v>
      </c>
    </row>
    <row r="182" spans="1:65" s="13" customFormat="1">
      <c r="B182" s="164"/>
      <c r="D182" s="165" t="s">
        <v>194</v>
      </c>
      <c r="E182" s="166" t="s">
        <v>1</v>
      </c>
      <c r="F182" s="167" t="s">
        <v>24</v>
      </c>
      <c r="H182" s="168">
        <v>1</v>
      </c>
      <c r="I182" s="169"/>
      <c r="L182" s="164"/>
      <c r="M182" s="170"/>
      <c r="N182" s="171"/>
      <c r="O182" s="171"/>
      <c r="P182" s="171"/>
      <c r="Q182" s="171"/>
      <c r="R182" s="171"/>
      <c r="S182" s="171"/>
      <c r="T182" s="172"/>
      <c r="AT182" s="166" t="s">
        <v>194</v>
      </c>
      <c r="AU182" s="166" t="s">
        <v>88</v>
      </c>
      <c r="AV182" s="13" t="s">
        <v>88</v>
      </c>
      <c r="AW182" s="13" t="s">
        <v>35</v>
      </c>
      <c r="AX182" s="13" t="s">
        <v>24</v>
      </c>
      <c r="AY182" s="166" t="s">
        <v>185</v>
      </c>
    </row>
    <row r="183" spans="1:65" s="2" customFormat="1" ht="33" customHeight="1">
      <c r="A183" s="33"/>
      <c r="B183" s="150"/>
      <c r="C183" s="151" t="s">
        <v>342</v>
      </c>
      <c r="D183" s="151" t="s">
        <v>187</v>
      </c>
      <c r="E183" s="152" t="s">
        <v>5706</v>
      </c>
      <c r="F183" s="153" t="s">
        <v>5707</v>
      </c>
      <c r="G183" s="154" t="s">
        <v>1996</v>
      </c>
      <c r="H183" s="155">
        <v>1</v>
      </c>
      <c r="I183" s="156"/>
      <c r="J183" s="157">
        <f>ROUND(I183*H183,2)</f>
        <v>0</v>
      </c>
      <c r="K183" s="153" t="s">
        <v>224</v>
      </c>
      <c r="L183" s="34"/>
      <c r="M183" s="158" t="s">
        <v>1</v>
      </c>
      <c r="N183" s="159" t="s">
        <v>45</v>
      </c>
      <c r="O183" s="59"/>
      <c r="P183" s="160">
        <f>O183*H183</f>
        <v>0</v>
      </c>
      <c r="Q183" s="160">
        <v>0</v>
      </c>
      <c r="R183" s="160">
        <f>Q183*H183</f>
        <v>0</v>
      </c>
      <c r="S183" s="160">
        <v>0</v>
      </c>
      <c r="T183" s="161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62" t="s">
        <v>192</v>
      </c>
      <c r="AT183" s="162" t="s">
        <v>187</v>
      </c>
      <c r="AU183" s="162" t="s">
        <v>88</v>
      </c>
      <c r="AY183" s="18" t="s">
        <v>185</v>
      </c>
      <c r="BE183" s="163">
        <f>IF(N183="základní",J183,0)</f>
        <v>0</v>
      </c>
      <c r="BF183" s="163">
        <f>IF(N183="snížená",J183,0)</f>
        <v>0</v>
      </c>
      <c r="BG183" s="163">
        <f>IF(N183="zákl. přenesená",J183,0)</f>
        <v>0</v>
      </c>
      <c r="BH183" s="163">
        <f>IF(N183="sníž. přenesená",J183,0)</f>
        <v>0</v>
      </c>
      <c r="BI183" s="163">
        <f>IF(N183="nulová",J183,0)</f>
        <v>0</v>
      </c>
      <c r="BJ183" s="18" t="s">
        <v>24</v>
      </c>
      <c r="BK183" s="163">
        <f>ROUND(I183*H183,2)</f>
        <v>0</v>
      </c>
      <c r="BL183" s="18" t="s">
        <v>192</v>
      </c>
      <c r="BM183" s="162" t="s">
        <v>5708</v>
      </c>
    </row>
    <row r="184" spans="1:65" s="2" customFormat="1" ht="16.5" customHeight="1">
      <c r="A184" s="33"/>
      <c r="B184" s="150"/>
      <c r="C184" s="151" t="s">
        <v>347</v>
      </c>
      <c r="D184" s="151" t="s">
        <v>187</v>
      </c>
      <c r="E184" s="152" t="s">
        <v>5709</v>
      </c>
      <c r="F184" s="153" t="s">
        <v>5710</v>
      </c>
      <c r="G184" s="154" t="s">
        <v>1996</v>
      </c>
      <c r="H184" s="155">
        <v>1</v>
      </c>
      <c r="I184" s="156"/>
      <c r="J184" s="157">
        <f>ROUND(I184*H184,2)</f>
        <v>0</v>
      </c>
      <c r="K184" s="153" t="s">
        <v>1</v>
      </c>
      <c r="L184" s="34"/>
      <c r="M184" s="158" t="s">
        <v>1</v>
      </c>
      <c r="N184" s="159" t="s">
        <v>45</v>
      </c>
      <c r="O184" s="59"/>
      <c r="P184" s="160">
        <f>O184*H184</f>
        <v>0</v>
      </c>
      <c r="Q184" s="160">
        <v>0</v>
      </c>
      <c r="R184" s="160">
        <f>Q184*H184</f>
        <v>0</v>
      </c>
      <c r="S184" s="160">
        <v>0</v>
      </c>
      <c r="T184" s="161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62" t="s">
        <v>192</v>
      </c>
      <c r="AT184" s="162" t="s">
        <v>187</v>
      </c>
      <c r="AU184" s="162" t="s">
        <v>88</v>
      </c>
      <c r="AY184" s="18" t="s">
        <v>185</v>
      </c>
      <c r="BE184" s="163">
        <f>IF(N184="základní",J184,0)</f>
        <v>0</v>
      </c>
      <c r="BF184" s="163">
        <f>IF(N184="snížená",J184,0)</f>
        <v>0</v>
      </c>
      <c r="BG184" s="163">
        <f>IF(N184="zákl. přenesená",J184,0)</f>
        <v>0</v>
      </c>
      <c r="BH184" s="163">
        <f>IF(N184="sníž. přenesená",J184,0)</f>
        <v>0</v>
      </c>
      <c r="BI184" s="163">
        <f>IF(N184="nulová",J184,0)</f>
        <v>0</v>
      </c>
      <c r="BJ184" s="18" t="s">
        <v>24</v>
      </c>
      <c r="BK184" s="163">
        <f>ROUND(I184*H184,2)</f>
        <v>0</v>
      </c>
      <c r="BL184" s="18" t="s">
        <v>192</v>
      </c>
      <c r="BM184" s="162" t="s">
        <v>5711</v>
      </c>
    </row>
    <row r="185" spans="1:65" s="15" customFormat="1">
      <c r="B185" s="194"/>
      <c r="D185" s="165" t="s">
        <v>194</v>
      </c>
      <c r="E185" s="195" t="s">
        <v>1</v>
      </c>
      <c r="F185" s="196" t="s">
        <v>5712</v>
      </c>
      <c r="H185" s="195" t="s">
        <v>1</v>
      </c>
      <c r="I185" s="197"/>
      <c r="L185" s="194"/>
      <c r="M185" s="198"/>
      <c r="N185" s="199"/>
      <c r="O185" s="199"/>
      <c r="P185" s="199"/>
      <c r="Q185" s="199"/>
      <c r="R185" s="199"/>
      <c r="S185" s="199"/>
      <c r="T185" s="200"/>
      <c r="AT185" s="195" t="s">
        <v>194</v>
      </c>
      <c r="AU185" s="195" t="s">
        <v>88</v>
      </c>
      <c r="AV185" s="15" t="s">
        <v>24</v>
      </c>
      <c r="AW185" s="15" t="s">
        <v>35</v>
      </c>
      <c r="AX185" s="15" t="s">
        <v>80</v>
      </c>
      <c r="AY185" s="195" t="s">
        <v>185</v>
      </c>
    </row>
    <row r="186" spans="1:65" s="15" customFormat="1">
      <c r="B186" s="194"/>
      <c r="D186" s="165" t="s">
        <v>194</v>
      </c>
      <c r="E186" s="195" t="s">
        <v>1</v>
      </c>
      <c r="F186" s="196" t="s">
        <v>5713</v>
      </c>
      <c r="H186" s="195" t="s">
        <v>1</v>
      </c>
      <c r="I186" s="197"/>
      <c r="L186" s="194"/>
      <c r="M186" s="198"/>
      <c r="N186" s="199"/>
      <c r="O186" s="199"/>
      <c r="P186" s="199"/>
      <c r="Q186" s="199"/>
      <c r="R186" s="199"/>
      <c r="S186" s="199"/>
      <c r="T186" s="200"/>
      <c r="AT186" s="195" t="s">
        <v>194</v>
      </c>
      <c r="AU186" s="195" t="s">
        <v>88</v>
      </c>
      <c r="AV186" s="15" t="s">
        <v>24</v>
      </c>
      <c r="AW186" s="15" t="s">
        <v>35</v>
      </c>
      <c r="AX186" s="15" t="s">
        <v>80</v>
      </c>
      <c r="AY186" s="195" t="s">
        <v>185</v>
      </c>
    </row>
    <row r="187" spans="1:65" s="15" customFormat="1">
      <c r="B187" s="194"/>
      <c r="D187" s="165" t="s">
        <v>194</v>
      </c>
      <c r="E187" s="195" t="s">
        <v>1</v>
      </c>
      <c r="F187" s="196" t="s">
        <v>5714</v>
      </c>
      <c r="H187" s="195" t="s">
        <v>1</v>
      </c>
      <c r="I187" s="197"/>
      <c r="L187" s="194"/>
      <c r="M187" s="198"/>
      <c r="N187" s="199"/>
      <c r="O187" s="199"/>
      <c r="P187" s="199"/>
      <c r="Q187" s="199"/>
      <c r="R187" s="199"/>
      <c r="S187" s="199"/>
      <c r="T187" s="200"/>
      <c r="AT187" s="195" t="s">
        <v>194</v>
      </c>
      <c r="AU187" s="195" t="s">
        <v>88</v>
      </c>
      <c r="AV187" s="15" t="s">
        <v>24</v>
      </c>
      <c r="AW187" s="15" t="s">
        <v>35</v>
      </c>
      <c r="AX187" s="15" t="s">
        <v>80</v>
      </c>
      <c r="AY187" s="195" t="s">
        <v>185</v>
      </c>
    </row>
    <row r="188" spans="1:65" s="15" customFormat="1">
      <c r="B188" s="194"/>
      <c r="D188" s="165" t="s">
        <v>194</v>
      </c>
      <c r="E188" s="195" t="s">
        <v>1</v>
      </c>
      <c r="F188" s="196" t="s">
        <v>5715</v>
      </c>
      <c r="H188" s="195" t="s">
        <v>1</v>
      </c>
      <c r="I188" s="197"/>
      <c r="L188" s="194"/>
      <c r="M188" s="198"/>
      <c r="N188" s="199"/>
      <c r="O188" s="199"/>
      <c r="P188" s="199"/>
      <c r="Q188" s="199"/>
      <c r="R188" s="199"/>
      <c r="S188" s="199"/>
      <c r="T188" s="200"/>
      <c r="AT188" s="195" t="s">
        <v>194</v>
      </c>
      <c r="AU188" s="195" t="s">
        <v>88</v>
      </c>
      <c r="AV188" s="15" t="s">
        <v>24</v>
      </c>
      <c r="AW188" s="15" t="s">
        <v>35</v>
      </c>
      <c r="AX188" s="15" t="s">
        <v>80</v>
      </c>
      <c r="AY188" s="195" t="s">
        <v>185</v>
      </c>
    </row>
    <row r="189" spans="1:65" s="13" customFormat="1">
      <c r="B189" s="164"/>
      <c r="D189" s="165" t="s">
        <v>194</v>
      </c>
      <c r="E189" s="166" t="s">
        <v>1</v>
      </c>
      <c r="F189" s="167" t="s">
        <v>24</v>
      </c>
      <c r="H189" s="168">
        <v>1</v>
      </c>
      <c r="I189" s="169"/>
      <c r="L189" s="164"/>
      <c r="M189" s="170"/>
      <c r="N189" s="171"/>
      <c r="O189" s="171"/>
      <c r="P189" s="171"/>
      <c r="Q189" s="171"/>
      <c r="R189" s="171"/>
      <c r="S189" s="171"/>
      <c r="T189" s="172"/>
      <c r="AT189" s="166" t="s">
        <v>194</v>
      </c>
      <c r="AU189" s="166" t="s">
        <v>88</v>
      </c>
      <c r="AV189" s="13" t="s">
        <v>88</v>
      </c>
      <c r="AW189" s="13" t="s">
        <v>35</v>
      </c>
      <c r="AX189" s="13" t="s">
        <v>24</v>
      </c>
      <c r="AY189" s="166" t="s">
        <v>185</v>
      </c>
    </row>
    <row r="190" spans="1:65" s="2" customFormat="1" ht="16.5" customHeight="1">
      <c r="A190" s="33"/>
      <c r="B190" s="150"/>
      <c r="C190" s="151" t="s">
        <v>352</v>
      </c>
      <c r="D190" s="151" t="s">
        <v>187</v>
      </c>
      <c r="E190" s="152" t="s">
        <v>5716</v>
      </c>
      <c r="F190" s="153" t="s">
        <v>5717</v>
      </c>
      <c r="G190" s="154" t="s">
        <v>1996</v>
      </c>
      <c r="H190" s="155">
        <v>1</v>
      </c>
      <c r="I190" s="156"/>
      <c r="J190" s="157">
        <f>ROUND(I190*H190,2)</f>
        <v>0</v>
      </c>
      <c r="K190" s="153" t="s">
        <v>224</v>
      </c>
      <c r="L190" s="34"/>
      <c r="M190" s="158" t="s">
        <v>1</v>
      </c>
      <c r="N190" s="159" t="s">
        <v>45</v>
      </c>
      <c r="O190" s="59"/>
      <c r="P190" s="160">
        <f>O190*H190</f>
        <v>0</v>
      </c>
      <c r="Q190" s="160">
        <v>0</v>
      </c>
      <c r="R190" s="160">
        <f>Q190*H190</f>
        <v>0</v>
      </c>
      <c r="S190" s="160">
        <v>0</v>
      </c>
      <c r="T190" s="161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62" t="s">
        <v>192</v>
      </c>
      <c r="AT190" s="162" t="s">
        <v>187</v>
      </c>
      <c r="AU190" s="162" t="s">
        <v>88</v>
      </c>
      <c r="AY190" s="18" t="s">
        <v>185</v>
      </c>
      <c r="BE190" s="163">
        <f>IF(N190="základní",J190,0)</f>
        <v>0</v>
      </c>
      <c r="BF190" s="163">
        <f>IF(N190="snížená",J190,0)</f>
        <v>0</v>
      </c>
      <c r="BG190" s="163">
        <f>IF(N190="zákl. přenesená",J190,0)</f>
        <v>0</v>
      </c>
      <c r="BH190" s="163">
        <f>IF(N190="sníž. přenesená",J190,0)</f>
        <v>0</v>
      </c>
      <c r="BI190" s="163">
        <f>IF(N190="nulová",J190,0)</f>
        <v>0</v>
      </c>
      <c r="BJ190" s="18" t="s">
        <v>24</v>
      </c>
      <c r="BK190" s="163">
        <f>ROUND(I190*H190,2)</f>
        <v>0</v>
      </c>
      <c r="BL190" s="18" t="s">
        <v>192</v>
      </c>
      <c r="BM190" s="162" t="s">
        <v>5718</v>
      </c>
    </row>
    <row r="191" spans="1:65" s="15" customFormat="1">
      <c r="B191" s="194"/>
      <c r="D191" s="165" t="s">
        <v>194</v>
      </c>
      <c r="E191" s="195" t="s">
        <v>1</v>
      </c>
      <c r="F191" s="196" t="s">
        <v>5719</v>
      </c>
      <c r="H191" s="195" t="s">
        <v>1</v>
      </c>
      <c r="I191" s="197"/>
      <c r="L191" s="194"/>
      <c r="M191" s="198"/>
      <c r="N191" s="199"/>
      <c r="O191" s="199"/>
      <c r="P191" s="199"/>
      <c r="Q191" s="199"/>
      <c r="R191" s="199"/>
      <c r="S191" s="199"/>
      <c r="T191" s="200"/>
      <c r="AT191" s="195" t="s">
        <v>194</v>
      </c>
      <c r="AU191" s="195" t="s">
        <v>88</v>
      </c>
      <c r="AV191" s="15" t="s">
        <v>24</v>
      </c>
      <c r="AW191" s="15" t="s">
        <v>35</v>
      </c>
      <c r="AX191" s="15" t="s">
        <v>80</v>
      </c>
      <c r="AY191" s="195" t="s">
        <v>185</v>
      </c>
    </row>
    <row r="192" spans="1:65" s="15" customFormat="1">
      <c r="B192" s="194"/>
      <c r="D192" s="165" t="s">
        <v>194</v>
      </c>
      <c r="E192" s="195" t="s">
        <v>1</v>
      </c>
      <c r="F192" s="196" t="s">
        <v>5720</v>
      </c>
      <c r="H192" s="195" t="s">
        <v>1</v>
      </c>
      <c r="I192" s="197"/>
      <c r="L192" s="194"/>
      <c r="M192" s="198"/>
      <c r="N192" s="199"/>
      <c r="O192" s="199"/>
      <c r="P192" s="199"/>
      <c r="Q192" s="199"/>
      <c r="R192" s="199"/>
      <c r="S192" s="199"/>
      <c r="T192" s="200"/>
      <c r="AT192" s="195" t="s">
        <v>194</v>
      </c>
      <c r="AU192" s="195" t="s">
        <v>88</v>
      </c>
      <c r="AV192" s="15" t="s">
        <v>24</v>
      </c>
      <c r="AW192" s="15" t="s">
        <v>35</v>
      </c>
      <c r="AX192" s="15" t="s">
        <v>80</v>
      </c>
      <c r="AY192" s="195" t="s">
        <v>185</v>
      </c>
    </row>
    <row r="193" spans="1:65" s="15" customFormat="1">
      <c r="B193" s="194"/>
      <c r="D193" s="165" t="s">
        <v>194</v>
      </c>
      <c r="E193" s="195" t="s">
        <v>1</v>
      </c>
      <c r="F193" s="196" t="s">
        <v>5721</v>
      </c>
      <c r="H193" s="195" t="s">
        <v>1</v>
      </c>
      <c r="I193" s="197"/>
      <c r="L193" s="194"/>
      <c r="M193" s="198"/>
      <c r="N193" s="199"/>
      <c r="O193" s="199"/>
      <c r="P193" s="199"/>
      <c r="Q193" s="199"/>
      <c r="R193" s="199"/>
      <c r="S193" s="199"/>
      <c r="T193" s="200"/>
      <c r="AT193" s="195" t="s">
        <v>194</v>
      </c>
      <c r="AU193" s="195" t="s">
        <v>88</v>
      </c>
      <c r="AV193" s="15" t="s">
        <v>24</v>
      </c>
      <c r="AW193" s="15" t="s">
        <v>35</v>
      </c>
      <c r="AX193" s="15" t="s">
        <v>80</v>
      </c>
      <c r="AY193" s="195" t="s">
        <v>185</v>
      </c>
    </row>
    <row r="194" spans="1:65" s="15" customFormat="1">
      <c r="B194" s="194"/>
      <c r="D194" s="165" t="s">
        <v>194</v>
      </c>
      <c r="E194" s="195" t="s">
        <v>1</v>
      </c>
      <c r="F194" s="196" t="s">
        <v>5722</v>
      </c>
      <c r="H194" s="195" t="s">
        <v>1</v>
      </c>
      <c r="I194" s="197"/>
      <c r="L194" s="194"/>
      <c r="M194" s="198"/>
      <c r="N194" s="199"/>
      <c r="O194" s="199"/>
      <c r="P194" s="199"/>
      <c r="Q194" s="199"/>
      <c r="R194" s="199"/>
      <c r="S194" s="199"/>
      <c r="T194" s="200"/>
      <c r="AT194" s="195" t="s">
        <v>194</v>
      </c>
      <c r="AU194" s="195" t="s">
        <v>88</v>
      </c>
      <c r="AV194" s="15" t="s">
        <v>24</v>
      </c>
      <c r="AW194" s="15" t="s">
        <v>35</v>
      </c>
      <c r="AX194" s="15" t="s">
        <v>80</v>
      </c>
      <c r="AY194" s="195" t="s">
        <v>185</v>
      </c>
    </row>
    <row r="195" spans="1:65" s="13" customFormat="1">
      <c r="B195" s="164"/>
      <c r="D195" s="165" t="s">
        <v>194</v>
      </c>
      <c r="E195" s="166" t="s">
        <v>1</v>
      </c>
      <c r="F195" s="167" t="s">
        <v>24</v>
      </c>
      <c r="H195" s="168">
        <v>1</v>
      </c>
      <c r="I195" s="169"/>
      <c r="L195" s="164"/>
      <c r="M195" s="170"/>
      <c r="N195" s="171"/>
      <c r="O195" s="171"/>
      <c r="P195" s="171"/>
      <c r="Q195" s="171"/>
      <c r="R195" s="171"/>
      <c r="S195" s="171"/>
      <c r="T195" s="172"/>
      <c r="AT195" s="166" t="s">
        <v>194</v>
      </c>
      <c r="AU195" s="166" t="s">
        <v>88</v>
      </c>
      <c r="AV195" s="13" t="s">
        <v>88</v>
      </c>
      <c r="AW195" s="13" t="s">
        <v>35</v>
      </c>
      <c r="AX195" s="13" t="s">
        <v>24</v>
      </c>
      <c r="AY195" s="166" t="s">
        <v>185</v>
      </c>
    </row>
    <row r="196" spans="1:65" s="2" customFormat="1" ht="21.75" customHeight="1">
      <c r="A196" s="33"/>
      <c r="B196" s="150"/>
      <c r="C196" s="151" t="s">
        <v>356</v>
      </c>
      <c r="D196" s="151" t="s">
        <v>187</v>
      </c>
      <c r="E196" s="152" t="s">
        <v>5723</v>
      </c>
      <c r="F196" s="153" t="s">
        <v>5724</v>
      </c>
      <c r="G196" s="154" t="s">
        <v>1996</v>
      </c>
      <c r="H196" s="155">
        <v>1</v>
      </c>
      <c r="I196" s="156"/>
      <c r="J196" s="157">
        <f t="shared" ref="J196:J211" si="10">ROUND(I196*H196,2)</f>
        <v>0</v>
      </c>
      <c r="K196" s="153" t="s">
        <v>224</v>
      </c>
      <c r="L196" s="34"/>
      <c r="M196" s="158" t="s">
        <v>1</v>
      </c>
      <c r="N196" s="159" t="s">
        <v>45</v>
      </c>
      <c r="O196" s="59"/>
      <c r="P196" s="160">
        <f t="shared" ref="P196:P211" si="11">O196*H196</f>
        <v>0</v>
      </c>
      <c r="Q196" s="160">
        <v>0</v>
      </c>
      <c r="R196" s="160">
        <f t="shared" ref="R196:R211" si="12">Q196*H196</f>
        <v>0</v>
      </c>
      <c r="S196" s="160">
        <v>0</v>
      </c>
      <c r="T196" s="161">
        <f t="shared" ref="T196:T211" si="13"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62" t="s">
        <v>192</v>
      </c>
      <c r="AT196" s="162" t="s">
        <v>187</v>
      </c>
      <c r="AU196" s="162" t="s">
        <v>88</v>
      </c>
      <c r="AY196" s="18" t="s">
        <v>185</v>
      </c>
      <c r="BE196" s="163">
        <f t="shared" ref="BE196:BE211" si="14">IF(N196="základní",J196,0)</f>
        <v>0</v>
      </c>
      <c r="BF196" s="163">
        <f t="shared" ref="BF196:BF211" si="15">IF(N196="snížená",J196,0)</f>
        <v>0</v>
      </c>
      <c r="BG196" s="163">
        <f t="shared" ref="BG196:BG211" si="16">IF(N196="zákl. přenesená",J196,0)</f>
        <v>0</v>
      </c>
      <c r="BH196" s="163">
        <f t="shared" ref="BH196:BH211" si="17">IF(N196="sníž. přenesená",J196,0)</f>
        <v>0</v>
      </c>
      <c r="BI196" s="163">
        <f t="shared" ref="BI196:BI211" si="18">IF(N196="nulová",J196,0)</f>
        <v>0</v>
      </c>
      <c r="BJ196" s="18" t="s">
        <v>24</v>
      </c>
      <c r="BK196" s="163">
        <f t="shared" ref="BK196:BK211" si="19">ROUND(I196*H196,2)</f>
        <v>0</v>
      </c>
      <c r="BL196" s="18" t="s">
        <v>192</v>
      </c>
      <c r="BM196" s="162" t="s">
        <v>5725</v>
      </c>
    </row>
    <row r="197" spans="1:65" s="2" customFormat="1" ht="16.5" customHeight="1">
      <c r="A197" s="33"/>
      <c r="B197" s="150"/>
      <c r="C197" s="151" t="s">
        <v>7</v>
      </c>
      <c r="D197" s="151" t="s">
        <v>187</v>
      </c>
      <c r="E197" s="152" t="s">
        <v>5726</v>
      </c>
      <c r="F197" s="153" t="s">
        <v>5727</v>
      </c>
      <c r="G197" s="154" t="s">
        <v>1996</v>
      </c>
      <c r="H197" s="155">
        <v>1</v>
      </c>
      <c r="I197" s="156"/>
      <c r="J197" s="157">
        <f t="shared" si="10"/>
        <v>0</v>
      </c>
      <c r="K197" s="153" t="s">
        <v>224</v>
      </c>
      <c r="L197" s="34"/>
      <c r="M197" s="158" t="s">
        <v>1</v>
      </c>
      <c r="N197" s="159" t="s">
        <v>45</v>
      </c>
      <c r="O197" s="59"/>
      <c r="P197" s="160">
        <f t="shared" si="11"/>
        <v>0</v>
      </c>
      <c r="Q197" s="160">
        <v>0</v>
      </c>
      <c r="R197" s="160">
        <f t="shared" si="12"/>
        <v>0</v>
      </c>
      <c r="S197" s="160">
        <v>0</v>
      </c>
      <c r="T197" s="161">
        <f t="shared" si="13"/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62" t="s">
        <v>192</v>
      </c>
      <c r="AT197" s="162" t="s">
        <v>187</v>
      </c>
      <c r="AU197" s="162" t="s">
        <v>88</v>
      </c>
      <c r="AY197" s="18" t="s">
        <v>185</v>
      </c>
      <c r="BE197" s="163">
        <f t="shared" si="14"/>
        <v>0</v>
      </c>
      <c r="BF197" s="163">
        <f t="shared" si="15"/>
        <v>0</v>
      </c>
      <c r="BG197" s="163">
        <f t="shared" si="16"/>
        <v>0</v>
      </c>
      <c r="BH197" s="163">
        <f t="shared" si="17"/>
        <v>0</v>
      </c>
      <c r="BI197" s="163">
        <f t="shared" si="18"/>
        <v>0</v>
      </c>
      <c r="BJ197" s="18" t="s">
        <v>24</v>
      </c>
      <c r="BK197" s="163">
        <f t="shared" si="19"/>
        <v>0</v>
      </c>
      <c r="BL197" s="18" t="s">
        <v>192</v>
      </c>
      <c r="BM197" s="162" t="s">
        <v>5728</v>
      </c>
    </row>
    <row r="198" spans="1:65" s="2" customFormat="1" ht="16.5" customHeight="1">
      <c r="A198" s="33"/>
      <c r="B198" s="150"/>
      <c r="C198" s="151" t="s">
        <v>367</v>
      </c>
      <c r="D198" s="151" t="s">
        <v>187</v>
      </c>
      <c r="E198" s="152" t="s">
        <v>5729</v>
      </c>
      <c r="F198" s="153" t="s">
        <v>5730</v>
      </c>
      <c r="G198" s="154" t="s">
        <v>1996</v>
      </c>
      <c r="H198" s="155">
        <v>1</v>
      </c>
      <c r="I198" s="156"/>
      <c r="J198" s="157">
        <f t="shared" si="10"/>
        <v>0</v>
      </c>
      <c r="K198" s="153" t="s">
        <v>224</v>
      </c>
      <c r="L198" s="34"/>
      <c r="M198" s="158" t="s">
        <v>1</v>
      </c>
      <c r="N198" s="159" t="s">
        <v>45</v>
      </c>
      <c r="O198" s="59"/>
      <c r="P198" s="160">
        <f t="shared" si="11"/>
        <v>0</v>
      </c>
      <c r="Q198" s="160">
        <v>0</v>
      </c>
      <c r="R198" s="160">
        <f t="shared" si="12"/>
        <v>0</v>
      </c>
      <c r="S198" s="160">
        <v>0</v>
      </c>
      <c r="T198" s="161">
        <f t="shared" si="13"/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62" t="s">
        <v>192</v>
      </c>
      <c r="AT198" s="162" t="s">
        <v>187</v>
      </c>
      <c r="AU198" s="162" t="s">
        <v>88</v>
      </c>
      <c r="AY198" s="18" t="s">
        <v>185</v>
      </c>
      <c r="BE198" s="163">
        <f t="shared" si="14"/>
        <v>0</v>
      </c>
      <c r="BF198" s="163">
        <f t="shared" si="15"/>
        <v>0</v>
      </c>
      <c r="BG198" s="163">
        <f t="shared" si="16"/>
        <v>0</v>
      </c>
      <c r="BH198" s="163">
        <f t="shared" si="17"/>
        <v>0</v>
      </c>
      <c r="BI198" s="163">
        <f t="shared" si="18"/>
        <v>0</v>
      </c>
      <c r="BJ198" s="18" t="s">
        <v>24</v>
      </c>
      <c r="BK198" s="163">
        <f t="shared" si="19"/>
        <v>0</v>
      </c>
      <c r="BL198" s="18" t="s">
        <v>192</v>
      </c>
      <c r="BM198" s="162" t="s">
        <v>5731</v>
      </c>
    </row>
    <row r="199" spans="1:65" s="2" customFormat="1" ht="24.2" customHeight="1">
      <c r="A199" s="33"/>
      <c r="B199" s="150"/>
      <c r="C199" s="151" t="s">
        <v>372</v>
      </c>
      <c r="D199" s="151" t="s">
        <v>187</v>
      </c>
      <c r="E199" s="152" t="s">
        <v>5732</v>
      </c>
      <c r="F199" s="153" t="s">
        <v>5733</v>
      </c>
      <c r="G199" s="154" t="s">
        <v>1996</v>
      </c>
      <c r="H199" s="155">
        <v>1</v>
      </c>
      <c r="I199" s="156"/>
      <c r="J199" s="157">
        <f t="shared" si="10"/>
        <v>0</v>
      </c>
      <c r="K199" s="153" t="s">
        <v>224</v>
      </c>
      <c r="L199" s="34"/>
      <c r="M199" s="158" t="s">
        <v>1</v>
      </c>
      <c r="N199" s="159" t="s">
        <v>45</v>
      </c>
      <c r="O199" s="59"/>
      <c r="P199" s="160">
        <f t="shared" si="11"/>
        <v>0</v>
      </c>
      <c r="Q199" s="160">
        <v>0</v>
      </c>
      <c r="R199" s="160">
        <f t="shared" si="12"/>
        <v>0</v>
      </c>
      <c r="S199" s="160">
        <v>0</v>
      </c>
      <c r="T199" s="161">
        <f t="shared" si="13"/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62" t="s">
        <v>192</v>
      </c>
      <c r="AT199" s="162" t="s">
        <v>187</v>
      </c>
      <c r="AU199" s="162" t="s">
        <v>88</v>
      </c>
      <c r="AY199" s="18" t="s">
        <v>185</v>
      </c>
      <c r="BE199" s="163">
        <f t="shared" si="14"/>
        <v>0</v>
      </c>
      <c r="BF199" s="163">
        <f t="shared" si="15"/>
        <v>0</v>
      </c>
      <c r="BG199" s="163">
        <f t="shared" si="16"/>
        <v>0</v>
      </c>
      <c r="BH199" s="163">
        <f t="shared" si="17"/>
        <v>0</v>
      </c>
      <c r="BI199" s="163">
        <f t="shared" si="18"/>
        <v>0</v>
      </c>
      <c r="BJ199" s="18" t="s">
        <v>24</v>
      </c>
      <c r="BK199" s="163">
        <f t="shared" si="19"/>
        <v>0</v>
      </c>
      <c r="BL199" s="18" t="s">
        <v>192</v>
      </c>
      <c r="BM199" s="162" t="s">
        <v>5734</v>
      </c>
    </row>
    <row r="200" spans="1:65" s="2" customFormat="1" ht="16.5" customHeight="1">
      <c r="A200" s="33"/>
      <c r="B200" s="150"/>
      <c r="C200" s="151" t="s">
        <v>379</v>
      </c>
      <c r="D200" s="151" t="s">
        <v>187</v>
      </c>
      <c r="E200" s="152" t="s">
        <v>5735</v>
      </c>
      <c r="F200" s="153" t="s">
        <v>5736</v>
      </c>
      <c r="G200" s="154" t="s">
        <v>1996</v>
      </c>
      <c r="H200" s="155">
        <v>1</v>
      </c>
      <c r="I200" s="156"/>
      <c r="J200" s="157">
        <f t="shared" si="10"/>
        <v>0</v>
      </c>
      <c r="K200" s="153" t="s">
        <v>224</v>
      </c>
      <c r="L200" s="34"/>
      <c r="M200" s="158" t="s">
        <v>1</v>
      </c>
      <c r="N200" s="159" t="s">
        <v>45</v>
      </c>
      <c r="O200" s="59"/>
      <c r="P200" s="160">
        <f t="shared" si="11"/>
        <v>0</v>
      </c>
      <c r="Q200" s="160">
        <v>0</v>
      </c>
      <c r="R200" s="160">
        <f t="shared" si="12"/>
        <v>0</v>
      </c>
      <c r="S200" s="160">
        <v>0</v>
      </c>
      <c r="T200" s="161">
        <f t="shared" si="13"/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62" t="s">
        <v>192</v>
      </c>
      <c r="AT200" s="162" t="s">
        <v>187</v>
      </c>
      <c r="AU200" s="162" t="s">
        <v>88</v>
      </c>
      <c r="AY200" s="18" t="s">
        <v>185</v>
      </c>
      <c r="BE200" s="163">
        <f t="shared" si="14"/>
        <v>0</v>
      </c>
      <c r="BF200" s="163">
        <f t="shared" si="15"/>
        <v>0</v>
      </c>
      <c r="BG200" s="163">
        <f t="shared" si="16"/>
        <v>0</v>
      </c>
      <c r="BH200" s="163">
        <f t="shared" si="17"/>
        <v>0</v>
      </c>
      <c r="BI200" s="163">
        <f t="shared" si="18"/>
        <v>0</v>
      </c>
      <c r="BJ200" s="18" t="s">
        <v>24</v>
      </c>
      <c r="BK200" s="163">
        <f t="shared" si="19"/>
        <v>0</v>
      </c>
      <c r="BL200" s="18" t="s">
        <v>192</v>
      </c>
      <c r="BM200" s="162" t="s">
        <v>5737</v>
      </c>
    </row>
    <row r="201" spans="1:65" s="2" customFormat="1" ht="16.5" customHeight="1">
      <c r="A201" s="33"/>
      <c r="B201" s="150"/>
      <c r="C201" s="151" t="s">
        <v>383</v>
      </c>
      <c r="D201" s="151" t="s">
        <v>187</v>
      </c>
      <c r="E201" s="152" t="s">
        <v>5738</v>
      </c>
      <c r="F201" s="153" t="s">
        <v>5739</v>
      </c>
      <c r="G201" s="154" t="s">
        <v>1996</v>
      </c>
      <c r="H201" s="155">
        <v>1</v>
      </c>
      <c r="I201" s="156"/>
      <c r="J201" s="157">
        <f t="shared" si="10"/>
        <v>0</v>
      </c>
      <c r="K201" s="153" t="s">
        <v>224</v>
      </c>
      <c r="L201" s="34"/>
      <c r="M201" s="158" t="s">
        <v>1</v>
      </c>
      <c r="N201" s="159" t="s">
        <v>45</v>
      </c>
      <c r="O201" s="59"/>
      <c r="P201" s="160">
        <f t="shared" si="11"/>
        <v>0</v>
      </c>
      <c r="Q201" s="160">
        <v>0</v>
      </c>
      <c r="R201" s="160">
        <f t="shared" si="12"/>
        <v>0</v>
      </c>
      <c r="S201" s="160">
        <v>0</v>
      </c>
      <c r="T201" s="161">
        <f t="shared" si="13"/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62" t="s">
        <v>192</v>
      </c>
      <c r="AT201" s="162" t="s">
        <v>187</v>
      </c>
      <c r="AU201" s="162" t="s">
        <v>88</v>
      </c>
      <c r="AY201" s="18" t="s">
        <v>185</v>
      </c>
      <c r="BE201" s="163">
        <f t="shared" si="14"/>
        <v>0</v>
      </c>
      <c r="BF201" s="163">
        <f t="shared" si="15"/>
        <v>0</v>
      </c>
      <c r="BG201" s="163">
        <f t="shared" si="16"/>
        <v>0</v>
      </c>
      <c r="BH201" s="163">
        <f t="shared" si="17"/>
        <v>0</v>
      </c>
      <c r="BI201" s="163">
        <f t="shared" si="18"/>
        <v>0</v>
      </c>
      <c r="BJ201" s="18" t="s">
        <v>24</v>
      </c>
      <c r="BK201" s="163">
        <f t="shared" si="19"/>
        <v>0</v>
      </c>
      <c r="BL201" s="18" t="s">
        <v>192</v>
      </c>
      <c r="BM201" s="162" t="s">
        <v>5740</v>
      </c>
    </row>
    <row r="202" spans="1:65" s="2" customFormat="1" ht="16.5" customHeight="1">
      <c r="A202" s="33"/>
      <c r="B202" s="150"/>
      <c r="C202" s="151" t="s">
        <v>389</v>
      </c>
      <c r="D202" s="151" t="s">
        <v>187</v>
      </c>
      <c r="E202" s="152" t="s">
        <v>5741</v>
      </c>
      <c r="F202" s="153" t="s">
        <v>5742</v>
      </c>
      <c r="G202" s="154" t="s">
        <v>1996</v>
      </c>
      <c r="H202" s="155">
        <v>1</v>
      </c>
      <c r="I202" s="156"/>
      <c r="J202" s="157">
        <f t="shared" si="10"/>
        <v>0</v>
      </c>
      <c r="K202" s="153" t="s">
        <v>224</v>
      </c>
      <c r="L202" s="34"/>
      <c r="M202" s="158" t="s">
        <v>1</v>
      </c>
      <c r="N202" s="159" t="s">
        <v>45</v>
      </c>
      <c r="O202" s="59"/>
      <c r="P202" s="160">
        <f t="shared" si="11"/>
        <v>0</v>
      </c>
      <c r="Q202" s="160">
        <v>0</v>
      </c>
      <c r="R202" s="160">
        <f t="shared" si="12"/>
        <v>0</v>
      </c>
      <c r="S202" s="160">
        <v>0</v>
      </c>
      <c r="T202" s="161">
        <f t="shared" si="13"/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62" t="s">
        <v>192</v>
      </c>
      <c r="AT202" s="162" t="s">
        <v>187</v>
      </c>
      <c r="AU202" s="162" t="s">
        <v>88</v>
      </c>
      <c r="AY202" s="18" t="s">
        <v>185</v>
      </c>
      <c r="BE202" s="163">
        <f t="shared" si="14"/>
        <v>0</v>
      </c>
      <c r="BF202" s="163">
        <f t="shared" si="15"/>
        <v>0</v>
      </c>
      <c r="BG202" s="163">
        <f t="shared" si="16"/>
        <v>0</v>
      </c>
      <c r="BH202" s="163">
        <f t="shared" si="17"/>
        <v>0</v>
      </c>
      <c r="BI202" s="163">
        <f t="shared" si="18"/>
        <v>0</v>
      </c>
      <c r="BJ202" s="18" t="s">
        <v>24</v>
      </c>
      <c r="BK202" s="163">
        <f t="shared" si="19"/>
        <v>0</v>
      </c>
      <c r="BL202" s="18" t="s">
        <v>192</v>
      </c>
      <c r="BM202" s="162" t="s">
        <v>5743</v>
      </c>
    </row>
    <row r="203" spans="1:65" s="2" customFormat="1" ht="16.5" customHeight="1">
      <c r="A203" s="33"/>
      <c r="B203" s="150"/>
      <c r="C203" s="151" t="s">
        <v>393</v>
      </c>
      <c r="D203" s="151" t="s">
        <v>187</v>
      </c>
      <c r="E203" s="152" t="s">
        <v>5744</v>
      </c>
      <c r="F203" s="153" t="s">
        <v>5745</v>
      </c>
      <c r="G203" s="154" t="s">
        <v>1996</v>
      </c>
      <c r="H203" s="155">
        <v>1</v>
      </c>
      <c r="I203" s="156"/>
      <c r="J203" s="157">
        <f t="shared" si="10"/>
        <v>0</v>
      </c>
      <c r="K203" s="153" t="s">
        <v>224</v>
      </c>
      <c r="L203" s="34"/>
      <c r="M203" s="158" t="s">
        <v>1</v>
      </c>
      <c r="N203" s="159" t="s">
        <v>45</v>
      </c>
      <c r="O203" s="59"/>
      <c r="P203" s="160">
        <f t="shared" si="11"/>
        <v>0</v>
      </c>
      <c r="Q203" s="160">
        <v>0</v>
      </c>
      <c r="R203" s="160">
        <f t="shared" si="12"/>
        <v>0</v>
      </c>
      <c r="S203" s="160">
        <v>0</v>
      </c>
      <c r="T203" s="161">
        <f t="shared" si="13"/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62" t="s">
        <v>192</v>
      </c>
      <c r="AT203" s="162" t="s">
        <v>187</v>
      </c>
      <c r="AU203" s="162" t="s">
        <v>88</v>
      </c>
      <c r="AY203" s="18" t="s">
        <v>185</v>
      </c>
      <c r="BE203" s="163">
        <f t="shared" si="14"/>
        <v>0</v>
      </c>
      <c r="BF203" s="163">
        <f t="shared" si="15"/>
        <v>0</v>
      </c>
      <c r="BG203" s="163">
        <f t="shared" si="16"/>
        <v>0</v>
      </c>
      <c r="BH203" s="163">
        <f t="shared" si="17"/>
        <v>0</v>
      </c>
      <c r="BI203" s="163">
        <f t="shared" si="18"/>
        <v>0</v>
      </c>
      <c r="BJ203" s="18" t="s">
        <v>24</v>
      </c>
      <c r="BK203" s="163">
        <f t="shared" si="19"/>
        <v>0</v>
      </c>
      <c r="BL203" s="18" t="s">
        <v>192</v>
      </c>
      <c r="BM203" s="162" t="s">
        <v>5746</v>
      </c>
    </row>
    <row r="204" spans="1:65" s="2" customFormat="1" ht="16.5" customHeight="1">
      <c r="A204" s="33"/>
      <c r="B204" s="150"/>
      <c r="C204" s="151" t="s">
        <v>396</v>
      </c>
      <c r="D204" s="151" t="s">
        <v>187</v>
      </c>
      <c r="E204" s="152" t="s">
        <v>5747</v>
      </c>
      <c r="F204" s="153" t="s">
        <v>5748</v>
      </c>
      <c r="G204" s="154" t="s">
        <v>1996</v>
      </c>
      <c r="H204" s="155">
        <v>1</v>
      </c>
      <c r="I204" s="156"/>
      <c r="J204" s="157">
        <f t="shared" si="10"/>
        <v>0</v>
      </c>
      <c r="K204" s="153" t="s">
        <v>224</v>
      </c>
      <c r="L204" s="34"/>
      <c r="M204" s="158" t="s">
        <v>1</v>
      </c>
      <c r="N204" s="159" t="s">
        <v>45</v>
      </c>
      <c r="O204" s="59"/>
      <c r="P204" s="160">
        <f t="shared" si="11"/>
        <v>0</v>
      </c>
      <c r="Q204" s="160">
        <v>0</v>
      </c>
      <c r="R204" s="160">
        <f t="shared" si="12"/>
        <v>0</v>
      </c>
      <c r="S204" s="160">
        <v>0</v>
      </c>
      <c r="T204" s="161">
        <f t="shared" si="13"/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62" t="s">
        <v>192</v>
      </c>
      <c r="AT204" s="162" t="s">
        <v>187</v>
      </c>
      <c r="AU204" s="162" t="s">
        <v>88</v>
      </c>
      <c r="AY204" s="18" t="s">
        <v>185</v>
      </c>
      <c r="BE204" s="163">
        <f t="shared" si="14"/>
        <v>0</v>
      </c>
      <c r="BF204" s="163">
        <f t="shared" si="15"/>
        <v>0</v>
      </c>
      <c r="BG204" s="163">
        <f t="shared" si="16"/>
        <v>0</v>
      </c>
      <c r="BH204" s="163">
        <f t="shared" si="17"/>
        <v>0</v>
      </c>
      <c r="BI204" s="163">
        <f t="shared" si="18"/>
        <v>0</v>
      </c>
      <c r="BJ204" s="18" t="s">
        <v>24</v>
      </c>
      <c r="BK204" s="163">
        <f t="shared" si="19"/>
        <v>0</v>
      </c>
      <c r="BL204" s="18" t="s">
        <v>192</v>
      </c>
      <c r="BM204" s="162" t="s">
        <v>5749</v>
      </c>
    </row>
    <row r="205" spans="1:65" s="2" customFormat="1" ht="16.5" customHeight="1">
      <c r="A205" s="33"/>
      <c r="B205" s="150"/>
      <c r="C205" s="151" t="s">
        <v>398</v>
      </c>
      <c r="D205" s="151" t="s">
        <v>187</v>
      </c>
      <c r="E205" s="152" t="s">
        <v>5750</v>
      </c>
      <c r="F205" s="153" t="s">
        <v>5751</v>
      </c>
      <c r="G205" s="154" t="s">
        <v>1996</v>
      </c>
      <c r="H205" s="155">
        <v>1</v>
      </c>
      <c r="I205" s="156"/>
      <c r="J205" s="157">
        <f t="shared" si="10"/>
        <v>0</v>
      </c>
      <c r="K205" s="153" t="s">
        <v>224</v>
      </c>
      <c r="L205" s="34"/>
      <c r="M205" s="158" t="s">
        <v>1</v>
      </c>
      <c r="N205" s="159" t="s">
        <v>45</v>
      </c>
      <c r="O205" s="59"/>
      <c r="P205" s="160">
        <f t="shared" si="11"/>
        <v>0</v>
      </c>
      <c r="Q205" s="160">
        <v>0</v>
      </c>
      <c r="R205" s="160">
        <f t="shared" si="12"/>
        <v>0</v>
      </c>
      <c r="S205" s="160">
        <v>0</v>
      </c>
      <c r="T205" s="161">
        <f t="shared" si="13"/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62" t="s">
        <v>192</v>
      </c>
      <c r="AT205" s="162" t="s">
        <v>187</v>
      </c>
      <c r="AU205" s="162" t="s">
        <v>88</v>
      </c>
      <c r="AY205" s="18" t="s">
        <v>185</v>
      </c>
      <c r="BE205" s="163">
        <f t="shared" si="14"/>
        <v>0</v>
      </c>
      <c r="BF205" s="163">
        <f t="shared" si="15"/>
        <v>0</v>
      </c>
      <c r="BG205" s="163">
        <f t="shared" si="16"/>
        <v>0</v>
      </c>
      <c r="BH205" s="163">
        <f t="shared" si="17"/>
        <v>0</v>
      </c>
      <c r="BI205" s="163">
        <f t="shared" si="18"/>
        <v>0</v>
      </c>
      <c r="BJ205" s="18" t="s">
        <v>24</v>
      </c>
      <c r="BK205" s="163">
        <f t="shared" si="19"/>
        <v>0</v>
      </c>
      <c r="BL205" s="18" t="s">
        <v>192</v>
      </c>
      <c r="BM205" s="162" t="s">
        <v>5752</v>
      </c>
    </row>
    <row r="206" spans="1:65" s="2" customFormat="1" ht="21.75" customHeight="1">
      <c r="A206" s="33"/>
      <c r="B206" s="150"/>
      <c r="C206" s="151" t="s">
        <v>127</v>
      </c>
      <c r="D206" s="151" t="s">
        <v>187</v>
      </c>
      <c r="E206" s="152" t="s">
        <v>5753</v>
      </c>
      <c r="F206" s="153" t="s">
        <v>5754</v>
      </c>
      <c r="G206" s="154" t="s">
        <v>190</v>
      </c>
      <c r="H206" s="155">
        <v>39</v>
      </c>
      <c r="I206" s="156"/>
      <c r="J206" s="157">
        <f t="shared" si="10"/>
        <v>0</v>
      </c>
      <c r="K206" s="153" t="s">
        <v>224</v>
      </c>
      <c r="L206" s="34"/>
      <c r="M206" s="158" t="s">
        <v>1</v>
      </c>
      <c r="N206" s="159" t="s">
        <v>45</v>
      </c>
      <c r="O206" s="59"/>
      <c r="P206" s="160">
        <f t="shared" si="11"/>
        <v>0</v>
      </c>
      <c r="Q206" s="160">
        <v>0</v>
      </c>
      <c r="R206" s="160">
        <f t="shared" si="12"/>
        <v>0</v>
      </c>
      <c r="S206" s="160">
        <v>0</v>
      </c>
      <c r="T206" s="161">
        <f t="shared" si="13"/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62" t="s">
        <v>192</v>
      </c>
      <c r="AT206" s="162" t="s">
        <v>187</v>
      </c>
      <c r="AU206" s="162" t="s">
        <v>88</v>
      </c>
      <c r="AY206" s="18" t="s">
        <v>185</v>
      </c>
      <c r="BE206" s="163">
        <f t="shared" si="14"/>
        <v>0</v>
      </c>
      <c r="BF206" s="163">
        <f t="shared" si="15"/>
        <v>0</v>
      </c>
      <c r="BG206" s="163">
        <f t="shared" si="16"/>
        <v>0</v>
      </c>
      <c r="BH206" s="163">
        <f t="shared" si="17"/>
        <v>0</v>
      </c>
      <c r="BI206" s="163">
        <f t="shared" si="18"/>
        <v>0</v>
      </c>
      <c r="BJ206" s="18" t="s">
        <v>24</v>
      </c>
      <c r="BK206" s="163">
        <f t="shared" si="19"/>
        <v>0</v>
      </c>
      <c r="BL206" s="18" t="s">
        <v>192</v>
      </c>
      <c r="BM206" s="162" t="s">
        <v>5755</v>
      </c>
    </row>
    <row r="207" spans="1:65" s="2" customFormat="1" ht="21.75" customHeight="1">
      <c r="A207" s="33"/>
      <c r="B207" s="150"/>
      <c r="C207" s="151" t="s">
        <v>130</v>
      </c>
      <c r="D207" s="151" t="s">
        <v>187</v>
      </c>
      <c r="E207" s="152" t="s">
        <v>5756</v>
      </c>
      <c r="F207" s="153" t="s">
        <v>5757</v>
      </c>
      <c r="G207" s="154" t="s">
        <v>1996</v>
      </c>
      <c r="H207" s="155">
        <v>1</v>
      </c>
      <c r="I207" s="156"/>
      <c r="J207" s="157">
        <f t="shared" si="10"/>
        <v>0</v>
      </c>
      <c r="K207" s="153" t="s">
        <v>224</v>
      </c>
      <c r="L207" s="34"/>
      <c r="M207" s="158" t="s">
        <v>1</v>
      </c>
      <c r="N207" s="159" t="s">
        <v>45</v>
      </c>
      <c r="O207" s="59"/>
      <c r="P207" s="160">
        <f t="shared" si="11"/>
        <v>0</v>
      </c>
      <c r="Q207" s="160">
        <v>0</v>
      </c>
      <c r="R207" s="160">
        <f t="shared" si="12"/>
        <v>0</v>
      </c>
      <c r="S207" s="160">
        <v>0</v>
      </c>
      <c r="T207" s="161">
        <f t="shared" si="13"/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62" t="s">
        <v>192</v>
      </c>
      <c r="AT207" s="162" t="s">
        <v>187</v>
      </c>
      <c r="AU207" s="162" t="s">
        <v>88</v>
      </c>
      <c r="AY207" s="18" t="s">
        <v>185</v>
      </c>
      <c r="BE207" s="163">
        <f t="shared" si="14"/>
        <v>0</v>
      </c>
      <c r="BF207" s="163">
        <f t="shared" si="15"/>
        <v>0</v>
      </c>
      <c r="BG207" s="163">
        <f t="shared" si="16"/>
        <v>0</v>
      </c>
      <c r="BH207" s="163">
        <f t="shared" si="17"/>
        <v>0</v>
      </c>
      <c r="BI207" s="163">
        <f t="shared" si="18"/>
        <v>0</v>
      </c>
      <c r="BJ207" s="18" t="s">
        <v>24</v>
      </c>
      <c r="BK207" s="163">
        <f t="shared" si="19"/>
        <v>0</v>
      </c>
      <c r="BL207" s="18" t="s">
        <v>192</v>
      </c>
      <c r="BM207" s="162" t="s">
        <v>5758</v>
      </c>
    </row>
    <row r="208" spans="1:65" s="2" customFormat="1" ht="21.75" customHeight="1">
      <c r="A208" s="33"/>
      <c r="B208" s="150"/>
      <c r="C208" s="151" t="s">
        <v>133</v>
      </c>
      <c r="D208" s="151" t="s">
        <v>187</v>
      </c>
      <c r="E208" s="152" t="s">
        <v>5759</v>
      </c>
      <c r="F208" s="153" t="s">
        <v>5760</v>
      </c>
      <c r="G208" s="154" t="s">
        <v>1996</v>
      </c>
      <c r="H208" s="155">
        <v>1</v>
      </c>
      <c r="I208" s="156"/>
      <c r="J208" s="157">
        <f t="shared" si="10"/>
        <v>0</v>
      </c>
      <c r="K208" s="153" t="s">
        <v>224</v>
      </c>
      <c r="L208" s="34"/>
      <c r="M208" s="158" t="s">
        <v>1</v>
      </c>
      <c r="N208" s="159" t="s">
        <v>45</v>
      </c>
      <c r="O208" s="59"/>
      <c r="P208" s="160">
        <f t="shared" si="11"/>
        <v>0</v>
      </c>
      <c r="Q208" s="160">
        <v>0</v>
      </c>
      <c r="R208" s="160">
        <f t="shared" si="12"/>
        <v>0</v>
      </c>
      <c r="S208" s="160">
        <v>0</v>
      </c>
      <c r="T208" s="161">
        <f t="shared" si="13"/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62" t="s">
        <v>192</v>
      </c>
      <c r="AT208" s="162" t="s">
        <v>187</v>
      </c>
      <c r="AU208" s="162" t="s">
        <v>88</v>
      </c>
      <c r="AY208" s="18" t="s">
        <v>185</v>
      </c>
      <c r="BE208" s="163">
        <f t="shared" si="14"/>
        <v>0</v>
      </c>
      <c r="BF208" s="163">
        <f t="shared" si="15"/>
        <v>0</v>
      </c>
      <c r="BG208" s="163">
        <f t="shared" si="16"/>
        <v>0</v>
      </c>
      <c r="BH208" s="163">
        <f t="shared" si="17"/>
        <v>0</v>
      </c>
      <c r="BI208" s="163">
        <f t="shared" si="18"/>
        <v>0</v>
      </c>
      <c r="BJ208" s="18" t="s">
        <v>24</v>
      </c>
      <c r="BK208" s="163">
        <f t="shared" si="19"/>
        <v>0</v>
      </c>
      <c r="BL208" s="18" t="s">
        <v>192</v>
      </c>
      <c r="BM208" s="162" t="s">
        <v>5761</v>
      </c>
    </row>
    <row r="209" spans="1:65" s="2" customFormat="1" ht="24.2" customHeight="1">
      <c r="A209" s="33"/>
      <c r="B209" s="150"/>
      <c r="C209" s="151" t="s">
        <v>136</v>
      </c>
      <c r="D209" s="151" t="s">
        <v>187</v>
      </c>
      <c r="E209" s="152" t="s">
        <v>5762</v>
      </c>
      <c r="F209" s="153" t="s">
        <v>5763</v>
      </c>
      <c r="G209" s="154" t="s">
        <v>1996</v>
      </c>
      <c r="H209" s="155">
        <v>1</v>
      </c>
      <c r="I209" s="156"/>
      <c r="J209" s="157">
        <f t="shared" si="10"/>
        <v>0</v>
      </c>
      <c r="K209" s="153" t="s">
        <v>224</v>
      </c>
      <c r="L209" s="34"/>
      <c r="M209" s="158" t="s">
        <v>1</v>
      </c>
      <c r="N209" s="159" t="s">
        <v>45</v>
      </c>
      <c r="O209" s="59"/>
      <c r="P209" s="160">
        <f t="shared" si="11"/>
        <v>0</v>
      </c>
      <c r="Q209" s="160">
        <v>0</v>
      </c>
      <c r="R209" s="160">
        <f t="shared" si="12"/>
        <v>0</v>
      </c>
      <c r="S209" s="160">
        <v>0</v>
      </c>
      <c r="T209" s="161">
        <f t="shared" si="13"/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62" t="s">
        <v>192</v>
      </c>
      <c r="AT209" s="162" t="s">
        <v>187</v>
      </c>
      <c r="AU209" s="162" t="s">
        <v>88</v>
      </c>
      <c r="AY209" s="18" t="s">
        <v>185</v>
      </c>
      <c r="BE209" s="163">
        <f t="shared" si="14"/>
        <v>0</v>
      </c>
      <c r="BF209" s="163">
        <f t="shared" si="15"/>
        <v>0</v>
      </c>
      <c r="BG209" s="163">
        <f t="shared" si="16"/>
        <v>0</v>
      </c>
      <c r="BH209" s="163">
        <f t="shared" si="17"/>
        <v>0</v>
      </c>
      <c r="BI209" s="163">
        <f t="shared" si="18"/>
        <v>0</v>
      </c>
      <c r="BJ209" s="18" t="s">
        <v>24</v>
      </c>
      <c r="BK209" s="163">
        <f t="shared" si="19"/>
        <v>0</v>
      </c>
      <c r="BL209" s="18" t="s">
        <v>192</v>
      </c>
      <c r="BM209" s="162" t="s">
        <v>5764</v>
      </c>
    </row>
    <row r="210" spans="1:65" s="2" customFormat="1" ht="24.2" customHeight="1">
      <c r="A210" s="33"/>
      <c r="B210" s="150"/>
      <c r="C210" s="151" t="s">
        <v>140</v>
      </c>
      <c r="D210" s="151" t="s">
        <v>187</v>
      </c>
      <c r="E210" s="152" t="s">
        <v>5765</v>
      </c>
      <c r="F210" s="153" t="s">
        <v>5766</v>
      </c>
      <c r="G210" s="154" t="s">
        <v>1996</v>
      </c>
      <c r="H210" s="155">
        <v>1</v>
      </c>
      <c r="I210" s="156"/>
      <c r="J210" s="157">
        <f t="shared" si="10"/>
        <v>0</v>
      </c>
      <c r="K210" s="153" t="s">
        <v>224</v>
      </c>
      <c r="L210" s="34"/>
      <c r="M210" s="158" t="s">
        <v>1</v>
      </c>
      <c r="N210" s="159" t="s">
        <v>45</v>
      </c>
      <c r="O210" s="59"/>
      <c r="P210" s="160">
        <f t="shared" si="11"/>
        <v>0</v>
      </c>
      <c r="Q210" s="160">
        <v>0</v>
      </c>
      <c r="R210" s="160">
        <f t="shared" si="12"/>
        <v>0</v>
      </c>
      <c r="S210" s="160">
        <v>0</v>
      </c>
      <c r="T210" s="161">
        <f t="shared" si="13"/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62" t="s">
        <v>192</v>
      </c>
      <c r="AT210" s="162" t="s">
        <v>187</v>
      </c>
      <c r="AU210" s="162" t="s">
        <v>88</v>
      </c>
      <c r="AY210" s="18" t="s">
        <v>185</v>
      </c>
      <c r="BE210" s="163">
        <f t="shared" si="14"/>
        <v>0</v>
      </c>
      <c r="BF210" s="163">
        <f t="shared" si="15"/>
        <v>0</v>
      </c>
      <c r="BG210" s="163">
        <f t="shared" si="16"/>
        <v>0</v>
      </c>
      <c r="BH210" s="163">
        <f t="shared" si="17"/>
        <v>0</v>
      </c>
      <c r="BI210" s="163">
        <f t="shared" si="18"/>
        <v>0</v>
      </c>
      <c r="BJ210" s="18" t="s">
        <v>24</v>
      </c>
      <c r="BK210" s="163">
        <f t="shared" si="19"/>
        <v>0</v>
      </c>
      <c r="BL210" s="18" t="s">
        <v>192</v>
      </c>
      <c r="BM210" s="162" t="s">
        <v>5767</v>
      </c>
    </row>
    <row r="211" spans="1:65" s="2" customFormat="1" ht="24.2" customHeight="1">
      <c r="A211" s="33"/>
      <c r="B211" s="150"/>
      <c r="C211" s="151" t="s">
        <v>143</v>
      </c>
      <c r="D211" s="151" t="s">
        <v>187</v>
      </c>
      <c r="E211" s="152" t="s">
        <v>5768</v>
      </c>
      <c r="F211" s="153" t="s">
        <v>5769</v>
      </c>
      <c r="G211" s="154" t="s">
        <v>190</v>
      </c>
      <c r="H211" s="155">
        <v>22</v>
      </c>
      <c r="I211" s="156"/>
      <c r="J211" s="157">
        <f t="shared" si="10"/>
        <v>0</v>
      </c>
      <c r="K211" s="153" t="s">
        <v>224</v>
      </c>
      <c r="L211" s="34"/>
      <c r="M211" s="201" t="s">
        <v>1</v>
      </c>
      <c r="N211" s="202" t="s">
        <v>45</v>
      </c>
      <c r="O211" s="203"/>
      <c r="P211" s="204">
        <f t="shared" si="11"/>
        <v>0</v>
      </c>
      <c r="Q211" s="204">
        <v>0</v>
      </c>
      <c r="R211" s="204">
        <f t="shared" si="12"/>
        <v>0</v>
      </c>
      <c r="S211" s="204">
        <v>0</v>
      </c>
      <c r="T211" s="205">
        <f t="shared" si="13"/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62" t="s">
        <v>192</v>
      </c>
      <c r="AT211" s="162" t="s">
        <v>187</v>
      </c>
      <c r="AU211" s="162" t="s">
        <v>88</v>
      </c>
      <c r="AY211" s="18" t="s">
        <v>185</v>
      </c>
      <c r="BE211" s="163">
        <f t="shared" si="14"/>
        <v>0</v>
      </c>
      <c r="BF211" s="163">
        <f t="shared" si="15"/>
        <v>0</v>
      </c>
      <c r="BG211" s="163">
        <f t="shared" si="16"/>
        <v>0</v>
      </c>
      <c r="BH211" s="163">
        <f t="shared" si="17"/>
        <v>0</v>
      </c>
      <c r="BI211" s="163">
        <f t="shared" si="18"/>
        <v>0</v>
      </c>
      <c r="BJ211" s="18" t="s">
        <v>24</v>
      </c>
      <c r="BK211" s="163">
        <f t="shared" si="19"/>
        <v>0</v>
      </c>
      <c r="BL211" s="18" t="s">
        <v>192</v>
      </c>
      <c r="BM211" s="162" t="s">
        <v>5770</v>
      </c>
    </row>
    <row r="212" spans="1:65" s="2" customFormat="1" ht="6.95" customHeight="1">
      <c r="A212" s="33"/>
      <c r="B212" s="48"/>
      <c r="C212" s="49"/>
      <c r="D212" s="49"/>
      <c r="E212" s="49"/>
      <c r="F212" s="49"/>
      <c r="G212" s="49"/>
      <c r="H212" s="49"/>
      <c r="I212" s="49"/>
      <c r="J212" s="49"/>
      <c r="K212" s="49"/>
      <c r="L212" s="34"/>
      <c r="M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</row>
  </sheetData>
  <autoFilter ref="C117:K211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34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25" style="1" customWidth="1"/>
    <col min="4" max="4" width="130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9"/>
      <c r="C3" s="20"/>
      <c r="D3" s="20"/>
      <c r="E3" s="20"/>
      <c r="F3" s="20"/>
      <c r="G3" s="20"/>
      <c r="H3" s="21"/>
    </row>
    <row r="4" spans="1:8" s="1" customFormat="1" ht="24.95" customHeight="1">
      <c r="B4" s="21"/>
      <c r="C4" s="22" t="s">
        <v>5771</v>
      </c>
      <c r="H4" s="21"/>
    </row>
    <row r="5" spans="1:8" s="1" customFormat="1" ht="12" customHeight="1">
      <c r="B5" s="21"/>
      <c r="C5" s="25" t="s">
        <v>13</v>
      </c>
      <c r="D5" s="241" t="s">
        <v>14</v>
      </c>
      <c r="E5" s="237"/>
      <c r="F5" s="237"/>
      <c r="H5" s="21"/>
    </row>
    <row r="6" spans="1:8" s="1" customFormat="1" ht="36.950000000000003" customHeight="1">
      <c r="B6" s="21"/>
      <c r="C6" s="27" t="s">
        <v>16</v>
      </c>
      <c r="D6" s="238" t="s">
        <v>17</v>
      </c>
      <c r="E6" s="237"/>
      <c r="F6" s="237"/>
      <c r="H6" s="21"/>
    </row>
    <row r="7" spans="1:8" s="1" customFormat="1" ht="16.5" customHeight="1">
      <c r="B7" s="21"/>
      <c r="C7" s="28" t="s">
        <v>23</v>
      </c>
      <c r="D7" s="56">
        <f>'Rekapitulace stavby'!AN8</f>
        <v>0</v>
      </c>
      <c r="H7" s="21"/>
    </row>
    <row r="8" spans="1:8" s="2" customFormat="1" ht="10.9" customHeight="1">
      <c r="A8" s="33"/>
      <c r="B8" s="34"/>
      <c r="C8" s="33"/>
      <c r="D8" s="33"/>
      <c r="E8" s="33"/>
      <c r="F8" s="33"/>
      <c r="G8" s="33"/>
      <c r="H8" s="34"/>
    </row>
    <row r="9" spans="1:8" s="11" customFormat="1" ht="29.25" customHeight="1">
      <c r="A9" s="127"/>
      <c r="B9" s="128"/>
      <c r="C9" s="129" t="s">
        <v>61</v>
      </c>
      <c r="D9" s="130" t="s">
        <v>62</v>
      </c>
      <c r="E9" s="130" t="s">
        <v>172</v>
      </c>
      <c r="F9" s="131" t="s">
        <v>5772</v>
      </c>
      <c r="G9" s="127"/>
      <c r="H9" s="128"/>
    </row>
    <row r="10" spans="1:8" s="2" customFormat="1" ht="26.45" customHeight="1">
      <c r="A10" s="33"/>
      <c r="B10" s="34"/>
      <c r="C10" s="215" t="s">
        <v>5773</v>
      </c>
      <c r="D10" s="215" t="s">
        <v>91</v>
      </c>
      <c r="E10" s="33"/>
      <c r="F10" s="33"/>
      <c r="G10" s="33"/>
      <c r="H10" s="34"/>
    </row>
    <row r="11" spans="1:8" s="2" customFormat="1" ht="16.899999999999999" customHeight="1">
      <c r="A11" s="33"/>
      <c r="B11" s="34"/>
      <c r="C11" s="216" t="s">
        <v>156</v>
      </c>
      <c r="D11" s="217" t="s">
        <v>1</v>
      </c>
      <c r="E11" s="218" t="s">
        <v>1</v>
      </c>
      <c r="F11" s="219">
        <v>5</v>
      </c>
      <c r="G11" s="33"/>
      <c r="H11" s="34"/>
    </row>
    <row r="12" spans="1:8" s="2" customFormat="1" ht="16.899999999999999" customHeight="1">
      <c r="A12" s="33"/>
      <c r="B12" s="34"/>
      <c r="C12" s="220" t="s">
        <v>1</v>
      </c>
      <c r="D12" s="220" t="s">
        <v>157</v>
      </c>
      <c r="E12" s="18" t="s">
        <v>1</v>
      </c>
      <c r="F12" s="221">
        <v>5</v>
      </c>
      <c r="G12" s="33"/>
      <c r="H12" s="34"/>
    </row>
    <row r="13" spans="1:8" s="2" customFormat="1" ht="16.899999999999999" customHeight="1">
      <c r="A13" s="33"/>
      <c r="B13" s="34"/>
      <c r="C13" s="220" t="s">
        <v>156</v>
      </c>
      <c r="D13" s="220" t="s">
        <v>195</v>
      </c>
      <c r="E13" s="18" t="s">
        <v>1</v>
      </c>
      <c r="F13" s="221">
        <v>5</v>
      </c>
      <c r="G13" s="33"/>
      <c r="H13" s="34"/>
    </row>
    <row r="14" spans="1:8" s="2" customFormat="1" ht="16.899999999999999" customHeight="1">
      <c r="A14" s="33"/>
      <c r="B14" s="34"/>
      <c r="C14" s="222" t="s">
        <v>5774</v>
      </c>
      <c r="D14" s="33"/>
      <c r="E14" s="33"/>
      <c r="F14" s="33"/>
      <c r="G14" s="33"/>
      <c r="H14" s="34"/>
    </row>
    <row r="15" spans="1:8" s="2" customFormat="1" ht="16.899999999999999" customHeight="1">
      <c r="A15" s="33"/>
      <c r="B15" s="34"/>
      <c r="C15" s="220" t="s">
        <v>188</v>
      </c>
      <c r="D15" s="220" t="s">
        <v>189</v>
      </c>
      <c r="E15" s="18" t="s">
        <v>190</v>
      </c>
      <c r="F15" s="221">
        <v>5</v>
      </c>
      <c r="G15" s="33"/>
      <c r="H15" s="34"/>
    </row>
    <row r="16" spans="1:8" s="2" customFormat="1" ht="16.899999999999999" customHeight="1">
      <c r="A16" s="33"/>
      <c r="B16" s="34"/>
      <c r="C16" s="220" t="s">
        <v>196</v>
      </c>
      <c r="D16" s="220" t="s">
        <v>197</v>
      </c>
      <c r="E16" s="18" t="s">
        <v>190</v>
      </c>
      <c r="F16" s="221">
        <v>5</v>
      </c>
      <c r="G16" s="33"/>
      <c r="H16" s="34"/>
    </row>
    <row r="17" spans="1:8" s="2" customFormat="1" ht="16.899999999999999" customHeight="1">
      <c r="A17" s="33"/>
      <c r="B17" s="34"/>
      <c r="C17" s="220" t="s">
        <v>199</v>
      </c>
      <c r="D17" s="220" t="s">
        <v>200</v>
      </c>
      <c r="E17" s="18" t="s">
        <v>190</v>
      </c>
      <c r="F17" s="221">
        <v>5</v>
      </c>
      <c r="G17" s="33"/>
      <c r="H17" s="34"/>
    </row>
    <row r="18" spans="1:8" s="2" customFormat="1" ht="16.899999999999999" customHeight="1">
      <c r="A18" s="33"/>
      <c r="B18" s="34"/>
      <c r="C18" s="220" t="s">
        <v>202</v>
      </c>
      <c r="D18" s="220" t="s">
        <v>203</v>
      </c>
      <c r="E18" s="18" t="s">
        <v>190</v>
      </c>
      <c r="F18" s="221">
        <v>5</v>
      </c>
      <c r="G18" s="33"/>
      <c r="H18" s="34"/>
    </row>
    <row r="19" spans="1:8" s="2" customFormat="1" ht="16.899999999999999" customHeight="1">
      <c r="A19" s="33"/>
      <c r="B19" s="34"/>
      <c r="C19" s="220" t="s">
        <v>205</v>
      </c>
      <c r="D19" s="220" t="s">
        <v>206</v>
      </c>
      <c r="E19" s="18" t="s">
        <v>190</v>
      </c>
      <c r="F19" s="221">
        <v>5</v>
      </c>
      <c r="G19" s="33"/>
      <c r="H19" s="34"/>
    </row>
    <row r="20" spans="1:8" s="2" customFormat="1" ht="16.899999999999999" customHeight="1">
      <c r="A20" s="33"/>
      <c r="B20" s="34"/>
      <c r="C20" s="220" t="s">
        <v>209</v>
      </c>
      <c r="D20" s="220" t="s">
        <v>210</v>
      </c>
      <c r="E20" s="18" t="s">
        <v>190</v>
      </c>
      <c r="F20" s="221">
        <v>45</v>
      </c>
      <c r="G20" s="33"/>
      <c r="H20" s="34"/>
    </row>
    <row r="21" spans="1:8" s="2" customFormat="1" ht="16.899999999999999" customHeight="1">
      <c r="A21" s="33"/>
      <c r="B21" s="34"/>
      <c r="C21" s="220" t="s">
        <v>214</v>
      </c>
      <c r="D21" s="220" t="s">
        <v>215</v>
      </c>
      <c r="E21" s="18" t="s">
        <v>190</v>
      </c>
      <c r="F21" s="221">
        <v>45</v>
      </c>
      <c r="G21" s="33"/>
      <c r="H21" s="34"/>
    </row>
    <row r="22" spans="1:8" s="2" customFormat="1" ht="16.899999999999999" customHeight="1">
      <c r="A22" s="33"/>
      <c r="B22" s="34"/>
      <c r="C22" s="220" t="s">
        <v>218</v>
      </c>
      <c r="D22" s="220" t="s">
        <v>219</v>
      </c>
      <c r="E22" s="18" t="s">
        <v>190</v>
      </c>
      <c r="F22" s="221">
        <v>45</v>
      </c>
      <c r="G22" s="33"/>
      <c r="H22" s="34"/>
    </row>
    <row r="23" spans="1:8" s="2" customFormat="1" ht="16.899999999999999" customHeight="1">
      <c r="A23" s="33"/>
      <c r="B23" s="34"/>
      <c r="C23" s="220" t="s">
        <v>222</v>
      </c>
      <c r="D23" s="220" t="s">
        <v>223</v>
      </c>
      <c r="E23" s="18" t="s">
        <v>190</v>
      </c>
      <c r="F23" s="221">
        <v>5</v>
      </c>
      <c r="G23" s="33"/>
      <c r="H23" s="34"/>
    </row>
    <row r="24" spans="1:8" s="2" customFormat="1" ht="26.45" customHeight="1">
      <c r="A24" s="33"/>
      <c r="B24" s="34"/>
      <c r="C24" s="215" t="s">
        <v>5775</v>
      </c>
      <c r="D24" s="215" t="s">
        <v>98</v>
      </c>
      <c r="E24" s="33"/>
      <c r="F24" s="33"/>
      <c r="G24" s="33"/>
      <c r="H24" s="34"/>
    </row>
    <row r="25" spans="1:8" s="2" customFormat="1" ht="16.899999999999999" customHeight="1">
      <c r="A25" s="33"/>
      <c r="B25" s="34"/>
      <c r="C25" s="216" t="s">
        <v>265</v>
      </c>
      <c r="D25" s="217" t="s">
        <v>1</v>
      </c>
      <c r="E25" s="218" t="s">
        <v>1</v>
      </c>
      <c r="F25" s="219">
        <v>25.6</v>
      </c>
      <c r="G25" s="33"/>
      <c r="H25" s="34"/>
    </row>
    <row r="26" spans="1:8" s="2" customFormat="1" ht="16.899999999999999" customHeight="1">
      <c r="A26" s="33"/>
      <c r="B26" s="34"/>
      <c r="C26" s="220" t="s">
        <v>1</v>
      </c>
      <c r="D26" s="220" t="s">
        <v>282</v>
      </c>
      <c r="E26" s="18" t="s">
        <v>1</v>
      </c>
      <c r="F26" s="221">
        <v>25.6</v>
      </c>
      <c r="G26" s="33"/>
      <c r="H26" s="34"/>
    </row>
    <row r="27" spans="1:8" s="2" customFormat="1" ht="16.899999999999999" customHeight="1">
      <c r="A27" s="33"/>
      <c r="B27" s="34"/>
      <c r="C27" s="220" t="s">
        <v>265</v>
      </c>
      <c r="D27" s="220" t="s">
        <v>195</v>
      </c>
      <c r="E27" s="18" t="s">
        <v>1</v>
      </c>
      <c r="F27" s="221">
        <v>25.6</v>
      </c>
      <c r="G27" s="33"/>
      <c r="H27" s="34"/>
    </row>
    <row r="28" spans="1:8" s="2" customFormat="1" ht="16.899999999999999" customHeight="1">
      <c r="A28" s="33"/>
      <c r="B28" s="34"/>
      <c r="C28" s="222" t="s">
        <v>5774</v>
      </c>
      <c r="D28" s="33"/>
      <c r="E28" s="33"/>
      <c r="F28" s="33"/>
      <c r="G28" s="33"/>
      <c r="H28" s="34"/>
    </row>
    <row r="29" spans="1:8" s="2" customFormat="1" ht="16.899999999999999" customHeight="1">
      <c r="A29" s="33"/>
      <c r="B29" s="34"/>
      <c r="C29" s="220" t="s">
        <v>278</v>
      </c>
      <c r="D29" s="220" t="s">
        <v>279</v>
      </c>
      <c r="E29" s="18" t="s">
        <v>280</v>
      </c>
      <c r="F29" s="221">
        <v>25.6</v>
      </c>
      <c r="G29" s="33"/>
      <c r="H29" s="34"/>
    </row>
    <row r="30" spans="1:8" s="2" customFormat="1" ht="16.899999999999999" customHeight="1">
      <c r="A30" s="33"/>
      <c r="B30" s="34"/>
      <c r="C30" s="220" t="s">
        <v>322</v>
      </c>
      <c r="D30" s="220" t="s">
        <v>323</v>
      </c>
      <c r="E30" s="18" t="s">
        <v>288</v>
      </c>
      <c r="F30" s="221">
        <v>74.680000000000007</v>
      </c>
      <c r="G30" s="33"/>
      <c r="H30" s="34"/>
    </row>
    <row r="31" spans="1:8" s="2" customFormat="1" ht="16.899999999999999" customHeight="1">
      <c r="A31" s="33"/>
      <c r="B31" s="34"/>
      <c r="C31" s="220" t="s">
        <v>326</v>
      </c>
      <c r="D31" s="220" t="s">
        <v>327</v>
      </c>
      <c r="E31" s="18" t="s">
        <v>228</v>
      </c>
      <c r="F31" s="221">
        <v>14.936</v>
      </c>
      <c r="G31" s="33"/>
      <c r="H31" s="34"/>
    </row>
    <row r="32" spans="1:8" s="2" customFormat="1" ht="16.899999999999999" customHeight="1">
      <c r="A32" s="33"/>
      <c r="B32" s="34"/>
      <c r="C32" s="220" t="s">
        <v>411</v>
      </c>
      <c r="D32" s="220" t="s">
        <v>412</v>
      </c>
      <c r="E32" s="18" t="s">
        <v>280</v>
      </c>
      <c r="F32" s="221">
        <v>25.6</v>
      </c>
      <c r="G32" s="33"/>
      <c r="H32" s="34"/>
    </row>
    <row r="33" spans="1:8" s="2" customFormat="1" ht="16.899999999999999" customHeight="1">
      <c r="A33" s="33"/>
      <c r="B33" s="34"/>
      <c r="C33" s="220" t="s">
        <v>283</v>
      </c>
      <c r="D33" s="220" t="s">
        <v>284</v>
      </c>
      <c r="E33" s="18" t="s">
        <v>280</v>
      </c>
      <c r="F33" s="221">
        <v>25.6</v>
      </c>
      <c r="G33" s="33"/>
      <c r="H33" s="34"/>
    </row>
    <row r="34" spans="1:8" s="2" customFormat="1" ht="16.899999999999999" customHeight="1">
      <c r="A34" s="33"/>
      <c r="B34" s="34"/>
      <c r="C34" s="220" t="s">
        <v>312</v>
      </c>
      <c r="D34" s="220" t="s">
        <v>313</v>
      </c>
      <c r="E34" s="18" t="s">
        <v>234</v>
      </c>
      <c r="F34" s="221">
        <v>11.478999999999999</v>
      </c>
      <c r="G34" s="33"/>
      <c r="H34" s="34"/>
    </row>
    <row r="35" spans="1:8" s="2" customFormat="1" ht="16.899999999999999" customHeight="1">
      <c r="A35" s="33"/>
      <c r="B35" s="34"/>
      <c r="C35" s="216" t="s">
        <v>267</v>
      </c>
      <c r="D35" s="217" t="s">
        <v>1</v>
      </c>
      <c r="E35" s="218" t="s">
        <v>1</v>
      </c>
      <c r="F35" s="219">
        <v>74.680000000000007</v>
      </c>
      <c r="G35" s="33"/>
      <c r="H35" s="34"/>
    </row>
    <row r="36" spans="1:8" s="2" customFormat="1" ht="16.899999999999999" customHeight="1">
      <c r="A36" s="33"/>
      <c r="B36" s="34"/>
      <c r="C36" s="220" t="s">
        <v>1</v>
      </c>
      <c r="D36" s="220" t="s">
        <v>325</v>
      </c>
      <c r="E36" s="18" t="s">
        <v>1</v>
      </c>
      <c r="F36" s="221">
        <v>74.680000000000007</v>
      </c>
      <c r="G36" s="33"/>
      <c r="H36" s="34"/>
    </row>
    <row r="37" spans="1:8" s="2" customFormat="1" ht="16.899999999999999" customHeight="1">
      <c r="A37" s="33"/>
      <c r="B37" s="34"/>
      <c r="C37" s="220" t="s">
        <v>267</v>
      </c>
      <c r="D37" s="220" t="s">
        <v>195</v>
      </c>
      <c r="E37" s="18" t="s">
        <v>1</v>
      </c>
      <c r="F37" s="221">
        <v>74.680000000000007</v>
      </c>
      <c r="G37" s="33"/>
      <c r="H37" s="34"/>
    </row>
    <row r="38" spans="1:8" s="2" customFormat="1" ht="16.899999999999999" customHeight="1">
      <c r="A38" s="33"/>
      <c r="B38" s="34"/>
      <c r="C38" s="222" t="s">
        <v>5774</v>
      </c>
      <c r="D38" s="33"/>
      <c r="E38" s="33"/>
      <c r="F38" s="33"/>
      <c r="G38" s="33"/>
      <c r="H38" s="34"/>
    </row>
    <row r="39" spans="1:8" s="2" customFormat="1" ht="16.899999999999999" customHeight="1">
      <c r="A39" s="33"/>
      <c r="B39" s="34"/>
      <c r="C39" s="220" t="s">
        <v>322</v>
      </c>
      <c r="D39" s="220" t="s">
        <v>323</v>
      </c>
      <c r="E39" s="18" t="s">
        <v>288</v>
      </c>
      <c r="F39" s="221">
        <v>74.680000000000007</v>
      </c>
      <c r="G39" s="33"/>
      <c r="H39" s="34"/>
    </row>
    <row r="40" spans="1:8" s="2" customFormat="1" ht="16.899999999999999" customHeight="1">
      <c r="A40" s="33"/>
      <c r="B40" s="34"/>
      <c r="C40" s="220" t="s">
        <v>348</v>
      </c>
      <c r="D40" s="220" t="s">
        <v>349</v>
      </c>
      <c r="E40" s="18" t="s">
        <v>228</v>
      </c>
      <c r="F40" s="221">
        <v>74.680000000000007</v>
      </c>
      <c r="G40" s="33"/>
      <c r="H40" s="34"/>
    </row>
    <row r="41" spans="1:8" s="2" customFormat="1" ht="16.899999999999999" customHeight="1">
      <c r="A41" s="33"/>
      <c r="B41" s="34"/>
      <c r="C41" s="220" t="s">
        <v>362</v>
      </c>
      <c r="D41" s="220" t="s">
        <v>363</v>
      </c>
      <c r="E41" s="18" t="s">
        <v>288</v>
      </c>
      <c r="F41" s="221">
        <v>746.8</v>
      </c>
      <c r="G41" s="33"/>
      <c r="H41" s="34"/>
    </row>
    <row r="42" spans="1:8" s="2" customFormat="1" ht="16.899999999999999" customHeight="1">
      <c r="A42" s="33"/>
      <c r="B42" s="34"/>
      <c r="C42" s="220" t="s">
        <v>338</v>
      </c>
      <c r="D42" s="220" t="s">
        <v>339</v>
      </c>
      <c r="E42" s="18" t="s">
        <v>288</v>
      </c>
      <c r="F42" s="221">
        <v>373.4</v>
      </c>
      <c r="G42" s="33"/>
      <c r="H42" s="34"/>
    </row>
    <row r="43" spans="1:8" s="2" customFormat="1" ht="16.899999999999999" customHeight="1">
      <c r="A43" s="33"/>
      <c r="B43" s="34"/>
      <c r="C43" s="220" t="s">
        <v>357</v>
      </c>
      <c r="D43" s="220" t="s">
        <v>358</v>
      </c>
      <c r="E43" s="18" t="s">
        <v>288</v>
      </c>
      <c r="F43" s="221">
        <v>373.4</v>
      </c>
      <c r="G43" s="33"/>
      <c r="H43" s="34"/>
    </row>
    <row r="44" spans="1:8" s="2" customFormat="1" ht="16.899999999999999" customHeight="1">
      <c r="A44" s="33"/>
      <c r="B44" s="34"/>
      <c r="C44" s="216" t="s">
        <v>269</v>
      </c>
      <c r="D44" s="217" t="s">
        <v>1</v>
      </c>
      <c r="E44" s="218" t="s">
        <v>1</v>
      </c>
      <c r="F44" s="219">
        <v>746.8</v>
      </c>
      <c r="G44" s="33"/>
      <c r="H44" s="34"/>
    </row>
    <row r="45" spans="1:8" s="2" customFormat="1" ht="16.899999999999999" customHeight="1">
      <c r="A45" s="33"/>
      <c r="B45" s="34"/>
      <c r="C45" s="220" t="s">
        <v>1</v>
      </c>
      <c r="D45" s="220" t="s">
        <v>365</v>
      </c>
      <c r="E45" s="18" t="s">
        <v>1</v>
      </c>
      <c r="F45" s="221">
        <v>0</v>
      </c>
      <c r="G45" s="33"/>
      <c r="H45" s="34"/>
    </row>
    <row r="46" spans="1:8" s="2" customFormat="1" ht="16.899999999999999" customHeight="1">
      <c r="A46" s="33"/>
      <c r="B46" s="34"/>
      <c r="C46" s="220" t="s">
        <v>269</v>
      </c>
      <c r="D46" s="220" t="s">
        <v>366</v>
      </c>
      <c r="E46" s="18" t="s">
        <v>1</v>
      </c>
      <c r="F46" s="221">
        <v>746.8</v>
      </c>
      <c r="G46" s="33"/>
      <c r="H46" s="34"/>
    </row>
    <row r="47" spans="1:8" s="2" customFormat="1" ht="16.899999999999999" customHeight="1">
      <c r="A47" s="33"/>
      <c r="B47" s="34"/>
      <c r="C47" s="222" t="s">
        <v>5774</v>
      </c>
      <c r="D47" s="33"/>
      <c r="E47" s="33"/>
      <c r="F47" s="33"/>
      <c r="G47" s="33"/>
      <c r="H47" s="34"/>
    </row>
    <row r="48" spans="1:8" s="2" customFormat="1" ht="16.899999999999999" customHeight="1">
      <c r="A48" s="33"/>
      <c r="B48" s="34"/>
      <c r="C48" s="220" t="s">
        <v>362</v>
      </c>
      <c r="D48" s="220" t="s">
        <v>363</v>
      </c>
      <c r="E48" s="18" t="s">
        <v>288</v>
      </c>
      <c r="F48" s="221">
        <v>746.8</v>
      </c>
      <c r="G48" s="33"/>
      <c r="H48" s="34"/>
    </row>
    <row r="49" spans="1:8" s="2" customFormat="1" ht="16.899999999999999" customHeight="1">
      <c r="A49" s="33"/>
      <c r="B49" s="34"/>
      <c r="C49" s="220" t="s">
        <v>368</v>
      </c>
      <c r="D49" s="220" t="s">
        <v>369</v>
      </c>
      <c r="E49" s="18" t="s">
        <v>288</v>
      </c>
      <c r="F49" s="221">
        <v>746.8</v>
      </c>
      <c r="G49" s="33"/>
      <c r="H49" s="34"/>
    </row>
    <row r="50" spans="1:8" s="2" customFormat="1" ht="16.899999999999999" customHeight="1">
      <c r="A50" s="33"/>
      <c r="B50" s="34"/>
      <c r="C50" s="220" t="s">
        <v>373</v>
      </c>
      <c r="D50" s="220" t="s">
        <v>374</v>
      </c>
      <c r="E50" s="18" t="s">
        <v>375</v>
      </c>
      <c r="F50" s="221">
        <v>26.138000000000002</v>
      </c>
      <c r="G50" s="33"/>
      <c r="H50" s="34"/>
    </row>
    <row r="51" spans="1:8" s="2" customFormat="1" ht="16.899999999999999" customHeight="1">
      <c r="A51" s="33"/>
      <c r="B51" s="34"/>
      <c r="C51" s="216" t="s">
        <v>271</v>
      </c>
      <c r="D51" s="217" t="s">
        <v>1</v>
      </c>
      <c r="E51" s="218" t="s">
        <v>1</v>
      </c>
      <c r="F51" s="219">
        <v>67</v>
      </c>
      <c r="G51" s="33"/>
      <c r="H51" s="34"/>
    </row>
    <row r="52" spans="1:8" s="2" customFormat="1" ht="16.899999999999999" customHeight="1">
      <c r="A52" s="33"/>
      <c r="B52" s="34"/>
      <c r="C52" s="220" t="s">
        <v>1</v>
      </c>
      <c r="D52" s="220" t="s">
        <v>402</v>
      </c>
      <c r="E52" s="18" t="s">
        <v>1</v>
      </c>
      <c r="F52" s="221">
        <v>67</v>
      </c>
      <c r="G52" s="33"/>
      <c r="H52" s="34"/>
    </row>
    <row r="53" spans="1:8" s="2" customFormat="1" ht="16.899999999999999" customHeight="1">
      <c r="A53" s="33"/>
      <c r="B53" s="34"/>
      <c r="C53" s="220" t="s">
        <v>271</v>
      </c>
      <c r="D53" s="220" t="s">
        <v>195</v>
      </c>
      <c r="E53" s="18" t="s">
        <v>1</v>
      </c>
      <c r="F53" s="221">
        <v>67</v>
      </c>
      <c r="G53" s="33"/>
      <c r="H53" s="34"/>
    </row>
    <row r="54" spans="1:8" s="2" customFormat="1" ht="16.899999999999999" customHeight="1">
      <c r="A54" s="33"/>
      <c r="B54" s="34"/>
      <c r="C54" s="222" t="s">
        <v>5774</v>
      </c>
      <c r="D54" s="33"/>
      <c r="E54" s="33"/>
      <c r="F54" s="33"/>
      <c r="G54" s="33"/>
      <c r="H54" s="34"/>
    </row>
    <row r="55" spans="1:8" s="2" customFormat="1" ht="16.899999999999999" customHeight="1">
      <c r="A55" s="33"/>
      <c r="B55" s="34"/>
      <c r="C55" s="220" t="s">
        <v>399</v>
      </c>
      <c r="D55" s="220" t="s">
        <v>400</v>
      </c>
      <c r="E55" s="18" t="s">
        <v>288</v>
      </c>
      <c r="F55" s="221">
        <v>67</v>
      </c>
      <c r="G55" s="33"/>
      <c r="H55" s="34"/>
    </row>
    <row r="56" spans="1:8" s="2" customFormat="1" ht="16.899999999999999" customHeight="1">
      <c r="A56" s="33"/>
      <c r="B56" s="34"/>
      <c r="C56" s="220" t="s">
        <v>291</v>
      </c>
      <c r="D56" s="220" t="s">
        <v>292</v>
      </c>
      <c r="E56" s="18" t="s">
        <v>288</v>
      </c>
      <c r="F56" s="221">
        <v>67</v>
      </c>
      <c r="G56" s="33"/>
      <c r="H56" s="34"/>
    </row>
    <row r="57" spans="1:8" s="2" customFormat="1" ht="16.899999999999999" customHeight="1">
      <c r="A57" s="33"/>
      <c r="B57" s="34"/>
      <c r="C57" s="220" t="s">
        <v>298</v>
      </c>
      <c r="D57" s="220" t="s">
        <v>299</v>
      </c>
      <c r="E57" s="18" t="s">
        <v>288</v>
      </c>
      <c r="F57" s="221">
        <v>67</v>
      </c>
      <c r="G57" s="33"/>
      <c r="H57" s="34"/>
    </row>
    <row r="58" spans="1:8" s="2" customFormat="1" ht="16.899999999999999" customHeight="1">
      <c r="A58" s="33"/>
      <c r="B58" s="34"/>
      <c r="C58" s="220" t="s">
        <v>286</v>
      </c>
      <c r="D58" s="220" t="s">
        <v>287</v>
      </c>
      <c r="E58" s="18" t="s">
        <v>288</v>
      </c>
      <c r="F58" s="221">
        <v>70.349999999999994</v>
      </c>
      <c r="G58" s="33"/>
      <c r="H58" s="34"/>
    </row>
    <row r="59" spans="1:8" s="2" customFormat="1" ht="16.899999999999999" customHeight="1">
      <c r="A59" s="33"/>
      <c r="B59" s="34"/>
      <c r="C59" s="220" t="s">
        <v>322</v>
      </c>
      <c r="D59" s="220" t="s">
        <v>323</v>
      </c>
      <c r="E59" s="18" t="s">
        <v>288</v>
      </c>
      <c r="F59" s="221">
        <v>74.680000000000007</v>
      </c>
      <c r="G59" s="33"/>
      <c r="H59" s="34"/>
    </row>
    <row r="60" spans="1:8" s="2" customFormat="1" ht="16.899999999999999" customHeight="1">
      <c r="A60" s="33"/>
      <c r="B60" s="34"/>
      <c r="C60" s="220" t="s">
        <v>326</v>
      </c>
      <c r="D60" s="220" t="s">
        <v>327</v>
      </c>
      <c r="E60" s="18" t="s">
        <v>228</v>
      </c>
      <c r="F60" s="221">
        <v>14.936</v>
      </c>
      <c r="G60" s="33"/>
      <c r="H60" s="34"/>
    </row>
    <row r="61" spans="1:8" s="2" customFormat="1" ht="16.899999999999999" customHeight="1">
      <c r="A61" s="33"/>
      <c r="B61" s="34"/>
      <c r="C61" s="220" t="s">
        <v>348</v>
      </c>
      <c r="D61" s="220" t="s">
        <v>349</v>
      </c>
      <c r="E61" s="18" t="s">
        <v>228</v>
      </c>
      <c r="F61" s="221">
        <v>6.7</v>
      </c>
      <c r="G61" s="33"/>
      <c r="H61" s="34"/>
    </row>
    <row r="62" spans="1:8" s="2" customFormat="1" ht="16.899999999999999" customHeight="1">
      <c r="A62" s="33"/>
      <c r="B62" s="34"/>
      <c r="C62" s="220" t="s">
        <v>380</v>
      </c>
      <c r="D62" s="220" t="s">
        <v>381</v>
      </c>
      <c r="E62" s="18" t="s">
        <v>288</v>
      </c>
      <c r="F62" s="221">
        <v>70.349999999999994</v>
      </c>
      <c r="G62" s="33"/>
      <c r="H62" s="34"/>
    </row>
    <row r="63" spans="1:8" s="2" customFormat="1" ht="16.899999999999999" customHeight="1">
      <c r="A63" s="33"/>
      <c r="B63" s="34"/>
      <c r="C63" s="220" t="s">
        <v>390</v>
      </c>
      <c r="D63" s="220" t="s">
        <v>391</v>
      </c>
      <c r="E63" s="18" t="s">
        <v>288</v>
      </c>
      <c r="F63" s="221">
        <v>67</v>
      </c>
      <c r="G63" s="33"/>
      <c r="H63" s="34"/>
    </row>
    <row r="64" spans="1:8" s="2" customFormat="1" ht="16.899999999999999" customHeight="1">
      <c r="A64" s="33"/>
      <c r="B64" s="34"/>
      <c r="C64" s="220" t="s">
        <v>295</v>
      </c>
      <c r="D64" s="220" t="s">
        <v>296</v>
      </c>
      <c r="E64" s="18" t="s">
        <v>288</v>
      </c>
      <c r="F64" s="221">
        <v>67</v>
      </c>
      <c r="G64" s="33"/>
      <c r="H64" s="34"/>
    </row>
    <row r="65" spans="1:8" s="2" customFormat="1" ht="16.899999999999999" customHeight="1">
      <c r="A65" s="33"/>
      <c r="B65" s="34"/>
      <c r="C65" s="220" t="s">
        <v>312</v>
      </c>
      <c r="D65" s="220" t="s">
        <v>313</v>
      </c>
      <c r="E65" s="18" t="s">
        <v>234</v>
      </c>
      <c r="F65" s="221">
        <v>11.478999999999999</v>
      </c>
      <c r="G65" s="33"/>
      <c r="H65" s="34"/>
    </row>
    <row r="66" spans="1:8" s="2" customFormat="1" ht="26.45" customHeight="1">
      <c r="A66" s="33"/>
      <c r="B66" s="34"/>
      <c r="C66" s="215" t="s">
        <v>5776</v>
      </c>
      <c r="D66" s="215" t="s">
        <v>101</v>
      </c>
      <c r="E66" s="33"/>
      <c r="F66" s="33"/>
      <c r="G66" s="33"/>
      <c r="H66" s="34"/>
    </row>
    <row r="67" spans="1:8" s="2" customFormat="1" ht="16.899999999999999" customHeight="1">
      <c r="A67" s="33"/>
      <c r="B67" s="34"/>
      <c r="C67" s="216" t="s">
        <v>423</v>
      </c>
      <c r="D67" s="217" t="s">
        <v>1</v>
      </c>
      <c r="E67" s="218" t="s">
        <v>1</v>
      </c>
      <c r="F67" s="219">
        <v>1.331</v>
      </c>
      <c r="G67" s="33"/>
      <c r="H67" s="34"/>
    </row>
    <row r="68" spans="1:8" s="2" customFormat="1" ht="16.899999999999999" customHeight="1">
      <c r="A68" s="33"/>
      <c r="B68" s="34"/>
      <c r="C68" s="220" t="s">
        <v>1</v>
      </c>
      <c r="D68" s="220" t="s">
        <v>430</v>
      </c>
      <c r="E68" s="18" t="s">
        <v>1</v>
      </c>
      <c r="F68" s="221">
        <v>1.331</v>
      </c>
      <c r="G68" s="33"/>
      <c r="H68" s="34"/>
    </row>
    <row r="69" spans="1:8" s="2" customFormat="1" ht="16.899999999999999" customHeight="1">
      <c r="A69" s="33"/>
      <c r="B69" s="34"/>
      <c r="C69" s="220" t="s">
        <v>423</v>
      </c>
      <c r="D69" s="220" t="s">
        <v>195</v>
      </c>
      <c r="E69" s="18" t="s">
        <v>1</v>
      </c>
      <c r="F69" s="221">
        <v>1.331</v>
      </c>
      <c r="G69" s="33"/>
      <c r="H69" s="34"/>
    </row>
    <row r="70" spans="1:8" s="2" customFormat="1" ht="16.899999999999999" customHeight="1">
      <c r="A70" s="33"/>
      <c r="B70" s="34"/>
      <c r="C70" s="222" t="s">
        <v>5774</v>
      </c>
      <c r="D70" s="33"/>
      <c r="E70" s="33"/>
      <c r="F70" s="33"/>
      <c r="G70" s="33"/>
      <c r="H70" s="34"/>
    </row>
    <row r="71" spans="1:8" s="2" customFormat="1" ht="16.899999999999999" customHeight="1">
      <c r="A71" s="33"/>
      <c r="B71" s="34"/>
      <c r="C71" s="220" t="s">
        <v>427</v>
      </c>
      <c r="D71" s="220" t="s">
        <v>428</v>
      </c>
      <c r="E71" s="18" t="s">
        <v>228</v>
      </c>
      <c r="F71" s="221">
        <v>0.08</v>
      </c>
      <c r="G71" s="33"/>
      <c r="H71" s="34"/>
    </row>
    <row r="72" spans="1:8" s="2" customFormat="1" ht="16.899999999999999" customHeight="1">
      <c r="A72" s="33"/>
      <c r="B72" s="34"/>
      <c r="C72" s="220" t="s">
        <v>433</v>
      </c>
      <c r="D72" s="220" t="s">
        <v>434</v>
      </c>
      <c r="E72" s="18" t="s">
        <v>228</v>
      </c>
      <c r="F72" s="221">
        <v>1.0649999999999999</v>
      </c>
      <c r="G72" s="33"/>
      <c r="H72" s="34"/>
    </row>
    <row r="73" spans="1:8" s="2" customFormat="1" ht="16.899999999999999" customHeight="1">
      <c r="A73" s="33"/>
      <c r="B73" s="34"/>
      <c r="C73" s="220" t="s">
        <v>437</v>
      </c>
      <c r="D73" s="220" t="s">
        <v>438</v>
      </c>
      <c r="E73" s="18" t="s">
        <v>228</v>
      </c>
      <c r="F73" s="221">
        <v>0.186</v>
      </c>
      <c r="G73" s="33"/>
      <c r="H73" s="34"/>
    </row>
    <row r="74" spans="1:8" s="2" customFormat="1" ht="16.899999999999999" customHeight="1">
      <c r="A74" s="33"/>
      <c r="B74" s="34"/>
      <c r="C74" s="220" t="s">
        <v>226</v>
      </c>
      <c r="D74" s="220" t="s">
        <v>227</v>
      </c>
      <c r="E74" s="18" t="s">
        <v>228</v>
      </c>
      <c r="F74" s="221">
        <v>1.331</v>
      </c>
      <c r="G74" s="33"/>
      <c r="H74" s="34"/>
    </row>
    <row r="75" spans="1:8" s="2" customFormat="1" ht="26.45" customHeight="1">
      <c r="A75" s="33"/>
      <c r="B75" s="34"/>
      <c r="C75" s="215" t="s">
        <v>5777</v>
      </c>
      <c r="D75" s="215" t="s">
        <v>104</v>
      </c>
      <c r="E75" s="33"/>
      <c r="F75" s="33"/>
      <c r="G75" s="33"/>
      <c r="H75" s="34"/>
    </row>
    <row r="76" spans="1:8" s="2" customFormat="1" ht="16.899999999999999" customHeight="1">
      <c r="A76" s="33"/>
      <c r="B76" s="34"/>
      <c r="C76" s="216" t="s">
        <v>265</v>
      </c>
      <c r="D76" s="217" t="s">
        <v>1</v>
      </c>
      <c r="E76" s="218" t="s">
        <v>1</v>
      </c>
      <c r="F76" s="219">
        <v>113</v>
      </c>
      <c r="G76" s="33"/>
      <c r="H76" s="34"/>
    </row>
    <row r="77" spans="1:8" s="2" customFormat="1" ht="16.899999999999999" customHeight="1">
      <c r="A77" s="33"/>
      <c r="B77" s="34"/>
      <c r="C77" s="220" t="s">
        <v>1</v>
      </c>
      <c r="D77" s="220" t="s">
        <v>462</v>
      </c>
      <c r="E77" s="18" t="s">
        <v>1</v>
      </c>
      <c r="F77" s="221">
        <v>33</v>
      </c>
      <c r="G77" s="33"/>
      <c r="H77" s="34"/>
    </row>
    <row r="78" spans="1:8" s="2" customFormat="1" ht="16.899999999999999" customHeight="1">
      <c r="A78" s="33"/>
      <c r="B78" s="34"/>
      <c r="C78" s="220" t="s">
        <v>1</v>
      </c>
      <c r="D78" s="220" t="s">
        <v>463</v>
      </c>
      <c r="E78" s="18" t="s">
        <v>1</v>
      </c>
      <c r="F78" s="221">
        <v>80</v>
      </c>
      <c r="G78" s="33"/>
      <c r="H78" s="34"/>
    </row>
    <row r="79" spans="1:8" s="2" customFormat="1" ht="16.899999999999999" customHeight="1">
      <c r="A79" s="33"/>
      <c r="B79" s="34"/>
      <c r="C79" s="220" t="s">
        <v>265</v>
      </c>
      <c r="D79" s="220" t="s">
        <v>195</v>
      </c>
      <c r="E79" s="18" t="s">
        <v>1</v>
      </c>
      <c r="F79" s="221">
        <v>113</v>
      </c>
      <c r="G79" s="33"/>
      <c r="H79" s="34"/>
    </row>
    <row r="80" spans="1:8" s="2" customFormat="1" ht="16.899999999999999" customHeight="1">
      <c r="A80" s="33"/>
      <c r="B80" s="34"/>
      <c r="C80" s="222" t="s">
        <v>5774</v>
      </c>
      <c r="D80" s="33"/>
      <c r="E80" s="33"/>
      <c r="F80" s="33"/>
      <c r="G80" s="33"/>
      <c r="H80" s="34"/>
    </row>
    <row r="81" spans="1:8" s="2" customFormat="1" ht="16.899999999999999" customHeight="1">
      <c r="A81" s="33"/>
      <c r="B81" s="34"/>
      <c r="C81" s="220" t="s">
        <v>278</v>
      </c>
      <c r="D81" s="220" t="s">
        <v>279</v>
      </c>
      <c r="E81" s="18" t="s">
        <v>280</v>
      </c>
      <c r="F81" s="221">
        <v>113</v>
      </c>
      <c r="G81" s="33"/>
      <c r="H81" s="34"/>
    </row>
    <row r="82" spans="1:8" s="2" customFormat="1" ht="16.899999999999999" customHeight="1">
      <c r="A82" s="33"/>
      <c r="B82" s="34"/>
      <c r="C82" s="220" t="s">
        <v>411</v>
      </c>
      <c r="D82" s="220" t="s">
        <v>412</v>
      </c>
      <c r="E82" s="18" t="s">
        <v>280</v>
      </c>
      <c r="F82" s="221">
        <v>113</v>
      </c>
      <c r="G82" s="33"/>
      <c r="H82" s="34"/>
    </row>
    <row r="83" spans="1:8" s="2" customFormat="1" ht="16.899999999999999" customHeight="1">
      <c r="A83" s="33"/>
      <c r="B83" s="34"/>
      <c r="C83" s="220" t="s">
        <v>283</v>
      </c>
      <c r="D83" s="220" t="s">
        <v>284</v>
      </c>
      <c r="E83" s="18" t="s">
        <v>280</v>
      </c>
      <c r="F83" s="221">
        <v>113</v>
      </c>
      <c r="G83" s="33"/>
      <c r="H83" s="34"/>
    </row>
    <row r="84" spans="1:8" s="2" customFormat="1" ht="16.899999999999999" customHeight="1">
      <c r="A84" s="33"/>
      <c r="B84" s="34"/>
      <c r="C84" s="220" t="s">
        <v>312</v>
      </c>
      <c r="D84" s="220" t="s">
        <v>313</v>
      </c>
      <c r="E84" s="18" t="s">
        <v>234</v>
      </c>
      <c r="F84" s="221">
        <v>9.266</v>
      </c>
      <c r="G84" s="33"/>
      <c r="H84" s="34"/>
    </row>
    <row r="85" spans="1:8" s="2" customFormat="1" ht="16.899999999999999" customHeight="1">
      <c r="A85" s="33"/>
      <c r="B85" s="34"/>
      <c r="C85" s="220" t="s">
        <v>312</v>
      </c>
      <c r="D85" s="220" t="s">
        <v>313</v>
      </c>
      <c r="E85" s="18" t="s">
        <v>234</v>
      </c>
      <c r="F85" s="221">
        <v>9.266</v>
      </c>
      <c r="G85" s="33"/>
      <c r="H85" s="34"/>
    </row>
    <row r="86" spans="1:8" s="2" customFormat="1" ht="16.899999999999999" customHeight="1">
      <c r="A86" s="33"/>
      <c r="B86" s="34"/>
      <c r="C86" s="220" t="s">
        <v>579</v>
      </c>
      <c r="D86" s="220" t="s">
        <v>580</v>
      </c>
      <c r="E86" s="18" t="s">
        <v>234</v>
      </c>
      <c r="F86" s="221">
        <v>9.266</v>
      </c>
      <c r="G86" s="33"/>
      <c r="H86" s="34"/>
    </row>
    <row r="87" spans="1:8" s="2" customFormat="1" ht="16.899999999999999" customHeight="1">
      <c r="A87" s="33"/>
      <c r="B87" s="34"/>
      <c r="C87" s="216" t="s">
        <v>455</v>
      </c>
      <c r="D87" s="217" t="s">
        <v>1</v>
      </c>
      <c r="E87" s="218" t="s">
        <v>1</v>
      </c>
      <c r="F87" s="219">
        <v>228</v>
      </c>
      <c r="G87" s="33"/>
      <c r="H87" s="34"/>
    </row>
    <row r="88" spans="1:8" s="2" customFormat="1" ht="16.899999999999999" customHeight="1">
      <c r="A88" s="33"/>
      <c r="B88" s="34"/>
      <c r="C88" s="220" t="s">
        <v>1</v>
      </c>
      <c r="D88" s="220" t="s">
        <v>569</v>
      </c>
      <c r="E88" s="18" t="s">
        <v>1</v>
      </c>
      <c r="F88" s="221">
        <v>28</v>
      </c>
      <c r="G88" s="33"/>
      <c r="H88" s="34"/>
    </row>
    <row r="89" spans="1:8" s="2" customFormat="1" ht="16.899999999999999" customHeight="1">
      <c r="A89" s="33"/>
      <c r="B89" s="34"/>
      <c r="C89" s="220" t="s">
        <v>1</v>
      </c>
      <c r="D89" s="220" t="s">
        <v>570</v>
      </c>
      <c r="E89" s="18" t="s">
        <v>1</v>
      </c>
      <c r="F89" s="221">
        <v>200</v>
      </c>
      <c r="G89" s="33"/>
      <c r="H89" s="34"/>
    </row>
    <row r="90" spans="1:8" s="2" customFormat="1" ht="16.899999999999999" customHeight="1">
      <c r="A90" s="33"/>
      <c r="B90" s="34"/>
      <c r="C90" s="220" t="s">
        <v>455</v>
      </c>
      <c r="D90" s="220" t="s">
        <v>195</v>
      </c>
      <c r="E90" s="18" t="s">
        <v>1</v>
      </c>
      <c r="F90" s="221">
        <v>228</v>
      </c>
      <c r="G90" s="33"/>
      <c r="H90" s="34"/>
    </row>
    <row r="91" spans="1:8" s="2" customFormat="1" ht="16.899999999999999" customHeight="1">
      <c r="A91" s="33"/>
      <c r="B91" s="34"/>
      <c r="C91" s="222" t="s">
        <v>5774</v>
      </c>
      <c r="D91" s="33"/>
      <c r="E91" s="33"/>
      <c r="F91" s="33"/>
      <c r="G91" s="33"/>
      <c r="H91" s="34"/>
    </row>
    <row r="92" spans="1:8" s="2" customFormat="1" ht="16.899999999999999" customHeight="1">
      <c r="A92" s="33"/>
      <c r="B92" s="34"/>
      <c r="C92" s="220" t="s">
        <v>566</v>
      </c>
      <c r="D92" s="220" t="s">
        <v>567</v>
      </c>
      <c r="E92" s="18" t="s">
        <v>288</v>
      </c>
      <c r="F92" s="221">
        <v>456</v>
      </c>
      <c r="G92" s="33"/>
      <c r="H92" s="34"/>
    </row>
    <row r="93" spans="1:8" s="2" customFormat="1" ht="16.899999999999999" customHeight="1">
      <c r="A93" s="33"/>
      <c r="B93" s="34"/>
      <c r="C93" s="220" t="s">
        <v>465</v>
      </c>
      <c r="D93" s="220" t="s">
        <v>466</v>
      </c>
      <c r="E93" s="18" t="s">
        <v>288</v>
      </c>
      <c r="F93" s="221">
        <v>228</v>
      </c>
      <c r="G93" s="33"/>
      <c r="H93" s="34"/>
    </row>
    <row r="94" spans="1:8" s="2" customFormat="1" ht="16.899999999999999" customHeight="1">
      <c r="A94" s="33"/>
      <c r="B94" s="34"/>
      <c r="C94" s="220" t="s">
        <v>475</v>
      </c>
      <c r="D94" s="220" t="s">
        <v>476</v>
      </c>
      <c r="E94" s="18" t="s">
        <v>288</v>
      </c>
      <c r="F94" s="221">
        <v>228</v>
      </c>
      <c r="G94" s="33"/>
      <c r="H94" s="34"/>
    </row>
    <row r="95" spans="1:8" s="2" customFormat="1" ht="16.899999999999999" customHeight="1">
      <c r="A95" s="33"/>
      <c r="B95" s="34"/>
      <c r="C95" s="220" t="s">
        <v>322</v>
      </c>
      <c r="D95" s="220" t="s">
        <v>323</v>
      </c>
      <c r="E95" s="18" t="s">
        <v>288</v>
      </c>
      <c r="F95" s="221">
        <v>28</v>
      </c>
      <c r="G95" s="33"/>
      <c r="H95" s="34"/>
    </row>
    <row r="96" spans="1:8" s="2" customFormat="1" ht="16.899999999999999" customHeight="1">
      <c r="A96" s="33"/>
      <c r="B96" s="34"/>
      <c r="C96" s="220" t="s">
        <v>494</v>
      </c>
      <c r="D96" s="220" t="s">
        <v>495</v>
      </c>
      <c r="E96" s="18" t="s">
        <v>228</v>
      </c>
      <c r="F96" s="221">
        <v>4.1040000000000001</v>
      </c>
      <c r="G96" s="33"/>
      <c r="H96" s="34"/>
    </row>
    <row r="97" spans="1:8" s="2" customFormat="1" ht="16.899999999999999" customHeight="1">
      <c r="A97" s="33"/>
      <c r="B97" s="34"/>
      <c r="C97" s="220" t="s">
        <v>348</v>
      </c>
      <c r="D97" s="220" t="s">
        <v>349</v>
      </c>
      <c r="E97" s="18" t="s">
        <v>228</v>
      </c>
      <c r="F97" s="221">
        <v>45.6</v>
      </c>
      <c r="G97" s="33"/>
      <c r="H97" s="34"/>
    </row>
    <row r="98" spans="1:8" s="2" customFormat="1" ht="16.899999999999999" customHeight="1">
      <c r="A98" s="33"/>
      <c r="B98" s="34"/>
      <c r="C98" s="220" t="s">
        <v>557</v>
      </c>
      <c r="D98" s="220" t="s">
        <v>558</v>
      </c>
      <c r="E98" s="18" t="s">
        <v>288</v>
      </c>
      <c r="F98" s="221">
        <v>228</v>
      </c>
      <c r="G98" s="33"/>
      <c r="H98" s="34"/>
    </row>
    <row r="99" spans="1:8" s="2" customFormat="1" ht="16.899999999999999" customHeight="1">
      <c r="A99" s="33"/>
      <c r="B99" s="34"/>
      <c r="C99" s="220" t="s">
        <v>573</v>
      </c>
      <c r="D99" s="220" t="s">
        <v>574</v>
      </c>
      <c r="E99" s="18" t="s">
        <v>288</v>
      </c>
      <c r="F99" s="221">
        <v>228</v>
      </c>
      <c r="G99" s="33"/>
      <c r="H99" s="34"/>
    </row>
    <row r="100" spans="1:8" s="2" customFormat="1" ht="16.899999999999999" customHeight="1">
      <c r="A100" s="33"/>
      <c r="B100" s="34"/>
      <c r="C100" s="216" t="s">
        <v>1502</v>
      </c>
      <c r="D100" s="217" t="s">
        <v>1</v>
      </c>
      <c r="E100" s="218" t="s">
        <v>1</v>
      </c>
      <c r="F100" s="219">
        <v>104.42400000000001</v>
      </c>
      <c r="G100" s="33"/>
      <c r="H100" s="34"/>
    </row>
    <row r="101" spans="1:8" s="2" customFormat="1" ht="16.899999999999999" customHeight="1">
      <c r="A101" s="33"/>
      <c r="B101" s="34"/>
      <c r="C101" s="216" t="s">
        <v>267</v>
      </c>
      <c r="D101" s="217" t="s">
        <v>1</v>
      </c>
      <c r="E101" s="218" t="s">
        <v>1</v>
      </c>
      <c r="F101" s="219">
        <v>228</v>
      </c>
      <c r="G101" s="33"/>
      <c r="H101" s="34"/>
    </row>
    <row r="102" spans="1:8" s="2" customFormat="1" ht="16.899999999999999" customHeight="1">
      <c r="A102" s="33"/>
      <c r="B102" s="34"/>
      <c r="C102" s="220" t="s">
        <v>1</v>
      </c>
      <c r="D102" s="220" t="s">
        <v>455</v>
      </c>
      <c r="E102" s="18" t="s">
        <v>1</v>
      </c>
      <c r="F102" s="221">
        <v>228</v>
      </c>
      <c r="G102" s="33"/>
      <c r="H102" s="34"/>
    </row>
    <row r="103" spans="1:8" s="2" customFormat="1" ht="16.899999999999999" customHeight="1">
      <c r="A103" s="33"/>
      <c r="B103" s="34"/>
      <c r="C103" s="220" t="s">
        <v>267</v>
      </c>
      <c r="D103" s="220" t="s">
        <v>195</v>
      </c>
      <c r="E103" s="18" t="s">
        <v>1</v>
      </c>
      <c r="F103" s="221">
        <v>228</v>
      </c>
      <c r="G103" s="33"/>
      <c r="H103" s="34"/>
    </row>
    <row r="104" spans="1:8" s="2" customFormat="1" ht="16.899999999999999" customHeight="1">
      <c r="A104" s="33"/>
      <c r="B104" s="34"/>
      <c r="C104" s="222" t="s">
        <v>5774</v>
      </c>
      <c r="D104" s="33"/>
      <c r="E104" s="33"/>
      <c r="F104" s="33"/>
      <c r="G104" s="33"/>
      <c r="H104" s="34"/>
    </row>
    <row r="105" spans="1:8" s="2" customFormat="1" ht="16.899999999999999" customHeight="1">
      <c r="A105" s="33"/>
      <c r="B105" s="34"/>
      <c r="C105" s="220" t="s">
        <v>322</v>
      </c>
      <c r="D105" s="220" t="s">
        <v>323</v>
      </c>
      <c r="E105" s="18" t="s">
        <v>288</v>
      </c>
      <c r="F105" s="221">
        <v>28</v>
      </c>
      <c r="G105" s="33"/>
      <c r="H105" s="34"/>
    </row>
    <row r="106" spans="1:8" s="2" customFormat="1" ht="16.899999999999999" customHeight="1">
      <c r="A106" s="33"/>
      <c r="B106" s="34"/>
      <c r="C106" s="220" t="s">
        <v>362</v>
      </c>
      <c r="D106" s="220" t="s">
        <v>363</v>
      </c>
      <c r="E106" s="18" t="s">
        <v>288</v>
      </c>
      <c r="F106" s="221">
        <v>1482</v>
      </c>
      <c r="G106" s="33"/>
      <c r="H106" s="34"/>
    </row>
    <row r="107" spans="1:8" s="2" customFormat="1" ht="16.899999999999999" customHeight="1">
      <c r="A107" s="33"/>
      <c r="B107" s="34"/>
      <c r="C107" s="220" t="s">
        <v>357</v>
      </c>
      <c r="D107" s="220" t="s">
        <v>358</v>
      </c>
      <c r="E107" s="18" t="s">
        <v>288</v>
      </c>
      <c r="F107" s="221">
        <v>342</v>
      </c>
      <c r="G107" s="33"/>
      <c r="H107" s="34"/>
    </row>
    <row r="108" spans="1:8" s="2" customFormat="1" ht="16.899999999999999" customHeight="1">
      <c r="A108" s="33"/>
      <c r="B108" s="34"/>
      <c r="C108" s="216" t="s">
        <v>269</v>
      </c>
      <c r="D108" s="217" t="s">
        <v>1</v>
      </c>
      <c r="E108" s="218" t="s">
        <v>1</v>
      </c>
      <c r="F108" s="219">
        <v>1482</v>
      </c>
      <c r="G108" s="33"/>
      <c r="H108" s="34"/>
    </row>
    <row r="109" spans="1:8" s="2" customFormat="1" ht="16.899999999999999" customHeight="1">
      <c r="A109" s="33"/>
      <c r="B109" s="34"/>
      <c r="C109" s="220" t="s">
        <v>1</v>
      </c>
      <c r="D109" s="220" t="s">
        <v>365</v>
      </c>
      <c r="E109" s="18" t="s">
        <v>1</v>
      </c>
      <c r="F109" s="221">
        <v>0</v>
      </c>
      <c r="G109" s="33"/>
      <c r="H109" s="34"/>
    </row>
    <row r="110" spans="1:8" s="2" customFormat="1" ht="16.899999999999999" customHeight="1">
      <c r="A110" s="33"/>
      <c r="B110" s="34"/>
      <c r="C110" s="220" t="s">
        <v>269</v>
      </c>
      <c r="D110" s="220" t="s">
        <v>552</v>
      </c>
      <c r="E110" s="18" t="s">
        <v>1</v>
      </c>
      <c r="F110" s="221">
        <v>1482</v>
      </c>
      <c r="G110" s="33"/>
      <c r="H110" s="34"/>
    </row>
    <row r="111" spans="1:8" s="2" customFormat="1" ht="16.899999999999999" customHeight="1">
      <c r="A111" s="33"/>
      <c r="B111" s="34"/>
      <c r="C111" s="222" t="s">
        <v>5774</v>
      </c>
      <c r="D111" s="33"/>
      <c r="E111" s="33"/>
      <c r="F111" s="33"/>
      <c r="G111" s="33"/>
      <c r="H111" s="34"/>
    </row>
    <row r="112" spans="1:8" s="2" customFormat="1" ht="16.899999999999999" customHeight="1">
      <c r="A112" s="33"/>
      <c r="B112" s="34"/>
      <c r="C112" s="220" t="s">
        <v>362</v>
      </c>
      <c r="D112" s="220" t="s">
        <v>363</v>
      </c>
      <c r="E112" s="18" t="s">
        <v>288</v>
      </c>
      <c r="F112" s="221">
        <v>1482</v>
      </c>
      <c r="G112" s="33"/>
      <c r="H112" s="34"/>
    </row>
    <row r="113" spans="1:8" s="2" customFormat="1" ht="16.899999999999999" customHeight="1">
      <c r="A113" s="33"/>
      <c r="B113" s="34"/>
      <c r="C113" s="220" t="s">
        <v>368</v>
      </c>
      <c r="D113" s="220" t="s">
        <v>369</v>
      </c>
      <c r="E113" s="18" t="s">
        <v>288</v>
      </c>
      <c r="F113" s="221">
        <v>1482</v>
      </c>
      <c r="G113" s="33"/>
      <c r="H113" s="34"/>
    </row>
    <row r="114" spans="1:8" s="2" customFormat="1" ht="16.899999999999999" customHeight="1">
      <c r="A114" s="33"/>
      <c r="B114" s="34"/>
      <c r="C114" s="220" t="s">
        <v>373</v>
      </c>
      <c r="D114" s="220" t="s">
        <v>374</v>
      </c>
      <c r="E114" s="18" t="s">
        <v>375</v>
      </c>
      <c r="F114" s="221">
        <v>51.87</v>
      </c>
      <c r="G114" s="33"/>
      <c r="H114" s="34"/>
    </row>
    <row r="115" spans="1:8" s="2" customFormat="1" ht="16.899999999999999" customHeight="1">
      <c r="A115" s="33"/>
      <c r="B115" s="34"/>
      <c r="C115" s="216" t="s">
        <v>458</v>
      </c>
      <c r="D115" s="217" t="s">
        <v>1</v>
      </c>
      <c r="E115" s="218" t="s">
        <v>1</v>
      </c>
      <c r="F115" s="219">
        <v>68.400000000000006</v>
      </c>
      <c r="G115" s="33"/>
      <c r="H115" s="34"/>
    </row>
    <row r="116" spans="1:8" s="2" customFormat="1" ht="16.899999999999999" customHeight="1">
      <c r="A116" s="33"/>
      <c r="B116" s="34"/>
      <c r="C116" s="220" t="s">
        <v>1</v>
      </c>
      <c r="D116" s="220" t="s">
        <v>497</v>
      </c>
      <c r="E116" s="18" t="s">
        <v>1</v>
      </c>
      <c r="F116" s="221">
        <v>0</v>
      </c>
      <c r="G116" s="33"/>
      <c r="H116" s="34"/>
    </row>
    <row r="117" spans="1:8" s="2" customFormat="1" ht="16.899999999999999" customHeight="1">
      <c r="A117" s="33"/>
      <c r="B117" s="34"/>
      <c r="C117" s="220" t="s">
        <v>1</v>
      </c>
      <c r="D117" s="220" t="s">
        <v>498</v>
      </c>
      <c r="E117" s="18" t="s">
        <v>1</v>
      </c>
      <c r="F117" s="221">
        <v>68.400000000000006</v>
      </c>
      <c r="G117" s="33"/>
      <c r="H117" s="34"/>
    </row>
    <row r="118" spans="1:8" s="2" customFormat="1" ht="16.899999999999999" customHeight="1">
      <c r="A118" s="33"/>
      <c r="B118" s="34"/>
      <c r="C118" s="220" t="s">
        <v>458</v>
      </c>
      <c r="D118" s="220" t="s">
        <v>195</v>
      </c>
      <c r="E118" s="18" t="s">
        <v>1</v>
      </c>
      <c r="F118" s="221">
        <v>68.400000000000006</v>
      </c>
      <c r="G118" s="33"/>
      <c r="H118" s="34"/>
    </row>
    <row r="119" spans="1:8" s="2" customFormat="1" ht="16.899999999999999" customHeight="1">
      <c r="A119" s="33"/>
      <c r="B119" s="34"/>
      <c r="C119" s="222" t="s">
        <v>5774</v>
      </c>
      <c r="D119" s="33"/>
      <c r="E119" s="33"/>
      <c r="F119" s="33"/>
      <c r="G119" s="33"/>
      <c r="H119" s="34"/>
    </row>
    <row r="120" spans="1:8" s="2" customFormat="1" ht="16.899999999999999" customHeight="1">
      <c r="A120" s="33"/>
      <c r="B120" s="34"/>
      <c r="C120" s="220" t="s">
        <v>494</v>
      </c>
      <c r="D120" s="220" t="s">
        <v>495</v>
      </c>
      <c r="E120" s="18" t="s">
        <v>228</v>
      </c>
      <c r="F120" s="221">
        <v>4.1040000000000001</v>
      </c>
      <c r="G120" s="33"/>
      <c r="H120" s="34"/>
    </row>
    <row r="121" spans="1:8" s="2" customFormat="1" ht="16.899999999999999" customHeight="1">
      <c r="A121" s="33"/>
      <c r="B121" s="34"/>
      <c r="C121" s="220" t="s">
        <v>500</v>
      </c>
      <c r="D121" s="220" t="s">
        <v>501</v>
      </c>
      <c r="E121" s="18" t="s">
        <v>228</v>
      </c>
      <c r="F121" s="221">
        <v>54.72</v>
      </c>
      <c r="G121" s="33"/>
      <c r="H121" s="34"/>
    </row>
    <row r="122" spans="1:8" s="2" customFormat="1" ht="16.899999999999999" customHeight="1">
      <c r="A122" s="33"/>
      <c r="B122" s="34"/>
      <c r="C122" s="220" t="s">
        <v>504</v>
      </c>
      <c r="D122" s="220" t="s">
        <v>505</v>
      </c>
      <c r="E122" s="18" t="s">
        <v>228</v>
      </c>
      <c r="F122" s="221">
        <v>9.5760000000000005</v>
      </c>
      <c r="G122" s="33"/>
      <c r="H122" s="34"/>
    </row>
    <row r="123" spans="1:8" s="2" customFormat="1" ht="16.899999999999999" customHeight="1">
      <c r="A123" s="33"/>
      <c r="B123" s="34"/>
      <c r="C123" s="220" t="s">
        <v>525</v>
      </c>
      <c r="D123" s="220" t="s">
        <v>526</v>
      </c>
      <c r="E123" s="18" t="s">
        <v>228</v>
      </c>
      <c r="F123" s="221">
        <v>68.400000000000006</v>
      </c>
      <c r="G123" s="33"/>
      <c r="H123" s="34"/>
    </row>
    <row r="124" spans="1:8" s="2" customFormat="1" ht="16.899999999999999" customHeight="1">
      <c r="A124" s="33"/>
      <c r="B124" s="34"/>
      <c r="C124" s="216" t="s">
        <v>529</v>
      </c>
      <c r="D124" s="217" t="s">
        <v>1</v>
      </c>
      <c r="E124" s="218" t="s">
        <v>1</v>
      </c>
      <c r="F124" s="219">
        <v>68.400000000000006</v>
      </c>
      <c r="G124" s="33"/>
      <c r="H124" s="34"/>
    </row>
    <row r="125" spans="1:8" s="2" customFormat="1" ht="16.899999999999999" customHeight="1">
      <c r="A125" s="33"/>
      <c r="B125" s="34"/>
      <c r="C125" s="220" t="s">
        <v>1</v>
      </c>
      <c r="D125" s="220" t="s">
        <v>528</v>
      </c>
      <c r="E125" s="18" t="s">
        <v>1</v>
      </c>
      <c r="F125" s="221">
        <v>68.400000000000006</v>
      </c>
      <c r="G125" s="33"/>
      <c r="H125" s="34"/>
    </row>
    <row r="126" spans="1:8" s="2" customFormat="1" ht="16.899999999999999" customHeight="1">
      <c r="A126" s="33"/>
      <c r="B126" s="34"/>
      <c r="C126" s="220" t="s">
        <v>529</v>
      </c>
      <c r="D126" s="220" t="s">
        <v>195</v>
      </c>
      <c r="E126" s="18" t="s">
        <v>1</v>
      </c>
      <c r="F126" s="221">
        <v>68.400000000000006</v>
      </c>
      <c r="G126" s="33"/>
      <c r="H126" s="34"/>
    </row>
    <row r="127" spans="1:8" s="2" customFormat="1" ht="26.45" customHeight="1">
      <c r="A127" s="33"/>
      <c r="B127" s="34"/>
      <c r="C127" s="215" t="s">
        <v>5778</v>
      </c>
      <c r="D127" s="215" t="s">
        <v>116</v>
      </c>
      <c r="E127" s="33"/>
      <c r="F127" s="33"/>
      <c r="G127" s="33"/>
      <c r="H127" s="34"/>
    </row>
    <row r="128" spans="1:8" s="2" customFormat="1" ht="16.899999999999999" customHeight="1">
      <c r="A128" s="33"/>
      <c r="B128" s="34"/>
      <c r="C128" s="216" t="s">
        <v>638</v>
      </c>
      <c r="D128" s="217" t="s">
        <v>1</v>
      </c>
      <c r="E128" s="218" t="s">
        <v>1</v>
      </c>
      <c r="F128" s="219">
        <v>22.376000000000001</v>
      </c>
      <c r="G128" s="33"/>
      <c r="H128" s="34"/>
    </row>
    <row r="129" spans="1:8" s="2" customFormat="1" ht="16.899999999999999" customHeight="1">
      <c r="A129" s="33"/>
      <c r="B129" s="34"/>
      <c r="C129" s="220" t="s">
        <v>1</v>
      </c>
      <c r="D129" s="220" t="s">
        <v>769</v>
      </c>
      <c r="E129" s="18" t="s">
        <v>1</v>
      </c>
      <c r="F129" s="221">
        <v>0</v>
      </c>
      <c r="G129" s="33"/>
      <c r="H129" s="34"/>
    </row>
    <row r="130" spans="1:8" s="2" customFormat="1" ht="16.899999999999999" customHeight="1">
      <c r="A130" s="33"/>
      <c r="B130" s="34"/>
      <c r="C130" s="220" t="s">
        <v>1</v>
      </c>
      <c r="D130" s="220" t="s">
        <v>770</v>
      </c>
      <c r="E130" s="18" t="s">
        <v>1</v>
      </c>
      <c r="F130" s="221">
        <v>0</v>
      </c>
      <c r="G130" s="33"/>
      <c r="H130" s="34"/>
    </row>
    <row r="131" spans="1:8" s="2" customFormat="1" ht="16.899999999999999" customHeight="1">
      <c r="A131" s="33"/>
      <c r="B131" s="34"/>
      <c r="C131" s="220" t="s">
        <v>1</v>
      </c>
      <c r="D131" s="220" t="s">
        <v>639</v>
      </c>
      <c r="E131" s="18" t="s">
        <v>1</v>
      </c>
      <c r="F131" s="221">
        <v>22.376000000000001</v>
      </c>
      <c r="G131" s="33"/>
      <c r="H131" s="34"/>
    </row>
    <row r="132" spans="1:8" s="2" customFormat="1" ht="16.899999999999999" customHeight="1">
      <c r="A132" s="33"/>
      <c r="B132" s="34"/>
      <c r="C132" s="220" t="s">
        <v>638</v>
      </c>
      <c r="D132" s="220" t="s">
        <v>510</v>
      </c>
      <c r="E132" s="18" t="s">
        <v>1</v>
      </c>
      <c r="F132" s="221">
        <v>22.376000000000001</v>
      </c>
      <c r="G132" s="33"/>
      <c r="H132" s="34"/>
    </row>
    <row r="133" spans="1:8" s="2" customFormat="1" ht="16.899999999999999" customHeight="1">
      <c r="A133" s="33"/>
      <c r="B133" s="34"/>
      <c r="C133" s="222" t="s">
        <v>5774</v>
      </c>
      <c r="D133" s="33"/>
      <c r="E133" s="33"/>
      <c r="F133" s="33"/>
      <c r="G133" s="33"/>
      <c r="H133" s="34"/>
    </row>
    <row r="134" spans="1:8" s="2" customFormat="1" ht="16.899999999999999" customHeight="1">
      <c r="A134" s="33"/>
      <c r="B134" s="34"/>
      <c r="C134" s="220" t="s">
        <v>766</v>
      </c>
      <c r="D134" s="220" t="s">
        <v>767</v>
      </c>
      <c r="E134" s="18" t="s">
        <v>288</v>
      </c>
      <c r="F134" s="221">
        <v>177.34100000000001</v>
      </c>
      <c r="G134" s="33"/>
      <c r="H134" s="34"/>
    </row>
    <row r="135" spans="1:8" s="2" customFormat="1" ht="16.899999999999999" customHeight="1">
      <c r="A135" s="33"/>
      <c r="B135" s="34"/>
      <c r="C135" s="220" t="s">
        <v>719</v>
      </c>
      <c r="D135" s="220" t="s">
        <v>720</v>
      </c>
      <c r="E135" s="18" t="s">
        <v>288</v>
      </c>
      <c r="F135" s="221">
        <v>44.173999999999999</v>
      </c>
      <c r="G135" s="33"/>
      <c r="H135" s="34"/>
    </row>
    <row r="136" spans="1:8" s="2" customFormat="1" ht="16.899999999999999" customHeight="1">
      <c r="A136" s="33"/>
      <c r="B136" s="34"/>
      <c r="C136" s="220" t="s">
        <v>727</v>
      </c>
      <c r="D136" s="220" t="s">
        <v>728</v>
      </c>
      <c r="E136" s="18" t="s">
        <v>288</v>
      </c>
      <c r="F136" s="221">
        <v>105.62</v>
      </c>
      <c r="G136" s="33"/>
      <c r="H136" s="34"/>
    </row>
    <row r="137" spans="1:8" s="2" customFormat="1" ht="16.899999999999999" customHeight="1">
      <c r="A137" s="33"/>
      <c r="B137" s="34"/>
      <c r="C137" s="220" t="s">
        <v>822</v>
      </c>
      <c r="D137" s="220" t="s">
        <v>823</v>
      </c>
      <c r="E137" s="18" t="s">
        <v>228</v>
      </c>
      <c r="F137" s="221">
        <v>1111.6289999999999</v>
      </c>
      <c r="G137" s="33"/>
      <c r="H137" s="34"/>
    </row>
    <row r="138" spans="1:8" s="2" customFormat="1" ht="16.899999999999999" customHeight="1">
      <c r="A138" s="33"/>
      <c r="B138" s="34"/>
      <c r="C138" s="216" t="s">
        <v>640</v>
      </c>
      <c r="D138" s="217" t="s">
        <v>1</v>
      </c>
      <c r="E138" s="218" t="s">
        <v>1</v>
      </c>
      <c r="F138" s="219">
        <v>18.332999999999998</v>
      </c>
      <c r="G138" s="33"/>
      <c r="H138" s="34"/>
    </row>
    <row r="139" spans="1:8" s="2" customFormat="1" ht="16.899999999999999" customHeight="1">
      <c r="A139" s="33"/>
      <c r="B139" s="34"/>
      <c r="C139" s="220" t="s">
        <v>1</v>
      </c>
      <c r="D139" s="220" t="s">
        <v>760</v>
      </c>
      <c r="E139" s="18" t="s">
        <v>1</v>
      </c>
      <c r="F139" s="221">
        <v>0</v>
      </c>
      <c r="G139" s="33"/>
      <c r="H139" s="34"/>
    </row>
    <row r="140" spans="1:8" s="2" customFormat="1" ht="16.899999999999999" customHeight="1">
      <c r="A140" s="33"/>
      <c r="B140" s="34"/>
      <c r="C140" s="220" t="s">
        <v>1</v>
      </c>
      <c r="D140" s="220" t="s">
        <v>761</v>
      </c>
      <c r="E140" s="18" t="s">
        <v>1</v>
      </c>
      <c r="F140" s="221">
        <v>0</v>
      </c>
      <c r="G140" s="33"/>
      <c r="H140" s="34"/>
    </row>
    <row r="141" spans="1:8" s="2" customFormat="1" ht="16.899999999999999" customHeight="1">
      <c r="A141" s="33"/>
      <c r="B141" s="34"/>
      <c r="C141" s="220" t="s">
        <v>1</v>
      </c>
      <c r="D141" s="220" t="s">
        <v>641</v>
      </c>
      <c r="E141" s="18" t="s">
        <v>1</v>
      </c>
      <c r="F141" s="221">
        <v>18.332999999999998</v>
      </c>
      <c r="G141" s="33"/>
      <c r="H141" s="34"/>
    </row>
    <row r="142" spans="1:8" s="2" customFormat="1" ht="16.899999999999999" customHeight="1">
      <c r="A142" s="33"/>
      <c r="B142" s="34"/>
      <c r="C142" s="220" t="s">
        <v>640</v>
      </c>
      <c r="D142" s="220" t="s">
        <v>510</v>
      </c>
      <c r="E142" s="18" t="s">
        <v>1</v>
      </c>
      <c r="F142" s="221">
        <v>18.332999999999998</v>
      </c>
      <c r="G142" s="33"/>
      <c r="H142" s="34"/>
    </row>
    <row r="143" spans="1:8" s="2" customFormat="1" ht="16.899999999999999" customHeight="1">
      <c r="A143" s="33"/>
      <c r="B143" s="34"/>
      <c r="C143" s="222" t="s">
        <v>5774</v>
      </c>
      <c r="D143" s="33"/>
      <c r="E143" s="33"/>
      <c r="F143" s="33"/>
      <c r="G143" s="33"/>
      <c r="H143" s="34"/>
    </row>
    <row r="144" spans="1:8" s="2" customFormat="1" ht="16.899999999999999" customHeight="1">
      <c r="A144" s="33"/>
      <c r="B144" s="34"/>
      <c r="C144" s="220" t="s">
        <v>757</v>
      </c>
      <c r="D144" s="220" t="s">
        <v>758</v>
      </c>
      <c r="E144" s="18" t="s">
        <v>288</v>
      </c>
      <c r="F144" s="221">
        <v>75.051000000000002</v>
      </c>
      <c r="G144" s="33"/>
      <c r="H144" s="34"/>
    </row>
    <row r="145" spans="1:8" s="2" customFormat="1" ht="16.899999999999999" customHeight="1">
      <c r="A145" s="33"/>
      <c r="B145" s="34"/>
      <c r="C145" s="220" t="s">
        <v>711</v>
      </c>
      <c r="D145" s="220" t="s">
        <v>712</v>
      </c>
      <c r="E145" s="18" t="s">
        <v>288</v>
      </c>
      <c r="F145" s="221">
        <v>38.398000000000003</v>
      </c>
      <c r="G145" s="33"/>
      <c r="H145" s="34"/>
    </row>
    <row r="146" spans="1:8" s="2" customFormat="1" ht="16.899999999999999" customHeight="1">
      <c r="A146" s="33"/>
      <c r="B146" s="34"/>
      <c r="C146" s="220" t="s">
        <v>727</v>
      </c>
      <c r="D146" s="220" t="s">
        <v>728</v>
      </c>
      <c r="E146" s="18" t="s">
        <v>288</v>
      </c>
      <c r="F146" s="221">
        <v>105.62</v>
      </c>
      <c r="G146" s="33"/>
      <c r="H146" s="34"/>
    </row>
    <row r="147" spans="1:8" s="2" customFormat="1" ht="16.899999999999999" customHeight="1">
      <c r="A147" s="33"/>
      <c r="B147" s="34"/>
      <c r="C147" s="220" t="s">
        <v>752</v>
      </c>
      <c r="D147" s="220" t="s">
        <v>753</v>
      </c>
      <c r="E147" s="18" t="s">
        <v>288</v>
      </c>
      <c r="F147" s="221">
        <v>37.927999999999997</v>
      </c>
      <c r="G147" s="33"/>
      <c r="H147" s="34"/>
    </row>
    <row r="148" spans="1:8" s="2" customFormat="1" ht="16.899999999999999" customHeight="1">
      <c r="A148" s="33"/>
      <c r="B148" s="34"/>
      <c r="C148" s="220" t="s">
        <v>822</v>
      </c>
      <c r="D148" s="220" t="s">
        <v>823</v>
      </c>
      <c r="E148" s="18" t="s">
        <v>228</v>
      </c>
      <c r="F148" s="221">
        <v>1111.6289999999999</v>
      </c>
      <c r="G148" s="33"/>
      <c r="H148" s="34"/>
    </row>
    <row r="149" spans="1:8" s="2" customFormat="1" ht="16.899999999999999" customHeight="1">
      <c r="A149" s="33"/>
      <c r="B149" s="34"/>
      <c r="C149" s="216" t="s">
        <v>642</v>
      </c>
      <c r="D149" s="217" t="s">
        <v>1</v>
      </c>
      <c r="E149" s="218" t="s">
        <v>1</v>
      </c>
      <c r="F149" s="219">
        <v>19.594999999999999</v>
      </c>
      <c r="G149" s="33"/>
      <c r="H149" s="34"/>
    </row>
    <row r="150" spans="1:8" s="2" customFormat="1" ht="16.899999999999999" customHeight="1">
      <c r="A150" s="33"/>
      <c r="B150" s="34"/>
      <c r="C150" s="220" t="s">
        <v>1</v>
      </c>
      <c r="D150" s="220" t="s">
        <v>762</v>
      </c>
      <c r="E150" s="18" t="s">
        <v>1</v>
      </c>
      <c r="F150" s="221">
        <v>0</v>
      </c>
      <c r="G150" s="33"/>
      <c r="H150" s="34"/>
    </row>
    <row r="151" spans="1:8" s="2" customFormat="1" ht="16.899999999999999" customHeight="1">
      <c r="A151" s="33"/>
      <c r="B151" s="34"/>
      <c r="C151" s="220" t="s">
        <v>1</v>
      </c>
      <c r="D151" s="220" t="s">
        <v>643</v>
      </c>
      <c r="E151" s="18" t="s">
        <v>1</v>
      </c>
      <c r="F151" s="221">
        <v>19.594999999999999</v>
      </c>
      <c r="G151" s="33"/>
      <c r="H151" s="34"/>
    </row>
    <row r="152" spans="1:8" s="2" customFormat="1" ht="16.899999999999999" customHeight="1">
      <c r="A152" s="33"/>
      <c r="B152" s="34"/>
      <c r="C152" s="220" t="s">
        <v>642</v>
      </c>
      <c r="D152" s="220" t="s">
        <v>510</v>
      </c>
      <c r="E152" s="18" t="s">
        <v>1</v>
      </c>
      <c r="F152" s="221">
        <v>19.594999999999999</v>
      </c>
      <c r="G152" s="33"/>
      <c r="H152" s="34"/>
    </row>
    <row r="153" spans="1:8" s="2" customFormat="1" ht="16.899999999999999" customHeight="1">
      <c r="A153" s="33"/>
      <c r="B153" s="34"/>
      <c r="C153" s="222" t="s">
        <v>5774</v>
      </c>
      <c r="D153" s="33"/>
      <c r="E153" s="33"/>
      <c r="F153" s="33"/>
      <c r="G153" s="33"/>
      <c r="H153" s="34"/>
    </row>
    <row r="154" spans="1:8" s="2" customFormat="1" ht="16.899999999999999" customHeight="1">
      <c r="A154" s="33"/>
      <c r="B154" s="34"/>
      <c r="C154" s="220" t="s">
        <v>757</v>
      </c>
      <c r="D154" s="220" t="s">
        <v>758</v>
      </c>
      <c r="E154" s="18" t="s">
        <v>288</v>
      </c>
      <c r="F154" s="221">
        <v>75.051000000000002</v>
      </c>
      <c r="G154" s="33"/>
      <c r="H154" s="34"/>
    </row>
    <row r="155" spans="1:8" s="2" customFormat="1" ht="16.899999999999999" customHeight="1">
      <c r="A155" s="33"/>
      <c r="B155" s="34"/>
      <c r="C155" s="220" t="s">
        <v>298</v>
      </c>
      <c r="D155" s="220" t="s">
        <v>299</v>
      </c>
      <c r="E155" s="18" t="s">
        <v>288</v>
      </c>
      <c r="F155" s="221">
        <v>41.393000000000001</v>
      </c>
      <c r="G155" s="33"/>
      <c r="H155" s="34"/>
    </row>
    <row r="156" spans="1:8" s="2" customFormat="1" ht="16.899999999999999" customHeight="1">
      <c r="A156" s="33"/>
      <c r="B156" s="34"/>
      <c r="C156" s="220" t="s">
        <v>752</v>
      </c>
      <c r="D156" s="220" t="s">
        <v>753</v>
      </c>
      <c r="E156" s="18" t="s">
        <v>288</v>
      </c>
      <c r="F156" s="221">
        <v>37.927999999999997</v>
      </c>
      <c r="G156" s="33"/>
      <c r="H156" s="34"/>
    </row>
    <row r="157" spans="1:8" s="2" customFormat="1" ht="16.899999999999999" customHeight="1">
      <c r="A157" s="33"/>
      <c r="B157" s="34"/>
      <c r="C157" s="220" t="s">
        <v>822</v>
      </c>
      <c r="D157" s="220" t="s">
        <v>823</v>
      </c>
      <c r="E157" s="18" t="s">
        <v>228</v>
      </c>
      <c r="F157" s="221">
        <v>1111.6289999999999</v>
      </c>
      <c r="G157" s="33"/>
      <c r="H157" s="34"/>
    </row>
    <row r="158" spans="1:8" s="2" customFormat="1" ht="16.899999999999999" customHeight="1">
      <c r="A158" s="33"/>
      <c r="B158" s="34"/>
      <c r="C158" s="216" t="s">
        <v>644</v>
      </c>
      <c r="D158" s="217" t="s">
        <v>1</v>
      </c>
      <c r="E158" s="218" t="s">
        <v>1</v>
      </c>
      <c r="F158" s="219">
        <v>34.356000000000002</v>
      </c>
      <c r="G158" s="33"/>
      <c r="H158" s="34"/>
    </row>
    <row r="159" spans="1:8" s="2" customFormat="1" ht="16.899999999999999" customHeight="1">
      <c r="A159" s="33"/>
      <c r="B159" s="34"/>
      <c r="C159" s="220" t="s">
        <v>1</v>
      </c>
      <c r="D159" s="220" t="s">
        <v>772</v>
      </c>
      <c r="E159" s="18" t="s">
        <v>1</v>
      </c>
      <c r="F159" s="221">
        <v>0</v>
      </c>
      <c r="G159" s="33"/>
      <c r="H159" s="34"/>
    </row>
    <row r="160" spans="1:8" s="2" customFormat="1" ht="16.899999999999999" customHeight="1">
      <c r="A160" s="33"/>
      <c r="B160" s="34"/>
      <c r="C160" s="220" t="s">
        <v>1</v>
      </c>
      <c r="D160" s="220" t="s">
        <v>645</v>
      </c>
      <c r="E160" s="18" t="s">
        <v>1</v>
      </c>
      <c r="F160" s="221">
        <v>34.356000000000002</v>
      </c>
      <c r="G160" s="33"/>
      <c r="H160" s="34"/>
    </row>
    <row r="161" spans="1:8" s="2" customFormat="1" ht="16.899999999999999" customHeight="1">
      <c r="A161" s="33"/>
      <c r="B161" s="34"/>
      <c r="C161" s="220" t="s">
        <v>644</v>
      </c>
      <c r="D161" s="220" t="s">
        <v>510</v>
      </c>
      <c r="E161" s="18" t="s">
        <v>1</v>
      </c>
      <c r="F161" s="221">
        <v>34.356000000000002</v>
      </c>
      <c r="G161" s="33"/>
      <c r="H161" s="34"/>
    </row>
    <row r="162" spans="1:8" s="2" customFormat="1" ht="16.899999999999999" customHeight="1">
      <c r="A162" s="33"/>
      <c r="B162" s="34"/>
      <c r="C162" s="222" t="s">
        <v>5774</v>
      </c>
      <c r="D162" s="33"/>
      <c r="E162" s="33"/>
      <c r="F162" s="33"/>
      <c r="G162" s="33"/>
      <c r="H162" s="34"/>
    </row>
    <row r="163" spans="1:8" s="2" customFormat="1" ht="16.899999999999999" customHeight="1">
      <c r="A163" s="33"/>
      <c r="B163" s="34"/>
      <c r="C163" s="220" t="s">
        <v>766</v>
      </c>
      <c r="D163" s="220" t="s">
        <v>767</v>
      </c>
      <c r="E163" s="18" t="s">
        <v>288</v>
      </c>
      <c r="F163" s="221">
        <v>177.34100000000001</v>
      </c>
      <c r="G163" s="33"/>
      <c r="H163" s="34"/>
    </row>
    <row r="164" spans="1:8" s="2" customFormat="1" ht="16.899999999999999" customHeight="1">
      <c r="A164" s="33"/>
      <c r="B164" s="34"/>
      <c r="C164" s="220" t="s">
        <v>727</v>
      </c>
      <c r="D164" s="220" t="s">
        <v>728</v>
      </c>
      <c r="E164" s="18" t="s">
        <v>288</v>
      </c>
      <c r="F164" s="221">
        <v>105.62</v>
      </c>
      <c r="G164" s="33"/>
      <c r="H164" s="34"/>
    </row>
    <row r="165" spans="1:8" s="2" customFormat="1" ht="16.899999999999999" customHeight="1">
      <c r="A165" s="33"/>
      <c r="B165" s="34"/>
      <c r="C165" s="220" t="s">
        <v>780</v>
      </c>
      <c r="D165" s="220" t="s">
        <v>781</v>
      </c>
      <c r="E165" s="18" t="s">
        <v>288</v>
      </c>
      <c r="F165" s="221">
        <v>34.356000000000002</v>
      </c>
      <c r="G165" s="33"/>
      <c r="H165" s="34"/>
    </row>
    <row r="166" spans="1:8" s="2" customFormat="1" ht="16.899999999999999" customHeight="1">
      <c r="A166" s="33"/>
      <c r="B166" s="34"/>
      <c r="C166" s="216" t="s">
        <v>646</v>
      </c>
      <c r="D166" s="217" t="s">
        <v>1</v>
      </c>
      <c r="E166" s="218" t="s">
        <v>1</v>
      </c>
      <c r="F166" s="219">
        <v>29.471</v>
      </c>
      <c r="G166" s="33"/>
      <c r="H166" s="34"/>
    </row>
    <row r="167" spans="1:8" s="2" customFormat="1" ht="16.899999999999999" customHeight="1">
      <c r="A167" s="33"/>
      <c r="B167" s="34"/>
      <c r="C167" s="220" t="s">
        <v>1</v>
      </c>
      <c r="D167" s="220" t="s">
        <v>773</v>
      </c>
      <c r="E167" s="18" t="s">
        <v>1</v>
      </c>
      <c r="F167" s="221">
        <v>0</v>
      </c>
      <c r="G167" s="33"/>
      <c r="H167" s="34"/>
    </row>
    <row r="168" spans="1:8" s="2" customFormat="1" ht="16.899999999999999" customHeight="1">
      <c r="A168" s="33"/>
      <c r="B168" s="34"/>
      <c r="C168" s="220" t="s">
        <v>1</v>
      </c>
      <c r="D168" s="220" t="s">
        <v>647</v>
      </c>
      <c r="E168" s="18" t="s">
        <v>1</v>
      </c>
      <c r="F168" s="221">
        <v>29.471</v>
      </c>
      <c r="G168" s="33"/>
      <c r="H168" s="34"/>
    </row>
    <row r="169" spans="1:8" s="2" customFormat="1" ht="16.899999999999999" customHeight="1">
      <c r="A169" s="33"/>
      <c r="B169" s="34"/>
      <c r="C169" s="220" t="s">
        <v>646</v>
      </c>
      <c r="D169" s="220" t="s">
        <v>510</v>
      </c>
      <c r="E169" s="18" t="s">
        <v>1</v>
      </c>
      <c r="F169" s="221">
        <v>29.471</v>
      </c>
      <c r="G169" s="33"/>
      <c r="H169" s="34"/>
    </row>
    <row r="170" spans="1:8" s="2" customFormat="1" ht="16.899999999999999" customHeight="1">
      <c r="A170" s="33"/>
      <c r="B170" s="34"/>
      <c r="C170" s="222" t="s">
        <v>5774</v>
      </c>
      <c r="D170" s="33"/>
      <c r="E170" s="33"/>
      <c r="F170" s="33"/>
      <c r="G170" s="33"/>
      <c r="H170" s="34"/>
    </row>
    <row r="171" spans="1:8" s="2" customFormat="1" ht="16.899999999999999" customHeight="1">
      <c r="A171" s="33"/>
      <c r="B171" s="34"/>
      <c r="C171" s="220" t="s">
        <v>766</v>
      </c>
      <c r="D171" s="220" t="s">
        <v>767</v>
      </c>
      <c r="E171" s="18" t="s">
        <v>288</v>
      </c>
      <c r="F171" s="221">
        <v>177.34100000000001</v>
      </c>
      <c r="G171" s="33"/>
      <c r="H171" s="34"/>
    </row>
    <row r="172" spans="1:8" s="2" customFormat="1" ht="16.899999999999999" customHeight="1">
      <c r="A172" s="33"/>
      <c r="B172" s="34"/>
      <c r="C172" s="220" t="s">
        <v>727</v>
      </c>
      <c r="D172" s="220" t="s">
        <v>728</v>
      </c>
      <c r="E172" s="18" t="s">
        <v>288</v>
      </c>
      <c r="F172" s="221">
        <v>105.62</v>
      </c>
      <c r="G172" s="33"/>
      <c r="H172" s="34"/>
    </row>
    <row r="173" spans="1:8" s="2" customFormat="1" ht="16.899999999999999" customHeight="1">
      <c r="A173" s="33"/>
      <c r="B173" s="34"/>
      <c r="C173" s="220" t="s">
        <v>822</v>
      </c>
      <c r="D173" s="220" t="s">
        <v>823</v>
      </c>
      <c r="E173" s="18" t="s">
        <v>228</v>
      </c>
      <c r="F173" s="221">
        <v>1111.6289999999999</v>
      </c>
      <c r="G173" s="33"/>
      <c r="H173" s="34"/>
    </row>
    <row r="174" spans="1:8" s="2" customFormat="1" ht="16.899999999999999" customHeight="1">
      <c r="A174" s="33"/>
      <c r="B174" s="34"/>
      <c r="C174" s="216" t="s">
        <v>648</v>
      </c>
      <c r="D174" s="217" t="s">
        <v>1</v>
      </c>
      <c r="E174" s="218" t="s">
        <v>1</v>
      </c>
      <c r="F174" s="219">
        <v>15.324999999999999</v>
      </c>
      <c r="G174" s="33"/>
      <c r="H174" s="34"/>
    </row>
    <row r="175" spans="1:8" s="2" customFormat="1" ht="16.899999999999999" customHeight="1">
      <c r="A175" s="33"/>
      <c r="B175" s="34"/>
      <c r="C175" s="220" t="s">
        <v>1</v>
      </c>
      <c r="D175" s="220" t="s">
        <v>775</v>
      </c>
      <c r="E175" s="18" t="s">
        <v>1</v>
      </c>
      <c r="F175" s="221">
        <v>0</v>
      </c>
      <c r="G175" s="33"/>
      <c r="H175" s="34"/>
    </row>
    <row r="176" spans="1:8" s="2" customFormat="1" ht="16.899999999999999" customHeight="1">
      <c r="A176" s="33"/>
      <c r="B176" s="34"/>
      <c r="C176" s="220" t="s">
        <v>1</v>
      </c>
      <c r="D176" s="220" t="s">
        <v>649</v>
      </c>
      <c r="E176" s="18" t="s">
        <v>1</v>
      </c>
      <c r="F176" s="221">
        <v>15.324999999999999</v>
      </c>
      <c r="G176" s="33"/>
      <c r="H176" s="34"/>
    </row>
    <row r="177" spans="1:8" s="2" customFormat="1" ht="16.899999999999999" customHeight="1">
      <c r="A177" s="33"/>
      <c r="B177" s="34"/>
      <c r="C177" s="220" t="s">
        <v>648</v>
      </c>
      <c r="D177" s="220" t="s">
        <v>510</v>
      </c>
      <c r="E177" s="18" t="s">
        <v>1</v>
      </c>
      <c r="F177" s="221">
        <v>15.324999999999999</v>
      </c>
      <c r="G177" s="33"/>
      <c r="H177" s="34"/>
    </row>
    <row r="178" spans="1:8" s="2" customFormat="1" ht="16.899999999999999" customHeight="1">
      <c r="A178" s="33"/>
      <c r="B178" s="34"/>
      <c r="C178" s="222" t="s">
        <v>5774</v>
      </c>
      <c r="D178" s="33"/>
      <c r="E178" s="33"/>
      <c r="F178" s="33"/>
      <c r="G178" s="33"/>
      <c r="H178" s="34"/>
    </row>
    <row r="179" spans="1:8" s="2" customFormat="1" ht="16.899999999999999" customHeight="1">
      <c r="A179" s="33"/>
      <c r="B179" s="34"/>
      <c r="C179" s="220" t="s">
        <v>766</v>
      </c>
      <c r="D179" s="220" t="s">
        <v>767</v>
      </c>
      <c r="E179" s="18" t="s">
        <v>288</v>
      </c>
      <c r="F179" s="221">
        <v>177.34100000000001</v>
      </c>
      <c r="G179" s="33"/>
      <c r="H179" s="34"/>
    </row>
    <row r="180" spans="1:8" s="2" customFormat="1" ht="16.899999999999999" customHeight="1">
      <c r="A180" s="33"/>
      <c r="B180" s="34"/>
      <c r="C180" s="220" t="s">
        <v>735</v>
      </c>
      <c r="D180" s="220" t="s">
        <v>736</v>
      </c>
      <c r="E180" s="18" t="s">
        <v>288</v>
      </c>
      <c r="F180" s="221">
        <v>15.324999999999999</v>
      </c>
      <c r="G180" s="33"/>
      <c r="H180" s="34"/>
    </row>
    <row r="181" spans="1:8" s="2" customFormat="1" ht="16.899999999999999" customHeight="1">
      <c r="A181" s="33"/>
      <c r="B181" s="34"/>
      <c r="C181" s="220" t="s">
        <v>757</v>
      </c>
      <c r="D181" s="220" t="s">
        <v>758</v>
      </c>
      <c r="E181" s="18" t="s">
        <v>288</v>
      </c>
      <c r="F181" s="221">
        <v>75.051000000000002</v>
      </c>
      <c r="G181" s="33"/>
      <c r="H181" s="34"/>
    </row>
    <row r="182" spans="1:8" s="2" customFormat="1" ht="16.899999999999999" customHeight="1">
      <c r="A182" s="33"/>
      <c r="B182" s="34"/>
      <c r="C182" s="220" t="s">
        <v>822</v>
      </c>
      <c r="D182" s="220" t="s">
        <v>823</v>
      </c>
      <c r="E182" s="18" t="s">
        <v>228</v>
      </c>
      <c r="F182" s="221">
        <v>1111.6289999999999</v>
      </c>
      <c r="G182" s="33"/>
      <c r="H182" s="34"/>
    </row>
    <row r="183" spans="1:8" s="2" customFormat="1" ht="16.899999999999999" customHeight="1">
      <c r="A183" s="33"/>
      <c r="B183" s="34"/>
      <c r="C183" s="216" t="s">
        <v>650</v>
      </c>
      <c r="D183" s="217" t="s">
        <v>1</v>
      </c>
      <c r="E183" s="218" t="s">
        <v>1</v>
      </c>
      <c r="F183" s="219">
        <v>1.0840000000000001</v>
      </c>
      <c r="G183" s="33"/>
      <c r="H183" s="34"/>
    </row>
    <row r="184" spans="1:8" s="2" customFormat="1" ht="16.899999999999999" customHeight="1">
      <c r="A184" s="33"/>
      <c r="B184" s="34"/>
      <c r="C184" s="220" t="s">
        <v>1</v>
      </c>
      <c r="D184" s="220" t="s">
        <v>776</v>
      </c>
      <c r="E184" s="18" t="s">
        <v>1</v>
      </c>
      <c r="F184" s="221">
        <v>0</v>
      </c>
      <c r="G184" s="33"/>
      <c r="H184" s="34"/>
    </row>
    <row r="185" spans="1:8" s="2" customFormat="1" ht="16.899999999999999" customHeight="1">
      <c r="A185" s="33"/>
      <c r="B185" s="34"/>
      <c r="C185" s="220" t="s">
        <v>1</v>
      </c>
      <c r="D185" s="220" t="s">
        <v>651</v>
      </c>
      <c r="E185" s="18" t="s">
        <v>1</v>
      </c>
      <c r="F185" s="221">
        <v>1.0840000000000001</v>
      </c>
      <c r="G185" s="33"/>
      <c r="H185" s="34"/>
    </row>
    <row r="186" spans="1:8" s="2" customFormat="1" ht="16.899999999999999" customHeight="1">
      <c r="A186" s="33"/>
      <c r="B186" s="34"/>
      <c r="C186" s="220" t="s">
        <v>650</v>
      </c>
      <c r="D186" s="220" t="s">
        <v>510</v>
      </c>
      <c r="E186" s="18" t="s">
        <v>1</v>
      </c>
      <c r="F186" s="221">
        <v>1.0840000000000001</v>
      </c>
      <c r="G186" s="33"/>
      <c r="H186" s="34"/>
    </row>
    <row r="187" spans="1:8" s="2" customFormat="1" ht="16.899999999999999" customHeight="1">
      <c r="A187" s="33"/>
      <c r="B187" s="34"/>
      <c r="C187" s="222" t="s">
        <v>5774</v>
      </c>
      <c r="D187" s="33"/>
      <c r="E187" s="33"/>
      <c r="F187" s="33"/>
      <c r="G187" s="33"/>
      <c r="H187" s="34"/>
    </row>
    <row r="188" spans="1:8" s="2" customFormat="1" ht="16.899999999999999" customHeight="1">
      <c r="A188" s="33"/>
      <c r="B188" s="34"/>
      <c r="C188" s="220" t="s">
        <v>766</v>
      </c>
      <c r="D188" s="220" t="s">
        <v>767</v>
      </c>
      <c r="E188" s="18" t="s">
        <v>288</v>
      </c>
      <c r="F188" s="221">
        <v>177.34100000000001</v>
      </c>
      <c r="G188" s="33"/>
      <c r="H188" s="34"/>
    </row>
    <row r="189" spans="1:8" s="2" customFormat="1" ht="16.899999999999999" customHeight="1">
      <c r="A189" s="33"/>
      <c r="B189" s="34"/>
      <c r="C189" s="220" t="s">
        <v>599</v>
      </c>
      <c r="D189" s="220" t="s">
        <v>600</v>
      </c>
      <c r="E189" s="18" t="s">
        <v>288</v>
      </c>
      <c r="F189" s="221">
        <v>2.8170000000000002</v>
      </c>
      <c r="G189" s="33"/>
      <c r="H189" s="34"/>
    </row>
    <row r="190" spans="1:8" s="2" customFormat="1" ht="16.899999999999999" customHeight="1">
      <c r="A190" s="33"/>
      <c r="B190" s="34"/>
      <c r="C190" s="220" t="s">
        <v>727</v>
      </c>
      <c r="D190" s="220" t="s">
        <v>728</v>
      </c>
      <c r="E190" s="18" t="s">
        <v>288</v>
      </c>
      <c r="F190" s="221">
        <v>105.62</v>
      </c>
      <c r="G190" s="33"/>
      <c r="H190" s="34"/>
    </row>
    <row r="191" spans="1:8" s="2" customFormat="1" ht="16.899999999999999" customHeight="1">
      <c r="A191" s="33"/>
      <c r="B191" s="34"/>
      <c r="C191" s="220" t="s">
        <v>822</v>
      </c>
      <c r="D191" s="220" t="s">
        <v>823</v>
      </c>
      <c r="E191" s="18" t="s">
        <v>228</v>
      </c>
      <c r="F191" s="221">
        <v>1111.6289999999999</v>
      </c>
      <c r="G191" s="33"/>
      <c r="H191" s="34"/>
    </row>
    <row r="192" spans="1:8" s="2" customFormat="1" ht="16.899999999999999" customHeight="1">
      <c r="A192" s="33"/>
      <c r="B192" s="34"/>
      <c r="C192" s="216" t="s">
        <v>653</v>
      </c>
      <c r="D192" s="217" t="s">
        <v>1</v>
      </c>
      <c r="E192" s="218" t="s">
        <v>1</v>
      </c>
      <c r="F192" s="219">
        <v>20.065000000000001</v>
      </c>
      <c r="G192" s="33"/>
      <c r="H192" s="34"/>
    </row>
    <row r="193" spans="1:8" s="2" customFormat="1" ht="16.899999999999999" customHeight="1">
      <c r="A193" s="33"/>
      <c r="B193" s="34"/>
      <c r="C193" s="220" t="s">
        <v>1</v>
      </c>
      <c r="D193" s="220" t="s">
        <v>778</v>
      </c>
      <c r="E193" s="18" t="s">
        <v>1</v>
      </c>
      <c r="F193" s="221">
        <v>0</v>
      </c>
      <c r="G193" s="33"/>
      <c r="H193" s="34"/>
    </row>
    <row r="194" spans="1:8" s="2" customFormat="1" ht="16.899999999999999" customHeight="1">
      <c r="A194" s="33"/>
      <c r="B194" s="34"/>
      <c r="C194" s="220" t="s">
        <v>1</v>
      </c>
      <c r="D194" s="220" t="s">
        <v>654</v>
      </c>
      <c r="E194" s="18" t="s">
        <v>1</v>
      </c>
      <c r="F194" s="221">
        <v>20.065000000000001</v>
      </c>
      <c r="G194" s="33"/>
      <c r="H194" s="34"/>
    </row>
    <row r="195" spans="1:8" s="2" customFormat="1" ht="16.899999999999999" customHeight="1">
      <c r="A195" s="33"/>
      <c r="B195" s="34"/>
      <c r="C195" s="220" t="s">
        <v>653</v>
      </c>
      <c r="D195" s="220" t="s">
        <v>510</v>
      </c>
      <c r="E195" s="18" t="s">
        <v>1</v>
      </c>
      <c r="F195" s="221">
        <v>20.065000000000001</v>
      </c>
      <c r="G195" s="33"/>
      <c r="H195" s="34"/>
    </row>
    <row r="196" spans="1:8" s="2" customFormat="1" ht="16.899999999999999" customHeight="1">
      <c r="A196" s="33"/>
      <c r="B196" s="34"/>
      <c r="C196" s="222" t="s">
        <v>5774</v>
      </c>
      <c r="D196" s="33"/>
      <c r="E196" s="33"/>
      <c r="F196" s="33"/>
      <c r="G196" s="33"/>
      <c r="H196" s="34"/>
    </row>
    <row r="197" spans="1:8" s="2" customFormat="1" ht="16.899999999999999" customHeight="1">
      <c r="A197" s="33"/>
      <c r="B197" s="34"/>
      <c r="C197" s="220" t="s">
        <v>766</v>
      </c>
      <c r="D197" s="220" t="s">
        <v>767</v>
      </c>
      <c r="E197" s="18" t="s">
        <v>288</v>
      </c>
      <c r="F197" s="221">
        <v>177.34100000000001</v>
      </c>
      <c r="G197" s="33"/>
      <c r="H197" s="34"/>
    </row>
    <row r="198" spans="1:8" s="2" customFormat="1" ht="16.899999999999999" customHeight="1">
      <c r="A198" s="33"/>
      <c r="B198" s="34"/>
      <c r="C198" s="220" t="s">
        <v>711</v>
      </c>
      <c r="D198" s="220" t="s">
        <v>712</v>
      </c>
      <c r="E198" s="18" t="s">
        <v>288</v>
      </c>
      <c r="F198" s="221">
        <v>38.398000000000003</v>
      </c>
      <c r="G198" s="33"/>
      <c r="H198" s="34"/>
    </row>
    <row r="199" spans="1:8" s="2" customFormat="1" ht="16.899999999999999" customHeight="1">
      <c r="A199" s="33"/>
      <c r="B199" s="34"/>
      <c r="C199" s="220" t="s">
        <v>719</v>
      </c>
      <c r="D199" s="220" t="s">
        <v>720</v>
      </c>
      <c r="E199" s="18" t="s">
        <v>288</v>
      </c>
      <c r="F199" s="221">
        <v>44.173999999999999</v>
      </c>
      <c r="G199" s="33"/>
      <c r="H199" s="34"/>
    </row>
    <row r="200" spans="1:8" s="2" customFormat="1" ht="16.899999999999999" customHeight="1">
      <c r="A200" s="33"/>
      <c r="B200" s="34"/>
      <c r="C200" s="220" t="s">
        <v>298</v>
      </c>
      <c r="D200" s="220" t="s">
        <v>299</v>
      </c>
      <c r="E200" s="18" t="s">
        <v>288</v>
      </c>
      <c r="F200" s="221">
        <v>41.393000000000001</v>
      </c>
      <c r="G200" s="33"/>
      <c r="H200" s="34"/>
    </row>
    <row r="201" spans="1:8" s="2" customFormat="1" ht="16.899999999999999" customHeight="1">
      <c r="A201" s="33"/>
      <c r="B201" s="34"/>
      <c r="C201" s="220" t="s">
        <v>757</v>
      </c>
      <c r="D201" s="220" t="s">
        <v>758</v>
      </c>
      <c r="E201" s="18" t="s">
        <v>288</v>
      </c>
      <c r="F201" s="221">
        <v>75.051000000000002</v>
      </c>
      <c r="G201" s="33"/>
      <c r="H201" s="34"/>
    </row>
    <row r="202" spans="1:8" s="2" customFormat="1" ht="16.899999999999999" customHeight="1">
      <c r="A202" s="33"/>
      <c r="B202" s="34"/>
      <c r="C202" s="220" t="s">
        <v>822</v>
      </c>
      <c r="D202" s="220" t="s">
        <v>823</v>
      </c>
      <c r="E202" s="18" t="s">
        <v>228</v>
      </c>
      <c r="F202" s="221">
        <v>1111.6289999999999</v>
      </c>
      <c r="G202" s="33"/>
      <c r="H202" s="34"/>
    </row>
    <row r="203" spans="1:8" s="2" customFormat="1" ht="16.899999999999999" customHeight="1">
      <c r="A203" s="33"/>
      <c r="B203" s="34"/>
      <c r="C203" s="216" t="s">
        <v>655</v>
      </c>
      <c r="D203" s="217" t="s">
        <v>1</v>
      </c>
      <c r="E203" s="218" t="s">
        <v>1</v>
      </c>
      <c r="F203" s="219">
        <v>1.7330000000000001</v>
      </c>
      <c r="G203" s="33"/>
      <c r="H203" s="34"/>
    </row>
    <row r="204" spans="1:8" s="2" customFormat="1" ht="16.899999999999999" customHeight="1">
      <c r="A204" s="33"/>
      <c r="B204" s="34"/>
      <c r="C204" s="220" t="s">
        <v>1</v>
      </c>
      <c r="D204" s="220" t="s">
        <v>779</v>
      </c>
      <c r="E204" s="18" t="s">
        <v>1</v>
      </c>
      <c r="F204" s="221">
        <v>0</v>
      </c>
      <c r="G204" s="33"/>
      <c r="H204" s="34"/>
    </row>
    <row r="205" spans="1:8" s="2" customFormat="1" ht="16.899999999999999" customHeight="1">
      <c r="A205" s="33"/>
      <c r="B205" s="34"/>
      <c r="C205" s="220" t="s">
        <v>1</v>
      </c>
      <c r="D205" s="220" t="s">
        <v>656</v>
      </c>
      <c r="E205" s="18" t="s">
        <v>1</v>
      </c>
      <c r="F205" s="221">
        <v>1.7330000000000001</v>
      </c>
      <c r="G205" s="33"/>
      <c r="H205" s="34"/>
    </row>
    <row r="206" spans="1:8" s="2" customFormat="1" ht="16.899999999999999" customHeight="1">
      <c r="A206" s="33"/>
      <c r="B206" s="34"/>
      <c r="C206" s="220" t="s">
        <v>655</v>
      </c>
      <c r="D206" s="220" t="s">
        <v>510</v>
      </c>
      <c r="E206" s="18" t="s">
        <v>1</v>
      </c>
      <c r="F206" s="221">
        <v>1.7330000000000001</v>
      </c>
      <c r="G206" s="33"/>
      <c r="H206" s="34"/>
    </row>
    <row r="207" spans="1:8" s="2" customFormat="1" ht="16.899999999999999" customHeight="1">
      <c r="A207" s="33"/>
      <c r="B207" s="34"/>
      <c r="C207" s="222" t="s">
        <v>5774</v>
      </c>
      <c r="D207" s="33"/>
      <c r="E207" s="33"/>
      <c r="F207" s="33"/>
      <c r="G207" s="33"/>
      <c r="H207" s="34"/>
    </row>
    <row r="208" spans="1:8" s="2" customFormat="1" ht="16.899999999999999" customHeight="1">
      <c r="A208" s="33"/>
      <c r="B208" s="34"/>
      <c r="C208" s="220" t="s">
        <v>766</v>
      </c>
      <c r="D208" s="220" t="s">
        <v>767</v>
      </c>
      <c r="E208" s="18" t="s">
        <v>288</v>
      </c>
      <c r="F208" s="221">
        <v>177.34100000000001</v>
      </c>
      <c r="G208" s="33"/>
      <c r="H208" s="34"/>
    </row>
    <row r="209" spans="1:8" s="2" customFormat="1" ht="16.899999999999999" customHeight="1">
      <c r="A209" s="33"/>
      <c r="B209" s="34"/>
      <c r="C209" s="220" t="s">
        <v>599</v>
      </c>
      <c r="D209" s="220" t="s">
        <v>600</v>
      </c>
      <c r="E209" s="18" t="s">
        <v>288</v>
      </c>
      <c r="F209" s="221">
        <v>2.8170000000000002</v>
      </c>
      <c r="G209" s="33"/>
      <c r="H209" s="34"/>
    </row>
    <row r="210" spans="1:8" s="2" customFormat="1" ht="16.899999999999999" customHeight="1">
      <c r="A210" s="33"/>
      <c r="B210" s="34"/>
      <c r="C210" s="220" t="s">
        <v>719</v>
      </c>
      <c r="D210" s="220" t="s">
        <v>720</v>
      </c>
      <c r="E210" s="18" t="s">
        <v>288</v>
      </c>
      <c r="F210" s="221">
        <v>44.173999999999999</v>
      </c>
      <c r="G210" s="33"/>
      <c r="H210" s="34"/>
    </row>
    <row r="211" spans="1:8" s="2" customFormat="1" ht="16.899999999999999" customHeight="1">
      <c r="A211" s="33"/>
      <c r="B211" s="34"/>
      <c r="C211" s="220" t="s">
        <v>298</v>
      </c>
      <c r="D211" s="220" t="s">
        <v>299</v>
      </c>
      <c r="E211" s="18" t="s">
        <v>288</v>
      </c>
      <c r="F211" s="221">
        <v>41.393000000000001</v>
      </c>
      <c r="G211" s="33"/>
      <c r="H211" s="34"/>
    </row>
    <row r="212" spans="1:8" s="2" customFormat="1" ht="16.899999999999999" customHeight="1">
      <c r="A212" s="33"/>
      <c r="B212" s="34"/>
      <c r="C212" s="220" t="s">
        <v>757</v>
      </c>
      <c r="D212" s="220" t="s">
        <v>758</v>
      </c>
      <c r="E212" s="18" t="s">
        <v>288</v>
      </c>
      <c r="F212" s="221">
        <v>75.051000000000002</v>
      </c>
      <c r="G212" s="33"/>
      <c r="H212" s="34"/>
    </row>
    <row r="213" spans="1:8" s="2" customFormat="1" ht="16.899999999999999" customHeight="1">
      <c r="A213" s="33"/>
      <c r="B213" s="34"/>
      <c r="C213" s="216" t="s">
        <v>658</v>
      </c>
      <c r="D213" s="217" t="s">
        <v>1</v>
      </c>
      <c r="E213" s="218" t="s">
        <v>1</v>
      </c>
      <c r="F213" s="219">
        <v>365</v>
      </c>
      <c r="G213" s="33"/>
      <c r="H213" s="34"/>
    </row>
    <row r="214" spans="1:8" s="2" customFormat="1" ht="16.899999999999999" customHeight="1">
      <c r="A214" s="33"/>
      <c r="B214" s="34"/>
      <c r="C214" s="220" t="s">
        <v>1</v>
      </c>
      <c r="D214" s="220" t="s">
        <v>904</v>
      </c>
      <c r="E214" s="18" t="s">
        <v>1</v>
      </c>
      <c r="F214" s="221">
        <v>0</v>
      </c>
      <c r="G214" s="33"/>
      <c r="H214" s="34"/>
    </row>
    <row r="215" spans="1:8" s="2" customFormat="1" ht="16.899999999999999" customHeight="1">
      <c r="A215" s="33"/>
      <c r="B215" s="34"/>
      <c r="C215" s="220" t="s">
        <v>1</v>
      </c>
      <c r="D215" s="220" t="s">
        <v>910</v>
      </c>
      <c r="E215" s="18" t="s">
        <v>1</v>
      </c>
      <c r="F215" s="221">
        <v>365</v>
      </c>
      <c r="G215" s="33"/>
      <c r="H215" s="34"/>
    </row>
    <row r="216" spans="1:8" s="2" customFormat="1" ht="16.899999999999999" customHeight="1">
      <c r="A216" s="33"/>
      <c r="B216" s="34"/>
      <c r="C216" s="220" t="s">
        <v>658</v>
      </c>
      <c r="D216" s="220" t="s">
        <v>195</v>
      </c>
      <c r="E216" s="18" t="s">
        <v>1</v>
      </c>
      <c r="F216" s="221">
        <v>365</v>
      </c>
      <c r="G216" s="33"/>
      <c r="H216" s="34"/>
    </row>
    <row r="217" spans="1:8" s="2" customFormat="1" ht="16.899999999999999" customHeight="1">
      <c r="A217" s="33"/>
      <c r="B217" s="34"/>
      <c r="C217" s="222" t="s">
        <v>5774</v>
      </c>
      <c r="D217" s="33"/>
      <c r="E217" s="33"/>
      <c r="F217" s="33"/>
      <c r="G217" s="33"/>
      <c r="H217" s="34"/>
    </row>
    <row r="218" spans="1:8" s="2" customFormat="1" ht="16.899999999999999" customHeight="1">
      <c r="A218" s="33"/>
      <c r="B218" s="34"/>
      <c r="C218" s="220" t="s">
        <v>907</v>
      </c>
      <c r="D218" s="220" t="s">
        <v>908</v>
      </c>
      <c r="E218" s="18" t="s">
        <v>280</v>
      </c>
      <c r="F218" s="221">
        <v>365</v>
      </c>
      <c r="G218" s="33"/>
      <c r="H218" s="34"/>
    </row>
    <row r="219" spans="1:8" s="2" customFormat="1" ht="16.899999999999999" customHeight="1">
      <c r="A219" s="33"/>
      <c r="B219" s="34"/>
      <c r="C219" s="220" t="s">
        <v>912</v>
      </c>
      <c r="D219" s="220" t="s">
        <v>913</v>
      </c>
      <c r="E219" s="18" t="s">
        <v>228</v>
      </c>
      <c r="F219" s="221">
        <v>107.443</v>
      </c>
      <c r="G219" s="33"/>
      <c r="H219" s="34"/>
    </row>
    <row r="220" spans="1:8" s="2" customFormat="1" ht="16.899999999999999" customHeight="1">
      <c r="A220" s="33"/>
      <c r="B220" s="34"/>
      <c r="C220" s="220" t="s">
        <v>901</v>
      </c>
      <c r="D220" s="220" t="s">
        <v>902</v>
      </c>
      <c r="E220" s="18" t="s">
        <v>228</v>
      </c>
      <c r="F220" s="221">
        <v>13.688000000000001</v>
      </c>
      <c r="G220" s="33"/>
      <c r="H220" s="34"/>
    </row>
    <row r="221" spans="1:8" s="2" customFormat="1" ht="16.899999999999999" customHeight="1">
      <c r="A221" s="33"/>
      <c r="B221" s="34"/>
      <c r="C221" s="216" t="s">
        <v>919</v>
      </c>
      <c r="D221" s="217" t="s">
        <v>1</v>
      </c>
      <c r="E221" s="218" t="s">
        <v>1</v>
      </c>
      <c r="F221" s="219">
        <v>107.443</v>
      </c>
      <c r="G221" s="33"/>
      <c r="H221" s="34"/>
    </row>
    <row r="222" spans="1:8" s="2" customFormat="1" ht="16.899999999999999" customHeight="1">
      <c r="A222" s="33"/>
      <c r="B222" s="34"/>
      <c r="C222" s="220" t="s">
        <v>1</v>
      </c>
      <c r="D222" s="220" t="s">
        <v>904</v>
      </c>
      <c r="E222" s="18" t="s">
        <v>1</v>
      </c>
      <c r="F222" s="221">
        <v>0</v>
      </c>
      <c r="G222" s="33"/>
      <c r="H222" s="34"/>
    </row>
    <row r="223" spans="1:8" s="2" customFormat="1" ht="16.899999999999999" customHeight="1">
      <c r="A223" s="33"/>
      <c r="B223" s="34"/>
      <c r="C223" s="220" t="s">
        <v>1</v>
      </c>
      <c r="D223" s="220" t="s">
        <v>915</v>
      </c>
      <c r="E223" s="18" t="s">
        <v>1</v>
      </c>
      <c r="F223" s="221">
        <v>0</v>
      </c>
      <c r="G223" s="33"/>
      <c r="H223" s="34"/>
    </row>
    <row r="224" spans="1:8" s="2" customFormat="1" ht="16.899999999999999" customHeight="1">
      <c r="A224" s="33"/>
      <c r="B224" s="34"/>
      <c r="C224" s="220" t="s">
        <v>1</v>
      </c>
      <c r="D224" s="220" t="s">
        <v>812</v>
      </c>
      <c r="E224" s="18" t="s">
        <v>1</v>
      </c>
      <c r="F224" s="221">
        <v>124.6</v>
      </c>
      <c r="G224" s="33"/>
      <c r="H224" s="34"/>
    </row>
    <row r="225" spans="1:8" s="2" customFormat="1" ht="16.899999999999999" customHeight="1">
      <c r="A225" s="33"/>
      <c r="B225" s="34"/>
      <c r="C225" s="220" t="s">
        <v>1</v>
      </c>
      <c r="D225" s="220" t="s">
        <v>916</v>
      </c>
      <c r="E225" s="18" t="s">
        <v>1</v>
      </c>
      <c r="F225" s="221">
        <v>0</v>
      </c>
      <c r="G225" s="33"/>
      <c r="H225" s="34"/>
    </row>
    <row r="226" spans="1:8" s="2" customFormat="1" ht="16.899999999999999" customHeight="1">
      <c r="A226" s="33"/>
      <c r="B226" s="34"/>
      <c r="C226" s="220" t="s">
        <v>1</v>
      </c>
      <c r="D226" s="220" t="s">
        <v>917</v>
      </c>
      <c r="E226" s="18" t="s">
        <v>1</v>
      </c>
      <c r="F226" s="221">
        <v>-13.688000000000001</v>
      </c>
      <c r="G226" s="33"/>
      <c r="H226" s="34"/>
    </row>
    <row r="227" spans="1:8" s="2" customFormat="1" ht="16.899999999999999" customHeight="1">
      <c r="A227" s="33"/>
      <c r="B227" s="34"/>
      <c r="C227" s="220" t="s">
        <v>1</v>
      </c>
      <c r="D227" s="220" t="s">
        <v>918</v>
      </c>
      <c r="E227" s="18" t="s">
        <v>1</v>
      </c>
      <c r="F227" s="221">
        <v>-3.4689999999999999</v>
      </c>
      <c r="G227" s="33"/>
      <c r="H227" s="34"/>
    </row>
    <row r="228" spans="1:8" s="2" customFormat="1" ht="16.899999999999999" customHeight="1">
      <c r="A228" s="33"/>
      <c r="B228" s="34"/>
      <c r="C228" s="220" t="s">
        <v>919</v>
      </c>
      <c r="D228" s="220" t="s">
        <v>195</v>
      </c>
      <c r="E228" s="18" t="s">
        <v>1</v>
      </c>
      <c r="F228" s="221">
        <v>107.443</v>
      </c>
      <c r="G228" s="33"/>
      <c r="H228" s="34"/>
    </row>
    <row r="229" spans="1:8" s="2" customFormat="1" ht="16.899999999999999" customHeight="1">
      <c r="A229" s="33"/>
      <c r="B229" s="34"/>
      <c r="C229" s="216" t="s">
        <v>661</v>
      </c>
      <c r="D229" s="217" t="s">
        <v>1</v>
      </c>
      <c r="E229" s="218" t="s">
        <v>1</v>
      </c>
      <c r="F229" s="219">
        <v>23.734999999999999</v>
      </c>
      <c r="G229" s="33"/>
      <c r="H229" s="34"/>
    </row>
    <row r="230" spans="1:8" s="2" customFormat="1" ht="16.899999999999999" customHeight="1">
      <c r="A230" s="33"/>
      <c r="B230" s="34"/>
      <c r="C230" s="220" t="s">
        <v>1</v>
      </c>
      <c r="D230" s="220" t="s">
        <v>797</v>
      </c>
      <c r="E230" s="18" t="s">
        <v>1</v>
      </c>
      <c r="F230" s="221">
        <v>0</v>
      </c>
      <c r="G230" s="33"/>
      <c r="H230" s="34"/>
    </row>
    <row r="231" spans="1:8" s="2" customFormat="1" ht="16.899999999999999" customHeight="1">
      <c r="A231" s="33"/>
      <c r="B231" s="34"/>
      <c r="C231" s="220" t="s">
        <v>1</v>
      </c>
      <c r="D231" s="220" t="s">
        <v>798</v>
      </c>
      <c r="E231" s="18" t="s">
        <v>1</v>
      </c>
      <c r="F231" s="221">
        <v>23.734999999999999</v>
      </c>
      <c r="G231" s="33"/>
      <c r="H231" s="34"/>
    </row>
    <row r="232" spans="1:8" s="2" customFormat="1" ht="16.899999999999999" customHeight="1">
      <c r="A232" s="33"/>
      <c r="B232" s="34"/>
      <c r="C232" s="220" t="s">
        <v>661</v>
      </c>
      <c r="D232" s="220" t="s">
        <v>195</v>
      </c>
      <c r="E232" s="18" t="s">
        <v>1</v>
      </c>
      <c r="F232" s="221">
        <v>23.734999999999999</v>
      </c>
      <c r="G232" s="33"/>
      <c r="H232" s="34"/>
    </row>
    <row r="233" spans="1:8" s="2" customFormat="1" ht="16.899999999999999" customHeight="1">
      <c r="A233" s="33"/>
      <c r="B233" s="34"/>
      <c r="C233" s="222" t="s">
        <v>5774</v>
      </c>
      <c r="D233" s="33"/>
      <c r="E233" s="33"/>
      <c r="F233" s="33"/>
      <c r="G233" s="33"/>
      <c r="H233" s="34"/>
    </row>
    <row r="234" spans="1:8" s="2" customFormat="1" ht="16.899999999999999" customHeight="1">
      <c r="A234" s="33"/>
      <c r="B234" s="34"/>
      <c r="C234" s="220" t="s">
        <v>794</v>
      </c>
      <c r="D234" s="220" t="s">
        <v>795</v>
      </c>
      <c r="E234" s="18" t="s">
        <v>228</v>
      </c>
      <c r="F234" s="221">
        <v>2.3740000000000001</v>
      </c>
      <c r="G234" s="33"/>
      <c r="H234" s="34"/>
    </row>
    <row r="235" spans="1:8" s="2" customFormat="1" ht="16.899999999999999" customHeight="1">
      <c r="A235" s="33"/>
      <c r="B235" s="34"/>
      <c r="C235" s="220" t="s">
        <v>800</v>
      </c>
      <c r="D235" s="220" t="s">
        <v>801</v>
      </c>
      <c r="E235" s="18" t="s">
        <v>228</v>
      </c>
      <c r="F235" s="221">
        <v>19.463000000000001</v>
      </c>
      <c r="G235" s="33"/>
      <c r="H235" s="34"/>
    </row>
    <row r="236" spans="1:8" s="2" customFormat="1" ht="16.899999999999999" customHeight="1">
      <c r="A236" s="33"/>
      <c r="B236" s="34"/>
      <c r="C236" s="220" t="s">
        <v>804</v>
      </c>
      <c r="D236" s="220" t="s">
        <v>805</v>
      </c>
      <c r="E236" s="18" t="s">
        <v>228</v>
      </c>
      <c r="F236" s="221">
        <v>1.899</v>
      </c>
      <c r="G236" s="33"/>
      <c r="H236" s="34"/>
    </row>
    <row r="237" spans="1:8" s="2" customFormat="1" ht="16.899999999999999" customHeight="1">
      <c r="A237" s="33"/>
      <c r="B237" s="34"/>
      <c r="C237" s="220" t="s">
        <v>326</v>
      </c>
      <c r="D237" s="220" t="s">
        <v>327</v>
      </c>
      <c r="E237" s="18" t="s">
        <v>228</v>
      </c>
      <c r="F237" s="221">
        <v>1165.644</v>
      </c>
      <c r="G237" s="33"/>
      <c r="H237" s="34"/>
    </row>
    <row r="238" spans="1:8" s="2" customFormat="1" ht="16.899999999999999" customHeight="1">
      <c r="A238" s="33"/>
      <c r="B238" s="34"/>
      <c r="C238" s="216" t="s">
        <v>664</v>
      </c>
      <c r="D238" s="217" t="s">
        <v>1</v>
      </c>
      <c r="E238" s="218" t="s">
        <v>1</v>
      </c>
      <c r="F238" s="219">
        <v>1118.6690000000001</v>
      </c>
      <c r="G238" s="33"/>
      <c r="H238" s="34"/>
    </row>
    <row r="239" spans="1:8" s="2" customFormat="1" ht="16.899999999999999" customHeight="1">
      <c r="A239" s="33"/>
      <c r="B239" s="34"/>
      <c r="C239" s="220" t="s">
        <v>1</v>
      </c>
      <c r="D239" s="220" t="s">
        <v>825</v>
      </c>
      <c r="E239" s="18" t="s">
        <v>1</v>
      </c>
      <c r="F239" s="221">
        <v>0</v>
      </c>
      <c r="G239" s="33"/>
      <c r="H239" s="34"/>
    </row>
    <row r="240" spans="1:8" s="2" customFormat="1" ht="16.899999999999999" customHeight="1">
      <c r="A240" s="33"/>
      <c r="B240" s="34"/>
      <c r="C240" s="220" t="s">
        <v>1</v>
      </c>
      <c r="D240" s="220" t="s">
        <v>826</v>
      </c>
      <c r="E240" s="18" t="s">
        <v>1</v>
      </c>
      <c r="F240" s="221">
        <v>0</v>
      </c>
      <c r="G240" s="33"/>
      <c r="H240" s="34"/>
    </row>
    <row r="241" spans="1:8" s="2" customFormat="1" ht="16.899999999999999" customHeight="1">
      <c r="A241" s="33"/>
      <c r="B241" s="34"/>
      <c r="C241" s="220" t="s">
        <v>1</v>
      </c>
      <c r="D241" s="220" t="s">
        <v>827</v>
      </c>
      <c r="E241" s="18" t="s">
        <v>1</v>
      </c>
      <c r="F241" s="221">
        <v>0</v>
      </c>
      <c r="G241" s="33"/>
      <c r="H241" s="34"/>
    </row>
    <row r="242" spans="1:8" s="2" customFormat="1" ht="16.899999999999999" customHeight="1">
      <c r="A242" s="33"/>
      <c r="B242" s="34"/>
      <c r="C242" s="220" t="s">
        <v>1</v>
      </c>
      <c r="D242" s="220" t="s">
        <v>828</v>
      </c>
      <c r="E242" s="18" t="s">
        <v>1</v>
      </c>
      <c r="F242" s="221">
        <v>0</v>
      </c>
      <c r="G242" s="33"/>
      <c r="H242" s="34"/>
    </row>
    <row r="243" spans="1:8" s="2" customFormat="1" ht="16.899999999999999" customHeight="1">
      <c r="A243" s="33"/>
      <c r="B243" s="34"/>
      <c r="C243" s="220" t="s">
        <v>1</v>
      </c>
      <c r="D243" s="220" t="s">
        <v>829</v>
      </c>
      <c r="E243" s="18" t="s">
        <v>1</v>
      </c>
      <c r="F243" s="221">
        <v>1079.558</v>
      </c>
      <c r="G243" s="33"/>
      <c r="H243" s="34"/>
    </row>
    <row r="244" spans="1:8" s="2" customFormat="1" ht="16.899999999999999" customHeight="1">
      <c r="A244" s="33"/>
      <c r="B244" s="34"/>
      <c r="C244" s="220" t="s">
        <v>1</v>
      </c>
      <c r="D244" s="220" t="s">
        <v>830</v>
      </c>
      <c r="E244" s="18" t="s">
        <v>1</v>
      </c>
      <c r="F244" s="221">
        <v>0</v>
      </c>
      <c r="G244" s="33"/>
      <c r="H244" s="34"/>
    </row>
    <row r="245" spans="1:8" s="2" customFormat="1" ht="16.899999999999999" customHeight="1">
      <c r="A245" s="33"/>
      <c r="B245" s="34"/>
      <c r="C245" s="220" t="s">
        <v>1</v>
      </c>
      <c r="D245" s="220" t="s">
        <v>831</v>
      </c>
      <c r="E245" s="18" t="s">
        <v>1</v>
      </c>
      <c r="F245" s="221">
        <v>0</v>
      </c>
      <c r="G245" s="33"/>
      <c r="H245" s="34"/>
    </row>
    <row r="246" spans="1:8" s="2" customFormat="1" ht="16.899999999999999" customHeight="1">
      <c r="A246" s="33"/>
      <c r="B246" s="34"/>
      <c r="C246" s="220" t="s">
        <v>1</v>
      </c>
      <c r="D246" s="220" t="s">
        <v>832</v>
      </c>
      <c r="E246" s="18" t="s">
        <v>1</v>
      </c>
      <c r="F246" s="221">
        <v>1.119</v>
      </c>
      <c r="G246" s="33"/>
      <c r="H246" s="34"/>
    </row>
    <row r="247" spans="1:8" s="2" customFormat="1" ht="16.899999999999999" customHeight="1">
      <c r="A247" s="33"/>
      <c r="B247" s="34"/>
      <c r="C247" s="220" t="s">
        <v>1</v>
      </c>
      <c r="D247" s="220" t="s">
        <v>833</v>
      </c>
      <c r="E247" s="18" t="s">
        <v>1</v>
      </c>
      <c r="F247" s="221">
        <v>6.4169999999999998</v>
      </c>
      <c r="G247" s="33"/>
      <c r="H247" s="34"/>
    </row>
    <row r="248" spans="1:8" s="2" customFormat="1" ht="16.899999999999999" customHeight="1">
      <c r="A248" s="33"/>
      <c r="B248" s="34"/>
      <c r="C248" s="220" t="s">
        <v>1</v>
      </c>
      <c r="D248" s="220" t="s">
        <v>834</v>
      </c>
      <c r="E248" s="18" t="s">
        <v>1</v>
      </c>
      <c r="F248" s="221">
        <v>10.776999999999999</v>
      </c>
      <c r="G248" s="33"/>
      <c r="H248" s="34"/>
    </row>
    <row r="249" spans="1:8" s="2" customFormat="1" ht="16.899999999999999" customHeight="1">
      <c r="A249" s="33"/>
      <c r="B249" s="34"/>
      <c r="C249" s="220" t="s">
        <v>1</v>
      </c>
      <c r="D249" s="220" t="s">
        <v>835</v>
      </c>
      <c r="E249" s="18" t="s">
        <v>1</v>
      </c>
      <c r="F249" s="221">
        <v>4.899</v>
      </c>
      <c r="G249" s="33"/>
      <c r="H249" s="34"/>
    </row>
    <row r="250" spans="1:8" s="2" customFormat="1" ht="16.899999999999999" customHeight="1">
      <c r="A250" s="33"/>
      <c r="B250" s="34"/>
      <c r="C250" s="220" t="s">
        <v>1</v>
      </c>
      <c r="D250" s="220" t="s">
        <v>836</v>
      </c>
      <c r="E250" s="18" t="s">
        <v>1</v>
      </c>
      <c r="F250" s="221">
        <v>8.8409999999999993</v>
      </c>
      <c r="G250" s="33"/>
      <c r="H250" s="34"/>
    </row>
    <row r="251" spans="1:8" s="2" customFormat="1" ht="16.899999999999999" customHeight="1">
      <c r="A251" s="33"/>
      <c r="B251" s="34"/>
      <c r="C251" s="220" t="s">
        <v>1</v>
      </c>
      <c r="D251" s="220" t="s">
        <v>837</v>
      </c>
      <c r="E251" s="18" t="s">
        <v>1</v>
      </c>
      <c r="F251" s="221">
        <v>3.831</v>
      </c>
      <c r="G251" s="33"/>
      <c r="H251" s="34"/>
    </row>
    <row r="252" spans="1:8" s="2" customFormat="1" ht="16.899999999999999" customHeight="1">
      <c r="A252" s="33"/>
      <c r="B252" s="34"/>
      <c r="C252" s="220" t="s">
        <v>1</v>
      </c>
      <c r="D252" s="220" t="s">
        <v>838</v>
      </c>
      <c r="E252" s="18" t="s">
        <v>1</v>
      </c>
      <c r="F252" s="221">
        <v>0.217</v>
      </c>
      <c r="G252" s="33"/>
      <c r="H252" s="34"/>
    </row>
    <row r="253" spans="1:8" s="2" customFormat="1" ht="16.899999999999999" customHeight="1">
      <c r="A253" s="33"/>
      <c r="B253" s="34"/>
      <c r="C253" s="220" t="s">
        <v>1</v>
      </c>
      <c r="D253" s="220" t="s">
        <v>839</v>
      </c>
      <c r="E253" s="18" t="s">
        <v>1</v>
      </c>
      <c r="F253" s="221">
        <v>3.01</v>
      </c>
      <c r="G253" s="33"/>
      <c r="H253" s="34"/>
    </row>
    <row r="254" spans="1:8" s="2" customFormat="1" ht="16.899999999999999" customHeight="1">
      <c r="A254" s="33"/>
      <c r="B254" s="34"/>
      <c r="C254" s="220" t="s">
        <v>664</v>
      </c>
      <c r="D254" s="220" t="s">
        <v>195</v>
      </c>
      <c r="E254" s="18" t="s">
        <v>1</v>
      </c>
      <c r="F254" s="221">
        <v>1118.6690000000001</v>
      </c>
      <c r="G254" s="33"/>
      <c r="H254" s="34"/>
    </row>
    <row r="255" spans="1:8" s="2" customFormat="1" ht="16.899999999999999" customHeight="1">
      <c r="A255" s="33"/>
      <c r="B255" s="34"/>
      <c r="C255" s="222" t="s">
        <v>5774</v>
      </c>
      <c r="D255" s="33"/>
      <c r="E255" s="33"/>
      <c r="F255" s="33"/>
      <c r="G255" s="33"/>
      <c r="H255" s="34"/>
    </row>
    <row r="256" spans="1:8" s="2" customFormat="1" ht="16.899999999999999" customHeight="1">
      <c r="A256" s="33"/>
      <c r="B256" s="34"/>
      <c r="C256" s="220" t="s">
        <v>822</v>
      </c>
      <c r="D256" s="220" t="s">
        <v>823</v>
      </c>
      <c r="E256" s="18" t="s">
        <v>228</v>
      </c>
      <c r="F256" s="221">
        <v>1111.6289999999999</v>
      </c>
      <c r="G256" s="33"/>
      <c r="H256" s="34"/>
    </row>
    <row r="257" spans="1:8" s="2" customFormat="1" ht="16.899999999999999" customHeight="1">
      <c r="A257" s="33"/>
      <c r="B257" s="34"/>
      <c r="C257" s="220" t="s">
        <v>326</v>
      </c>
      <c r="D257" s="220" t="s">
        <v>327</v>
      </c>
      <c r="E257" s="18" t="s">
        <v>228</v>
      </c>
      <c r="F257" s="221">
        <v>1165.644</v>
      </c>
      <c r="G257" s="33"/>
      <c r="H257" s="34"/>
    </row>
    <row r="258" spans="1:8" s="2" customFormat="1" ht="16.899999999999999" customHeight="1">
      <c r="A258" s="33"/>
      <c r="B258" s="34"/>
      <c r="C258" s="216" t="s">
        <v>666</v>
      </c>
      <c r="D258" s="217" t="s">
        <v>1</v>
      </c>
      <c r="E258" s="218" t="s">
        <v>1</v>
      </c>
      <c r="F258" s="219">
        <v>1079.558</v>
      </c>
      <c r="G258" s="33"/>
      <c r="H258" s="34"/>
    </row>
    <row r="259" spans="1:8" s="2" customFormat="1" ht="16.899999999999999" customHeight="1">
      <c r="A259" s="33"/>
      <c r="B259" s="34"/>
      <c r="C259" s="220" t="s">
        <v>1</v>
      </c>
      <c r="D259" s="220" t="s">
        <v>825</v>
      </c>
      <c r="E259" s="18" t="s">
        <v>1</v>
      </c>
      <c r="F259" s="221">
        <v>0</v>
      </c>
      <c r="G259" s="33"/>
      <c r="H259" s="34"/>
    </row>
    <row r="260" spans="1:8" s="2" customFormat="1" ht="16.899999999999999" customHeight="1">
      <c r="A260" s="33"/>
      <c r="B260" s="34"/>
      <c r="C260" s="220" t="s">
        <v>1</v>
      </c>
      <c r="D260" s="220" t="s">
        <v>826</v>
      </c>
      <c r="E260" s="18" t="s">
        <v>1</v>
      </c>
      <c r="F260" s="221">
        <v>0</v>
      </c>
      <c r="G260" s="33"/>
      <c r="H260" s="34"/>
    </row>
    <row r="261" spans="1:8" s="2" customFormat="1" ht="16.899999999999999" customHeight="1">
      <c r="A261" s="33"/>
      <c r="B261" s="34"/>
      <c r="C261" s="220" t="s">
        <v>1</v>
      </c>
      <c r="D261" s="220" t="s">
        <v>827</v>
      </c>
      <c r="E261" s="18" t="s">
        <v>1</v>
      </c>
      <c r="F261" s="221">
        <v>0</v>
      </c>
      <c r="G261" s="33"/>
      <c r="H261" s="34"/>
    </row>
    <row r="262" spans="1:8" s="2" customFormat="1" ht="16.899999999999999" customHeight="1">
      <c r="A262" s="33"/>
      <c r="B262" s="34"/>
      <c r="C262" s="220" t="s">
        <v>1</v>
      </c>
      <c r="D262" s="220" t="s">
        <v>828</v>
      </c>
      <c r="E262" s="18" t="s">
        <v>1</v>
      </c>
      <c r="F262" s="221">
        <v>0</v>
      </c>
      <c r="G262" s="33"/>
      <c r="H262" s="34"/>
    </row>
    <row r="263" spans="1:8" s="2" customFormat="1" ht="16.899999999999999" customHeight="1">
      <c r="A263" s="33"/>
      <c r="B263" s="34"/>
      <c r="C263" s="220" t="s">
        <v>1</v>
      </c>
      <c r="D263" s="220" t="s">
        <v>829</v>
      </c>
      <c r="E263" s="18" t="s">
        <v>1</v>
      </c>
      <c r="F263" s="221">
        <v>1079.558</v>
      </c>
      <c r="G263" s="33"/>
      <c r="H263" s="34"/>
    </row>
    <row r="264" spans="1:8" s="2" customFormat="1" ht="16.899999999999999" customHeight="1">
      <c r="A264" s="33"/>
      <c r="B264" s="34"/>
      <c r="C264" s="220" t="s">
        <v>666</v>
      </c>
      <c r="D264" s="220" t="s">
        <v>510</v>
      </c>
      <c r="E264" s="18" t="s">
        <v>1</v>
      </c>
      <c r="F264" s="221">
        <v>1079.558</v>
      </c>
      <c r="G264" s="33"/>
      <c r="H264" s="34"/>
    </row>
    <row r="265" spans="1:8" s="2" customFormat="1" ht="16.899999999999999" customHeight="1">
      <c r="A265" s="33"/>
      <c r="B265" s="34"/>
      <c r="C265" s="222" t="s">
        <v>5774</v>
      </c>
      <c r="D265" s="33"/>
      <c r="E265" s="33"/>
      <c r="F265" s="33"/>
      <c r="G265" s="33"/>
      <c r="H265" s="34"/>
    </row>
    <row r="266" spans="1:8" s="2" customFormat="1" ht="16.899999999999999" customHeight="1">
      <c r="A266" s="33"/>
      <c r="B266" s="34"/>
      <c r="C266" s="220" t="s">
        <v>822</v>
      </c>
      <c r="D266" s="220" t="s">
        <v>823</v>
      </c>
      <c r="E266" s="18" t="s">
        <v>228</v>
      </c>
      <c r="F266" s="221">
        <v>1111.6289999999999</v>
      </c>
      <c r="G266" s="33"/>
      <c r="H266" s="34"/>
    </row>
    <row r="267" spans="1:8" s="2" customFormat="1" ht="16.899999999999999" customHeight="1">
      <c r="A267" s="33"/>
      <c r="B267" s="34"/>
      <c r="C267" s="216" t="s">
        <v>668</v>
      </c>
      <c r="D267" s="217" t="s">
        <v>1</v>
      </c>
      <c r="E267" s="218" t="s">
        <v>1</v>
      </c>
      <c r="F267" s="219">
        <v>39.110999999999997</v>
      </c>
      <c r="G267" s="33"/>
      <c r="H267" s="34"/>
    </row>
    <row r="268" spans="1:8" s="2" customFormat="1" ht="16.899999999999999" customHeight="1">
      <c r="A268" s="33"/>
      <c r="B268" s="34"/>
      <c r="C268" s="220" t="s">
        <v>1</v>
      </c>
      <c r="D268" s="220" t="s">
        <v>830</v>
      </c>
      <c r="E268" s="18" t="s">
        <v>1</v>
      </c>
      <c r="F268" s="221">
        <v>0</v>
      </c>
      <c r="G268" s="33"/>
      <c r="H268" s="34"/>
    </row>
    <row r="269" spans="1:8" s="2" customFormat="1" ht="16.899999999999999" customHeight="1">
      <c r="A269" s="33"/>
      <c r="B269" s="34"/>
      <c r="C269" s="220" t="s">
        <v>1</v>
      </c>
      <c r="D269" s="220" t="s">
        <v>831</v>
      </c>
      <c r="E269" s="18" t="s">
        <v>1</v>
      </c>
      <c r="F269" s="221">
        <v>0</v>
      </c>
      <c r="G269" s="33"/>
      <c r="H269" s="34"/>
    </row>
    <row r="270" spans="1:8" s="2" customFormat="1" ht="16.899999999999999" customHeight="1">
      <c r="A270" s="33"/>
      <c r="B270" s="34"/>
      <c r="C270" s="220" t="s">
        <v>1</v>
      </c>
      <c r="D270" s="220" t="s">
        <v>832</v>
      </c>
      <c r="E270" s="18" t="s">
        <v>1</v>
      </c>
      <c r="F270" s="221">
        <v>1.119</v>
      </c>
      <c r="G270" s="33"/>
      <c r="H270" s="34"/>
    </row>
    <row r="271" spans="1:8" s="2" customFormat="1" ht="16.899999999999999" customHeight="1">
      <c r="A271" s="33"/>
      <c r="B271" s="34"/>
      <c r="C271" s="220" t="s">
        <v>1</v>
      </c>
      <c r="D271" s="220" t="s">
        <v>833</v>
      </c>
      <c r="E271" s="18" t="s">
        <v>1</v>
      </c>
      <c r="F271" s="221">
        <v>6.4169999999999998</v>
      </c>
      <c r="G271" s="33"/>
      <c r="H271" s="34"/>
    </row>
    <row r="272" spans="1:8" s="2" customFormat="1" ht="16.899999999999999" customHeight="1">
      <c r="A272" s="33"/>
      <c r="B272" s="34"/>
      <c r="C272" s="220" t="s">
        <v>1</v>
      </c>
      <c r="D272" s="220" t="s">
        <v>834</v>
      </c>
      <c r="E272" s="18" t="s">
        <v>1</v>
      </c>
      <c r="F272" s="221">
        <v>10.776999999999999</v>
      </c>
      <c r="G272" s="33"/>
      <c r="H272" s="34"/>
    </row>
    <row r="273" spans="1:8" s="2" customFormat="1" ht="16.899999999999999" customHeight="1">
      <c r="A273" s="33"/>
      <c r="B273" s="34"/>
      <c r="C273" s="220" t="s">
        <v>1</v>
      </c>
      <c r="D273" s="220" t="s">
        <v>835</v>
      </c>
      <c r="E273" s="18" t="s">
        <v>1</v>
      </c>
      <c r="F273" s="221">
        <v>4.899</v>
      </c>
      <c r="G273" s="33"/>
      <c r="H273" s="34"/>
    </row>
    <row r="274" spans="1:8" s="2" customFormat="1" ht="16.899999999999999" customHeight="1">
      <c r="A274" s="33"/>
      <c r="B274" s="34"/>
      <c r="C274" s="220" t="s">
        <v>1</v>
      </c>
      <c r="D274" s="220" t="s">
        <v>836</v>
      </c>
      <c r="E274" s="18" t="s">
        <v>1</v>
      </c>
      <c r="F274" s="221">
        <v>8.8409999999999993</v>
      </c>
      <c r="G274" s="33"/>
      <c r="H274" s="34"/>
    </row>
    <row r="275" spans="1:8" s="2" customFormat="1" ht="16.899999999999999" customHeight="1">
      <c r="A275" s="33"/>
      <c r="B275" s="34"/>
      <c r="C275" s="220" t="s">
        <v>1</v>
      </c>
      <c r="D275" s="220" t="s">
        <v>837</v>
      </c>
      <c r="E275" s="18" t="s">
        <v>1</v>
      </c>
      <c r="F275" s="221">
        <v>3.831</v>
      </c>
      <c r="G275" s="33"/>
      <c r="H275" s="34"/>
    </row>
    <row r="276" spans="1:8" s="2" customFormat="1" ht="16.899999999999999" customHeight="1">
      <c r="A276" s="33"/>
      <c r="B276" s="34"/>
      <c r="C276" s="220" t="s">
        <v>1</v>
      </c>
      <c r="D276" s="220" t="s">
        <v>838</v>
      </c>
      <c r="E276" s="18" t="s">
        <v>1</v>
      </c>
      <c r="F276" s="221">
        <v>0.217</v>
      </c>
      <c r="G276" s="33"/>
      <c r="H276" s="34"/>
    </row>
    <row r="277" spans="1:8" s="2" customFormat="1" ht="16.899999999999999" customHeight="1">
      <c r="A277" s="33"/>
      <c r="B277" s="34"/>
      <c r="C277" s="220" t="s">
        <v>1</v>
      </c>
      <c r="D277" s="220" t="s">
        <v>839</v>
      </c>
      <c r="E277" s="18" t="s">
        <v>1</v>
      </c>
      <c r="F277" s="221">
        <v>3.01</v>
      </c>
      <c r="G277" s="33"/>
      <c r="H277" s="34"/>
    </row>
    <row r="278" spans="1:8" s="2" customFormat="1" ht="16.899999999999999" customHeight="1">
      <c r="A278" s="33"/>
      <c r="B278" s="34"/>
      <c r="C278" s="220" t="s">
        <v>668</v>
      </c>
      <c r="D278" s="220" t="s">
        <v>510</v>
      </c>
      <c r="E278" s="18" t="s">
        <v>1</v>
      </c>
      <c r="F278" s="221">
        <v>39.110999999999997</v>
      </c>
      <c r="G278" s="33"/>
      <c r="H278" s="34"/>
    </row>
    <row r="279" spans="1:8" s="2" customFormat="1" ht="16.899999999999999" customHeight="1">
      <c r="A279" s="33"/>
      <c r="B279" s="34"/>
      <c r="C279" s="222" t="s">
        <v>5774</v>
      </c>
      <c r="D279" s="33"/>
      <c r="E279" s="33"/>
      <c r="F279" s="33"/>
      <c r="G279" s="33"/>
      <c r="H279" s="34"/>
    </row>
    <row r="280" spans="1:8" s="2" customFormat="1" ht="16.899999999999999" customHeight="1">
      <c r="A280" s="33"/>
      <c r="B280" s="34"/>
      <c r="C280" s="220" t="s">
        <v>822</v>
      </c>
      <c r="D280" s="220" t="s">
        <v>823</v>
      </c>
      <c r="E280" s="18" t="s">
        <v>228</v>
      </c>
      <c r="F280" s="221">
        <v>1111.6289999999999</v>
      </c>
      <c r="G280" s="33"/>
      <c r="H280" s="34"/>
    </row>
    <row r="281" spans="1:8" s="2" customFormat="1" ht="16.899999999999999" customHeight="1">
      <c r="A281" s="33"/>
      <c r="B281" s="34"/>
      <c r="C281" s="220" t="s">
        <v>842</v>
      </c>
      <c r="D281" s="220" t="s">
        <v>843</v>
      </c>
      <c r="E281" s="18" t="s">
        <v>228</v>
      </c>
      <c r="F281" s="221">
        <v>3.911</v>
      </c>
      <c r="G281" s="33"/>
      <c r="H281" s="34"/>
    </row>
    <row r="282" spans="1:8" s="2" customFormat="1" ht="16.899999999999999" customHeight="1">
      <c r="A282" s="33"/>
      <c r="B282" s="34"/>
      <c r="C282" s="220" t="s">
        <v>846</v>
      </c>
      <c r="D282" s="220" t="s">
        <v>847</v>
      </c>
      <c r="E282" s="18" t="s">
        <v>228</v>
      </c>
      <c r="F282" s="221">
        <v>3.129</v>
      </c>
      <c r="G282" s="33"/>
      <c r="H282" s="34"/>
    </row>
    <row r="283" spans="1:8" s="2" customFormat="1" ht="16.899999999999999" customHeight="1">
      <c r="A283" s="33"/>
      <c r="B283" s="34"/>
      <c r="C283" s="216" t="s">
        <v>670</v>
      </c>
      <c r="D283" s="217" t="s">
        <v>1</v>
      </c>
      <c r="E283" s="218" t="s">
        <v>1</v>
      </c>
      <c r="F283" s="219">
        <v>1267.0039999999999</v>
      </c>
      <c r="G283" s="33"/>
      <c r="H283" s="34"/>
    </row>
    <row r="284" spans="1:8" s="2" customFormat="1" ht="16.899999999999999" customHeight="1">
      <c r="A284" s="33"/>
      <c r="B284" s="34"/>
      <c r="C284" s="220" t="s">
        <v>1</v>
      </c>
      <c r="D284" s="220" t="s">
        <v>851</v>
      </c>
      <c r="E284" s="18" t="s">
        <v>1</v>
      </c>
      <c r="F284" s="221">
        <v>148.33500000000001</v>
      </c>
      <c r="G284" s="33"/>
      <c r="H284" s="34"/>
    </row>
    <row r="285" spans="1:8" s="2" customFormat="1" ht="16.899999999999999" customHeight="1">
      <c r="A285" s="33"/>
      <c r="B285" s="34"/>
      <c r="C285" s="220" t="s">
        <v>1</v>
      </c>
      <c r="D285" s="220" t="s">
        <v>852</v>
      </c>
      <c r="E285" s="18" t="s">
        <v>1</v>
      </c>
      <c r="F285" s="221">
        <v>1118.6690000000001</v>
      </c>
      <c r="G285" s="33"/>
      <c r="H285" s="34"/>
    </row>
    <row r="286" spans="1:8" s="2" customFormat="1" ht="16.899999999999999" customHeight="1">
      <c r="A286" s="33"/>
      <c r="B286" s="34"/>
      <c r="C286" s="220" t="s">
        <v>670</v>
      </c>
      <c r="D286" s="220" t="s">
        <v>195</v>
      </c>
      <c r="E286" s="18" t="s">
        <v>1</v>
      </c>
      <c r="F286" s="221">
        <v>1267.0039999999999</v>
      </c>
      <c r="G286" s="33"/>
      <c r="H286" s="34"/>
    </row>
    <row r="287" spans="1:8" s="2" customFormat="1" ht="16.899999999999999" customHeight="1">
      <c r="A287" s="33"/>
      <c r="B287" s="34"/>
      <c r="C287" s="222" t="s">
        <v>5774</v>
      </c>
      <c r="D287" s="33"/>
      <c r="E287" s="33"/>
      <c r="F287" s="33"/>
      <c r="G287" s="33"/>
      <c r="H287" s="34"/>
    </row>
    <row r="288" spans="1:8" s="2" customFormat="1" ht="16.899999999999999" customHeight="1">
      <c r="A288" s="33"/>
      <c r="B288" s="34"/>
      <c r="C288" s="220" t="s">
        <v>326</v>
      </c>
      <c r="D288" s="220" t="s">
        <v>327</v>
      </c>
      <c r="E288" s="18" t="s">
        <v>228</v>
      </c>
      <c r="F288" s="221">
        <v>1165.644</v>
      </c>
      <c r="G288" s="33"/>
      <c r="H288" s="34"/>
    </row>
    <row r="289" spans="1:8" s="2" customFormat="1" ht="16.899999999999999" customHeight="1">
      <c r="A289" s="33"/>
      <c r="B289" s="34"/>
      <c r="C289" s="220" t="s">
        <v>512</v>
      </c>
      <c r="D289" s="220" t="s">
        <v>513</v>
      </c>
      <c r="E289" s="18" t="s">
        <v>228</v>
      </c>
      <c r="F289" s="221">
        <v>101.36</v>
      </c>
      <c r="G289" s="33"/>
      <c r="H289" s="34"/>
    </row>
    <row r="290" spans="1:8" s="2" customFormat="1" ht="16.899999999999999" customHeight="1">
      <c r="A290" s="33"/>
      <c r="B290" s="34"/>
      <c r="C290" s="220" t="s">
        <v>334</v>
      </c>
      <c r="D290" s="220" t="s">
        <v>858</v>
      </c>
      <c r="E290" s="18" t="s">
        <v>228</v>
      </c>
      <c r="F290" s="221">
        <v>1140.3040000000001</v>
      </c>
      <c r="G290" s="33"/>
      <c r="H290" s="34"/>
    </row>
    <row r="291" spans="1:8" s="2" customFormat="1" ht="16.899999999999999" customHeight="1">
      <c r="A291" s="33"/>
      <c r="B291" s="34"/>
      <c r="C291" s="220" t="s">
        <v>521</v>
      </c>
      <c r="D291" s="220" t="s">
        <v>862</v>
      </c>
      <c r="E291" s="18" t="s">
        <v>228</v>
      </c>
      <c r="F291" s="221">
        <v>126.7</v>
      </c>
      <c r="G291" s="33"/>
      <c r="H291" s="34"/>
    </row>
    <row r="292" spans="1:8" s="2" customFormat="1" ht="16.899999999999999" customHeight="1">
      <c r="A292" s="33"/>
      <c r="B292" s="34"/>
      <c r="C292" s="216" t="s">
        <v>672</v>
      </c>
      <c r="D292" s="217" t="s">
        <v>1</v>
      </c>
      <c r="E292" s="218" t="s">
        <v>1</v>
      </c>
      <c r="F292" s="219">
        <v>1439.41</v>
      </c>
      <c r="G292" s="33"/>
      <c r="H292" s="34"/>
    </row>
    <row r="293" spans="1:8" s="2" customFormat="1" ht="16.899999999999999" customHeight="1">
      <c r="A293" s="33"/>
      <c r="B293" s="34"/>
      <c r="C293" s="220" t="s">
        <v>1</v>
      </c>
      <c r="D293" s="220" t="s">
        <v>785</v>
      </c>
      <c r="E293" s="18" t="s">
        <v>1</v>
      </c>
      <c r="F293" s="221">
        <v>0</v>
      </c>
      <c r="G293" s="33"/>
      <c r="H293" s="34"/>
    </row>
    <row r="294" spans="1:8" s="2" customFormat="1" ht="16.899999999999999" customHeight="1">
      <c r="A294" s="33"/>
      <c r="B294" s="34"/>
      <c r="C294" s="220" t="s">
        <v>1</v>
      </c>
      <c r="D294" s="220" t="s">
        <v>786</v>
      </c>
      <c r="E294" s="18" t="s">
        <v>1</v>
      </c>
      <c r="F294" s="221">
        <v>0</v>
      </c>
      <c r="G294" s="33"/>
      <c r="H294" s="34"/>
    </row>
    <row r="295" spans="1:8" s="2" customFormat="1" ht="16.899999999999999" customHeight="1">
      <c r="A295" s="33"/>
      <c r="B295" s="34"/>
      <c r="C295" s="220" t="s">
        <v>1</v>
      </c>
      <c r="D295" s="220" t="s">
        <v>787</v>
      </c>
      <c r="E295" s="18" t="s">
        <v>1</v>
      </c>
      <c r="F295" s="221">
        <v>0</v>
      </c>
      <c r="G295" s="33"/>
      <c r="H295" s="34"/>
    </row>
    <row r="296" spans="1:8" s="2" customFormat="1" ht="16.899999999999999" customHeight="1">
      <c r="A296" s="33"/>
      <c r="B296" s="34"/>
      <c r="C296" s="220" t="s">
        <v>1</v>
      </c>
      <c r="D296" s="220" t="s">
        <v>788</v>
      </c>
      <c r="E296" s="18" t="s">
        <v>1</v>
      </c>
      <c r="F296" s="221">
        <v>0</v>
      </c>
      <c r="G296" s="33"/>
      <c r="H296" s="34"/>
    </row>
    <row r="297" spans="1:8" s="2" customFormat="1" ht="16.899999999999999" customHeight="1">
      <c r="A297" s="33"/>
      <c r="B297" s="34"/>
      <c r="C297" s="220" t="s">
        <v>1</v>
      </c>
      <c r="D297" s="220" t="s">
        <v>673</v>
      </c>
      <c r="E297" s="18" t="s">
        <v>1</v>
      </c>
      <c r="F297" s="221">
        <v>1439.41</v>
      </c>
      <c r="G297" s="33"/>
      <c r="H297" s="34"/>
    </row>
    <row r="298" spans="1:8" s="2" customFormat="1" ht="16.899999999999999" customHeight="1">
      <c r="A298" s="33"/>
      <c r="B298" s="34"/>
      <c r="C298" s="220" t="s">
        <v>672</v>
      </c>
      <c r="D298" s="220" t="s">
        <v>510</v>
      </c>
      <c r="E298" s="18" t="s">
        <v>1</v>
      </c>
      <c r="F298" s="221">
        <v>1439.41</v>
      </c>
      <c r="G298" s="33"/>
      <c r="H298" s="34"/>
    </row>
    <row r="299" spans="1:8" s="2" customFormat="1" ht="16.899999999999999" customHeight="1">
      <c r="A299" s="33"/>
      <c r="B299" s="34"/>
      <c r="C299" s="222" t="s">
        <v>5774</v>
      </c>
      <c r="D299" s="33"/>
      <c r="E299" s="33"/>
      <c r="F299" s="33"/>
      <c r="G299" s="33"/>
      <c r="H299" s="34"/>
    </row>
    <row r="300" spans="1:8" s="2" customFormat="1" ht="16.899999999999999" customHeight="1">
      <c r="A300" s="33"/>
      <c r="B300" s="34"/>
      <c r="C300" s="220" t="s">
        <v>475</v>
      </c>
      <c r="D300" s="220" t="s">
        <v>476</v>
      </c>
      <c r="E300" s="18" t="s">
        <v>288</v>
      </c>
      <c r="F300" s="221">
        <v>1439.41</v>
      </c>
      <c r="G300" s="33"/>
      <c r="H300" s="34"/>
    </row>
    <row r="301" spans="1:8" s="2" customFormat="1" ht="16.899999999999999" customHeight="1">
      <c r="A301" s="33"/>
      <c r="B301" s="34"/>
      <c r="C301" s="220" t="s">
        <v>822</v>
      </c>
      <c r="D301" s="220" t="s">
        <v>823</v>
      </c>
      <c r="E301" s="18" t="s">
        <v>228</v>
      </c>
      <c r="F301" s="221">
        <v>1111.6289999999999</v>
      </c>
      <c r="G301" s="33"/>
      <c r="H301" s="34"/>
    </row>
    <row r="302" spans="1:8" s="2" customFormat="1" ht="16.899999999999999" customHeight="1">
      <c r="A302" s="33"/>
      <c r="B302" s="34"/>
      <c r="C302" s="216" t="s">
        <v>674</v>
      </c>
      <c r="D302" s="217" t="s">
        <v>1</v>
      </c>
      <c r="E302" s="218" t="s">
        <v>1</v>
      </c>
      <c r="F302" s="219">
        <v>3606.5</v>
      </c>
      <c r="G302" s="33"/>
      <c r="H302" s="34"/>
    </row>
    <row r="303" spans="1:8" s="2" customFormat="1" ht="16.899999999999999" customHeight="1">
      <c r="A303" s="33"/>
      <c r="B303" s="34"/>
      <c r="C303" s="220" t="s">
        <v>1</v>
      </c>
      <c r="D303" s="220" t="s">
        <v>935</v>
      </c>
      <c r="E303" s="18" t="s">
        <v>1</v>
      </c>
      <c r="F303" s="221">
        <v>69.5</v>
      </c>
      <c r="G303" s="33"/>
      <c r="H303" s="34"/>
    </row>
    <row r="304" spans="1:8" s="2" customFormat="1" ht="16.899999999999999" customHeight="1">
      <c r="A304" s="33"/>
      <c r="B304" s="34"/>
      <c r="C304" s="220" t="s">
        <v>1</v>
      </c>
      <c r="D304" s="220" t="s">
        <v>936</v>
      </c>
      <c r="E304" s="18" t="s">
        <v>1</v>
      </c>
      <c r="F304" s="221">
        <v>3537</v>
      </c>
      <c r="G304" s="33"/>
      <c r="H304" s="34"/>
    </row>
    <row r="305" spans="1:8" s="2" customFormat="1" ht="16.899999999999999" customHeight="1">
      <c r="A305" s="33"/>
      <c r="B305" s="34"/>
      <c r="C305" s="220" t="s">
        <v>674</v>
      </c>
      <c r="D305" s="220" t="s">
        <v>195</v>
      </c>
      <c r="E305" s="18" t="s">
        <v>1</v>
      </c>
      <c r="F305" s="221">
        <v>3606.5</v>
      </c>
      <c r="G305" s="33"/>
      <c r="H305" s="34"/>
    </row>
    <row r="306" spans="1:8" s="2" customFormat="1" ht="16.899999999999999" customHeight="1">
      <c r="A306" s="33"/>
      <c r="B306" s="34"/>
      <c r="C306" s="222" t="s">
        <v>5774</v>
      </c>
      <c r="D306" s="33"/>
      <c r="E306" s="33"/>
      <c r="F306" s="33"/>
      <c r="G306" s="33"/>
      <c r="H306" s="34"/>
    </row>
    <row r="307" spans="1:8" s="2" customFormat="1" ht="16.899999999999999" customHeight="1">
      <c r="A307" s="33"/>
      <c r="B307" s="34"/>
      <c r="C307" s="220" t="s">
        <v>557</v>
      </c>
      <c r="D307" s="220" t="s">
        <v>558</v>
      </c>
      <c r="E307" s="18" t="s">
        <v>288</v>
      </c>
      <c r="F307" s="221">
        <v>3606.5</v>
      </c>
      <c r="G307" s="33"/>
      <c r="H307" s="34"/>
    </row>
    <row r="308" spans="1:8" s="2" customFormat="1" ht="16.899999999999999" customHeight="1">
      <c r="A308" s="33"/>
      <c r="B308" s="34"/>
      <c r="C308" s="220" t="s">
        <v>926</v>
      </c>
      <c r="D308" s="220" t="s">
        <v>927</v>
      </c>
      <c r="E308" s="18" t="s">
        <v>228</v>
      </c>
      <c r="F308" s="221">
        <v>1146.5319999999999</v>
      </c>
      <c r="G308" s="33"/>
      <c r="H308" s="34"/>
    </row>
    <row r="309" spans="1:8" s="2" customFormat="1" ht="16.899999999999999" customHeight="1">
      <c r="A309" s="33"/>
      <c r="B309" s="34"/>
      <c r="C309" s="216" t="s">
        <v>680</v>
      </c>
      <c r="D309" s="217" t="s">
        <v>1</v>
      </c>
      <c r="E309" s="218" t="s">
        <v>1</v>
      </c>
      <c r="F309" s="219">
        <v>1838.1</v>
      </c>
      <c r="G309" s="33"/>
      <c r="H309" s="34"/>
    </row>
    <row r="310" spans="1:8" s="2" customFormat="1" ht="16.899999999999999" customHeight="1">
      <c r="A310" s="33"/>
      <c r="B310" s="34"/>
      <c r="C310" s="220" t="s">
        <v>1</v>
      </c>
      <c r="D310" s="220" t="s">
        <v>941</v>
      </c>
      <c r="E310" s="18" t="s">
        <v>1</v>
      </c>
      <c r="F310" s="221">
        <v>0</v>
      </c>
      <c r="G310" s="33"/>
      <c r="H310" s="34"/>
    </row>
    <row r="311" spans="1:8" s="2" customFormat="1" ht="16.899999999999999" customHeight="1">
      <c r="A311" s="33"/>
      <c r="B311" s="34"/>
      <c r="C311" s="220" t="s">
        <v>1</v>
      </c>
      <c r="D311" s="220" t="s">
        <v>942</v>
      </c>
      <c r="E311" s="18" t="s">
        <v>1</v>
      </c>
      <c r="F311" s="221">
        <v>0</v>
      </c>
      <c r="G311" s="33"/>
      <c r="H311" s="34"/>
    </row>
    <row r="312" spans="1:8" s="2" customFormat="1" ht="16.899999999999999" customHeight="1">
      <c r="A312" s="33"/>
      <c r="B312" s="34"/>
      <c r="C312" s="220" t="s">
        <v>1</v>
      </c>
      <c r="D312" s="220" t="s">
        <v>681</v>
      </c>
      <c r="E312" s="18" t="s">
        <v>1</v>
      </c>
      <c r="F312" s="221">
        <v>1838.1</v>
      </c>
      <c r="G312" s="33"/>
      <c r="H312" s="34"/>
    </row>
    <row r="313" spans="1:8" s="2" customFormat="1" ht="16.899999999999999" customHeight="1">
      <c r="A313" s="33"/>
      <c r="B313" s="34"/>
      <c r="C313" s="220" t="s">
        <v>680</v>
      </c>
      <c r="D313" s="220" t="s">
        <v>195</v>
      </c>
      <c r="E313" s="18" t="s">
        <v>1</v>
      </c>
      <c r="F313" s="221">
        <v>1838.1</v>
      </c>
      <c r="G313" s="33"/>
      <c r="H313" s="34"/>
    </row>
    <row r="314" spans="1:8" s="2" customFormat="1" ht="16.899999999999999" customHeight="1">
      <c r="A314" s="33"/>
      <c r="B314" s="34"/>
      <c r="C314" s="222" t="s">
        <v>5774</v>
      </c>
      <c r="D314" s="33"/>
      <c r="E314" s="33"/>
      <c r="F314" s="33"/>
      <c r="G314" s="33"/>
      <c r="H314" s="34"/>
    </row>
    <row r="315" spans="1:8" s="2" customFormat="1" ht="16.899999999999999" customHeight="1">
      <c r="A315" s="33"/>
      <c r="B315" s="34"/>
      <c r="C315" s="220" t="s">
        <v>938</v>
      </c>
      <c r="D315" s="220" t="s">
        <v>939</v>
      </c>
      <c r="E315" s="18" t="s">
        <v>288</v>
      </c>
      <c r="F315" s="221">
        <v>1838.1</v>
      </c>
      <c r="G315" s="33"/>
      <c r="H315" s="34"/>
    </row>
    <row r="316" spans="1:8" s="2" customFormat="1" ht="16.899999999999999" customHeight="1">
      <c r="A316" s="33"/>
      <c r="B316" s="34"/>
      <c r="C316" s="220" t="s">
        <v>926</v>
      </c>
      <c r="D316" s="220" t="s">
        <v>927</v>
      </c>
      <c r="E316" s="18" t="s">
        <v>228</v>
      </c>
      <c r="F316" s="221">
        <v>1146.5319999999999</v>
      </c>
      <c r="G316" s="33"/>
      <c r="H316" s="34"/>
    </row>
    <row r="317" spans="1:8" s="2" customFormat="1" ht="16.899999999999999" customHeight="1">
      <c r="A317" s="33"/>
      <c r="B317" s="34"/>
      <c r="C317" s="216" t="s">
        <v>676</v>
      </c>
      <c r="D317" s="217" t="s">
        <v>1</v>
      </c>
      <c r="E317" s="218" t="s">
        <v>1</v>
      </c>
      <c r="F317" s="219">
        <v>69.5</v>
      </c>
      <c r="G317" s="33"/>
      <c r="H317" s="34"/>
    </row>
    <row r="318" spans="1:8" s="2" customFormat="1" ht="16.899999999999999" customHeight="1">
      <c r="A318" s="33"/>
      <c r="B318" s="34"/>
      <c r="C318" s="220" t="s">
        <v>1</v>
      </c>
      <c r="D318" s="220" t="s">
        <v>935</v>
      </c>
      <c r="E318" s="18" t="s">
        <v>1</v>
      </c>
      <c r="F318" s="221">
        <v>69.5</v>
      </c>
      <c r="G318" s="33"/>
      <c r="H318" s="34"/>
    </row>
    <row r="319" spans="1:8" s="2" customFormat="1" ht="16.899999999999999" customHeight="1">
      <c r="A319" s="33"/>
      <c r="B319" s="34"/>
      <c r="C319" s="220" t="s">
        <v>676</v>
      </c>
      <c r="D319" s="220" t="s">
        <v>195</v>
      </c>
      <c r="E319" s="18" t="s">
        <v>1</v>
      </c>
      <c r="F319" s="221">
        <v>69.5</v>
      </c>
      <c r="G319" s="33"/>
      <c r="H319" s="34"/>
    </row>
    <row r="320" spans="1:8" s="2" customFormat="1" ht="16.899999999999999" customHeight="1">
      <c r="A320" s="33"/>
      <c r="B320" s="34"/>
      <c r="C320" s="222" t="s">
        <v>5774</v>
      </c>
      <c r="D320" s="33"/>
      <c r="E320" s="33"/>
      <c r="F320" s="33"/>
      <c r="G320" s="33"/>
      <c r="H320" s="34"/>
    </row>
    <row r="321" spans="1:8" s="2" customFormat="1" ht="16.899999999999999" customHeight="1">
      <c r="A321" s="33"/>
      <c r="B321" s="34"/>
      <c r="C321" s="220" t="s">
        <v>944</v>
      </c>
      <c r="D321" s="220" t="s">
        <v>945</v>
      </c>
      <c r="E321" s="18" t="s">
        <v>288</v>
      </c>
      <c r="F321" s="221">
        <v>69.5</v>
      </c>
      <c r="G321" s="33"/>
      <c r="H321" s="34"/>
    </row>
    <row r="322" spans="1:8" s="2" customFormat="1" ht="16.899999999999999" customHeight="1">
      <c r="A322" s="33"/>
      <c r="B322" s="34"/>
      <c r="C322" s="220" t="s">
        <v>926</v>
      </c>
      <c r="D322" s="220" t="s">
        <v>927</v>
      </c>
      <c r="E322" s="18" t="s">
        <v>228</v>
      </c>
      <c r="F322" s="221">
        <v>1146.5319999999999</v>
      </c>
      <c r="G322" s="33"/>
      <c r="H322" s="34"/>
    </row>
    <row r="323" spans="1:8" s="2" customFormat="1" ht="16.899999999999999" customHeight="1">
      <c r="A323" s="33"/>
      <c r="B323" s="34"/>
      <c r="C323" s="216" t="s">
        <v>269</v>
      </c>
      <c r="D323" s="217" t="s">
        <v>1</v>
      </c>
      <c r="E323" s="218" t="s">
        <v>1</v>
      </c>
      <c r="F323" s="219">
        <v>226.2</v>
      </c>
      <c r="G323" s="33"/>
      <c r="H323" s="34"/>
    </row>
    <row r="324" spans="1:8" s="2" customFormat="1" ht="16.899999999999999" customHeight="1">
      <c r="A324" s="33"/>
      <c r="B324" s="34"/>
      <c r="C324" s="220" t="s">
        <v>1</v>
      </c>
      <c r="D324" s="220" t="s">
        <v>885</v>
      </c>
      <c r="E324" s="18" t="s">
        <v>1</v>
      </c>
      <c r="F324" s="221">
        <v>226.2</v>
      </c>
      <c r="G324" s="33"/>
      <c r="H324" s="34"/>
    </row>
    <row r="325" spans="1:8" s="2" customFormat="1" ht="16.899999999999999" customHeight="1">
      <c r="A325" s="33"/>
      <c r="B325" s="34"/>
      <c r="C325" s="220" t="s">
        <v>269</v>
      </c>
      <c r="D325" s="220" t="s">
        <v>195</v>
      </c>
      <c r="E325" s="18" t="s">
        <v>1</v>
      </c>
      <c r="F325" s="221">
        <v>226.2</v>
      </c>
      <c r="G325" s="33"/>
      <c r="H325" s="34"/>
    </row>
    <row r="326" spans="1:8" s="2" customFormat="1" ht="16.899999999999999" customHeight="1">
      <c r="A326" s="33"/>
      <c r="B326" s="34"/>
      <c r="C326" s="222" t="s">
        <v>5774</v>
      </c>
      <c r="D326" s="33"/>
      <c r="E326" s="33"/>
      <c r="F326" s="33"/>
      <c r="G326" s="33"/>
      <c r="H326" s="34"/>
    </row>
    <row r="327" spans="1:8" s="2" customFormat="1" ht="16.899999999999999" customHeight="1">
      <c r="A327" s="33"/>
      <c r="B327" s="34"/>
      <c r="C327" s="220" t="s">
        <v>540</v>
      </c>
      <c r="D327" s="220" t="s">
        <v>541</v>
      </c>
      <c r="E327" s="18" t="s">
        <v>288</v>
      </c>
      <c r="F327" s="221">
        <v>226.2</v>
      </c>
      <c r="G327" s="33"/>
      <c r="H327" s="34"/>
    </row>
    <row r="328" spans="1:8" s="2" customFormat="1" ht="16.899999999999999" customHeight="1">
      <c r="A328" s="33"/>
      <c r="B328" s="34"/>
      <c r="C328" s="220" t="s">
        <v>348</v>
      </c>
      <c r="D328" s="220" t="s">
        <v>349</v>
      </c>
      <c r="E328" s="18" t="s">
        <v>228</v>
      </c>
      <c r="F328" s="221">
        <v>33.93</v>
      </c>
      <c r="G328" s="33"/>
      <c r="H328" s="34"/>
    </row>
    <row r="329" spans="1:8" s="2" customFormat="1" ht="16.899999999999999" customHeight="1">
      <c r="A329" s="33"/>
      <c r="B329" s="34"/>
      <c r="C329" s="220" t="s">
        <v>368</v>
      </c>
      <c r="D329" s="220" t="s">
        <v>369</v>
      </c>
      <c r="E329" s="18" t="s">
        <v>288</v>
      </c>
      <c r="F329" s="221">
        <v>226.2</v>
      </c>
      <c r="G329" s="33"/>
      <c r="H329" s="34"/>
    </row>
    <row r="330" spans="1:8" s="2" customFormat="1" ht="16.899999999999999" customHeight="1">
      <c r="A330" s="33"/>
      <c r="B330" s="34"/>
      <c r="C330" s="220" t="s">
        <v>865</v>
      </c>
      <c r="D330" s="220" t="s">
        <v>866</v>
      </c>
      <c r="E330" s="18" t="s">
        <v>288</v>
      </c>
      <c r="F330" s="221">
        <v>208.10400000000001</v>
      </c>
      <c r="G330" s="33"/>
      <c r="H330" s="34"/>
    </row>
    <row r="331" spans="1:8" s="2" customFormat="1" ht="16.899999999999999" customHeight="1">
      <c r="A331" s="33"/>
      <c r="B331" s="34"/>
      <c r="C331" s="220" t="s">
        <v>870</v>
      </c>
      <c r="D331" s="220" t="s">
        <v>871</v>
      </c>
      <c r="E331" s="18" t="s">
        <v>288</v>
      </c>
      <c r="F331" s="221">
        <v>18.096</v>
      </c>
      <c r="G331" s="33"/>
      <c r="H331" s="34"/>
    </row>
    <row r="332" spans="1:8" s="2" customFormat="1" ht="16.899999999999999" customHeight="1">
      <c r="A332" s="33"/>
      <c r="B332" s="34"/>
      <c r="C332" s="220" t="s">
        <v>373</v>
      </c>
      <c r="D332" s="220" t="s">
        <v>374</v>
      </c>
      <c r="E332" s="18" t="s">
        <v>375</v>
      </c>
      <c r="F332" s="221">
        <v>6.7859999999999996</v>
      </c>
      <c r="G332" s="33"/>
      <c r="H332" s="34"/>
    </row>
    <row r="333" spans="1:8" s="2" customFormat="1" ht="16.899999999999999" customHeight="1">
      <c r="A333" s="33"/>
      <c r="B333" s="34"/>
      <c r="C333" s="220" t="s">
        <v>886</v>
      </c>
      <c r="D333" s="220" t="s">
        <v>233</v>
      </c>
      <c r="E333" s="18" t="s">
        <v>234</v>
      </c>
      <c r="F333" s="221">
        <v>54.287999999999997</v>
      </c>
      <c r="G333" s="33"/>
      <c r="H333" s="34"/>
    </row>
    <row r="334" spans="1:8" s="2" customFormat="1" ht="16.899999999999999" customHeight="1">
      <c r="A334" s="33"/>
      <c r="B334" s="34"/>
      <c r="C334" s="216" t="s">
        <v>423</v>
      </c>
      <c r="D334" s="217" t="s">
        <v>1</v>
      </c>
      <c r="E334" s="218" t="s">
        <v>1</v>
      </c>
      <c r="F334" s="219">
        <v>124.6</v>
      </c>
      <c r="G334" s="33"/>
      <c r="H334" s="34"/>
    </row>
    <row r="335" spans="1:8" s="2" customFormat="1" ht="16.899999999999999" customHeight="1">
      <c r="A335" s="33"/>
      <c r="B335" s="34"/>
      <c r="C335" s="220" t="s">
        <v>1</v>
      </c>
      <c r="D335" s="220" t="s">
        <v>811</v>
      </c>
      <c r="E335" s="18" t="s">
        <v>1</v>
      </c>
      <c r="F335" s="221">
        <v>0</v>
      </c>
      <c r="G335" s="33"/>
      <c r="H335" s="34"/>
    </row>
    <row r="336" spans="1:8" s="2" customFormat="1" ht="16.899999999999999" customHeight="1">
      <c r="A336" s="33"/>
      <c r="B336" s="34"/>
      <c r="C336" s="220" t="s">
        <v>1</v>
      </c>
      <c r="D336" s="220" t="s">
        <v>812</v>
      </c>
      <c r="E336" s="18" t="s">
        <v>1</v>
      </c>
      <c r="F336" s="221">
        <v>124.6</v>
      </c>
      <c r="G336" s="33"/>
      <c r="H336" s="34"/>
    </row>
    <row r="337" spans="1:8" s="2" customFormat="1" ht="16.899999999999999" customHeight="1">
      <c r="A337" s="33"/>
      <c r="B337" s="34"/>
      <c r="C337" s="220" t="s">
        <v>423</v>
      </c>
      <c r="D337" s="220" t="s">
        <v>195</v>
      </c>
      <c r="E337" s="18" t="s">
        <v>1</v>
      </c>
      <c r="F337" s="221">
        <v>124.6</v>
      </c>
      <c r="G337" s="33"/>
      <c r="H337" s="34"/>
    </row>
    <row r="338" spans="1:8" s="2" customFormat="1" ht="16.899999999999999" customHeight="1">
      <c r="A338" s="33"/>
      <c r="B338" s="34"/>
      <c r="C338" s="222" t="s">
        <v>5774</v>
      </c>
      <c r="D338" s="33"/>
      <c r="E338" s="33"/>
      <c r="F338" s="33"/>
      <c r="G338" s="33"/>
      <c r="H338" s="34"/>
    </row>
    <row r="339" spans="1:8" s="2" customFormat="1" ht="16.899999999999999" customHeight="1">
      <c r="A339" s="33"/>
      <c r="B339" s="34"/>
      <c r="C339" s="220" t="s">
        <v>808</v>
      </c>
      <c r="D339" s="220" t="s">
        <v>809</v>
      </c>
      <c r="E339" s="18" t="s">
        <v>228</v>
      </c>
      <c r="F339" s="221">
        <v>12.46</v>
      </c>
      <c r="G339" s="33"/>
      <c r="H339" s="34"/>
    </row>
    <row r="340" spans="1:8" s="2" customFormat="1" ht="16.899999999999999" customHeight="1">
      <c r="A340" s="33"/>
      <c r="B340" s="34"/>
      <c r="C340" s="220" t="s">
        <v>814</v>
      </c>
      <c r="D340" s="220" t="s">
        <v>815</v>
      </c>
      <c r="E340" s="18" t="s">
        <v>228</v>
      </c>
      <c r="F340" s="221">
        <v>102.172</v>
      </c>
      <c r="G340" s="33"/>
      <c r="H340" s="34"/>
    </row>
    <row r="341" spans="1:8" s="2" customFormat="1" ht="16.899999999999999" customHeight="1">
      <c r="A341" s="33"/>
      <c r="B341" s="34"/>
      <c r="C341" s="220" t="s">
        <v>818</v>
      </c>
      <c r="D341" s="220" t="s">
        <v>819</v>
      </c>
      <c r="E341" s="18" t="s">
        <v>228</v>
      </c>
      <c r="F341" s="221">
        <v>9.968</v>
      </c>
      <c r="G341" s="33"/>
      <c r="H341" s="34"/>
    </row>
    <row r="342" spans="1:8" s="2" customFormat="1" ht="16.899999999999999" customHeight="1">
      <c r="A342" s="33"/>
      <c r="B342" s="34"/>
      <c r="C342" s="220" t="s">
        <v>326</v>
      </c>
      <c r="D342" s="220" t="s">
        <v>327</v>
      </c>
      <c r="E342" s="18" t="s">
        <v>228</v>
      </c>
      <c r="F342" s="221">
        <v>1165.644</v>
      </c>
      <c r="G342" s="33"/>
      <c r="H342" s="34"/>
    </row>
    <row r="343" spans="1:8" s="2" customFormat="1" ht="16.899999999999999" customHeight="1">
      <c r="A343" s="33"/>
      <c r="B343" s="34"/>
      <c r="C343" s="216" t="s">
        <v>271</v>
      </c>
      <c r="D343" s="217" t="s">
        <v>1</v>
      </c>
      <c r="E343" s="218" t="s">
        <v>1</v>
      </c>
      <c r="F343" s="219">
        <v>11</v>
      </c>
      <c r="G343" s="33"/>
      <c r="H343" s="34"/>
    </row>
    <row r="344" spans="1:8" s="2" customFormat="1" ht="16.899999999999999" customHeight="1">
      <c r="A344" s="33"/>
      <c r="B344" s="34"/>
      <c r="C344" s="220" t="s">
        <v>1</v>
      </c>
      <c r="D344" s="220" t="s">
        <v>705</v>
      </c>
      <c r="E344" s="18" t="s">
        <v>1</v>
      </c>
      <c r="F344" s="221">
        <v>0</v>
      </c>
      <c r="G344" s="33"/>
      <c r="H344" s="34"/>
    </row>
    <row r="345" spans="1:8" s="2" customFormat="1" ht="16.899999999999999" customHeight="1">
      <c r="A345" s="33"/>
      <c r="B345" s="34"/>
      <c r="C345" s="220" t="s">
        <v>1</v>
      </c>
      <c r="D345" s="220" t="s">
        <v>706</v>
      </c>
      <c r="E345" s="18" t="s">
        <v>1</v>
      </c>
      <c r="F345" s="221">
        <v>11</v>
      </c>
      <c r="G345" s="33"/>
      <c r="H345" s="34"/>
    </row>
    <row r="346" spans="1:8" s="2" customFormat="1" ht="16.899999999999999" customHeight="1">
      <c r="A346" s="33"/>
      <c r="B346" s="34"/>
      <c r="C346" s="220" t="s">
        <v>271</v>
      </c>
      <c r="D346" s="220" t="s">
        <v>195</v>
      </c>
      <c r="E346" s="18" t="s">
        <v>1</v>
      </c>
      <c r="F346" s="221">
        <v>11</v>
      </c>
      <c r="G346" s="33"/>
      <c r="H346" s="34"/>
    </row>
    <row r="347" spans="1:8" s="2" customFormat="1" ht="16.899999999999999" customHeight="1">
      <c r="A347" s="33"/>
      <c r="B347" s="34"/>
      <c r="C347" s="222" t="s">
        <v>5774</v>
      </c>
      <c r="D347" s="33"/>
      <c r="E347" s="33"/>
      <c r="F347" s="33"/>
      <c r="G347" s="33"/>
      <c r="H347" s="34"/>
    </row>
    <row r="348" spans="1:8" s="2" customFormat="1" ht="16.899999999999999" customHeight="1">
      <c r="A348" s="33"/>
      <c r="B348" s="34"/>
      <c r="C348" s="220" t="s">
        <v>702</v>
      </c>
      <c r="D348" s="220" t="s">
        <v>703</v>
      </c>
      <c r="E348" s="18" t="s">
        <v>288</v>
      </c>
      <c r="F348" s="221">
        <v>11</v>
      </c>
      <c r="G348" s="33"/>
      <c r="H348" s="34"/>
    </row>
    <row r="349" spans="1:8" s="2" customFormat="1" ht="16.899999999999999" customHeight="1">
      <c r="A349" s="33"/>
      <c r="B349" s="34"/>
      <c r="C349" s="220" t="s">
        <v>1016</v>
      </c>
      <c r="D349" s="220" t="s">
        <v>1017</v>
      </c>
      <c r="E349" s="18" t="s">
        <v>288</v>
      </c>
      <c r="F349" s="221">
        <v>11</v>
      </c>
      <c r="G349" s="33"/>
      <c r="H349" s="34"/>
    </row>
    <row r="350" spans="1:8" s="2" customFormat="1" ht="16.899999999999999" customHeight="1">
      <c r="A350" s="33"/>
      <c r="B350" s="34"/>
      <c r="C350" s="220" t="s">
        <v>707</v>
      </c>
      <c r="D350" s="220" t="s">
        <v>708</v>
      </c>
      <c r="E350" s="18" t="s">
        <v>288</v>
      </c>
      <c r="F350" s="221">
        <v>11</v>
      </c>
      <c r="G350" s="33"/>
      <c r="H350" s="34"/>
    </row>
    <row r="351" spans="1:8" s="2" customFormat="1" ht="16.899999999999999" customHeight="1">
      <c r="A351" s="33"/>
      <c r="B351" s="34"/>
      <c r="C351" s="220" t="s">
        <v>295</v>
      </c>
      <c r="D351" s="220" t="s">
        <v>296</v>
      </c>
      <c r="E351" s="18" t="s">
        <v>288</v>
      </c>
      <c r="F351" s="221">
        <v>11</v>
      </c>
      <c r="G351" s="33"/>
      <c r="H351" s="34"/>
    </row>
    <row r="352" spans="1:8" s="2" customFormat="1" ht="26.45" customHeight="1">
      <c r="A352" s="33"/>
      <c r="B352" s="34"/>
      <c r="C352" s="215" t="s">
        <v>5779</v>
      </c>
      <c r="D352" s="215" t="s">
        <v>121</v>
      </c>
      <c r="E352" s="33"/>
      <c r="F352" s="33"/>
      <c r="G352" s="33"/>
      <c r="H352" s="34"/>
    </row>
    <row r="353" spans="1:8" s="2" customFormat="1" ht="16.899999999999999" customHeight="1">
      <c r="A353" s="33"/>
      <c r="B353" s="34"/>
      <c r="C353" s="216" t="s">
        <v>1248</v>
      </c>
      <c r="D353" s="217" t="s">
        <v>1</v>
      </c>
      <c r="E353" s="218" t="s">
        <v>1</v>
      </c>
      <c r="F353" s="219">
        <v>9.4499999999999993</v>
      </c>
      <c r="G353" s="33"/>
      <c r="H353" s="34"/>
    </row>
    <row r="354" spans="1:8" s="2" customFormat="1" ht="16.899999999999999" customHeight="1">
      <c r="A354" s="33"/>
      <c r="B354" s="34"/>
      <c r="C354" s="220" t="s">
        <v>1</v>
      </c>
      <c r="D354" s="220" t="s">
        <v>1282</v>
      </c>
      <c r="E354" s="18" t="s">
        <v>1</v>
      </c>
      <c r="F354" s="221">
        <v>0</v>
      </c>
      <c r="G354" s="33"/>
      <c r="H354" s="34"/>
    </row>
    <row r="355" spans="1:8" s="2" customFormat="1" ht="16.899999999999999" customHeight="1">
      <c r="A355" s="33"/>
      <c r="B355" s="34"/>
      <c r="C355" s="220" t="s">
        <v>1</v>
      </c>
      <c r="D355" s="220" t="s">
        <v>1291</v>
      </c>
      <c r="E355" s="18" t="s">
        <v>1</v>
      </c>
      <c r="F355" s="221">
        <v>9.4499999999999993</v>
      </c>
      <c r="G355" s="33"/>
      <c r="H355" s="34"/>
    </row>
    <row r="356" spans="1:8" s="2" customFormat="1" ht="16.899999999999999" customHeight="1">
      <c r="A356" s="33"/>
      <c r="B356" s="34"/>
      <c r="C356" s="220" t="s">
        <v>1248</v>
      </c>
      <c r="D356" s="220" t="s">
        <v>510</v>
      </c>
      <c r="E356" s="18" t="s">
        <v>1</v>
      </c>
      <c r="F356" s="221">
        <v>9.4499999999999993</v>
      </c>
      <c r="G356" s="33"/>
      <c r="H356" s="34"/>
    </row>
    <row r="357" spans="1:8" s="2" customFormat="1" ht="16.899999999999999" customHeight="1">
      <c r="A357" s="33"/>
      <c r="B357" s="34"/>
      <c r="C357" s="222" t="s">
        <v>5774</v>
      </c>
      <c r="D357" s="33"/>
      <c r="E357" s="33"/>
      <c r="F357" s="33"/>
      <c r="G357" s="33"/>
      <c r="H357" s="34"/>
    </row>
    <row r="358" spans="1:8" s="2" customFormat="1" ht="16.899999999999999" customHeight="1">
      <c r="A358" s="33"/>
      <c r="B358" s="34"/>
      <c r="C358" s="220" t="s">
        <v>1288</v>
      </c>
      <c r="D358" s="220" t="s">
        <v>1289</v>
      </c>
      <c r="E358" s="18" t="s">
        <v>288</v>
      </c>
      <c r="F358" s="221">
        <v>9.4499999999999993</v>
      </c>
      <c r="G358" s="33"/>
      <c r="H358" s="34"/>
    </row>
    <row r="359" spans="1:8" s="2" customFormat="1" ht="16.899999999999999" customHeight="1">
      <c r="A359" s="33"/>
      <c r="B359" s="34"/>
      <c r="C359" s="220" t="s">
        <v>727</v>
      </c>
      <c r="D359" s="220" t="s">
        <v>728</v>
      </c>
      <c r="E359" s="18" t="s">
        <v>288</v>
      </c>
      <c r="F359" s="221">
        <v>9.4499999999999993</v>
      </c>
      <c r="G359" s="33"/>
      <c r="H359" s="34"/>
    </row>
    <row r="360" spans="1:8" s="2" customFormat="1" ht="16.899999999999999" customHeight="1">
      <c r="A360" s="33"/>
      <c r="B360" s="34"/>
      <c r="C360" s="220" t="s">
        <v>348</v>
      </c>
      <c r="D360" s="220" t="s">
        <v>349</v>
      </c>
      <c r="E360" s="18" t="s">
        <v>228</v>
      </c>
      <c r="F360" s="221">
        <v>84.010999999999996</v>
      </c>
      <c r="G360" s="33"/>
      <c r="H360" s="34"/>
    </row>
    <row r="361" spans="1:8" s="2" customFormat="1" ht="16.899999999999999" customHeight="1">
      <c r="A361" s="33"/>
      <c r="B361" s="34"/>
      <c r="C361" s="220" t="s">
        <v>1385</v>
      </c>
      <c r="D361" s="220" t="s">
        <v>1386</v>
      </c>
      <c r="E361" s="18" t="s">
        <v>288</v>
      </c>
      <c r="F361" s="221">
        <v>9.4499999999999993</v>
      </c>
      <c r="G361" s="33"/>
      <c r="H361" s="34"/>
    </row>
    <row r="362" spans="1:8" s="2" customFormat="1" ht="16.899999999999999" customHeight="1">
      <c r="A362" s="33"/>
      <c r="B362" s="34"/>
      <c r="C362" s="220" t="s">
        <v>1431</v>
      </c>
      <c r="D362" s="220" t="s">
        <v>1432</v>
      </c>
      <c r="E362" s="18" t="s">
        <v>288</v>
      </c>
      <c r="F362" s="221">
        <v>9.4499999999999993</v>
      </c>
      <c r="G362" s="33"/>
      <c r="H362" s="34"/>
    </row>
    <row r="363" spans="1:8" s="2" customFormat="1" ht="16.899999999999999" customHeight="1">
      <c r="A363" s="33"/>
      <c r="B363" s="34"/>
      <c r="C363" s="216" t="s">
        <v>1250</v>
      </c>
      <c r="D363" s="217" t="s">
        <v>1</v>
      </c>
      <c r="E363" s="218" t="s">
        <v>1</v>
      </c>
      <c r="F363" s="219">
        <v>220.07</v>
      </c>
      <c r="G363" s="33"/>
      <c r="H363" s="34"/>
    </row>
    <row r="364" spans="1:8" s="2" customFormat="1" ht="16.899999999999999" customHeight="1">
      <c r="A364" s="33"/>
      <c r="B364" s="34"/>
      <c r="C364" s="220" t="s">
        <v>1</v>
      </c>
      <c r="D364" s="220" t="s">
        <v>1276</v>
      </c>
      <c r="E364" s="18" t="s">
        <v>1</v>
      </c>
      <c r="F364" s="221">
        <v>0</v>
      </c>
      <c r="G364" s="33"/>
      <c r="H364" s="34"/>
    </row>
    <row r="365" spans="1:8" s="2" customFormat="1" ht="16.899999999999999" customHeight="1">
      <c r="A365" s="33"/>
      <c r="B365" s="34"/>
      <c r="C365" s="220" t="s">
        <v>1</v>
      </c>
      <c r="D365" s="220" t="s">
        <v>1332</v>
      </c>
      <c r="E365" s="18" t="s">
        <v>1</v>
      </c>
      <c r="F365" s="221">
        <v>220.07</v>
      </c>
      <c r="G365" s="33"/>
      <c r="H365" s="34"/>
    </row>
    <row r="366" spans="1:8" s="2" customFormat="1" ht="16.899999999999999" customHeight="1">
      <c r="A366" s="33"/>
      <c r="B366" s="34"/>
      <c r="C366" s="220" t="s">
        <v>1250</v>
      </c>
      <c r="D366" s="220" t="s">
        <v>195</v>
      </c>
      <c r="E366" s="18" t="s">
        <v>1</v>
      </c>
      <c r="F366" s="221">
        <v>220.07</v>
      </c>
      <c r="G366" s="33"/>
      <c r="H366" s="34"/>
    </row>
    <row r="367" spans="1:8" s="2" customFormat="1" ht="16.899999999999999" customHeight="1">
      <c r="A367" s="33"/>
      <c r="B367" s="34"/>
      <c r="C367" s="222" t="s">
        <v>5774</v>
      </c>
      <c r="D367" s="33"/>
      <c r="E367" s="33"/>
      <c r="F367" s="33"/>
      <c r="G367" s="33"/>
      <c r="H367" s="34"/>
    </row>
    <row r="368" spans="1:8" s="2" customFormat="1" ht="16.899999999999999" customHeight="1">
      <c r="A368" s="33"/>
      <c r="B368" s="34"/>
      <c r="C368" s="220" t="s">
        <v>1329</v>
      </c>
      <c r="D368" s="220" t="s">
        <v>1330</v>
      </c>
      <c r="E368" s="18" t="s">
        <v>288</v>
      </c>
      <c r="F368" s="221">
        <v>220.07</v>
      </c>
      <c r="G368" s="33"/>
      <c r="H368" s="34"/>
    </row>
    <row r="369" spans="1:8" s="2" customFormat="1" ht="16.899999999999999" customHeight="1">
      <c r="A369" s="33"/>
      <c r="B369" s="34"/>
      <c r="C369" s="220" t="s">
        <v>711</v>
      </c>
      <c r="D369" s="220" t="s">
        <v>712</v>
      </c>
      <c r="E369" s="18" t="s">
        <v>288</v>
      </c>
      <c r="F369" s="221">
        <v>220.07</v>
      </c>
      <c r="G369" s="33"/>
      <c r="H369" s="34"/>
    </row>
    <row r="370" spans="1:8" s="2" customFormat="1" ht="16.899999999999999" customHeight="1">
      <c r="A370" s="33"/>
      <c r="B370" s="34"/>
      <c r="C370" s="220" t="s">
        <v>1296</v>
      </c>
      <c r="D370" s="220" t="s">
        <v>1297</v>
      </c>
      <c r="E370" s="18" t="s">
        <v>288</v>
      </c>
      <c r="F370" s="221">
        <v>220.07</v>
      </c>
      <c r="G370" s="33"/>
      <c r="H370" s="34"/>
    </row>
    <row r="371" spans="1:8" s="2" customFormat="1" ht="16.899999999999999" customHeight="1">
      <c r="A371" s="33"/>
      <c r="B371" s="34"/>
      <c r="C371" s="220" t="s">
        <v>348</v>
      </c>
      <c r="D371" s="220" t="s">
        <v>349</v>
      </c>
      <c r="E371" s="18" t="s">
        <v>228</v>
      </c>
      <c r="F371" s="221">
        <v>84.010999999999996</v>
      </c>
      <c r="G371" s="33"/>
      <c r="H371" s="34"/>
    </row>
    <row r="372" spans="1:8" s="2" customFormat="1" ht="16.899999999999999" customHeight="1">
      <c r="A372" s="33"/>
      <c r="B372" s="34"/>
      <c r="C372" s="220" t="s">
        <v>1392</v>
      </c>
      <c r="D372" s="220" t="s">
        <v>1393</v>
      </c>
      <c r="E372" s="18" t="s">
        <v>288</v>
      </c>
      <c r="F372" s="221">
        <v>220.07</v>
      </c>
      <c r="G372" s="33"/>
      <c r="H372" s="34"/>
    </row>
    <row r="373" spans="1:8" s="2" customFormat="1" ht="16.899999999999999" customHeight="1">
      <c r="A373" s="33"/>
      <c r="B373" s="34"/>
      <c r="C373" s="216" t="s">
        <v>1252</v>
      </c>
      <c r="D373" s="217" t="s">
        <v>1</v>
      </c>
      <c r="E373" s="218" t="s">
        <v>1</v>
      </c>
      <c r="F373" s="219">
        <v>14.592000000000001</v>
      </c>
      <c r="G373" s="33"/>
      <c r="H373" s="34"/>
    </row>
    <row r="374" spans="1:8" s="2" customFormat="1" ht="16.899999999999999" customHeight="1">
      <c r="A374" s="33"/>
      <c r="B374" s="34"/>
      <c r="C374" s="220" t="s">
        <v>1</v>
      </c>
      <c r="D374" s="220" t="s">
        <v>797</v>
      </c>
      <c r="E374" s="18" t="s">
        <v>1</v>
      </c>
      <c r="F374" s="221">
        <v>0</v>
      </c>
      <c r="G374" s="33"/>
      <c r="H374" s="34"/>
    </row>
    <row r="375" spans="1:8" s="2" customFormat="1" ht="16.899999999999999" customHeight="1">
      <c r="A375" s="33"/>
      <c r="B375" s="34"/>
      <c r="C375" s="220" t="s">
        <v>1</v>
      </c>
      <c r="D375" s="220" t="s">
        <v>1343</v>
      </c>
      <c r="E375" s="18" t="s">
        <v>1</v>
      </c>
      <c r="F375" s="221">
        <v>14.592000000000001</v>
      </c>
      <c r="G375" s="33"/>
      <c r="H375" s="34"/>
    </row>
    <row r="376" spans="1:8" s="2" customFormat="1" ht="16.899999999999999" customHeight="1">
      <c r="A376" s="33"/>
      <c r="B376" s="34"/>
      <c r="C376" s="220" t="s">
        <v>1252</v>
      </c>
      <c r="D376" s="220" t="s">
        <v>195</v>
      </c>
      <c r="E376" s="18" t="s">
        <v>1</v>
      </c>
      <c r="F376" s="221">
        <v>14.592000000000001</v>
      </c>
      <c r="G376" s="33"/>
      <c r="H376" s="34"/>
    </row>
    <row r="377" spans="1:8" s="2" customFormat="1" ht="16.899999999999999" customHeight="1">
      <c r="A377" s="33"/>
      <c r="B377" s="34"/>
      <c r="C377" s="222" t="s">
        <v>5774</v>
      </c>
      <c r="D377" s="33"/>
      <c r="E377" s="33"/>
      <c r="F377" s="33"/>
      <c r="G377" s="33"/>
      <c r="H377" s="34"/>
    </row>
    <row r="378" spans="1:8" s="2" customFormat="1" ht="16.899999999999999" customHeight="1">
      <c r="A378" s="33"/>
      <c r="B378" s="34"/>
      <c r="C378" s="220" t="s">
        <v>794</v>
      </c>
      <c r="D378" s="220" t="s">
        <v>795</v>
      </c>
      <c r="E378" s="18" t="s">
        <v>228</v>
      </c>
      <c r="F378" s="221">
        <v>1.4590000000000001</v>
      </c>
      <c r="G378" s="33"/>
      <c r="H378" s="34"/>
    </row>
    <row r="379" spans="1:8" s="2" customFormat="1" ht="16.899999999999999" customHeight="1">
      <c r="A379" s="33"/>
      <c r="B379" s="34"/>
      <c r="C379" s="220" t="s">
        <v>800</v>
      </c>
      <c r="D379" s="220" t="s">
        <v>801</v>
      </c>
      <c r="E379" s="18" t="s">
        <v>228</v>
      </c>
      <c r="F379" s="221">
        <v>11.965</v>
      </c>
      <c r="G379" s="33"/>
      <c r="H379" s="34"/>
    </row>
    <row r="380" spans="1:8" s="2" customFormat="1" ht="16.899999999999999" customHeight="1">
      <c r="A380" s="33"/>
      <c r="B380" s="34"/>
      <c r="C380" s="220" t="s">
        <v>804</v>
      </c>
      <c r="D380" s="220" t="s">
        <v>805</v>
      </c>
      <c r="E380" s="18" t="s">
        <v>228</v>
      </c>
      <c r="F380" s="221">
        <v>1.167</v>
      </c>
      <c r="G380" s="33"/>
      <c r="H380" s="34"/>
    </row>
    <row r="381" spans="1:8" s="2" customFormat="1" ht="16.899999999999999" customHeight="1">
      <c r="A381" s="33"/>
      <c r="B381" s="34"/>
      <c r="C381" s="220" t="s">
        <v>326</v>
      </c>
      <c r="D381" s="220" t="s">
        <v>327</v>
      </c>
      <c r="E381" s="18" t="s">
        <v>228</v>
      </c>
      <c r="F381" s="221">
        <v>13.425000000000001</v>
      </c>
      <c r="G381" s="33"/>
      <c r="H381" s="34"/>
    </row>
    <row r="382" spans="1:8" s="2" customFormat="1" ht="16.899999999999999" customHeight="1">
      <c r="A382" s="33"/>
      <c r="B382" s="34"/>
      <c r="C382" s="216" t="s">
        <v>670</v>
      </c>
      <c r="D382" s="217" t="s">
        <v>1</v>
      </c>
      <c r="E382" s="218" t="s">
        <v>1</v>
      </c>
      <c r="F382" s="219">
        <v>14.592000000000001</v>
      </c>
      <c r="G382" s="33"/>
      <c r="H382" s="34"/>
    </row>
    <row r="383" spans="1:8" s="2" customFormat="1" ht="16.899999999999999" customHeight="1">
      <c r="A383" s="33"/>
      <c r="B383" s="34"/>
      <c r="C383" s="220" t="s">
        <v>1</v>
      </c>
      <c r="D383" s="220" t="s">
        <v>1350</v>
      </c>
      <c r="E383" s="18" t="s">
        <v>1</v>
      </c>
      <c r="F383" s="221">
        <v>14.592000000000001</v>
      </c>
      <c r="G383" s="33"/>
      <c r="H383" s="34"/>
    </row>
    <row r="384" spans="1:8" s="2" customFormat="1" ht="16.899999999999999" customHeight="1">
      <c r="A384" s="33"/>
      <c r="B384" s="34"/>
      <c r="C384" s="220" t="s">
        <v>670</v>
      </c>
      <c r="D384" s="220" t="s">
        <v>195</v>
      </c>
      <c r="E384" s="18" t="s">
        <v>1</v>
      </c>
      <c r="F384" s="221">
        <v>14.592000000000001</v>
      </c>
      <c r="G384" s="33"/>
      <c r="H384" s="34"/>
    </row>
    <row r="385" spans="1:8" s="2" customFormat="1" ht="16.899999999999999" customHeight="1">
      <c r="A385" s="33"/>
      <c r="B385" s="34"/>
      <c r="C385" s="222" t="s">
        <v>5774</v>
      </c>
      <c r="D385" s="33"/>
      <c r="E385" s="33"/>
      <c r="F385" s="33"/>
      <c r="G385" s="33"/>
      <c r="H385" s="34"/>
    </row>
    <row r="386" spans="1:8" s="2" customFormat="1" ht="16.899999999999999" customHeight="1">
      <c r="A386" s="33"/>
      <c r="B386" s="34"/>
      <c r="C386" s="220" t="s">
        <v>326</v>
      </c>
      <c r="D386" s="220" t="s">
        <v>327</v>
      </c>
      <c r="E386" s="18" t="s">
        <v>228</v>
      </c>
      <c r="F386" s="221">
        <v>13.425000000000001</v>
      </c>
      <c r="G386" s="33"/>
      <c r="H386" s="34"/>
    </row>
    <row r="387" spans="1:8" s="2" customFormat="1" ht="16.899999999999999" customHeight="1">
      <c r="A387" s="33"/>
      <c r="B387" s="34"/>
      <c r="C387" s="220" t="s">
        <v>512</v>
      </c>
      <c r="D387" s="220" t="s">
        <v>513</v>
      </c>
      <c r="E387" s="18" t="s">
        <v>228</v>
      </c>
      <c r="F387" s="221">
        <v>1.167</v>
      </c>
      <c r="G387" s="33"/>
      <c r="H387" s="34"/>
    </row>
    <row r="388" spans="1:8" s="2" customFormat="1" ht="16.899999999999999" customHeight="1">
      <c r="A388" s="33"/>
      <c r="B388" s="34"/>
      <c r="C388" s="220" t="s">
        <v>334</v>
      </c>
      <c r="D388" s="220" t="s">
        <v>335</v>
      </c>
      <c r="E388" s="18" t="s">
        <v>228</v>
      </c>
      <c r="F388" s="221">
        <v>13.132999999999999</v>
      </c>
      <c r="G388" s="33"/>
      <c r="H388" s="34"/>
    </row>
    <row r="389" spans="1:8" s="2" customFormat="1" ht="16.899999999999999" customHeight="1">
      <c r="A389" s="33"/>
      <c r="B389" s="34"/>
      <c r="C389" s="220" t="s">
        <v>521</v>
      </c>
      <c r="D389" s="220" t="s">
        <v>862</v>
      </c>
      <c r="E389" s="18" t="s">
        <v>228</v>
      </c>
      <c r="F389" s="221">
        <v>1.4590000000000001</v>
      </c>
      <c r="G389" s="33"/>
      <c r="H389" s="34"/>
    </row>
    <row r="390" spans="1:8" s="2" customFormat="1" ht="16.899999999999999" customHeight="1">
      <c r="A390" s="33"/>
      <c r="B390" s="34"/>
      <c r="C390" s="216" t="s">
        <v>269</v>
      </c>
      <c r="D390" s="217" t="s">
        <v>1</v>
      </c>
      <c r="E390" s="218" t="s">
        <v>1</v>
      </c>
      <c r="F390" s="219">
        <v>97.28</v>
      </c>
      <c r="G390" s="33"/>
      <c r="H390" s="34"/>
    </row>
    <row r="391" spans="1:8" s="2" customFormat="1" ht="16.899999999999999" customHeight="1">
      <c r="A391" s="33"/>
      <c r="B391" s="34"/>
      <c r="C391" s="220" t="s">
        <v>1</v>
      </c>
      <c r="D391" s="220" t="s">
        <v>1357</v>
      </c>
      <c r="E391" s="18" t="s">
        <v>1</v>
      </c>
      <c r="F391" s="221">
        <v>97.28</v>
      </c>
      <c r="G391" s="33"/>
      <c r="H391" s="34"/>
    </row>
    <row r="392" spans="1:8" s="2" customFormat="1" ht="16.899999999999999" customHeight="1">
      <c r="A392" s="33"/>
      <c r="B392" s="34"/>
      <c r="C392" s="220" t="s">
        <v>269</v>
      </c>
      <c r="D392" s="220" t="s">
        <v>195</v>
      </c>
      <c r="E392" s="18" t="s">
        <v>1</v>
      </c>
      <c r="F392" s="221">
        <v>97.28</v>
      </c>
      <c r="G392" s="33"/>
      <c r="H392" s="34"/>
    </row>
    <row r="393" spans="1:8" s="2" customFormat="1" ht="16.899999999999999" customHeight="1">
      <c r="A393" s="33"/>
      <c r="B393" s="34"/>
      <c r="C393" s="222" t="s">
        <v>5774</v>
      </c>
      <c r="D393" s="33"/>
      <c r="E393" s="33"/>
      <c r="F393" s="33"/>
      <c r="G393" s="33"/>
      <c r="H393" s="34"/>
    </row>
    <row r="394" spans="1:8" s="2" customFormat="1" ht="16.899999999999999" customHeight="1">
      <c r="A394" s="33"/>
      <c r="B394" s="34"/>
      <c r="C394" s="220" t="s">
        <v>338</v>
      </c>
      <c r="D394" s="220" t="s">
        <v>339</v>
      </c>
      <c r="E394" s="18" t="s">
        <v>288</v>
      </c>
      <c r="F394" s="221">
        <v>97.28</v>
      </c>
      <c r="G394" s="33"/>
      <c r="H394" s="34"/>
    </row>
    <row r="395" spans="1:8" s="2" customFormat="1" ht="16.899999999999999" customHeight="1">
      <c r="A395" s="33"/>
      <c r="B395" s="34"/>
      <c r="C395" s="220" t="s">
        <v>348</v>
      </c>
      <c r="D395" s="220" t="s">
        <v>349</v>
      </c>
      <c r="E395" s="18" t="s">
        <v>228</v>
      </c>
      <c r="F395" s="221">
        <v>14.592000000000001</v>
      </c>
      <c r="G395" s="33"/>
      <c r="H395" s="34"/>
    </row>
    <row r="396" spans="1:8" s="2" customFormat="1" ht="16.899999999999999" customHeight="1">
      <c r="A396" s="33"/>
      <c r="B396" s="34"/>
      <c r="C396" s="220" t="s">
        <v>886</v>
      </c>
      <c r="D396" s="220" t="s">
        <v>233</v>
      </c>
      <c r="E396" s="18" t="s">
        <v>234</v>
      </c>
      <c r="F396" s="221">
        <v>23.347000000000001</v>
      </c>
      <c r="G396" s="33"/>
      <c r="H396" s="34"/>
    </row>
    <row r="397" spans="1:8" s="2" customFormat="1" ht="16.899999999999999" customHeight="1">
      <c r="A397" s="33"/>
      <c r="B397" s="34"/>
      <c r="C397" s="216" t="s">
        <v>1255</v>
      </c>
      <c r="D397" s="217" t="s">
        <v>1</v>
      </c>
      <c r="E397" s="218" t="s">
        <v>1</v>
      </c>
      <c r="F397" s="219">
        <v>48</v>
      </c>
      <c r="G397" s="33"/>
      <c r="H397" s="34"/>
    </row>
    <row r="398" spans="1:8" s="2" customFormat="1" ht="16.899999999999999" customHeight="1">
      <c r="A398" s="33"/>
      <c r="B398" s="34"/>
      <c r="C398" s="220" t="s">
        <v>1</v>
      </c>
      <c r="D398" s="220" t="s">
        <v>1282</v>
      </c>
      <c r="E398" s="18" t="s">
        <v>1</v>
      </c>
      <c r="F398" s="221">
        <v>0</v>
      </c>
      <c r="G398" s="33"/>
      <c r="H398" s="34"/>
    </row>
    <row r="399" spans="1:8" s="2" customFormat="1" ht="16.899999999999999" customHeight="1">
      <c r="A399" s="33"/>
      <c r="B399" s="34"/>
      <c r="C399" s="220" t="s">
        <v>1</v>
      </c>
      <c r="D399" s="220" t="s">
        <v>1276</v>
      </c>
      <c r="E399" s="18" t="s">
        <v>1</v>
      </c>
      <c r="F399" s="221">
        <v>0</v>
      </c>
      <c r="G399" s="33"/>
      <c r="H399" s="34"/>
    </row>
    <row r="400" spans="1:8" s="2" customFormat="1" ht="16.899999999999999" customHeight="1">
      <c r="A400" s="33"/>
      <c r="B400" s="34"/>
      <c r="C400" s="220" t="s">
        <v>1</v>
      </c>
      <c r="D400" s="220" t="s">
        <v>1283</v>
      </c>
      <c r="E400" s="18" t="s">
        <v>1</v>
      </c>
      <c r="F400" s="221">
        <v>48</v>
      </c>
      <c r="G400" s="33"/>
      <c r="H400" s="34"/>
    </row>
    <row r="401" spans="1:8" s="2" customFormat="1" ht="16.899999999999999" customHeight="1">
      <c r="A401" s="33"/>
      <c r="B401" s="34"/>
      <c r="C401" s="220" t="s">
        <v>1255</v>
      </c>
      <c r="D401" s="220" t="s">
        <v>510</v>
      </c>
      <c r="E401" s="18" t="s">
        <v>1</v>
      </c>
      <c r="F401" s="221">
        <v>48</v>
      </c>
      <c r="G401" s="33"/>
      <c r="H401" s="34"/>
    </row>
    <row r="402" spans="1:8" s="2" customFormat="1" ht="16.899999999999999" customHeight="1">
      <c r="A402" s="33"/>
      <c r="B402" s="34"/>
      <c r="C402" s="222" t="s">
        <v>5774</v>
      </c>
      <c r="D402" s="33"/>
      <c r="E402" s="33"/>
      <c r="F402" s="33"/>
      <c r="G402" s="33"/>
      <c r="H402" s="34"/>
    </row>
    <row r="403" spans="1:8" s="2" customFormat="1" ht="16.899999999999999" customHeight="1">
      <c r="A403" s="33"/>
      <c r="B403" s="34"/>
      <c r="C403" s="220" t="s">
        <v>1279</v>
      </c>
      <c r="D403" s="220" t="s">
        <v>1280</v>
      </c>
      <c r="E403" s="18" t="s">
        <v>288</v>
      </c>
      <c r="F403" s="221">
        <v>48</v>
      </c>
      <c r="G403" s="33"/>
      <c r="H403" s="34"/>
    </row>
    <row r="404" spans="1:8" s="2" customFormat="1" ht="16.899999999999999" customHeight="1">
      <c r="A404" s="33"/>
      <c r="B404" s="34"/>
      <c r="C404" s="220" t="s">
        <v>298</v>
      </c>
      <c r="D404" s="220" t="s">
        <v>299</v>
      </c>
      <c r="E404" s="18" t="s">
        <v>288</v>
      </c>
      <c r="F404" s="221">
        <v>77.25</v>
      </c>
      <c r="G404" s="33"/>
      <c r="H404" s="34"/>
    </row>
    <row r="405" spans="1:8" s="2" customFormat="1" ht="16.899999999999999" customHeight="1">
      <c r="A405" s="33"/>
      <c r="B405" s="34"/>
      <c r="C405" s="220" t="s">
        <v>1292</v>
      </c>
      <c r="D405" s="220" t="s">
        <v>1293</v>
      </c>
      <c r="E405" s="18" t="s">
        <v>288</v>
      </c>
      <c r="F405" s="221">
        <v>48</v>
      </c>
      <c r="G405" s="33"/>
      <c r="H405" s="34"/>
    </row>
    <row r="406" spans="1:8" s="2" customFormat="1" ht="16.899999999999999" customHeight="1">
      <c r="A406" s="33"/>
      <c r="B406" s="34"/>
      <c r="C406" s="220" t="s">
        <v>348</v>
      </c>
      <c r="D406" s="220" t="s">
        <v>349</v>
      </c>
      <c r="E406" s="18" t="s">
        <v>228</v>
      </c>
      <c r="F406" s="221">
        <v>84.010999999999996</v>
      </c>
      <c r="G406" s="33"/>
      <c r="H406" s="34"/>
    </row>
    <row r="407" spans="1:8" s="2" customFormat="1" ht="16.899999999999999" customHeight="1">
      <c r="A407" s="33"/>
      <c r="B407" s="34"/>
      <c r="C407" s="220" t="s">
        <v>1389</v>
      </c>
      <c r="D407" s="220" t="s">
        <v>1390</v>
      </c>
      <c r="E407" s="18" t="s">
        <v>288</v>
      </c>
      <c r="F407" s="221">
        <v>48</v>
      </c>
      <c r="G407" s="33"/>
      <c r="H407" s="34"/>
    </row>
    <row r="408" spans="1:8" s="2" customFormat="1" ht="16.899999999999999" customHeight="1">
      <c r="A408" s="33"/>
      <c r="B408" s="34"/>
      <c r="C408" s="220" t="s">
        <v>1423</v>
      </c>
      <c r="D408" s="220" t="s">
        <v>1424</v>
      </c>
      <c r="E408" s="18" t="s">
        <v>288</v>
      </c>
      <c r="F408" s="221">
        <v>48</v>
      </c>
      <c r="G408" s="33"/>
      <c r="H408" s="34"/>
    </row>
    <row r="409" spans="1:8" s="2" customFormat="1" ht="16.899999999999999" customHeight="1">
      <c r="A409" s="33"/>
      <c r="B409" s="34"/>
      <c r="C409" s="220" t="s">
        <v>295</v>
      </c>
      <c r="D409" s="220" t="s">
        <v>296</v>
      </c>
      <c r="E409" s="18" t="s">
        <v>288</v>
      </c>
      <c r="F409" s="221">
        <v>150.1</v>
      </c>
      <c r="G409" s="33"/>
      <c r="H409" s="34"/>
    </row>
    <row r="410" spans="1:8" s="2" customFormat="1" ht="16.899999999999999" customHeight="1">
      <c r="A410" s="33"/>
      <c r="B410" s="34"/>
      <c r="C410" s="216" t="s">
        <v>1256</v>
      </c>
      <c r="D410" s="217" t="s">
        <v>1</v>
      </c>
      <c r="E410" s="218" t="s">
        <v>1</v>
      </c>
      <c r="F410" s="219">
        <v>72.849999999999994</v>
      </c>
      <c r="G410" s="33"/>
      <c r="H410" s="34"/>
    </row>
    <row r="411" spans="1:8" s="2" customFormat="1" ht="16.899999999999999" customHeight="1">
      <c r="A411" s="33"/>
      <c r="B411" s="34"/>
      <c r="C411" s="220" t="s">
        <v>1</v>
      </c>
      <c r="D411" s="220" t="s">
        <v>1282</v>
      </c>
      <c r="E411" s="18" t="s">
        <v>1</v>
      </c>
      <c r="F411" s="221">
        <v>0</v>
      </c>
      <c r="G411" s="33"/>
      <c r="H411" s="34"/>
    </row>
    <row r="412" spans="1:8" s="2" customFormat="1" ht="16.899999999999999" customHeight="1">
      <c r="A412" s="33"/>
      <c r="B412" s="34"/>
      <c r="C412" s="220" t="s">
        <v>1</v>
      </c>
      <c r="D412" s="220" t="s">
        <v>1276</v>
      </c>
      <c r="E412" s="18" t="s">
        <v>1</v>
      </c>
      <c r="F412" s="221">
        <v>0</v>
      </c>
      <c r="G412" s="33"/>
      <c r="H412" s="34"/>
    </row>
    <row r="413" spans="1:8" s="2" customFormat="1" ht="16.899999999999999" customHeight="1">
      <c r="A413" s="33"/>
      <c r="B413" s="34"/>
      <c r="C413" s="220" t="s">
        <v>1</v>
      </c>
      <c r="D413" s="220" t="s">
        <v>1285</v>
      </c>
      <c r="E413" s="18" t="s">
        <v>1</v>
      </c>
      <c r="F413" s="221">
        <v>72.849999999999994</v>
      </c>
      <c r="G413" s="33"/>
      <c r="H413" s="34"/>
    </row>
    <row r="414" spans="1:8" s="2" customFormat="1" ht="16.899999999999999" customHeight="1">
      <c r="A414" s="33"/>
      <c r="B414" s="34"/>
      <c r="C414" s="220" t="s">
        <v>1256</v>
      </c>
      <c r="D414" s="220" t="s">
        <v>510</v>
      </c>
      <c r="E414" s="18" t="s">
        <v>1</v>
      </c>
      <c r="F414" s="221">
        <v>72.849999999999994</v>
      </c>
      <c r="G414" s="33"/>
      <c r="H414" s="34"/>
    </row>
    <row r="415" spans="1:8" s="2" customFormat="1" ht="16.899999999999999" customHeight="1">
      <c r="A415" s="33"/>
      <c r="B415" s="34"/>
      <c r="C415" s="222" t="s">
        <v>5774</v>
      </c>
      <c r="D415" s="33"/>
      <c r="E415" s="33"/>
      <c r="F415" s="33"/>
      <c r="G415" s="33"/>
      <c r="H415" s="34"/>
    </row>
    <row r="416" spans="1:8" s="2" customFormat="1" ht="16.899999999999999" customHeight="1">
      <c r="A416" s="33"/>
      <c r="B416" s="34"/>
      <c r="C416" s="220" t="s">
        <v>1279</v>
      </c>
      <c r="D416" s="220" t="s">
        <v>1280</v>
      </c>
      <c r="E416" s="18" t="s">
        <v>288</v>
      </c>
      <c r="F416" s="221">
        <v>72.849999999999994</v>
      </c>
      <c r="G416" s="33"/>
      <c r="H416" s="34"/>
    </row>
    <row r="417" spans="1:8" s="2" customFormat="1" ht="16.899999999999999" customHeight="1">
      <c r="A417" s="33"/>
      <c r="B417" s="34"/>
      <c r="C417" s="220" t="s">
        <v>1427</v>
      </c>
      <c r="D417" s="220" t="s">
        <v>1428</v>
      </c>
      <c r="E417" s="18" t="s">
        <v>288</v>
      </c>
      <c r="F417" s="221">
        <v>72.849999999999994</v>
      </c>
      <c r="G417" s="33"/>
      <c r="H417" s="34"/>
    </row>
    <row r="418" spans="1:8" s="2" customFormat="1" ht="16.899999999999999" customHeight="1">
      <c r="A418" s="33"/>
      <c r="B418" s="34"/>
      <c r="C418" s="220" t="s">
        <v>295</v>
      </c>
      <c r="D418" s="220" t="s">
        <v>296</v>
      </c>
      <c r="E418" s="18" t="s">
        <v>288</v>
      </c>
      <c r="F418" s="221">
        <v>150.1</v>
      </c>
      <c r="G418" s="33"/>
      <c r="H418" s="34"/>
    </row>
    <row r="419" spans="1:8" s="2" customFormat="1" ht="16.899999999999999" customHeight="1">
      <c r="A419" s="33"/>
      <c r="B419" s="34"/>
      <c r="C419" s="216" t="s">
        <v>1258</v>
      </c>
      <c r="D419" s="217" t="s">
        <v>1</v>
      </c>
      <c r="E419" s="218" t="s">
        <v>1</v>
      </c>
      <c r="F419" s="219">
        <v>29.25</v>
      </c>
      <c r="G419" s="33"/>
      <c r="H419" s="34"/>
    </row>
    <row r="420" spans="1:8" s="2" customFormat="1" ht="16.899999999999999" customHeight="1">
      <c r="A420" s="33"/>
      <c r="B420" s="34"/>
      <c r="C420" s="220" t="s">
        <v>1</v>
      </c>
      <c r="D420" s="220" t="s">
        <v>1276</v>
      </c>
      <c r="E420" s="18" t="s">
        <v>1</v>
      </c>
      <c r="F420" s="221">
        <v>0</v>
      </c>
      <c r="G420" s="33"/>
      <c r="H420" s="34"/>
    </row>
    <row r="421" spans="1:8" s="2" customFormat="1" ht="16.899999999999999" customHeight="1">
      <c r="A421" s="33"/>
      <c r="B421" s="34"/>
      <c r="C421" s="220" t="s">
        <v>1</v>
      </c>
      <c r="D421" s="220" t="s">
        <v>1277</v>
      </c>
      <c r="E421" s="18" t="s">
        <v>1</v>
      </c>
      <c r="F421" s="221">
        <v>29.25</v>
      </c>
      <c r="G421" s="33"/>
      <c r="H421" s="34"/>
    </row>
    <row r="422" spans="1:8" s="2" customFormat="1" ht="16.899999999999999" customHeight="1">
      <c r="A422" s="33"/>
      <c r="B422" s="34"/>
      <c r="C422" s="220" t="s">
        <v>1258</v>
      </c>
      <c r="D422" s="220" t="s">
        <v>195</v>
      </c>
      <c r="E422" s="18" t="s">
        <v>1</v>
      </c>
      <c r="F422" s="221">
        <v>29.25</v>
      </c>
      <c r="G422" s="33"/>
      <c r="H422" s="34"/>
    </row>
    <row r="423" spans="1:8" s="2" customFormat="1" ht="16.899999999999999" customHeight="1">
      <c r="A423" s="33"/>
      <c r="B423" s="34"/>
      <c r="C423" s="222" t="s">
        <v>5774</v>
      </c>
      <c r="D423" s="33"/>
      <c r="E423" s="33"/>
      <c r="F423" s="33"/>
      <c r="G423" s="33"/>
      <c r="H423" s="34"/>
    </row>
    <row r="424" spans="1:8" s="2" customFormat="1" ht="16.899999999999999" customHeight="1">
      <c r="A424" s="33"/>
      <c r="B424" s="34"/>
      <c r="C424" s="220" t="s">
        <v>702</v>
      </c>
      <c r="D424" s="220" t="s">
        <v>703</v>
      </c>
      <c r="E424" s="18" t="s">
        <v>288</v>
      </c>
      <c r="F424" s="221">
        <v>29.25</v>
      </c>
      <c r="G424" s="33"/>
      <c r="H424" s="34"/>
    </row>
    <row r="425" spans="1:8" s="2" customFormat="1" ht="16.899999999999999" customHeight="1">
      <c r="A425" s="33"/>
      <c r="B425" s="34"/>
      <c r="C425" s="220" t="s">
        <v>298</v>
      </c>
      <c r="D425" s="220" t="s">
        <v>299</v>
      </c>
      <c r="E425" s="18" t="s">
        <v>288</v>
      </c>
      <c r="F425" s="221">
        <v>77.25</v>
      </c>
      <c r="G425" s="33"/>
      <c r="H425" s="34"/>
    </row>
    <row r="426" spans="1:8" s="2" customFormat="1" ht="16.899999999999999" customHeight="1">
      <c r="A426" s="33"/>
      <c r="B426" s="34"/>
      <c r="C426" s="220" t="s">
        <v>348</v>
      </c>
      <c r="D426" s="220" t="s">
        <v>349</v>
      </c>
      <c r="E426" s="18" t="s">
        <v>228</v>
      </c>
      <c r="F426" s="221">
        <v>84.010999999999996</v>
      </c>
      <c r="G426" s="33"/>
      <c r="H426" s="34"/>
    </row>
    <row r="427" spans="1:8" s="2" customFormat="1" ht="16.899999999999999" customHeight="1">
      <c r="A427" s="33"/>
      <c r="B427" s="34"/>
      <c r="C427" s="220" t="s">
        <v>1380</v>
      </c>
      <c r="D427" s="220" t="s">
        <v>1381</v>
      </c>
      <c r="E427" s="18" t="s">
        <v>288</v>
      </c>
      <c r="F427" s="221">
        <v>29.25</v>
      </c>
      <c r="G427" s="33"/>
      <c r="H427" s="34"/>
    </row>
    <row r="428" spans="1:8" s="2" customFormat="1" ht="16.899999999999999" customHeight="1">
      <c r="A428" s="33"/>
      <c r="B428" s="34"/>
      <c r="C428" s="220" t="s">
        <v>1016</v>
      </c>
      <c r="D428" s="220" t="s">
        <v>1017</v>
      </c>
      <c r="E428" s="18" t="s">
        <v>288</v>
      </c>
      <c r="F428" s="221">
        <v>29.25</v>
      </c>
      <c r="G428" s="33"/>
      <c r="H428" s="34"/>
    </row>
    <row r="429" spans="1:8" s="2" customFormat="1" ht="16.899999999999999" customHeight="1">
      <c r="A429" s="33"/>
      <c r="B429" s="34"/>
      <c r="C429" s="220" t="s">
        <v>707</v>
      </c>
      <c r="D429" s="220" t="s">
        <v>708</v>
      </c>
      <c r="E429" s="18" t="s">
        <v>288</v>
      </c>
      <c r="F429" s="221">
        <v>29.25</v>
      </c>
      <c r="G429" s="33"/>
      <c r="H429" s="34"/>
    </row>
    <row r="430" spans="1:8" s="2" customFormat="1" ht="16.899999999999999" customHeight="1">
      <c r="A430" s="33"/>
      <c r="B430" s="34"/>
      <c r="C430" s="220" t="s">
        <v>295</v>
      </c>
      <c r="D430" s="220" t="s">
        <v>296</v>
      </c>
      <c r="E430" s="18" t="s">
        <v>288</v>
      </c>
      <c r="F430" s="221">
        <v>150.1</v>
      </c>
      <c r="G430" s="33"/>
      <c r="H430" s="34"/>
    </row>
    <row r="431" spans="1:8" s="2" customFormat="1" ht="26.45" customHeight="1">
      <c r="A431" s="33"/>
      <c r="B431" s="34"/>
      <c r="C431" s="215" t="s">
        <v>5780</v>
      </c>
      <c r="D431" s="215" t="s">
        <v>124</v>
      </c>
      <c r="E431" s="33"/>
      <c r="F431" s="33"/>
      <c r="G431" s="33"/>
      <c r="H431" s="34"/>
    </row>
    <row r="432" spans="1:8" s="2" customFormat="1" ht="16.899999999999999" customHeight="1">
      <c r="A432" s="33"/>
      <c r="B432" s="34"/>
      <c r="C432" s="216" t="s">
        <v>1487</v>
      </c>
      <c r="D432" s="217" t="s">
        <v>1</v>
      </c>
      <c r="E432" s="218" t="s">
        <v>1</v>
      </c>
      <c r="F432" s="219">
        <v>81.311000000000007</v>
      </c>
      <c r="G432" s="33"/>
      <c r="H432" s="34"/>
    </row>
    <row r="433" spans="1:8" s="2" customFormat="1" ht="16.899999999999999" customHeight="1">
      <c r="A433" s="33"/>
      <c r="B433" s="34"/>
      <c r="C433" s="220" t="s">
        <v>1</v>
      </c>
      <c r="D433" s="220" t="s">
        <v>1639</v>
      </c>
      <c r="E433" s="18" t="s">
        <v>1</v>
      </c>
      <c r="F433" s="221">
        <v>0</v>
      </c>
      <c r="G433" s="33"/>
      <c r="H433" s="34"/>
    </row>
    <row r="434" spans="1:8" s="2" customFormat="1" ht="16.899999999999999" customHeight="1">
      <c r="A434" s="33"/>
      <c r="B434" s="34"/>
      <c r="C434" s="220" t="s">
        <v>1</v>
      </c>
      <c r="D434" s="220" t="s">
        <v>1640</v>
      </c>
      <c r="E434" s="18" t="s">
        <v>1</v>
      </c>
      <c r="F434" s="221">
        <v>0</v>
      </c>
      <c r="G434" s="33"/>
      <c r="H434" s="34"/>
    </row>
    <row r="435" spans="1:8" s="2" customFormat="1" ht="16.899999999999999" customHeight="1">
      <c r="A435" s="33"/>
      <c r="B435" s="34"/>
      <c r="C435" s="220" t="s">
        <v>1</v>
      </c>
      <c r="D435" s="220" t="s">
        <v>1641</v>
      </c>
      <c r="E435" s="18" t="s">
        <v>1</v>
      </c>
      <c r="F435" s="221">
        <v>28.21</v>
      </c>
      <c r="G435" s="33"/>
      <c r="H435" s="34"/>
    </row>
    <row r="436" spans="1:8" s="2" customFormat="1" ht="16.899999999999999" customHeight="1">
      <c r="A436" s="33"/>
      <c r="B436" s="34"/>
      <c r="C436" s="220" t="s">
        <v>1</v>
      </c>
      <c r="D436" s="220" t="s">
        <v>1642</v>
      </c>
      <c r="E436" s="18" t="s">
        <v>1</v>
      </c>
      <c r="F436" s="221">
        <v>29.84</v>
      </c>
      <c r="G436" s="33"/>
      <c r="H436" s="34"/>
    </row>
    <row r="437" spans="1:8" s="2" customFormat="1" ht="16.899999999999999" customHeight="1">
      <c r="A437" s="33"/>
      <c r="B437" s="34"/>
      <c r="C437" s="220" t="s">
        <v>1</v>
      </c>
      <c r="D437" s="220" t="s">
        <v>1643</v>
      </c>
      <c r="E437" s="18" t="s">
        <v>1</v>
      </c>
      <c r="F437" s="221">
        <v>23.260999999999999</v>
      </c>
      <c r="G437" s="33"/>
      <c r="H437" s="34"/>
    </row>
    <row r="438" spans="1:8" s="2" customFormat="1" ht="16.899999999999999" customHeight="1">
      <c r="A438" s="33"/>
      <c r="B438" s="34"/>
      <c r="C438" s="220" t="s">
        <v>1487</v>
      </c>
      <c r="D438" s="220" t="s">
        <v>195</v>
      </c>
      <c r="E438" s="18" t="s">
        <v>1</v>
      </c>
      <c r="F438" s="221">
        <v>81.311000000000007</v>
      </c>
      <c r="G438" s="33"/>
      <c r="H438" s="34"/>
    </row>
    <row r="439" spans="1:8" s="2" customFormat="1" ht="16.899999999999999" customHeight="1">
      <c r="A439" s="33"/>
      <c r="B439" s="34"/>
      <c r="C439" s="222" t="s">
        <v>5774</v>
      </c>
      <c r="D439" s="33"/>
      <c r="E439" s="33"/>
      <c r="F439" s="33"/>
      <c r="G439" s="33"/>
      <c r="H439" s="34"/>
    </row>
    <row r="440" spans="1:8" s="2" customFormat="1" ht="16.899999999999999" customHeight="1">
      <c r="A440" s="33"/>
      <c r="B440" s="34"/>
      <c r="C440" s="220" t="s">
        <v>557</v>
      </c>
      <c r="D440" s="220" t="s">
        <v>558</v>
      </c>
      <c r="E440" s="18" t="s">
        <v>288</v>
      </c>
      <c r="F440" s="221">
        <v>81.311000000000007</v>
      </c>
      <c r="G440" s="33"/>
      <c r="H440" s="34"/>
    </row>
    <row r="441" spans="1:8" s="2" customFormat="1" ht="16.899999999999999" customHeight="1">
      <c r="A441" s="33"/>
      <c r="B441" s="34"/>
      <c r="C441" s="220" t="s">
        <v>348</v>
      </c>
      <c r="D441" s="220" t="s">
        <v>349</v>
      </c>
      <c r="E441" s="18" t="s">
        <v>228</v>
      </c>
      <c r="F441" s="221">
        <v>16.262</v>
      </c>
      <c r="G441" s="33"/>
      <c r="H441" s="34"/>
    </row>
    <row r="442" spans="1:8" s="2" customFormat="1" ht="16.899999999999999" customHeight="1">
      <c r="A442" s="33"/>
      <c r="B442" s="34"/>
      <c r="C442" s="220" t="s">
        <v>1647</v>
      </c>
      <c r="D442" s="220" t="s">
        <v>1648</v>
      </c>
      <c r="E442" s="18" t="s">
        <v>288</v>
      </c>
      <c r="F442" s="221">
        <v>162.62200000000001</v>
      </c>
      <c r="G442" s="33"/>
      <c r="H442" s="34"/>
    </row>
    <row r="443" spans="1:8" s="2" customFormat="1" ht="16.899999999999999" customHeight="1">
      <c r="A443" s="33"/>
      <c r="B443" s="34"/>
      <c r="C443" s="216" t="s">
        <v>638</v>
      </c>
      <c r="D443" s="217" t="s">
        <v>1</v>
      </c>
      <c r="E443" s="218" t="s">
        <v>1</v>
      </c>
      <c r="F443" s="219">
        <v>3.88</v>
      </c>
      <c r="G443" s="33"/>
      <c r="H443" s="34"/>
    </row>
    <row r="444" spans="1:8" s="2" customFormat="1" ht="16.899999999999999" customHeight="1">
      <c r="A444" s="33"/>
      <c r="B444" s="34"/>
      <c r="C444" s="220" t="s">
        <v>1</v>
      </c>
      <c r="D444" s="220" t="s">
        <v>1522</v>
      </c>
      <c r="E444" s="18" t="s">
        <v>1</v>
      </c>
      <c r="F444" s="221">
        <v>0</v>
      </c>
      <c r="G444" s="33"/>
      <c r="H444" s="34"/>
    </row>
    <row r="445" spans="1:8" s="2" customFormat="1" ht="16.899999999999999" customHeight="1">
      <c r="A445" s="33"/>
      <c r="B445" s="34"/>
      <c r="C445" s="220" t="s">
        <v>1</v>
      </c>
      <c r="D445" s="220" t="s">
        <v>770</v>
      </c>
      <c r="E445" s="18" t="s">
        <v>1</v>
      </c>
      <c r="F445" s="221">
        <v>0</v>
      </c>
      <c r="G445" s="33"/>
      <c r="H445" s="34"/>
    </row>
    <row r="446" spans="1:8" s="2" customFormat="1" ht="16.899999999999999" customHeight="1">
      <c r="A446" s="33"/>
      <c r="B446" s="34"/>
      <c r="C446" s="220" t="s">
        <v>1</v>
      </c>
      <c r="D446" s="220" t="s">
        <v>1489</v>
      </c>
      <c r="E446" s="18" t="s">
        <v>1</v>
      </c>
      <c r="F446" s="221">
        <v>3.88</v>
      </c>
      <c r="G446" s="33"/>
      <c r="H446" s="34"/>
    </row>
    <row r="447" spans="1:8" s="2" customFormat="1" ht="16.899999999999999" customHeight="1">
      <c r="A447" s="33"/>
      <c r="B447" s="34"/>
      <c r="C447" s="220" t="s">
        <v>638</v>
      </c>
      <c r="D447" s="220" t="s">
        <v>510</v>
      </c>
      <c r="E447" s="18" t="s">
        <v>1</v>
      </c>
      <c r="F447" s="221">
        <v>3.88</v>
      </c>
      <c r="G447" s="33"/>
      <c r="H447" s="34"/>
    </row>
    <row r="448" spans="1:8" s="2" customFormat="1" ht="16.899999999999999" customHeight="1">
      <c r="A448" s="33"/>
      <c r="B448" s="34"/>
      <c r="C448" s="222" t="s">
        <v>5774</v>
      </c>
      <c r="D448" s="33"/>
      <c r="E448" s="33"/>
      <c r="F448" s="33"/>
      <c r="G448" s="33"/>
      <c r="H448" s="34"/>
    </row>
    <row r="449" spans="1:8" s="2" customFormat="1" ht="16.899999999999999" customHeight="1">
      <c r="A449" s="33"/>
      <c r="B449" s="34"/>
      <c r="C449" s="220" t="s">
        <v>766</v>
      </c>
      <c r="D449" s="220" t="s">
        <v>767</v>
      </c>
      <c r="E449" s="18" t="s">
        <v>288</v>
      </c>
      <c r="F449" s="221">
        <v>60.54</v>
      </c>
      <c r="G449" s="33"/>
      <c r="H449" s="34"/>
    </row>
    <row r="450" spans="1:8" s="2" customFormat="1" ht="16.899999999999999" customHeight="1">
      <c r="A450" s="33"/>
      <c r="B450" s="34"/>
      <c r="C450" s="220" t="s">
        <v>719</v>
      </c>
      <c r="D450" s="220" t="s">
        <v>720</v>
      </c>
      <c r="E450" s="18" t="s">
        <v>288</v>
      </c>
      <c r="F450" s="221">
        <v>11.28</v>
      </c>
      <c r="G450" s="33"/>
      <c r="H450" s="34"/>
    </row>
    <row r="451" spans="1:8" s="2" customFormat="1" ht="16.899999999999999" customHeight="1">
      <c r="A451" s="33"/>
      <c r="B451" s="34"/>
      <c r="C451" s="220" t="s">
        <v>727</v>
      </c>
      <c r="D451" s="220" t="s">
        <v>728</v>
      </c>
      <c r="E451" s="18" t="s">
        <v>288</v>
      </c>
      <c r="F451" s="221">
        <v>36.299999999999997</v>
      </c>
      <c r="G451" s="33"/>
      <c r="H451" s="34"/>
    </row>
    <row r="452" spans="1:8" s="2" customFormat="1" ht="16.899999999999999" customHeight="1">
      <c r="A452" s="33"/>
      <c r="B452" s="34"/>
      <c r="C452" s="220" t="s">
        <v>557</v>
      </c>
      <c r="D452" s="220" t="s">
        <v>558</v>
      </c>
      <c r="E452" s="18" t="s">
        <v>288</v>
      </c>
      <c r="F452" s="221">
        <v>81.311000000000007</v>
      </c>
      <c r="G452" s="33"/>
      <c r="H452" s="34"/>
    </row>
    <row r="453" spans="1:8" s="2" customFormat="1" ht="16.899999999999999" customHeight="1">
      <c r="A453" s="33"/>
      <c r="B453" s="34"/>
      <c r="C453" s="216" t="s">
        <v>640</v>
      </c>
      <c r="D453" s="217" t="s">
        <v>1</v>
      </c>
      <c r="E453" s="218" t="s">
        <v>1</v>
      </c>
      <c r="F453" s="219">
        <v>9.48</v>
      </c>
      <c r="G453" s="33"/>
      <c r="H453" s="34"/>
    </row>
    <row r="454" spans="1:8" s="2" customFormat="1" ht="16.899999999999999" customHeight="1">
      <c r="A454" s="33"/>
      <c r="B454" s="34"/>
      <c r="C454" s="220" t="s">
        <v>1</v>
      </c>
      <c r="D454" s="220" t="s">
        <v>1520</v>
      </c>
      <c r="E454" s="18" t="s">
        <v>1</v>
      </c>
      <c r="F454" s="221">
        <v>0</v>
      </c>
      <c r="G454" s="33"/>
      <c r="H454" s="34"/>
    </row>
    <row r="455" spans="1:8" s="2" customFormat="1" ht="16.899999999999999" customHeight="1">
      <c r="A455" s="33"/>
      <c r="B455" s="34"/>
      <c r="C455" s="220" t="s">
        <v>1</v>
      </c>
      <c r="D455" s="220" t="s">
        <v>761</v>
      </c>
      <c r="E455" s="18" t="s">
        <v>1</v>
      </c>
      <c r="F455" s="221">
        <v>0</v>
      </c>
      <c r="G455" s="33"/>
      <c r="H455" s="34"/>
    </row>
    <row r="456" spans="1:8" s="2" customFormat="1" ht="16.899999999999999" customHeight="1">
      <c r="A456" s="33"/>
      <c r="B456" s="34"/>
      <c r="C456" s="220" t="s">
        <v>1</v>
      </c>
      <c r="D456" s="220" t="s">
        <v>1490</v>
      </c>
      <c r="E456" s="18" t="s">
        <v>1</v>
      </c>
      <c r="F456" s="221">
        <v>9.48</v>
      </c>
      <c r="G456" s="33"/>
      <c r="H456" s="34"/>
    </row>
    <row r="457" spans="1:8" s="2" customFormat="1" ht="16.899999999999999" customHeight="1">
      <c r="A457" s="33"/>
      <c r="B457" s="34"/>
      <c r="C457" s="220" t="s">
        <v>640</v>
      </c>
      <c r="D457" s="220" t="s">
        <v>510</v>
      </c>
      <c r="E457" s="18" t="s">
        <v>1</v>
      </c>
      <c r="F457" s="221">
        <v>9.48</v>
      </c>
      <c r="G457" s="33"/>
      <c r="H457" s="34"/>
    </row>
    <row r="458" spans="1:8" s="2" customFormat="1" ht="16.899999999999999" customHeight="1">
      <c r="A458" s="33"/>
      <c r="B458" s="34"/>
      <c r="C458" s="222" t="s">
        <v>5774</v>
      </c>
      <c r="D458" s="33"/>
      <c r="E458" s="33"/>
      <c r="F458" s="33"/>
      <c r="G458" s="33"/>
      <c r="H458" s="34"/>
    </row>
    <row r="459" spans="1:8" s="2" customFormat="1" ht="16.899999999999999" customHeight="1">
      <c r="A459" s="33"/>
      <c r="B459" s="34"/>
      <c r="C459" s="220" t="s">
        <v>757</v>
      </c>
      <c r="D459" s="220" t="s">
        <v>758</v>
      </c>
      <c r="E459" s="18" t="s">
        <v>288</v>
      </c>
      <c r="F459" s="221">
        <v>31.23</v>
      </c>
      <c r="G459" s="33"/>
      <c r="H459" s="34"/>
    </row>
    <row r="460" spans="1:8" s="2" customFormat="1" ht="16.899999999999999" customHeight="1">
      <c r="A460" s="33"/>
      <c r="B460" s="34"/>
      <c r="C460" s="220" t="s">
        <v>711</v>
      </c>
      <c r="D460" s="220" t="s">
        <v>712</v>
      </c>
      <c r="E460" s="18" t="s">
        <v>288</v>
      </c>
      <c r="F460" s="221">
        <v>16.88</v>
      </c>
      <c r="G460" s="33"/>
      <c r="H460" s="34"/>
    </row>
    <row r="461" spans="1:8" s="2" customFormat="1" ht="16.899999999999999" customHeight="1">
      <c r="A461" s="33"/>
      <c r="B461" s="34"/>
      <c r="C461" s="220" t="s">
        <v>727</v>
      </c>
      <c r="D461" s="220" t="s">
        <v>728</v>
      </c>
      <c r="E461" s="18" t="s">
        <v>288</v>
      </c>
      <c r="F461" s="221">
        <v>36.299999999999997</v>
      </c>
      <c r="G461" s="33"/>
      <c r="H461" s="34"/>
    </row>
    <row r="462" spans="1:8" s="2" customFormat="1" ht="16.899999999999999" customHeight="1">
      <c r="A462" s="33"/>
      <c r="B462" s="34"/>
      <c r="C462" s="220" t="s">
        <v>752</v>
      </c>
      <c r="D462" s="220" t="s">
        <v>753</v>
      </c>
      <c r="E462" s="18" t="s">
        <v>288</v>
      </c>
      <c r="F462" s="221">
        <v>14.28</v>
      </c>
      <c r="G462" s="33"/>
      <c r="H462" s="34"/>
    </row>
    <row r="463" spans="1:8" s="2" customFormat="1" ht="16.899999999999999" customHeight="1">
      <c r="A463" s="33"/>
      <c r="B463" s="34"/>
      <c r="C463" s="220" t="s">
        <v>557</v>
      </c>
      <c r="D463" s="220" t="s">
        <v>558</v>
      </c>
      <c r="E463" s="18" t="s">
        <v>288</v>
      </c>
      <c r="F463" s="221">
        <v>81.311000000000007</v>
      </c>
      <c r="G463" s="33"/>
      <c r="H463" s="34"/>
    </row>
    <row r="464" spans="1:8" s="2" customFormat="1" ht="16.899999999999999" customHeight="1">
      <c r="A464" s="33"/>
      <c r="B464" s="34"/>
      <c r="C464" s="216" t="s">
        <v>642</v>
      </c>
      <c r="D464" s="217" t="s">
        <v>1</v>
      </c>
      <c r="E464" s="218" t="s">
        <v>1</v>
      </c>
      <c r="F464" s="219">
        <v>4.8</v>
      </c>
      <c r="G464" s="33"/>
      <c r="H464" s="34"/>
    </row>
    <row r="465" spans="1:8" s="2" customFormat="1" ht="16.899999999999999" customHeight="1">
      <c r="A465" s="33"/>
      <c r="B465" s="34"/>
      <c r="C465" s="220" t="s">
        <v>1</v>
      </c>
      <c r="D465" s="220" t="s">
        <v>762</v>
      </c>
      <c r="E465" s="18" t="s">
        <v>1</v>
      </c>
      <c r="F465" s="221">
        <v>0</v>
      </c>
      <c r="G465" s="33"/>
      <c r="H465" s="34"/>
    </row>
    <row r="466" spans="1:8" s="2" customFormat="1" ht="16.899999999999999" customHeight="1">
      <c r="A466" s="33"/>
      <c r="B466" s="34"/>
      <c r="C466" s="220" t="s">
        <v>1</v>
      </c>
      <c r="D466" s="220" t="s">
        <v>1491</v>
      </c>
      <c r="E466" s="18" t="s">
        <v>1</v>
      </c>
      <c r="F466" s="221">
        <v>4.8</v>
      </c>
      <c r="G466" s="33"/>
      <c r="H466" s="34"/>
    </row>
    <row r="467" spans="1:8" s="2" customFormat="1" ht="16.899999999999999" customHeight="1">
      <c r="A467" s="33"/>
      <c r="B467" s="34"/>
      <c r="C467" s="220" t="s">
        <v>642</v>
      </c>
      <c r="D467" s="220" t="s">
        <v>510</v>
      </c>
      <c r="E467" s="18" t="s">
        <v>1</v>
      </c>
      <c r="F467" s="221">
        <v>4.8</v>
      </c>
      <c r="G467" s="33"/>
      <c r="H467" s="34"/>
    </row>
    <row r="468" spans="1:8" s="2" customFormat="1" ht="16.899999999999999" customHeight="1">
      <c r="A468" s="33"/>
      <c r="B468" s="34"/>
      <c r="C468" s="222" t="s">
        <v>5774</v>
      </c>
      <c r="D468" s="33"/>
      <c r="E468" s="33"/>
      <c r="F468" s="33"/>
      <c r="G468" s="33"/>
      <c r="H468" s="34"/>
    </row>
    <row r="469" spans="1:8" s="2" customFormat="1" ht="16.899999999999999" customHeight="1">
      <c r="A469" s="33"/>
      <c r="B469" s="34"/>
      <c r="C469" s="220" t="s">
        <v>757</v>
      </c>
      <c r="D469" s="220" t="s">
        <v>758</v>
      </c>
      <c r="E469" s="18" t="s">
        <v>288</v>
      </c>
      <c r="F469" s="221">
        <v>31.23</v>
      </c>
      <c r="G469" s="33"/>
      <c r="H469" s="34"/>
    </row>
    <row r="470" spans="1:8" s="2" customFormat="1" ht="16.899999999999999" customHeight="1">
      <c r="A470" s="33"/>
      <c r="B470" s="34"/>
      <c r="C470" s="220" t="s">
        <v>298</v>
      </c>
      <c r="D470" s="220" t="s">
        <v>299</v>
      </c>
      <c r="E470" s="18" t="s">
        <v>288</v>
      </c>
      <c r="F470" s="221">
        <v>12.2</v>
      </c>
      <c r="G470" s="33"/>
      <c r="H470" s="34"/>
    </row>
    <row r="471" spans="1:8" s="2" customFormat="1" ht="16.899999999999999" customHeight="1">
      <c r="A471" s="33"/>
      <c r="B471" s="34"/>
      <c r="C471" s="220" t="s">
        <v>752</v>
      </c>
      <c r="D471" s="220" t="s">
        <v>753</v>
      </c>
      <c r="E471" s="18" t="s">
        <v>288</v>
      </c>
      <c r="F471" s="221">
        <v>14.28</v>
      </c>
      <c r="G471" s="33"/>
      <c r="H471" s="34"/>
    </row>
    <row r="472" spans="1:8" s="2" customFormat="1" ht="16.899999999999999" customHeight="1">
      <c r="A472" s="33"/>
      <c r="B472" s="34"/>
      <c r="C472" s="220" t="s">
        <v>557</v>
      </c>
      <c r="D472" s="220" t="s">
        <v>558</v>
      </c>
      <c r="E472" s="18" t="s">
        <v>288</v>
      </c>
      <c r="F472" s="221">
        <v>81.311000000000007</v>
      </c>
      <c r="G472" s="33"/>
      <c r="H472" s="34"/>
    </row>
    <row r="473" spans="1:8" s="2" customFormat="1" ht="16.899999999999999" customHeight="1">
      <c r="A473" s="33"/>
      <c r="B473" s="34"/>
      <c r="C473" s="216" t="s">
        <v>644</v>
      </c>
      <c r="D473" s="217" t="s">
        <v>1</v>
      </c>
      <c r="E473" s="218" t="s">
        <v>1</v>
      </c>
      <c r="F473" s="219">
        <v>10.050000000000001</v>
      </c>
      <c r="G473" s="33"/>
      <c r="H473" s="34"/>
    </row>
    <row r="474" spans="1:8" s="2" customFormat="1" ht="16.899999999999999" customHeight="1">
      <c r="A474" s="33"/>
      <c r="B474" s="34"/>
      <c r="C474" s="220" t="s">
        <v>1</v>
      </c>
      <c r="D474" s="220" t="s">
        <v>772</v>
      </c>
      <c r="E474" s="18" t="s">
        <v>1</v>
      </c>
      <c r="F474" s="221">
        <v>0</v>
      </c>
      <c r="G474" s="33"/>
      <c r="H474" s="34"/>
    </row>
    <row r="475" spans="1:8" s="2" customFormat="1" ht="16.899999999999999" customHeight="1">
      <c r="A475" s="33"/>
      <c r="B475" s="34"/>
      <c r="C475" s="220" t="s">
        <v>1</v>
      </c>
      <c r="D475" s="220" t="s">
        <v>1492</v>
      </c>
      <c r="E475" s="18" t="s">
        <v>1</v>
      </c>
      <c r="F475" s="221">
        <v>10.050000000000001</v>
      </c>
      <c r="G475" s="33"/>
      <c r="H475" s="34"/>
    </row>
    <row r="476" spans="1:8" s="2" customFormat="1" ht="16.899999999999999" customHeight="1">
      <c r="A476" s="33"/>
      <c r="B476" s="34"/>
      <c r="C476" s="220" t="s">
        <v>644</v>
      </c>
      <c r="D476" s="220" t="s">
        <v>510</v>
      </c>
      <c r="E476" s="18" t="s">
        <v>1</v>
      </c>
      <c r="F476" s="221">
        <v>10.050000000000001</v>
      </c>
      <c r="G476" s="33"/>
      <c r="H476" s="34"/>
    </row>
    <row r="477" spans="1:8" s="2" customFormat="1" ht="16.899999999999999" customHeight="1">
      <c r="A477" s="33"/>
      <c r="B477" s="34"/>
      <c r="C477" s="222" t="s">
        <v>5774</v>
      </c>
      <c r="D477" s="33"/>
      <c r="E477" s="33"/>
      <c r="F477" s="33"/>
      <c r="G477" s="33"/>
      <c r="H477" s="34"/>
    </row>
    <row r="478" spans="1:8" s="2" customFormat="1" ht="16.899999999999999" customHeight="1">
      <c r="A478" s="33"/>
      <c r="B478" s="34"/>
      <c r="C478" s="220" t="s">
        <v>766</v>
      </c>
      <c r="D478" s="220" t="s">
        <v>767</v>
      </c>
      <c r="E478" s="18" t="s">
        <v>288</v>
      </c>
      <c r="F478" s="221">
        <v>60.54</v>
      </c>
      <c r="G478" s="33"/>
      <c r="H478" s="34"/>
    </row>
    <row r="479" spans="1:8" s="2" customFormat="1" ht="16.899999999999999" customHeight="1">
      <c r="A479" s="33"/>
      <c r="B479" s="34"/>
      <c r="C479" s="220" t="s">
        <v>727</v>
      </c>
      <c r="D479" s="220" t="s">
        <v>728</v>
      </c>
      <c r="E479" s="18" t="s">
        <v>288</v>
      </c>
      <c r="F479" s="221">
        <v>36.299999999999997</v>
      </c>
      <c r="G479" s="33"/>
      <c r="H479" s="34"/>
    </row>
    <row r="480" spans="1:8" s="2" customFormat="1" ht="16.899999999999999" customHeight="1">
      <c r="A480" s="33"/>
      <c r="B480" s="34"/>
      <c r="C480" s="220" t="s">
        <v>780</v>
      </c>
      <c r="D480" s="220" t="s">
        <v>781</v>
      </c>
      <c r="E480" s="18" t="s">
        <v>288</v>
      </c>
      <c r="F480" s="221">
        <v>10.050000000000001</v>
      </c>
      <c r="G480" s="33"/>
      <c r="H480" s="34"/>
    </row>
    <row r="481" spans="1:8" s="2" customFormat="1" ht="16.899999999999999" customHeight="1">
      <c r="A481" s="33"/>
      <c r="B481" s="34"/>
      <c r="C481" s="220" t="s">
        <v>557</v>
      </c>
      <c r="D481" s="220" t="s">
        <v>558</v>
      </c>
      <c r="E481" s="18" t="s">
        <v>288</v>
      </c>
      <c r="F481" s="221">
        <v>81.311000000000007</v>
      </c>
      <c r="G481" s="33"/>
      <c r="H481" s="34"/>
    </row>
    <row r="482" spans="1:8" s="2" customFormat="1" ht="16.899999999999999" customHeight="1">
      <c r="A482" s="33"/>
      <c r="B482" s="34"/>
      <c r="C482" s="216" t="s">
        <v>646</v>
      </c>
      <c r="D482" s="217" t="s">
        <v>1</v>
      </c>
      <c r="E482" s="218" t="s">
        <v>1</v>
      </c>
      <c r="F482" s="219">
        <v>4.7699999999999996</v>
      </c>
      <c r="G482" s="33"/>
      <c r="H482" s="34"/>
    </row>
    <row r="483" spans="1:8" s="2" customFormat="1" ht="16.899999999999999" customHeight="1">
      <c r="A483" s="33"/>
      <c r="B483" s="34"/>
      <c r="C483" s="220" t="s">
        <v>1</v>
      </c>
      <c r="D483" s="220" t="s">
        <v>773</v>
      </c>
      <c r="E483" s="18" t="s">
        <v>1</v>
      </c>
      <c r="F483" s="221">
        <v>0</v>
      </c>
      <c r="G483" s="33"/>
      <c r="H483" s="34"/>
    </row>
    <row r="484" spans="1:8" s="2" customFormat="1" ht="16.899999999999999" customHeight="1">
      <c r="A484" s="33"/>
      <c r="B484" s="34"/>
      <c r="C484" s="220" t="s">
        <v>1</v>
      </c>
      <c r="D484" s="220" t="s">
        <v>1493</v>
      </c>
      <c r="E484" s="18" t="s">
        <v>1</v>
      </c>
      <c r="F484" s="221">
        <v>4.7699999999999996</v>
      </c>
      <c r="G484" s="33"/>
      <c r="H484" s="34"/>
    </row>
    <row r="485" spans="1:8" s="2" customFormat="1" ht="16.899999999999999" customHeight="1">
      <c r="A485" s="33"/>
      <c r="B485" s="34"/>
      <c r="C485" s="220" t="s">
        <v>646</v>
      </c>
      <c r="D485" s="220" t="s">
        <v>510</v>
      </c>
      <c r="E485" s="18" t="s">
        <v>1</v>
      </c>
      <c r="F485" s="221">
        <v>4.7699999999999996</v>
      </c>
      <c r="G485" s="33"/>
      <c r="H485" s="34"/>
    </row>
    <row r="486" spans="1:8" s="2" customFormat="1" ht="16.899999999999999" customHeight="1">
      <c r="A486" s="33"/>
      <c r="B486" s="34"/>
      <c r="C486" s="222" t="s">
        <v>5774</v>
      </c>
      <c r="D486" s="33"/>
      <c r="E486" s="33"/>
      <c r="F486" s="33"/>
      <c r="G486" s="33"/>
      <c r="H486" s="34"/>
    </row>
    <row r="487" spans="1:8" s="2" customFormat="1" ht="16.899999999999999" customHeight="1">
      <c r="A487" s="33"/>
      <c r="B487" s="34"/>
      <c r="C487" s="220" t="s">
        <v>766</v>
      </c>
      <c r="D487" s="220" t="s">
        <v>767</v>
      </c>
      <c r="E487" s="18" t="s">
        <v>288</v>
      </c>
      <c r="F487" s="221">
        <v>60.54</v>
      </c>
      <c r="G487" s="33"/>
      <c r="H487" s="34"/>
    </row>
    <row r="488" spans="1:8" s="2" customFormat="1" ht="16.899999999999999" customHeight="1">
      <c r="A488" s="33"/>
      <c r="B488" s="34"/>
      <c r="C488" s="220" t="s">
        <v>727</v>
      </c>
      <c r="D488" s="220" t="s">
        <v>728</v>
      </c>
      <c r="E488" s="18" t="s">
        <v>288</v>
      </c>
      <c r="F488" s="221">
        <v>36.299999999999997</v>
      </c>
      <c r="G488" s="33"/>
      <c r="H488" s="34"/>
    </row>
    <row r="489" spans="1:8" s="2" customFormat="1" ht="16.899999999999999" customHeight="1">
      <c r="A489" s="33"/>
      <c r="B489" s="34"/>
      <c r="C489" s="220" t="s">
        <v>557</v>
      </c>
      <c r="D489" s="220" t="s">
        <v>558</v>
      </c>
      <c r="E489" s="18" t="s">
        <v>288</v>
      </c>
      <c r="F489" s="221">
        <v>81.311000000000007</v>
      </c>
      <c r="G489" s="33"/>
      <c r="H489" s="34"/>
    </row>
    <row r="490" spans="1:8" s="2" customFormat="1" ht="16.899999999999999" customHeight="1">
      <c r="A490" s="33"/>
      <c r="B490" s="34"/>
      <c r="C490" s="216" t="s">
        <v>648</v>
      </c>
      <c r="D490" s="217" t="s">
        <v>1</v>
      </c>
      <c r="E490" s="218" t="s">
        <v>1</v>
      </c>
      <c r="F490" s="219">
        <v>9.5500000000000007</v>
      </c>
      <c r="G490" s="33"/>
      <c r="H490" s="34"/>
    </row>
    <row r="491" spans="1:8" s="2" customFormat="1" ht="16.899999999999999" customHeight="1">
      <c r="A491" s="33"/>
      <c r="B491" s="34"/>
      <c r="C491" s="220" t="s">
        <v>1</v>
      </c>
      <c r="D491" s="220" t="s">
        <v>775</v>
      </c>
      <c r="E491" s="18" t="s">
        <v>1</v>
      </c>
      <c r="F491" s="221">
        <v>0</v>
      </c>
      <c r="G491" s="33"/>
      <c r="H491" s="34"/>
    </row>
    <row r="492" spans="1:8" s="2" customFormat="1" ht="16.899999999999999" customHeight="1">
      <c r="A492" s="33"/>
      <c r="B492" s="34"/>
      <c r="C492" s="220" t="s">
        <v>1</v>
      </c>
      <c r="D492" s="220" t="s">
        <v>1494</v>
      </c>
      <c r="E492" s="18" t="s">
        <v>1</v>
      </c>
      <c r="F492" s="221">
        <v>9.5500000000000007</v>
      </c>
      <c r="G492" s="33"/>
      <c r="H492" s="34"/>
    </row>
    <row r="493" spans="1:8" s="2" customFormat="1" ht="16.899999999999999" customHeight="1">
      <c r="A493" s="33"/>
      <c r="B493" s="34"/>
      <c r="C493" s="220" t="s">
        <v>648</v>
      </c>
      <c r="D493" s="220" t="s">
        <v>510</v>
      </c>
      <c r="E493" s="18" t="s">
        <v>1</v>
      </c>
      <c r="F493" s="221">
        <v>9.5500000000000007</v>
      </c>
      <c r="G493" s="33"/>
      <c r="H493" s="34"/>
    </row>
    <row r="494" spans="1:8" s="2" customFormat="1" ht="16.899999999999999" customHeight="1">
      <c r="A494" s="33"/>
      <c r="B494" s="34"/>
      <c r="C494" s="222" t="s">
        <v>5774</v>
      </c>
      <c r="D494" s="33"/>
      <c r="E494" s="33"/>
      <c r="F494" s="33"/>
      <c r="G494" s="33"/>
      <c r="H494" s="34"/>
    </row>
    <row r="495" spans="1:8" s="2" customFormat="1" ht="16.899999999999999" customHeight="1">
      <c r="A495" s="33"/>
      <c r="B495" s="34"/>
      <c r="C495" s="220" t="s">
        <v>766</v>
      </c>
      <c r="D495" s="220" t="s">
        <v>767</v>
      </c>
      <c r="E495" s="18" t="s">
        <v>288</v>
      </c>
      <c r="F495" s="221">
        <v>60.54</v>
      </c>
      <c r="G495" s="33"/>
      <c r="H495" s="34"/>
    </row>
    <row r="496" spans="1:8" s="2" customFormat="1" ht="16.899999999999999" customHeight="1">
      <c r="A496" s="33"/>
      <c r="B496" s="34"/>
      <c r="C496" s="220" t="s">
        <v>735</v>
      </c>
      <c r="D496" s="220" t="s">
        <v>736</v>
      </c>
      <c r="E496" s="18" t="s">
        <v>288</v>
      </c>
      <c r="F496" s="221">
        <v>9.5500000000000007</v>
      </c>
      <c r="G496" s="33"/>
      <c r="H496" s="34"/>
    </row>
    <row r="497" spans="1:8" s="2" customFormat="1" ht="16.899999999999999" customHeight="1">
      <c r="A497" s="33"/>
      <c r="B497" s="34"/>
      <c r="C497" s="220" t="s">
        <v>757</v>
      </c>
      <c r="D497" s="220" t="s">
        <v>758</v>
      </c>
      <c r="E497" s="18" t="s">
        <v>288</v>
      </c>
      <c r="F497" s="221">
        <v>31.23</v>
      </c>
      <c r="G497" s="33"/>
      <c r="H497" s="34"/>
    </row>
    <row r="498" spans="1:8" s="2" customFormat="1" ht="16.899999999999999" customHeight="1">
      <c r="A498" s="33"/>
      <c r="B498" s="34"/>
      <c r="C498" s="220" t="s">
        <v>557</v>
      </c>
      <c r="D498" s="220" t="s">
        <v>558</v>
      </c>
      <c r="E498" s="18" t="s">
        <v>288</v>
      </c>
      <c r="F498" s="221">
        <v>81.311000000000007</v>
      </c>
      <c r="G498" s="33"/>
      <c r="H498" s="34"/>
    </row>
    <row r="499" spans="1:8" s="2" customFormat="1" ht="16.899999999999999" customHeight="1">
      <c r="A499" s="33"/>
      <c r="B499" s="34"/>
      <c r="C499" s="216" t="s">
        <v>650</v>
      </c>
      <c r="D499" s="217" t="s">
        <v>1</v>
      </c>
      <c r="E499" s="218" t="s">
        <v>1</v>
      </c>
      <c r="F499" s="219">
        <v>8.1199999999999992</v>
      </c>
      <c r="G499" s="33"/>
      <c r="H499" s="34"/>
    </row>
    <row r="500" spans="1:8" s="2" customFormat="1" ht="16.899999999999999" customHeight="1">
      <c r="A500" s="33"/>
      <c r="B500" s="34"/>
      <c r="C500" s="220" t="s">
        <v>1</v>
      </c>
      <c r="D500" s="220" t="s">
        <v>776</v>
      </c>
      <c r="E500" s="18" t="s">
        <v>1</v>
      </c>
      <c r="F500" s="221">
        <v>0</v>
      </c>
      <c r="G500" s="33"/>
      <c r="H500" s="34"/>
    </row>
    <row r="501" spans="1:8" s="2" customFormat="1" ht="16.899999999999999" customHeight="1">
      <c r="A501" s="33"/>
      <c r="B501" s="34"/>
      <c r="C501" s="220" t="s">
        <v>1</v>
      </c>
      <c r="D501" s="220" t="s">
        <v>1495</v>
      </c>
      <c r="E501" s="18" t="s">
        <v>1</v>
      </c>
      <c r="F501" s="221">
        <v>8.1199999999999992</v>
      </c>
      <c r="G501" s="33"/>
      <c r="H501" s="34"/>
    </row>
    <row r="502" spans="1:8" s="2" customFormat="1" ht="16.899999999999999" customHeight="1">
      <c r="A502" s="33"/>
      <c r="B502" s="34"/>
      <c r="C502" s="220" t="s">
        <v>650</v>
      </c>
      <c r="D502" s="220" t="s">
        <v>510</v>
      </c>
      <c r="E502" s="18" t="s">
        <v>1</v>
      </c>
      <c r="F502" s="221">
        <v>8.1199999999999992</v>
      </c>
      <c r="G502" s="33"/>
      <c r="H502" s="34"/>
    </row>
    <row r="503" spans="1:8" s="2" customFormat="1" ht="16.899999999999999" customHeight="1">
      <c r="A503" s="33"/>
      <c r="B503" s="34"/>
      <c r="C503" s="222" t="s">
        <v>5774</v>
      </c>
      <c r="D503" s="33"/>
      <c r="E503" s="33"/>
      <c r="F503" s="33"/>
      <c r="G503" s="33"/>
      <c r="H503" s="34"/>
    </row>
    <row r="504" spans="1:8" s="2" customFormat="1" ht="16.899999999999999" customHeight="1">
      <c r="A504" s="33"/>
      <c r="B504" s="34"/>
      <c r="C504" s="220" t="s">
        <v>766</v>
      </c>
      <c r="D504" s="220" t="s">
        <v>767</v>
      </c>
      <c r="E504" s="18" t="s">
        <v>288</v>
      </c>
      <c r="F504" s="221">
        <v>60.54</v>
      </c>
      <c r="G504" s="33"/>
      <c r="H504" s="34"/>
    </row>
    <row r="505" spans="1:8" s="2" customFormat="1" ht="16.899999999999999" customHeight="1">
      <c r="A505" s="33"/>
      <c r="B505" s="34"/>
      <c r="C505" s="220" t="s">
        <v>599</v>
      </c>
      <c r="D505" s="220" t="s">
        <v>600</v>
      </c>
      <c r="E505" s="18" t="s">
        <v>288</v>
      </c>
      <c r="F505" s="221">
        <v>8.1199999999999992</v>
      </c>
      <c r="G505" s="33"/>
      <c r="H505" s="34"/>
    </row>
    <row r="506" spans="1:8" s="2" customFormat="1" ht="16.899999999999999" customHeight="1">
      <c r="A506" s="33"/>
      <c r="B506" s="34"/>
      <c r="C506" s="220" t="s">
        <v>727</v>
      </c>
      <c r="D506" s="220" t="s">
        <v>728</v>
      </c>
      <c r="E506" s="18" t="s">
        <v>288</v>
      </c>
      <c r="F506" s="221">
        <v>36.299999999999997</v>
      </c>
      <c r="G506" s="33"/>
      <c r="H506" s="34"/>
    </row>
    <row r="507" spans="1:8" s="2" customFormat="1" ht="16.899999999999999" customHeight="1">
      <c r="A507" s="33"/>
      <c r="B507" s="34"/>
      <c r="C507" s="220" t="s">
        <v>557</v>
      </c>
      <c r="D507" s="220" t="s">
        <v>558</v>
      </c>
      <c r="E507" s="18" t="s">
        <v>288</v>
      </c>
      <c r="F507" s="221">
        <v>81.311000000000007</v>
      </c>
      <c r="G507" s="33"/>
      <c r="H507" s="34"/>
    </row>
    <row r="508" spans="1:8" s="2" customFormat="1" ht="16.899999999999999" customHeight="1">
      <c r="A508" s="33"/>
      <c r="B508" s="34"/>
      <c r="C508" s="216" t="s">
        <v>653</v>
      </c>
      <c r="D508" s="217" t="s">
        <v>1</v>
      </c>
      <c r="E508" s="218" t="s">
        <v>1</v>
      </c>
      <c r="F508" s="219">
        <v>7.4</v>
      </c>
      <c r="G508" s="33"/>
      <c r="H508" s="34"/>
    </row>
    <row r="509" spans="1:8" s="2" customFormat="1" ht="16.899999999999999" customHeight="1">
      <c r="A509" s="33"/>
      <c r="B509" s="34"/>
      <c r="C509" s="220" t="s">
        <v>1</v>
      </c>
      <c r="D509" s="220" t="s">
        <v>778</v>
      </c>
      <c r="E509" s="18" t="s">
        <v>1</v>
      </c>
      <c r="F509" s="221">
        <v>0</v>
      </c>
      <c r="G509" s="33"/>
      <c r="H509" s="34"/>
    </row>
    <row r="510" spans="1:8" s="2" customFormat="1" ht="16.899999999999999" customHeight="1">
      <c r="A510" s="33"/>
      <c r="B510" s="34"/>
      <c r="C510" s="220" t="s">
        <v>1</v>
      </c>
      <c r="D510" s="220" t="s">
        <v>1496</v>
      </c>
      <c r="E510" s="18" t="s">
        <v>1</v>
      </c>
      <c r="F510" s="221">
        <v>7.4</v>
      </c>
      <c r="G510" s="33"/>
      <c r="H510" s="34"/>
    </row>
    <row r="511" spans="1:8" s="2" customFormat="1" ht="16.899999999999999" customHeight="1">
      <c r="A511" s="33"/>
      <c r="B511" s="34"/>
      <c r="C511" s="220" t="s">
        <v>653</v>
      </c>
      <c r="D511" s="220" t="s">
        <v>510</v>
      </c>
      <c r="E511" s="18" t="s">
        <v>1</v>
      </c>
      <c r="F511" s="221">
        <v>7.4</v>
      </c>
      <c r="G511" s="33"/>
      <c r="H511" s="34"/>
    </row>
    <row r="512" spans="1:8" s="2" customFormat="1" ht="16.899999999999999" customHeight="1">
      <c r="A512" s="33"/>
      <c r="B512" s="34"/>
      <c r="C512" s="222" t="s">
        <v>5774</v>
      </c>
      <c r="D512" s="33"/>
      <c r="E512" s="33"/>
      <c r="F512" s="33"/>
      <c r="G512" s="33"/>
      <c r="H512" s="34"/>
    </row>
    <row r="513" spans="1:8" s="2" customFormat="1" ht="16.899999999999999" customHeight="1">
      <c r="A513" s="33"/>
      <c r="B513" s="34"/>
      <c r="C513" s="220" t="s">
        <v>766</v>
      </c>
      <c r="D513" s="220" t="s">
        <v>767</v>
      </c>
      <c r="E513" s="18" t="s">
        <v>288</v>
      </c>
      <c r="F513" s="221">
        <v>60.54</v>
      </c>
      <c r="G513" s="33"/>
      <c r="H513" s="34"/>
    </row>
    <row r="514" spans="1:8" s="2" customFormat="1" ht="16.899999999999999" customHeight="1">
      <c r="A514" s="33"/>
      <c r="B514" s="34"/>
      <c r="C514" s="220" t="s">
        <v>711</v>
      </c>
      <c r="D514" s="220" t="s">
        <v>712</v>
      </c>
      <c r="E514" s="18" t="s">
        <v>288</v>
      </c>
      <c r="F514" s="221">
        <v>16.88</v>
      </c>
      <c r="G514" s="33"/>
      <c r="H514" s="34"/>
    </row>
    <row r="515" spans="1:8" s="2" customFormat="1" ht="16.899999999999999" customHeight="1">
      <c r="A515" s="33"/>
      <c r="B515" s="34"/>
      <c r="C515" s="220" t="s">
        <v>719</v>
      </c>
      <c r="D515" s="220" t="s">
        <v>720</v>
      </c>
      <c r="E515" s="18" t="s">
        <v>288</v>
      </c>
      <c r="F515" s="221">
        <v>11.28</v>
      </c>
      <c r="G515" s="33"/>
      <c r="H515" s="34"/>
    </row>
    <row r="516" spans="1:8" s="2" customFormat="1" ht="16.899999999999999" customHeight="1">
      <c r="A516" s="33"/>
      <c r="B516" s="34"/>
      <c r="C516" s="220" t="s">
        <v>298</v>
      </c>
      <c r="D516" s="220" t="s">
        <v>299</v>
      </c>
      <c r="E516" s="18" t="s">
        <v>288</v>
      </c>
      <c r="F516" s="221">
        <v>12.2</v>
      </c>
      <c r="G516" s="33"/>
      <c r="H516" s="34"/>
    </row>
    <row r="517" spans="1:8" s="2" customFormat="1" ht="16.899999999999999" customHeight="1">
      <c r="A517" s="33"/>
      <c r="B517" s="34"/>
      <c r="C517" s="220" t="s">
        <v>757</v>
      </c>
      <c r="D517" s="220" t="s">
        <v>758</v>
      </c>
      <c r="E517" s="18" t="s">
        <v>288</v>
      </c>
      <c r="F517" s="221">
        <v>31.23</v>
      </c>
      <c r="G517" s="33"/>
      <c r="H517" s="34"/>
    </row>
    <row r="518" spans="1:8" s="2" customFormat="1" ht="16.899999999999999" customHeight="1">
      <c r="A518" s="33"/>
      <c r="B518" s="34"/>
      <c r="C518" s="220" t="s">
        <v>557</v>
      </c>
      <c r="D518" s="220" t="s">
        <v>558</v>
      </c>
      <c r="E518" s="18" t="s">
        <v>288</v>
      </c>
      <c r="F518" s="221">
        <v>81.311000000000007</v>
      </c>
      <c r="G518" s="33"/>
      <c r="H518" s="34"/>
    </row>
    <row r="519" spans="1:8" s="2" customFormat="1" ht="16.899999999999999" customHeight="1">
      <c r="A519" s="33"/>
      <c r="B519" s="34"/>
      <c r="C519" s="216" t="s">
        <v>1498</v>
      </c>
      <c r="D519" s="217" t="s">
        <v>1</v>
      </c>
      <c r="E519" s="218" t="s">
        <v>1</v>
      </c>
      <c r="F519" s="219">
        <v>114.8</v>
      </c>
      <c r="G519" s="33"/>
      <c r="H519" s="34"/>
    </row>
    <row r="520" spans="1:8" s="2" customFormat="1" ht="16.899999999999999" customHeight="1">
      <c r="A520" s="33"/>
      <c r="B520" s="34"/>
      <c r="C520" s="220" t="s">
        <v>1</v>
      </c>
      <c r="D520" s="220" t="s">
        <v>1657</v>
      </c>
      <c r="E520" s="18" t="s">
        <v>1</v>
      </c>
      <c r="F520" s="221">
        <v>114.8</v>
      </c>
      <c r="G520" s="33"/>
      <c r="H520" s="34"/>
    </row>
    <row r="521" spans="1:8" s="2" customFormat="1" ht="16.899999999999999" customHeight="1">
      <c r="A521" s="33"/>
      <c r="B521" s="34"/>
      <c r="C521" s="220" t="s">
        <v>1498</v>
      </c>
      <c r="D521" s="220" t="s">
        <v>195</v>
      </c>
      <c r="E521" s="18" t="s">
        <v>1</v>
      </c>
      <c r="F521" s="221">
        <v>114.8</v>
      </c>
      <c r="G521" s="33"/>
      <c r="H521" s="34"/>
    </row>
    <row r="522" spans="1:8" s="2" customFormat="1" ht="16.899999999999999" customHeight="1">
      <c r="A522" s="33"/>
      <c r="B522" s="34"/>
      <c r="C522" s="222" t="s">
        <v>5774</v>
      </c>
      <c r="D522" s="33"/>
      <c r="E522" s="33"/>
      <c r="F522" s="33"/>
      <c r="G522" s="33"/>
      <c r="H522" s="34"/>
    </row>
    <row r="523" spans="1:8" s="2" customFormat="1" ht="16.899999999999999" customHeight="1">
      <c r="A523" s="33"/>
      <c r="B523" s="34"/>
      <c r="C523" s="220" t="s">
        <v>1654</v>
      </c>
      <c r="D523" s="220" t="s">
        <v>1655</v>
      </c>
      <c r="E523" s="18" t="s">
        <v>280</v>
      </c>
      <c r="F523" s="221">
        <v>114.8</v>
      </c>
      <c r="G523" s="33"/>
      <c r="H523" s="34"/>
    </row>
    <row r="524" spans="1:8" s="2" customFormat="1" ht="16.899999999999999" customHeight="1">
      <c r="A524" s="33"/>
      <c r="B524" s="34"/>
      <c r="C524" s="220" t="s">
        <v>1662</v>
      </c>
      <c r="D524" s="220" t="s">
        <v>1663</v>
      </c>
      <c r="E524" s="18" t="s">
        <v>280</v>
      </c>
      <c r="F524" s="221">
        <v>114.8</v>
      </c>
      <c r="G524" s="33"/>
      <c r="H524" s="34"/>
    </row>
    <row r="525" spans="1:8" s="2" customFormat="1" ht="16.899999999999999" customHeight="1">
      <c r="A525" s="33"/>
      <c r="B525" s="34"/>
      <c r="C525" s="220" t="s">
        <v>1733</v>
      </c>
      <c r="D525" s="220" t="s">
        <v>1734</v>
      </c>
      <c r="E525" s="18" t="s">
        <v>228</v>
      </c>
      <c r="F525" s="221">
        <v>24.222999999999999</v>
      </c>
      <c r="G525" s="33"/>
      <c r="H525" s="34"/>
    </row>
    <row r="526" spans="1:8" s="2" customFormat="1" ht="16.899999999999999" customHeight="1">
      <c r="A526" s="33"/>
      <c r="B526" s="34"/>
      <c r="C526" s="220" t="s">
        <v>1742</v>
      </c>
      <c r="D526" s="220" t="s">
        <v>1743</v>
      </c>
      <c r="E526" s="18" t="s">
        <v>288</v>
      </c>
      <c r="F526" s="221">
        <v>26.404</v>
      </c>
      <c r="G526" s="33"/>
      <c r="H526" s="34"/>
    </row>
    <row r="527" spans="1:8" s="2" customFormat="1" ht="16.899999999999999" customHeight="1">
      <c r="A527" s="33"/>
      <c r="B527" s="34"/>
      <c r="C527" s="216" t="s">
        <v>1500</v>
      </c>
      <c r="D527" s="217" t="s">
        <v>1</v>
      </c>
      <c r="E527" s="218" t="s">
        <v>1</v>
      </c>
      <c r="F527" s="219">
        <v>45.942</v>
      </c>
      <c r="G527" s="33"/>
      <c r="H527" s="34"/>
    </row>
    <row r="528" spans="1:8" s="2" customFormat="1" ht="16.899999999999999" customHeight="1">
      <c r="A528" s="33"/>
      <c r="B528" s="34"/>
      <c r="C528" s="220" t="s">
        <v>1500</v>
      </c>
      <c r="D528" s="220" t="s">
        <v>1614</v>
      </c>
      <c r="E528" s="18" t="s">
        <v>1</v>
      </c>
      <c r="F528" s="221">
        <v>45.942</v>
      </c>
      <c r="G528" s="33"/>
      <c r="H528" s="34"/>
    </row>
    <row r="529" spans="1:8" s="2" customFormat="1" ht="16.899999999999999" customHeight="1">
      <c r="A529" s="33"/>
      <c r="B529" s="34"/>
      <c r="C529" s="222" t="s">
        <v>5774</v>
      </c>
      <c r="D529" s="33"/>
      <c r="E529" s="33"/>
      <c r="F529" s="33"/>
      <c r="G529" s="33"/>
      <c r="H529" s="34"/>
    </row>
    <row r="530" spans="1:8" s="2" customFormat="1" ht="16.899999999999999" customHeight="1">
      <c r="A530" s="33"/>
      <c r="B530" s="34"/>
      <c r="C530" s="220" t="s">
        <v>1611</v>
      </c>
      <c r="D530" s="220" t="s">
        <v>1612</v>
      </c>
      <c r="E530" s="18" t="s">
        <v>228</v>
      </c>
      <c r="F530" s="221">
        <v>45.942</v>
      </c>
      <c r="G530" s="33"/>
      <c r="H530" s="34"/>
    </row>
    <row r="531" spans="1:8" s="2" customFormat="1" ht="16.899999999999999" customHeight="1">
      <c r="A531" s="33"/>
      <c r="B531" s="34"/>
      <c r="C531" s="220" t="s">
        <v>348</v>
      </c>
      <c r="D531" s="220" t="s">
        <v>349</v>
      </c>
      <c r="E531" s="18" t="s">
        <v>228</v>
      </c>
      <c r="F531" s="221">
        <v>45.942</v>
      </c>
      <c r="G531" s="33"/>
      <c r="H531" s="34"/>
    </row>
    <row r="532" spans="1:8" s="2" customFormat="1" ht="16.899999999999999" customHeight="1">
      <c r="A532" s="33"/>
      <c r="B532" s="34"/>
      <c r="C532" s="216" t="s">
        <v>1502</v>
      </c>
      <c r="D532" s="217" t="s">
        <v>1</v>
      </c>
      <c r="E532" s="218" t="s">
        <v>1</v>
      </c>
      <c r="F532" s="219">
        <v>430.726</v>
      </c>
      <c r="G532" s="33"/>
      <c r="H532" s="34"/>
    </row>
    <row r="533" spans="1:8" s="2" customFormat="1" ht="16.899999999999999" customHeight="1">
      <c r="A533" s="33"/>
      <c r="B533" s="34"/>
      <c r="C533" s="220" t="s">
        <v>1</v>
      </c>
      <c r="D533" s="220" t="s">
        <v>1569</v>
      </c>
      <c r="E533" s="18" t="s">
        <v>1</v>
      </c>
      <c r="F533" s="221">
        <v>0</v>
      </c>
      <c r="G533" s="33"/>
      <c r="H533" s="34"/>
    </row>
    <row r="534" spans="1:8" s="2" customFormat="1" ht="16.899999999999999" customHeight="1">
      <c r="A534" s="33"/>
      <c r="B534" s="34"/>
      <c r="C534" s="220" t="s">
        <v>1</v>
      </c>
      <c r="D534" s="220" t="s">
        <v>458</v>
      </c>
      <c r="E534" s="18" t="s">
        <v>1</v>
      </c>
      <c r="F534" s="221">
        <v>430.726</v>
      </c>
      <c r="G534" s="33"/>
      <c r="H534" s="34"/>
    </row>
    <row r="535" spans="1:8" s="2" customFormat="1" ht="16.899999999999999" customHeight="1">
      <c r="A535" s="33"/>
      <c r="B535" s="34"/>
      <c r="C535" s="220" t="s">
        <v>1502</v>
      </c>
      <c r="D535" s="220" t="s">
        <v>195</v>
      </c>
      <c r="E535" s="18" t="s">
        <v>1</v>
      </c>
      <c r="F535" s="221">
        <v>430.726</v>
      </c>
      <c r="G535" s="33"/>
      <c r="H535" s="34"/>
    </row>
    <row r="536" spans="1:8" s="2" customFormat="1" ht="16.899999999999999" customHeight="1">
      <c r="A536" s="33"/>
      <c r="B536" s="34"/>
      <c r="C536" s="222" t="s">
        <v>5774</v>
      </c>
      <c r="D536" s="33"/>
      <c r="E536" s="33"/>
      <c r="F536" s="33"/>
      <c r="G536" s="33"/>
      <c r="H536" s="34"/>
    </row>
    <row r="537" spans="1:8" s="2" customFormat="1" ht="16.899999999999999" customHeight="1">
      <c r="A537" s="33"/>
      <c r="B537" s="34"/>
      <c r="C537" s="220" t="s">
        <v>326</v>
      </c>
      <c r="D537" s="220" t="s">
        <v>327</v>
      </c>
      <c r="E537" s="18" t="s">
        <v>228</v>
      </c>
      <c r="F537" s="221">
        <v>396.26799999999997</v>
      </c>
      <c r="G537" s="33"/>
      <c r="H537" s="34"/>
    </row>
    <row r="538" spans="1:8" s="2" customFormat="1" ht="16.899999999999999" customHeight="1">
      <c r="A538" s="33"/>
      <c r="B538" s="34"/>
      <c r="C538" s="220" t="s">
        <v>512</v>
      </c>
      <c r="D538" s="220" t="s">
        <v>513</v>
      </c>
      <c r="E538" s="18" t="s">
        <v>228</v>
      </c>
      <c r="F538" s="221">
        <v>34.457999999999998</v>
      </c>
      <c r="G538" s="33"/>
      <c r="H538" s="34"/>
    </row>
    <row r="539" spans="1:8" s="2" customFormat="1" ht="16.899999999999999" customHeight="1">
      <c r="A539" s="33"/>
      <c r="B539" s="34"/>
      <c r="C539" s="220" t="s">
        <v>334</v>
      </c>
      <c r="D539" s="220" t="s">
        <v>858</v>
      </c>
      <c r="E539" s="18" t="s">
        <v>228</v>
      </c>
      <c r="F539" s="221">
        <v>387.65300000000002</v>
      </c>
      <c r="G539" s="33"/>
      <c r="H539" s="34"/>
    </row>
    <row r="540" spans="1:8" s="2" customFormat="1" ht="16.899999999999999" customHeight="1">
      <c r="A540" s="33"/>
      <c r="B540" s="34"/>
      <c r="C540" s="220" t="s">
        <v>521</v>
      </c>
      <c r="D540" s="220" t="s">
        <v>862</v>
      </c>
      <c r="E540" s="18" t="s">
        <v>228</v>
      </c>
      <c r="F540" s="221">
        <v>43.073</v>
      </c>
      <c r="G540" s="33"/>
      <c r="H540" s="34"/>
    </row>
    <row r="541" spans="1:8" s="2" customFormat="1" ht="16.899999999999999" customHeight="1">
      <c r="A541" s="33"/>
      <c r="B541" s="34"/>
      <c r="C541" s="216" t="s">
        <v>1504</v>
      </c>
      <c r="D541" s="217" t="s">
        <v>1</v>
      </c>
      <c r="E541" s="218" t="s">
        <v>1</v>
      </c>
      <c r="F541" s="219">
        <v>12</v>
      </c>
      <c r="G541" s="33"/>
      <c r="H541" s="34"/>
    </row>
    <row r="542" spans="1:8" s="2" customFormat="1" ht="16.899999999999999" customHeight="1">
      <c r="A542" s="33"/>
      <c r="B542" s="34"/>
      <c r="C542" s="220" t="s">
        <v>1</v>
      </c>
      <c r="D542" s="220" t="s">
        <v>1693</v>
      </c>
      <c r="E542" s="18" t="s">
        <v>1</v>
      </c>
      <c r="F542" s="221">
        <v>12</v>
      </c>
      <c r="G542" s="33"/>
      <c r="H542" s="34"/>
    </row>
    <row r="543" spans="1:8" s="2" customFormat="1" ht="16.899999999999999" customHeight="1">
      <c r="A543" s="33"/>
      <c r="B543" s="34"/>
      <c r="C543" s="220" t="s">
        <v>1504</v>
      </c>
      <c r="D543" s="220" t="s">
        <v>510</v>
      </c>
      <c r="E543" s="18" t="s">
        <v>1</v>
      </c>
      <c r="F543" s="221">
        <v>12</v>
      </c>
      <c r="G543" s="33"/>
      <c r="H543" s="34"/>
    </row>
    <row r="544" spans="1:8" s="2" customFormat="1" ht="16.899999999999999" customHeight="1">
      <c r="A544" s="33"/>
      <c r="B544" s="34"/>
      <c r="C544" s="222" t="s">
        <v>5774</v>
      </c>
      <c r="D544" s="33"/>
      <c r="E544" s="33"/>
      <c r="F544" s="33"/>
      <c r="G544" s="33"/>
      <c r="H544" s="34"/>
    </row>
    <row r="545" spans="1:8" s="2" customFormat="1" ht="16.899999999999999" customHeight="1">
      <c r="A545" s="33"/>
      <c r="B545" s="34"/>
      <c r="C545" s="220" t="s">
        <v>1690</v>
      </c>
      <c r="D545" s="220" t="s">
        <v>1691</v>
      </c>
      <c r="E545" s="18" t="s">
        <v>190</v>
      </c>
      <c r="F545" s="221">
        <v>12</v>
      </c>
      <c r="G545" s="33"/>
      <c r="H545" s="34"/>
    </row>
    <row r="546" spans="1:8" s="2" customFormat="1" ht="16.899999999999999" customHeight="1">
      <c r="A546" s="33"/>
      <c r="B546" s="34"/>
      <c r="C546" s="220" t="s">
        <v>1701</v>
      </c>
      <c r="D546" s="220" t="s">
        <v>1702</v>
      </c>
      <c r="E546" s="18" t="s">
        <v>190</v>
      </c>
      <c r="F546" s="221">
        <v>12.12</v>
      </c>
      <c r="G546" s="33"/>
      <c r="H546" s="34"/>
    </row>
    <row r="547" spans="1:8" s="2" customFormat="1" ht="16.899999999999999" customHeight="1">
      <c r="A547" s="33"/>
      <c r="B547" s="34"/>
      <c r="C547" s="220" t="s">
        <v>1719</v>
      </c>
      <c r="D547" s="220" t="s">
        <v>1720</v>
      </c>
      <c r="E547" s="18" t="s">
        <v>190</v>
      </c>
      <c r="F547" s="221">
        <v>24.24</v>
      </c>
      <c r="G547" s="33"/>
      <c r="H547" s="34"/>
    </row>
    <row r="548" spans="1:8" s="2" customFormat="1" ht="16.899999999999999" customHeight="1">
      <c r="A548" s="33"/>
      <c r="B548" s="34"/>
      <c r="C548" s="220" t="s">
        <v>1707</v>
      </c>
      <c r="D548" s="220" t="s">
        <v>1708</v>
      </c>
      <c r="E548" s="18" t="s">
        <v>190</v>
      </c>
      <c r="F548" s="221">
        <v>12.12</v>
      </c>
      <c r="G548" s="33"/>
      <c r="H548" s="34"/>
    </row>
    <row r="549" spans="1:8" s="2" customFormat="1" ht="16.899999999999999" customHeight="1">
      <c r="A549" s="33"/>
      <c r="B549" s="34"/>
      <c r="C549" s="220" t="s">
        <v>1694</v>
      </c>
      <c r="D549" s="220" t="s">
        <v>1695</v>
      </c>
      <c r="E549" s="18" t="s">
        <v>190</v>
      </c>
      <c r="F549" s="221">
        <v>12.12</v>
      </c>
      <c r="G549" s="33"/>
      <c r="H549" s="34"/>
    </row>
    <row r="550" spans="1:8" s="2" customFormat="1" ht="16.899999999999999" customHeight="1">
      <c r="A550" s="33"/>
      <c r="B550" s="34"/>
      <c r="C550" s="216" t="s">
        <v>458</v>
      </c>
      <c r="D550" s="217" t="s">
        <v>1</v>
      </c>
      <c r="E550" s="218" t="s">
        <v>1</v>
      </c>
      <c r="F550" s="219">
        <v>430.726</v>
      </c>
      <c r="G550" s="33"/>
      <c r="H550" s="34"/>
    </row>
    <row r="551" spans="1:8" s="2" customFormat="1" ht="16.899999999999999" customHeight="1">
      <c r="A551" s="33"/>
      <c r="B551" s="34"/>
      <c r="C551" s="220" t="s">
        <v>1</v>
      </c>
      <c r="D551" s="220" t="s">
        <v>1547</v>
      </c>
      <c r="E551" s="18" t="s">
        <v>1</v>
      </c>
      <c r="F551" s="221">
        <v>0</v>
      </c>
      <c r="G551" s="33"/>
      <c r="H551" s="34"/>
    </row>
    <row r="552" spans="1:8" s="2" customFormat="1" ht="16.899999999999999" customHeight="1">
      <c r="A552" s="33"/>
      <c r="B552" s="34"/>
      <c r="C552" s="220" t="s">
        <v>1</v>
      </c>
      <c r="D552" s="220" t="s">
        <v>1548</v>
      </c>
      <c r="E552" s="18" t="s">
        <v>1</v>
      </c>
      <c r="F552" s="221">
        <v>77.207999999999998</v>
      </c>
      <c r="G552" s="33"/>
      <c r="H552" s="34"/>
    </row>
    <row r="553" spans="1:8" s="2" customFormat="1" ht="16.899999999999999" customHeight="1">
      <c r="A553" s="33"/>
      <c r="B553" s="34"/>
      <c r="C553" s="220" t="s">
        <v>1</v>
      </c>
      <c r="D553" s="220" t="s">
        <v>1549</v>
      </c>
      <c r="E553" s="18" t="s">
        <v>1</v>
      </c>
      <c r="F553" s="221">
        <v>353.51799999999997</v>
      </c>
      <c r="G553" s="33"/>
      <c r="H553" s="34"/>
    </row>
    <row r="554" spans="1:8" s="2" customFormat="1" ht="16.899999999999999" customHeight="1">
      <c r="A554" s="33"/>
      <c r="B554" s="34"/>
      <c r="C554" s="220" t="s">
        <v>458</v>
      </c>
      <c r="D554" s="220" t="s">
        <v>195</v>
      </c>
      <c r="E554" s="18" t="s">
        <v>1</v>
      </c>
      <c r="F554" s="221">
        <v>430.726</v>
      </c>
      <c r="G554" s="33"/>
      <c r="H554" s="34"/>
    </row>
    <row r="555" spans="1:8" s="2" customFormat="1" ht="16.899999999999999" customHeight="1">
      <c r="A555" s="33"/>
      <c r="B555" s="34"/>
      <c r="C555" s="222" t="s">
        <v>5774</v>
      </c>
      <c r="D555" s="33"/>
      <c r="E555" s="33"/>
      <c r="F555" s="33"/>
      <c r="G555" s="33"/>
      <c r="H555" s="34"/>
    </row>
    <row r="556" spans="1:8" s="2" customFormat="1" ht="16.899999999999999" customHeight="1">
      <c r="A556" s="33"/>
      <c r="B556" s="34"/>
      <c r="C556" s="220" t="s">
        <v>1544</v>
      </c>
      <c r="D556" s="220" t="s">
        <v>1545</v>
      </c>
      <c r="E556" s="18" t="s">
        <v>228</v>
      </c>
      <c r="F556" s="221">
        <v>43.073</v>
      </c>
      <c r="G556" s="33"/>
      <c r="H556" s="34"/>
    </row>
    <row r="557" spans="1:8" s="2" customFormat="1" ht="16.899999999999999" customHeight="1">
      <c r="A557" s="33"/>
      <c r="B557" s="34"/>
      <c r="C557" s="220" t="s">
        <v>1552</v>
      </c>
      <c r="D557" s="220" t="s">
        <v>1553</v>
      </c>
      <c r="E557" s="18" t="s">
        <v>228</v>
      </c>
      <c r="F557" s="221">
        <v>353.19499999999999</v>
      </c>
      <c r="G557" s="33"/>
      <c r="H557" s="34"/>
    </row>
    <row r="558" spans="1:8" s="2" customFormat="1" ht="16.899999999999999" customHeight="1">
      <c r="A558" s="33"/>
      <c r="B558" s="34"/>
      <c r="C558" s="220" t="s">
        <v>1556</v>
      </c>
      <c r="D558" s="220" t="s">
        <v>1557</v>
      </c>
      <c r="E558" s="18" t="s">
        <v>228</v>
      </c>
      <c r="F558" s="221">
        <v>34.457999999999998</v>
      </c>
      <c r="G558" s="33"/>
      <c r="H558" s="34"/>
    </row>
    <row r="559" spans="1:8" s="2" customFormat="1" ht="16.899999999999999" customHeight="1">
      <c r="A559" s="33"/>
      <c r="B559" s="34"/>
      <c r="C559" s="220" t="s">
        <v>326</v>
      </c>
      <c r="D559" s="220" t="s">
        <v>327</v>
      </c>
      <c r="E559" s="18" t="s">
        <v>228</v>
      </c>
      <c r="F559" s="221">
        <v>396.26799999999997</v>
      </c>
      <c r="G559" s="33"/>
      <c r="H559" s="34"/>
    </row>
    <row r="560" spans="1:8" s="2" customFormat="1" ht="16.899999999999999" customHeight="1">
      <c r="A560" s="33"/>
      <c r="B560" s="34"/>
      <c r="C560" s="216" t="s">
        <v>5781</v>
      </c>
      <c r="D560" s="217" t="s">
        <v>1</v>
      </c>
      <c r="E560" s="218" t="s">
        <v>1</v>
      </c>
      <c r="F560" s="219">
        <v>0</v>
      </c>
      <c r="G560" s="33"/>
      <c r="H560" s="34"/>
    </row>
    <row r="561" spans="1:8" s="2" customFormat="1" ht="16.899999999999999" customHeight="1">
      <c r="A561" s="33"/>
      <c r="B561" s="34"/>
      <c r="C561" s="216" t="s">
        <v>529</v>
      </c>
      <c r="D561" s="217" t="s">
        <v>1</v>
      </c>
      <c r="E561" s="218" t="s">
        <v>1</v>
      </c>
      <c r="F561" s="219">
        <v>431.15300000000002</v>
      </c>
      <c r="G561" s="33"/>
      <c r="H561" s="34"/>
    </row>
    <row r="562" spans="1:8" s="2" customFormat="1" ht="16.899999999999999" customHeight="1">
      <c r="A562" s="33"/>
      <c r="B562" s="34"/>
      <c r="C562" s="220" t="s">
        <v>1</v>
      </c>
      <c r="D562" s="220" t="s">
        <v>1581</v>
      </c>
      <c r="E562" s="18" t="s">
        <v>1</v>
      </c>
      <c r="F562" s="221">
        <v>431.15300000000002</v>
      </c>
      <c r="G562" s="33"/>
      <c r="H562" s="34"/>
    </row>
    <row r="563" spans="1:8" s="2" customFormat="1" ht="16.899999999999999" customHeight="1">
      <c r="A563" s="33"/>
      <c r="B563" s="34"/>
      <c r="C563" s="220" t="s">
        <v>529</v>
      </c>
      <c r="D563" s="220" t="s">
        <v>195</v>
      </c>
      <c r="E563" s="18" t="s">
        <v>1</v>
      </c>
      <c r="F563" s="221">
        <v>431.15300000000002</v>
      </c>
      <c r="G563" s="33"/>
      <c r="H563" s="34"/>
    </row>
    <row r="564" spans="1:8" s="2" customFormat="1" ht="26.45" customHeight="1">
      <c r="A564" s="33"/>
      <c r="B564" s="34"/>
      <c r="C564" s="215" t="s">
        <v>5782</v>
      </c>
      <c r="D564" s="215" t="s">
        <v>131</v>
      </c>
      <c r="E564" s="33"/>
      <c r="F564" s="33"/>
      <c r="G564" s="33"/>
      <c r="H564" s="34"/>
    </row>
    <row r="565" spans="1:8" s="2" customFormat="1" ht="16.899999999999999" customHeight="1">
      <c r="A565" s="33"/>
      <c r="B565" s="34"/>
      <c r="C565" s="216" t="s">
        <v>1487</v>
      </c>
      <c r="D565" s="217" t="s">
        <v>1</v>
      </c>
      <c r="E565" s="218" t="s">
        <v>1</v>
      </c>
      <c r="F565" s="219">
        <v>751.62699999999995</v>
      </c>
      <c r="G565" s="33"/>
      <c r="H565" s="34"/>
    </row>
    <row r="566" spans="1:8" s="2" customFormat="1" ht="16.899999999999999" customHeight="1">
      <c r="A566" s="33"/>
      <c r="B566" s="34"/>
      <c r="C566" s="220" t="s">
        <v>1</v>
      </c>
      <c r="D566" s="220" t="s">
        <v>1640</v>
      </c>
      <c r="E566" s="18" t="s">
        <v>1</v>
      </c>
      <c r="F566" s="221">
        <v>0</v>
      </c>
      <c r="G566" s="33"/>
      <c r="H566" s="34"/>
    </row>
    <row r="567" spans="1:8" s="2" customFormat="1" ht="16.899999999999999" customHeight="1">
      <c r="A567" s="33"/>
      <c r="B567" s="34"/>
      <c r="C567" s="220" t="s">
        <v>1</v>
      </c>
      <c r="D567" s="220" t="s">
        <v>1641</v>
      </c>
      <c r="E567" s="18" t="s">
        <v>1</v>
      </c>
      <c r="F567" s="221">
        <v>334.85500000000002</v>
      </c>
      <c r="G567" s="33"/>
      <c r="H567" s="34"/>
    </row>
    <row r="568" spans="1:8" s="2" customFormat="1" ht="16.899999999999999" customHeight="1">
      <c r="A568" s="33"/>
      <c r="B568" s="34"/>
      <c r="C568" s="220" t="s">
        <v>1</v>
      </c>
      <c r="D568" s="220" t="s">
        <v>1642</v>
      </c>
      <c r="E568" s="18" t="s">
        <v>1</v>
      </c>
      <c r="F568" s="221">
        <v>416.77199999999999</v>
      </c>
      <c r="G568" s="33"/>
      <c r="H568" s="34"/>
    </row>
    <row r="569" spans="1:8" s="2" customFormat="1" ht="16.899999999999999" customHeight="1">
      <c r="A569" s="33"/>
      <c r="B569" s="34"/>
      <c r="C569" s="220" t="s">
        <v>1487</v>
      </c>
      <c r="D569" s="220" t="s">
        <v>195</v>
      </c>
      <c r="E569" s="18" t="s">
        <v>1</v>
      </c>
      <c r="F569" s="221">
        <v>751.62699999999995</v>
      </c>
      <c r="G569" s="33"/>
      <c r="H569" s="34"/>
    </row>
    <row r="570" spans="1:8" s="2" customFormat="1" ht="16.899999999999999" customHeight="1">
      <c r="A570" s="33"/>
      <c r="B570" s="34"/>
      <c r="C570" s="222" t="s">
        <v>5774</v>
      </c>
      <c r="D570" s="33"/>
      <c r="E570" s="33"/>
      <c r="F570" s="33"/>
      <c r="G570" s="33"/>
      <c r="H570" s="34"/>
    </row>
    <row r="571" spans="1:8" s="2" customFormat="1" ht="16.899999999999999" customHeight="1">
      <c r="A571" s="33"/>
      <c r="B571" s="34"/>
      <c r="C571" s="220" t="s">
        <v>2945</v>
      </c>
      <c r="D571" s="220" t="s">
        <v>2946</v>
      </c>
      <c r="E571" s="18" t="s">
        <v>288</v>
      </c>
      <c r="F571" s="221">
        <v>751.62699999999995</v>
      </c>
      <c r="G571" s="33"/>
      <c r="H571" s="34"/>
    </row>
    <row r="572" spans="1:8" s="2" customFormat="1" ht="16.899999999999999" customHeight="1">
      <c r="A572" s="33"/>
      <c r="B572" s="34"/>
      <c r="C572" s="220" t="s">
        <v>926</v>
      </c>
      <c r="D572" s="220" t="s">
        <v>927</v>
      </c>
      <c r="E572" s="18" t="s">
        <v>228</v>
      </c>
      <c r="F572" s="221">
        <v>150.32499999999999</v>
      </c>
      <c r="G572" s="33"/>
      <c r="H572" s="34"/>
    </row>
    <row r="573" spans="1:8" s="2" customFormat="1" ht="16.899999999999999" customHeight="1">
      <c r="A573" s="33"/>
      <c r="B573" s="34"/>
      <c r="C573" s="220" t="s">
        <v>525</v>
      </c>
      <c r="D573" s="220" t="s">
        <v>526</v>
      </c>
      <c r="E573" s="18" t="s">
        <v>228</v>
      </c>
      <c r="F573" s="221">
        <v>2478.5720000000001</v>
      </c>
      <c r="G573" s="33"/>
      <c r="H573" s="34"/>
    </row>
    <row r="574" spans="1:8" s="2" customFormat="1" ht="16.899999999999999" customHeight="1">
      <c r="A574" s="33"/>
      <c r="B574" s="34"/>
      <c r="C574" s="220" t="s">
        <v>2953</v>
      </c>
      <c r="D574" s="220" t="s">
        <v>1648</v>
      </c>
      <c r="E574" s="18" t="s">
        <v>288</v>
      </c>
      <c r="F574" s="221">
        <v>1503.2539999999999</v>
      </c>
      <c r="G574" s="33"/>
      <c r="H574" s="34"/>
    </row>
    <row r="575" spans="1:8" s="2" customFormat="1" ht="16.899999999999999" customHeight="1">
      <c r="A575" s="33"/>
      <c r="B575" s="34"/>
      <c r="C575" s="216" t="s">
        <v>1759</v>
      </c>
      <c r="D575" s="217" t="s">
        <v>1</v>
      </c>
      <c r="E575" s="218" t="s">
        <v>1</v>
      </c>
      <c r="F575" s="219">
        <v>4.9329999999999998</v>
      </c>
      <c r="G575" s="33"/>
      <c r="H575" s="34"/>
    </row>
    <row r="576" spans="1:8" s="2" customFormat="1" ht="16.899999999999999" customHeight="1">
      <c r="A576" s="33"/>
      <c r="B576" s="34"/>
      <c r="C576" s="220" t="s">
        <v>1</v>
      </c>
      <c r="D576" s="220" t="s">
        <v>2926</v>
      </c>
      <c r="E576" s="18" t="s">
        <v>1</v>
      </c>
      <c r="F576" s="221">
        <v>0</v>
      </c>
      <c r="G576" s="33"/>
      <c r="H576" s="34"/>
    </row>
    <row r="577" spans="1:8" s="2" customFormat="1" ht="16.899999999999999" customHeight="1">
      <c r="A577" s="33"/>
      <c r="B577" s="34"/>
      <c r="C577" s="220" t="s">
        <v>1</v>
      </c>
      <c r="D577" s="220" t="s">
        <v>2927</v>
      </c>
      <c r="E577" s="18" t="s">
        <v>1</v>
      </c>
      <c r="F577" s="221">
        <v>0</v>
      </c>
      <c r="G577" s="33"/>
      <c r="H577" s="34"/>
    </row>
    <row r="578" spans="1:8" s="2" customFormat="1" ht="16.899999999999999" customHeight="1">
      <c r="A578" s="33"/>
      <c r="B578" s="34"/>
      <c r="C578" s="220" t="s">
        <v>1</v>
      </c>
      <c r="D578" s="220" t="s">
        <v>2928</v>
      </c>
      <c r="E578" s="18" t="s">
        <v>1</v>
      </c>
      <c r="F578" s="221">
        <v>2.2170000000000001</v>
      </c>
      <c r="G578" s="33"/>
      <c r="H578" s="34"/>
    </row>
    <row r="579" spans="1:8" s="2" customFormat="1" ht="16.899999999999999" customHeight="1">
      <c r="A579" s="33"/>
      <c r="B579" s="34"/>
      <c r="C579" s="220" t="s">
        <v>1</v>
      </c>
      <c r="D579" s="220" t="s">
        <v>2929</v>
      </c>
      <c r="E579" s="18" t="s">
        <v>1</v>
      </c>
      <c r="F579" s="221">
        <v>2.7160000000000002</v>
      </c>
      <c r="G579" s="33"/>
      <c r="H579" s="34"/>
    </row>
    <row r="580" spans="1:8" s="2" customFormat="1" ht="16.899999999999999" customHeight="1">
      <c r="A580" s="33"/>
      <c r="B580" s="34"/>
      <c r="C580" s="220" t="s">
        <v>1759</v>
      </c>
      <c r="D580" s="220" t="s">
        <v>510</v>
      </c>
      <c r="E580" s="18" t="s">
        <v>1</v>
      </c>
      <c r="F580" s="221">
        <v>4.9329999999999998</v>
      </c>
      <c r="G580" s="33"/>
      <c r="H580" s="34"/>
    </row>
    <row r="581" spans="1:8" s="2" customFormat="1" ht="16.899999999999999" customHeight="1">
      <c r="A581" s="33"/>
      <c r="B581" s="34"/>
      <c r="C581" s="222" t="s">
        <v>5774</v>
      </c>
      <c r="D581" s="33"/>
      <c r="E581" s="33"/>
      <c r="F581" s="33"/>
      <c r="G581" s="33"/>
      <c r="H581" s="34"/>
    </row>
    <row r="582" spans="1:8" s="2" customFormat="1" ht="16.899999999999999" customHeight="1">
      <c r="A582" s="33"/>
      <c r="B582" s="34"/>
      <c r="C582" s="220" t="s">
        <v>2923</v>
      </c>
      <c r="D582" s="220" t="s">
        <v>2924</v>
      </c>
      <c r="E582" s="18" t="s">
        <v>228</v>
      </c>
      <c r="F582" s="221">
        <v>3.9140000000000001</v>
      </c>
      <c r="G582" s="33"/>
      <c r="H582" s="34"/>
    </row>
    <row r="583" spans="1:8" s="2" customFormat="1" ht="16.899999999999999" customHeight="1">
      <c r="A583" s="33"/>
      <c r="B583" s="34"/>
      <c r="C583" s="220" t="s">
        <v>525</v>
      </c>
      <c r="D583" s="220" t="s">
        <v>526</v>
      </c>
      <c r="E583" s="18" t="s">
        <v>228</v>
      </c>
      <c r="F583" s="221">
        <v>2478.5720000000001</v>
      </c>
      <c r="G583" s="33"/>
      <c r="H583" s="34"/>
    </row>
    <row r="584" spans="1:8" s="2" customFormat="1" ht="16.899999999999999" customHeight="1">
      <c r="A584" s="33"/>
      <c r="B584" s="34"/>
      <c r="C584" s="216" t="s">
        <v>1761</v>
      </c>
      <c r="D584" s="217" t="s">
        <v>1</v>
      </c>
      <c r="E584" s="218" t="s">
        <v>1</v>
      </c>
      <c r="F584" s="219">
        <v>1.323</v>
      </c>
      <c r="G584" s="33"/>
      <c r="H584" s="34"/>
    </row>
    <row r="585" spans="1:8" s="2" customFormat="1" ht="16.899999999999999" customHeight="1">
      <c r="A585" s="33"/>
      <c r="B585" s="34"/>
      <c r="C585" s="220" t="s">
        <v>1</v>
      </c>
      <c r="D585" s="220" t="s">
        <v>2778</v>
      </c>
      <c r="E585" s="18" t="s">
        <v>1</v>
      </c>
      <c r="F585" s="221">
        <v>0</v>
      </c>
      <c r="G585" s="33"/>
      <c r="H585" s="34"/>
    </row>
    <row r="586" spans="1:8" s="2" customFormat="1" ht="16.899999999999999" customHeight="1">
      <c r="A586" s="33"/>
      <c r="B586" s="34"/>
      <c r="C586" s="220" t="s">
        <v>1</v>
      </c>
      <c r="D586" s="220" t="s">
        <v>2779</v>
      </c>
      <c r="E586" s="18" t="s">
        <v>1</v>
      </c>
      <c r="F586" s="221">
        <v>1.323</v>
      </c>
      <c r="G586" s="33"/>
      <c r="H586" s="34"/>
    </row>
    <row r="587" spans="1:8" s="2" customFormat="1" ht="16.899999999999999" customHeight="1">
      <c r="A587" s="33"/>
      <c r="B587" s="34"/>
      <c r="C587" s="220" t="s">
        <v>1761</v>
      </c>
      <c r="D587" s="220" t="s">
        <v>510</v>
      </c>
      <c r="E587" s="18" t="s">
        <v>1</v>
      </c>
      <c r="F587" s="221">
        <v>1.323</v>
      </c>
      <c r="G587" s="33"/>
      <c r="H587" s="34"/>
    </row>
    <row r="588" spans="1:8" s="2" customFormat="1" ht="16.899999999999999" customHeight="1">
      <c r="A588" s="33"/>
      <c r="B588" s="34"/>
      <c r="C588" s="222" t="s">
        <v>5774</v>
      </c>
      <c r="D588" s="33"/>
      <c r="E588" s="33"/>
      <c r="F588" s="33"/>
      <c r="G588" s="33"/>
      <c r="H588" s="34"/>
    </row>
    <row r="589" spans="1:8" s="2" customFormat="1" ht="16.899999999999999" customHeight="1">
      <c r="A589" s="33"/>
      <c r="B589" s="34"/>
      <c r="C589" s="220" t="s">
        <v>1592</v>
      </c>
      <c r="D589" s="220" t="s">
        <v>1593</v>
      </c>
      <c r="E589" s="18" t="s">
        <v>228</v>
      </c>
      <c r="F589" s="221">
        <v>1.323</v>
      </c>
      <c r="G589" s="33"/>
      <c r="H589" s="34"/>
    </row>
    <row r="590" spans="1:8" s="2" customFormat="1" ht="16.899999999999999" customHeight="1">
      <c r="A590" s="33"/>
      <c r="B590" s="34"/>
      <c r="C590" s="220" t="s">
        <v>2404</v>
      </c>
      <c r="D590" s="220" t="s">
        <v>2405</v>
      </c>
      <c r="E590" s="18" t="s">
        <v>228</v>
      </c>
      <c r="F590" s="221">
        <v>1.323</v>
      </c>
      <c r="G590" s="33"/>
      <c r="H590" s="34"/>
    </row>
    <row r="591" spans="1:8" s="2" customFormat="1" ht="16.899999999999999" customHeight="1">
      <c r="A591" s="33"/>
      <c r="B591" s="34"/>
      <c r="C591" s="220" t="s">
        <v>2789</v>
      </c>
      <c r="D591" s="220" t="s">
        <v>2790</v>
      </c>
      <c r="E591" s="18" t="s">
        <v>228</v>
      </c>
      <c r="F591" s="221">
        <v>1.323</v>
      </c>
      <c r="G591" s="33"/>
      <c r="H591" s="34"/>
    </row>
    <row r="592" spans="1:8" s="2" customFormat="1" ht="16.899999999999999" customHeight="1">
      <c r="A592" s="33"/>
      <c r="B592" s="34"/>
      <c r="C592" s="220" t="s">
        <v>2785</v>
      </c>
      <c r="D592" s="220" t="s">
        <v>2786</v>
      </c>
      <c r="E592" s="18" t="s">
        <v>228</v>
      </c>
      <c r="F592" s="221">
        <v>1.323</v>
      </c>
      <c r="G592" s="33"/>
      <c r="H592" s="34"/>
    </row>
    <row r="593" spans="1:8" s="2" customFormat="1" ht="16.899999999999999" customHeight="1">
      <c r="A593" s="33"/>
      <c r="B593" s="34"/>
      <c r="C593" s="216" t="s">
        <v>638</v>
      </c>
      <c r="D593" s="217" t="s">
        <v>1</v>
      </c>
      <c r="E593" s="218" t="s">
        <v>1</v>
      </c>
      <c r="F593" s="219">
        <v>45.942</v>
      </c>
      <c r="G593" s="33"/>
      <c r="H593" s="34"/>
    </row>
    <row r="594" spans="1:8" s="2" customFormat="1" ht="16.899999999999999" customHeight="1">
      <c r="A594" s="33"/>
      <c r="B594" s="34"/>
      <c r="C594" s="220" t="s">
        <v>1</v>
      </c>
      <c r="D594" s="220" t="s">
        <v>770</v>
      </c>
      <c r="E594" s="18" t="s">
        <v>1</v>
      </c>
      <c r="F594" s="221">
        <v>0</v>
      </c>
      <c r="G594" s="33"/>
      <c r="H594" s="34"/>
    </row>
    <row r="595" spans="1:8" s="2" customFormat="1" ht="16.899999999999999" customHeight="1">
      <c r="A595" s="33"/>
      <c r="B595" s="34"/>
      <c r="C595" s="220" t="s">
        <v>1</v>
      </c>
      <c r="D595" s="220" t="s">
        <v>1928</v>
      </c>
      <c r="E595" s="18" t="s">
        <v>1</v>
      </c>
      <c r="F595" s="221">
        <v>33.125999999999998</v>
      </c>
      <c r="G595" s="33"/>
      <c r="H595" s="34"/>
    </row>
    <row r="596" spans="1:8" s="2" customFormat="1" ht="16.899999999999999" customHeight="1">
      <c r="A596" s="33"/>
      <c r="B596" s="34"/>
      <c r="C596" s="220" t="s">
        <v>1763</v>
      </c>
      <c r="D596" s="220" t="s">
        <v>1929</v>
      </c>
      <c r="E596" s="18" t="s">
        <v>1</v>
      </c>
      <c r="F596" s="221">
        <v>12.816000000000001</v>
      </c>
      <c r="G596" s="33"/>
      <c r="H596" s="34"/>
    </row>
    <row r="597" spans="1:8" s="2" customFormat="1" ht="16.899999999999999" customHeight="1">
      <c r="A597" s="33"/>
      <c r="B597" s="34"/>
      <c r="C597" s="220" t="s">
        <v>638</v>
      </c>
      <c r="D597" s="220" t="s">
        <v>510</v>
      </c>
      <c r="E597" s="18" t="s">
        <v>1</v>
      </c>
      <c r="F597" s="221">
        <v>45.942</v>
      </c>
      <c r="G597" s="33"/>
      <c r="H597" s="34"/>
    </row>
    <row r="598" spans="1:8" s="2" customFormat="1" ht="16.899999999999999" customHeight="1">
      <c r="A598" s="33"/>
      <c r="B598" s="34"/>
      <c r="C598" s="222" t="s">
        <v>5774</v>
      </c>
      <c r="D598" s="33"/>
      <c r="E598" s="33"/>
      <c r="F598" s="33"/>
      <c r="G598" s="33"/>
      <c r="H598" s="34"/>
    </row>
    <row r="599" spans="1:8" s="2" customFormat="1" ht="16.899999999999999" customHeight="1">
      <c r="A599" s="33"/>
      <c r="B599" s="34"/>
      <c r="C599" s="220" t="s">
        <v>1925</v>
      </c>
      <c r="D599" s="220" t="s">
        <v>1926</v>
      </c>
      <c r="E599" s="18" t="s">
        <v>288</v>
      </c>
      <c r="F599" s="221">
        <v>802.01599999999996</v>
      </c>
      <c r="G599" s="33"/>
      <c r="H599" s="34"/>
    </row>
    <row r="600" spans="1:8" s="2" customFormat="1" ht="16.899999999999999" customHeight="1">
      <c r="A600" s="33"/>
      <c r="B600" s="34"/>
      <c r="C600" s="220" t="s">
        <v>1890</v>
      </c>
      <c r="D600" s="220" t="s">
        <v>1891</v>
      </c>
      <c r="E600" s="18" t="s">
        <v>288</v>
      </c>
      <c r="F600" s="221">
        <v>153.59299999999999</v>
      </c>
      <c r="G600" s="33"/>
      <c r="H600" s="34"/>
    </row>
    <row r="601" spans="1:8" s="2" customFormat="1" ht="16.899999999999999" customHeight="1">
      <c r="A601" s="33"/>
      <c r="B601" s="34"/>
      <c r="C601" s="220" t="s">
        <v>1896</v>
      </c>
      <c r="D601" s="220" t="s">
        <v>1897</v>
      </c>
      <c r="E601" s="18" t="s">
        <v>288</v>
      </c>
      <c r="F601" s="221">
        <v>434.78199999999998</v>
      </c>
      <c r="G601" s="33"/>
      <c r="H601" s="34"/>
    </row>
    <row r="602" spans="1:8" s="2" customFormat="1" ht="16.899999999999999" customHeight="1">
      <c r="A602" s="33"/>
      <c r="B602" s="34"/>
      <c r="C602" s="220" t="s">
        <v>2109</v>
      </c>
      <c r="D602" s="220" t="s">
        <v>2110</v>
      </c>
      <c r="E602" s="18" t="s">
        <v>228</v>
      </c>
      <c r="F602" s="221">
        <v>274.66399999999999</v>
      </c>
      <c r="G602" s="33"/>
      <c r="H602" s="34"/>
    </row>
    <row r="603" spans="1:8" s="2" customFormat="1" ht="16.899999999999999" customHeight="1">
      <c r="A603" s="33"/>
      <c r="B603" s="34"/>
      <c r="C603" s="220" t="s">
        <v>2945</v>
      </c>
      <c r="D603" s="220" t="s">
        <v>2946</v>
      </c>
      <c r="E603" s="18" t="s">
        <v>288</v>
      </c>
      <c r="F603" s="221">
        <v>751.62699999999995</v>
      </c>
      <c r="G603" s="33"/>
      <c r="H603" s="34"/>
    </row>
    <row r="604" spans="1:8" s="2" customFormat="1" ht="16.899999999999999" customHeight="1">
      <c r="A604" s="33"/>
      <c r="B604" s="34"/>
      <c r="C604" s="216" t="s">
        <v>1763</v>
      </c>
      <c r="D604" s="217" t="s">
        <v>1</v>
      </c>
      <c r="E604" s="218" t="s">
        <v>1</v>
      </c>
      <c r="F604" s="219">
        <v>12.816000000000001</v>
      </c>
      <c r="G604" s="33"/>
      <c r="H604" s="34"/>
    </row>
    <row r="605" spans="1:8" s="2" customFormat="1" ht="16.899999999999999" customHeight="1">
      <c r="A605" s="33"/>
      <c r="B605" s="34"/>
      <c r="C605" s="220" t="s">
        <v>1763</v>
      </c>
      <c r="D605" s="220" t="s">
        <v>1929</v>
      </c>
      <c r="E605" s="18" t="s">
        <v>1</v>
      </c>
      <c r="F605" s="221">
        <v>12.816000000000001</v>
      </c>
      <c r="G605" s="33"/>
      <c r="H605" s="34"/>
    </row>
    <row r="606" spans="1:8" s="2" customFormat="1" ht="16.899999999999999" customHeight="1">
      <c r="A606" s="33"/>
      <c r="B606" s="34"/>
      <c r="C606" s="222" t="s">
        <v>5774</v>
      </c>
      <c r="D606" s="33"/>
      <c r="E606" s="33"/>
      <c r="F606" s="33"/>
      <c r="G606" s="33"/>
      <c r="H606" s="34"/>
    </row>
    <row r="607" spans="1:8" s="2" customFormat="1" ht="16.899999999999999" customHeight="1">
      <c r="A607" s="33"/>
      <c r="B607" s="34"/>
      <c r="C607" s="220" t="s">
        <v>1925</v>
      </c>
      <c r="D607" s="220" t="s">
        <v>1926</v>
      </c>
      <c r="E607" s="18" t="s">
        <v>288</v>
      </c>
      <c r="F607" s="221">
        <v>802.01599999999996</v>
      </c>
      <c r="G607" s="33"/>
      <c r="H607" s="34"/>
    </row>
    <row r="608" spans="1:8" s="2" customFormat="1" ht="16.899999999999999" customHeight="1">
      <c r="A608" s="33"/>
      <c r="B608" s="34"/>
      <c r="C608" s="220" t="s">
        <v>2109</v>
      </c>
      <c r="D608" s="220" t="s">
        <v>2110</v>
      </c>
      <c r="E608" s="18" t="s">
        <v>228</v>
      </c>
      <c r="F608" s="221">
        <v>274.66399999999999</v>
      </c>
      <c r="G608" s="33"/>
      <c r="H608" s="34"/>
    </row>
    <row r="609" spans="1:8" s="2" customFormat="1" ht="16.899999999999999" customHeight="1">
      <c r="A609" s="33"/>
      <c r="B609" s="34"/>
      <c r="C609" s="220" t="s">
        <v>2413</v>
      </c>
      <c r="D609" s="220" t="s">
        <v>2414</v>
      </c>
      <c r="E609" s="18" t="s">
        <v>228</v>
      </c>
      <c r="F609" s="221">
        <v>179.315</v>
      </c>
      <c r="G609" s="33"/>
      <c r="H609" s="34"/>
    </row>
    <row r="610" spans="1:8" s="2" customFormat="1" ht="16.899999999999999" customHeight="1">
      <c r="A610" s="33"/>
      <c r="B610" s="34"/>
      <c r="C610" s="216" t="s">
        <v>640</v>
      </c>
      <c r="D610" s="217" t="s">
        <v>1</v>
      </c>
      <c r="E610" s="218" t="s">
        <v>1</v>
      </c>
      <c r="F610" s="219">
        <v>95.48</v>
      </c>
      <c r="G610" s="33"/>
      <c r="H610" s="34"/>
    </row>
    <row r="611" spans="1:8" s="2" customFormat="1" ht="16.899999999999999" customHeight="1">
      <c r="A611" s="33"/>
      <c r="B611" s="34"/>
      <c r="C611" s="220" t="s">
        <v>1</v>
      </c>
      <c r="D611" s="220" t="s">
        <v>761</v>
      </c>
      <c r="E611" s="18" t="s">
        <v>1</v>
      </c>
      <c r="F611" s="221">
        <v>0</v>
      </c>
      <c r="G611" s="33"/>
      <c r="H611" s="34"/>
    </row>
    <row r="612" spans="1:8" s="2" customFormat="1" ht="16.899999999999999" customHeight="1">
      <c r="A612" s="33"/>
      <c r="B612" s="34"/>
      <c r="C612" s="220" t="s">
        <v>1</v>
      </c>
      <c r="D612" s="220" t="s">
        <v>1912</v>
      </c>
      <c r="E612" s="18" t="s">
        <v>1</v>
      </c>
      <c r="F612" s="221">
        <v>84.656000000000006</v>
      </c>
      <c r="G612" s="33"/>
      <c r="H612" s="34"/>
    </row>
    <row r="613" spans="1:8" s="2" customFormat="1" ht="16.899999999999999" customHeight="1">
      <c r="A613" s="33"/>
      <c r="B613" s="34"/>
      <c r="C613" s="220" t="s">
        <v>1</v>
      </c>
      <c r="D613" s="220" t="s">
        <v>1913</v>
      </c>
      <c r="E613" s="18" t="s">
        <v>1</v>
      </c>
      <c r="F613" s="221">
        <v>10.824</v>
      </c>
      <c r="G613" s="33"/>
      <c r="H613" s="34"/>
    </row>
    <row r="614" spans="1:8" s="2" customFormat="1" ht="16.899999999999999" customHeight="1">
      <c r="A614" s="33"/>
      <c r="B614" s="34"/>
      <c r="C614" s="220" t="s">
        <v>640</v>
      </c>
      <c r="D614" s="220" t="s">
        <v>510</v>
      </c>
      <c r="E614" s="18" t="s">
        <v>1</v>
      </c>
      <c r="F614" s="221">
        <v>95.48</v>
      </c>
      <c r="G614" s="33"/>
      <c r="H614" s="34"/>
    </row>
    <row r="615" spans="1:8" s="2" customFormat="1" ht="16.899999999999999" customHeight="1">
      <c r="A615" s="33"/>
      <c r="B615" s="34"/>
      <c r="C615" s="222" t="s">
        <v>5774</v>
      </c>
      <c r="D615" s="33"/>
      <c r="E615" s="33"/>
      <c r="F615" s="33"/>
      <c r="G615" s="33"/>
      <c r="H615" s="34"/>
    </row>
    <row r="616" spans="1:8" s="2" customFormat="1" ht="16.899999999999999" customHeight="1">
      <c r="A616" s="33"/>
      <c r="B616" s="34"/>
      <c r="C616" s="220" t="s">
        <v>1909</v>
      </c>
      <c r="D616" s="220" t="s">
        <v>1910</v>
      </c>
      <c r="E616" s="18" t="s">
        <v>288</v>
      </c>
      <c r="F616" s="221">
        <v>412.32499999999999</v>
      </c>
      <c r="G616" s="33"/>
      <c r="H616" s="34"/>
    </row>
    <row r="617" spans="1:8" s="2" customFormat="1" ht="16.899999999999999" customHeight="1">
      <c r="A617" s="33"/>
      <c r="B617" s="34"/>
      <c r="C617" s="220" t="s">
        <v>1884</v>
      </c>
      <c r="D617" s="220" t="s">
        <v>1885</v>
      </c>
      <c r="E617" s="18" t="s">
        <v>288</v>
      </c>
      <c r="F617" s="221">
        <v>203.131</v>
      </c>
      <c r="G617" s="33"/>
      <c r="H617" s="34"/>
    </row>
    <row r="618" spans="1:8" s="2" customFormat="1" ht="16.899999999999999" customHeight="1">
      <c r="A618" s="33"/>
      <c r="B618" s="34"/>
      <c r="C618" s="220" t="s">
        <v>1896</v>
      </c>
      <c r="D618" s="220" t="s">
        <v>1897</v>
      </c>
      <c r="E618" s="18" t="s">
        <v>288</v>
      </c>
      <c r="F618" s="221">
        <v>434.78199999999998</v>
      </c>
      <c r="G618" s="33"/>
      <c r="H618" s="34"/>
    </row>
    <row r="619" spans="1:8" s="2" customFormat="1" ht="16.899999999999999" customHeight="1">
      <c r="A619" s="33"/>
      <c r="B619" s="34"/>
      <c r="C619" s="220" t="s">
        <v>1906</v>
      </c>
      <c r="D619" s="220" t="s">
        <v>1907</v>
      </c>
      <c r="E619" s="18" t="s">
        <v>288</v>
      </c>
      <c r="F619" s="221">
        <v>195.32900000000001</v>
      </c>
      <c r="G619" s="33"/>
      <c r="H619" s="34"/>
    </row>
    <row r="620" spans="1:8" s="2" customFormat="1" ht="16.899999999999999" customHeight="1">
      <c r="A620" s="33"/>
      <c r="B620" s="34"/>
      <c r="C620" s="220" t="s">
        <v>2109</v>
      </c>
      <c r="D620" s="220" t="s">
        <v>2110</v>
      </c>
      <c r="E620" s="18" t="s">
        <v>228</v>
      </c>
      <c r="F620" s="221">
        <v>274.66399999999999</v>
      </c>
      <c r="G620" s="33"/>
      <c r="H620" s="34"/>
    </row>
    <row r="621" spans="1:8" s="2" customFormat="1" ht="16.899999999999999" customHeight="1">
      <c r="A621" s="33"/>
      <c r="B621" s="34"/>
      <c r="C621" s="220" t="s">
        <v>2945</v>
      </c>
      <c r="D621" s="220" t="s">
        <v>2946</v>
      </c>
      <c r="E621" s="18" t="s">
        <v>288</v>
      </c>
      <c r="F621" s="221">
        <v>751.62699999999995</v>
      </c>
      <c r="G621" s="33"/>
      <c r="H621" s="34"/>
    </row>
    <row r="622" spans="1:8" s="2" customFormat="1" ht="16.899999999999999" customHeight="1">
      <c r="A622" s="33"/>
      <c r="B622" s="34"/>
      <c r="C622" s="216" t="s">
        <v>642</v>
      </c>
      <c r="D622" s="217" t="s">
        <v>1</v>
      </c>
      <c r="E622" s="218" t="s">
        <v>1</v>
      </c>
      <c r="F622" s="219">
        <v>99.849000000000004</v>
      </c>
      <c r="G622" s="33"/>
      <c r="H622" s="34"/>
    </row>
    <row r="623" spans="1:8" s="2" customFormat="1" ht="16.899999999999999" customHeight="1">
      <c r="A623" s="33"/>
      <c r="B623" s="34"/>
      <c r="C623" s="220" t="s">
        <v>1</v>
      </c>
      <c r="D623" s="220" t="s">
        <v>762</v>
      </c>
      <c r="E623" s="18" t="s">
        <v>1</v>
      </c>
      <c r="F623" s="221">
        <v>0</v>
      </c>
      <c r="G623" s="33"/>
      <c r="H623" s="34"/>
    </row>
    <row r="624" spans="1:8" s="2" customFormat="1" ht="16.899999999999999" customHeight="1">
      <c r="A624" s="33"/>
      <c r="B624" s="34"/>
      <c r="C624" s="220" t="s">
        <v>1</v>
      </c>
      <c r="D624" s="220" t="s">
        <v>1914</v>
      </c>
      <c r="E624" s="18" t="s">
        <v>1</v>
      </c>
      <c r="F624" s="221">
        <v>51.371000000000002</v>
      </c>
      <c r="G624" s="33"/>
      <c r="H624" s="34"/>
    </row>
    <row r="625" spans="1:8" s="2" customFormat="1" ht="16.899999999999999" customHeight="1">
      <c r="A625" s="33"/>
      <c r="B625" s="34"/>
      <c r="C625" s="220" t="s">
        <v>1</v>
      </c>
      <c r="D625" s="220" t="s">
        <v>1915</v>
      </c>
      <c r="E625" s="18" t="s">
        <v>1</v>
      </c>
      <c r="F625" s="221">
        <v>36.444000000000003</v>
      </c>
      <c r="G625" s="33"/>
      <c r="H625" s="34"/>
    </row>
    <row r="626" spans="1:8" s="2" customFormat="1" ht="16.899999999999999" customHeight="1">
      <c r="A626" s="33"/>
      <c r="B626" s="34"/>
      <c r="C626" s="220" t="s">
        <v>1</v>
      </c>
      <c r="D626" s="220" t="s">
        <v>1916</v>
      </c>
      <c r="E626" s="18" t="s">
        <v>1</v>
      </c>
      <c r="F626" s="221">
        <v>10.824</v>
      </c>
      <c r="G626" s="33"/>
      <c r="H626" s="34"/>
    </row>
    <row r="627" spans="1:8" s="2" customFormat="1" ht="16.899999999999999" customHeight="1">
      <c r="A627" s="33"/>
      <c r="B627" s="34"/>
      <c r="C627" s="220" t="s">
        <v>1768</v>
      </c>
      <c r="D627" s="220" t="s">
        <v>1917</v>
      </c>
      <c r="E627" s="18" t="s">
        <v>1</v>
      </c>
      <c r="F627" s="221">
        <v>1.21</v>
      </c>
      <c r="G627" s="33"/>
      <c r="H627" s="34"/>
    </row>
    <row r="628" spans="1:8" s="2" customFormat="1" ht="16.899999999999999" customHeight="1">
      <c r="A628" s="33"/>
      <c r="B628" s="34"/>
      <c r="C628" s="220" t="s">
        <v>642</v>
      </c>
      <c r="D628" s="220" t="s">
        <v>510</v>
      </c>
      <c r="E628" s="18" t="s">
        <v>1</v>
      </c>
      <c r="F628" s="221">
        <v>99.849000000000004</v>
      </c>
      <c r="G628" s="33"/>
      <c r="H628" s="34"/>
    </row>
    <row r="629" spans="1:8" s="2" customFormat="1" ht="16.899999999999999" customHeight="1">
      <c r="A629" s="33"/>
      <c r="B629" s="34"/>
      <c r="C629" s="222" t="s">
        <v>5774</v>
      </c>
      <c r="D629" s="33"/>
      <c r="E629" s="33"/>
      <c r="F629" s="33"/>
      <c r="G629" s="33"/>
      <c r="H629" s="34"/>
    </row>
    <row r="630" spans="1:8" s="2" customFormat="1" ht="16.899999999999999" customHeight="1">
      <c r="A630" s="33"/>
      <c r="B630" s="34"/>
      <c r="C630" s="220" t="s">
        <v>1909</v>
      </c>
      <c r="D630" s="220" t="s">
        <v>1910</v>
      </c>
      <c r="E630" s="18" t="s">
        <v>288</v>
      </c>
      <c r="F630" s="221">
        <v>412.32499999999999</v>
      </c>
      <c r="G630" s="33"/>
      <c r="H630" s="34"/>
    </row>
    <row r="631" spans="1:8" s="2" customFormat="1" ht="16.899999999999999" customHeight="1">
      <c r="A631" s="33"/>
      <c r="B631" s="34"/>
      <c r="C631" s="220" t="s">
        <v>1893</v>
      </c>
      <c r="D631" s="220" t="s">
        <v>1894</v>
      </c>
      <c r="E631" s="18" t="s">
        <v>288</v>
      </c>
      <c r="F631" s="221">
        <v>207.5</v>
      </c>
      <c r="G631" s="33"/>
      <c r="H631" s="34"/>
    </row>
    <row r="632" spans="1:8" s="2" customFormat="1" ht="16.899999999999999" customHeight="1">
      <c r="A632" s="33"/>
      <c r="B632" s="34"/>
      <c r="C632" s="220" t="s">
        <v>1906</v>
      </c>
      <c r="D632" s="220" t="s">
        <v>1907</v>
      </c>
      <c r="E632" s="18" t="s">
        <v>288</v>
      </c>
      <c r="F632" s="221">
        <v>195.32900000000001</v>
      </c>
      <c r="G632" s="33"/>
      <c r="H632" s="34"/>
    </row>
    <row r="633" spans="1:8" s="2" customFormat="1" ht="16.899999999999999" customHeight="1">
      <c r="A633" s="33"/>
      <c r="B633" s="34"/>
      <c r="C633" s="220" t="s">
        <v>2109</v>
      </c>
      <c r="D633" s="220" t="s">
        <v>2110</v>
      </c>
      <c r="E633" s="18" t="s">
        <v>228</v>
      </c>
      <c r="F633" s="221">
        <v>274.66399999999999</v>
      </c>
      <c r="G633" s="33"/>
      <c r="H633" s="34"/>
    </row>
    <row r="634" spans="1:8" s="2" customFormat="1" ht="16.899999999999999" customHeight="1">
      <c r="A634" s="33"/>
      <c r="B634" s="34"/>
      <c r="C634" s="220" t="s">
        <v>2945</v>
      </c>
      <c r="D634" s="220" t="s">
        <v>2946</v>
      </c>
      <c r="E634" s="18" t="s">
        <v>288</v>
      </c>
      <c r="F634" s="221">
        <v>751.62699999999995</v>
      </c>
      <c r="G634" s="33"/>
      <c r="H634" s="34"/>
    </row>
    <row r="635" spans="1:8" s="2" customFormat="1" ht="16.899999999999999" customHeight="1">
      <c r="A635" s="33"/>
      <c r="B635" s="34"/>
      <c r="C635" s="216" t="s">
        <v>1768</v>
      </c>
      <c r="D635" s="217" t="s">
        <v>1</v>
      </c>
      <c r="E635" s="218" t="s">
        <v>1</v>
      </c>
      <c r="F635" s="219">
        <v>1.21</v>
      </c>
      <c r="G635" s="33"/>
      <c r="H635" s="34"/>
    </row>
    <row r="636" spans="1:8" s="2" customFormat="1" ht="16.899999999999999" customHeight="1">
      <c r="A636" s="33"/>
      <c r="B636" s="34"/>
      <c r="C636" s="220" t="s">
        <v>1768</v>
      </c>
      <c r="D636" s="220" t="s">
        <v>1917</v>
      </c>
      <c r="E636" s="18" t="s">
        <v>1</v>
      </c>
      <c r="F636" s="221">
        <v>1.21</v>
      </c>
      <c r="G636" s="33"/>
      <c r="H636" s="34"/>
    </row>
    <row r="637" spans="1:8" s="2" customFormat="1" ht="16.899999999999999" customHeight="1">
      <c r="A637" s="33"/>
      <c r="B637" s="34"/>
      <c r="C637" s="222" t="s">
        <v>5774</v>
      </c>
      <c r="D637" s="33"/>
      <c r="E637" s="33"/>
      <c r="F637" s="33"/>
      <c r="G637" s="33"/>
      <c r="H637" s="34"/>
    </row>
    <row r="638" spans="1:8" s="2" customFormat="1" ht="16.899999999999999" customHeight="1">
      <c r="A638" s="33"/>
      <c r="B638" s="34"/>
      <c r="C638" s="220" t="s">
        <v>1909</v>
      </c>
      <c r="D638" s="220" t="s">
        <v>1910</v>
      </c>
      <c r="E638" s="18" t="s">
        <v>288</v>
      </c>
      <c r="F638" s="221">
        <v>412.32499999999999</v>
      </c>
      <c r="G638" s="33"/>
      <c r="H638" s="34"/>
    </row>
    <row r="639" spans="1:8" s="2" customFormat="1" ht="16.899999999999999" customHeight="1">
      <c r="A639" s="33"/>
      <c r="B639" s="34"/>
      <c r="C639" s="220" t="s">
        <v>2109</v>
      </c>
      <c r="D639" s="220" t="s">
        <v>2110</v>
      </c>
      <c r="E639" s="18" t="s">
        <v>228</v>
      </c>
      <c r="F639" s="221">
        <v>274.66399999999999</v>
      </c>
      <c r="G639" s="33"/>
      <c r="H639" s="34"/>
    </row>
    <row r="640" spans="1:8" s="2" customFormat="1" ht="16.899999999999999" customHeight="1">
      <c r="A640" s="33"/>
      <c r="B640" s="34"/>
      <c r="C640" s="220" t="s">
        <v>2206</v>
      </c>
      <c r="D640" s="220" t="s">
        <v>2207</v>
      </c>
      <c r="E640" s="18" t="s">
        <v>228</v>
      </c>
      <c r="F640" s="221">
        <v>13.419</v>
      </c>
      <c r="G640" s="33"/>
      <c r="H640" s="34"/>
    </row>
    <row r="641" spans="1:8" s="2" customFormat="1" ht="16.899999999999999" customHeight="1">
      <c r="A641" s="33"/>
      <c r="B641" s="34"/>
      <c r="C641" s="216" t="s">
        <v>644</v>
      </c>
      <c r="D641" s="217" t="s">
        <v>1</v>
      </c>
      <c r="E641" s="218" t="s">
        <v>1</v>
      </c>
      <c r="F641" s="219">
        <v>93.584000000000003</v>
      </c>
      <c r="G641" s="33"/>
      <c r="H641" s="34"/>
    </row>
    <row r="642" spans="1:8" s="2" customFormat="1" ht="16.899999999999999" customHeight="1">
      <c r="A642" s="33"/>
      <c r="B642" s="34"/>
      <c r="C642" s="220" t="s">
        <v>1</v>
      </c>
      <c r="D642" s="220" t="s">
        <v>772</v>
      </c>
      <c r="E642" s="18" t="s">
        <v>1</v>
      </c>
      <c r="F642" s="221">
        <v>0</v>
      </c>
      <c r="G642" s="33"/>
      <c r="H642" s="34"/>
    </row>
    <row r="643" spans="1:8" s="2" customFormat="1" ht="16.899999999999999" customHeight="1">
      <c r="A643" s="33"/>
      <c r="B643" s="34"/>
      <c r="C643" s="220" t="s">
        <v>1</v>
      </c>
      <c r="D643" s="220" t="s">
        <v>1930</v>
      </c>
      <c r="E643" s="18" t="s">
        <v>1</v>
      </c>
      <c r="F643" s="221">
        <v>81.55</v>
      </c>
      <c r="G643" s="33"/>
      <c r="H643" s="34"/>
    </row>
    <row r="644" spans="1:8" s="2" customFormat="1" ht="16.899999999999999" customHeight="1">
      <c r="A644" s="33"/>
      <c r="B644" s="34"/>
      <c r="C644" s="220" t="s">
        <v>1</v>
      </c>
      <c r="D644" s="220" t="s">
        <v>1931</v>
      </c>
      <c r="E644" s="18" t="s">
        <v>1</v>
      </c>
      <c r="F644" s="221">
        <v>10.824</v>
      </c>
      <c r="G644" s="33"/>
      <c r="H644" s="34"/>
    </row>
    <row r="645" spans="1:8" s="2" customFormat="1" ht="16.899999999999999" customHeight="1">
      <c r="A645" s="33"/>
      <c r="B645" s="34"/>
      <c r="C645" s="220" t="s">
        <v>1772</v>
      </c>
      <c r="D645" s="220" t="s">
        <v>1932</v>
      </c>
      <c r="E645" s="18" t="s">
        <v>1</v>
      </c>
      <c r="F645" s="221">
        <v>1.21</v>
      </c>
      <c r="G645" s="33"/>
      <c r="H645" s="34"/>
    </row>
    <row r="646" spans="1:8" s="2" customFormat="1" ht="16.899999999999999" customHeight="1">
      <c r="A646" s="33"/>
      <c r="B646" s="34"/>
      <c r="C646" s="220" t="s">
        <v>644</v>
      </c>
      <c r="D646" s="220" t="s">
        <v>510</v>
      </c>
      <c r="E646" s="18" t="s">
        <v>1</v>
      </c>
      <c r="F646" s="221">
        <v>93.584000000000003</v>
      </c>
      <c r="G646" s="33"/>
      <c r="H646" s="34"/>
    </row>
    <row r="647" spans="1:8" s="2" customFormat="1" ht="16.899999999999999" customHeight="1">
      <c r="A647" s="33"/>
      <c r="B647" s="34"/>
      <c r="C647" s="222" t="s">
        <v>5774</v>
      </c>
      <c r="D647" s="33"/>
      <c r="E647" s="33"/>
      <c r="F647" s="33"/>
      <c r="G647" s="33"/>
      <c r="H647" s="34"/>
    </row>
    <row r="648" spans="1:8" s="2" customFormat="1" ht="16.899999999999999" customHeight="1">
      <c r="A648" s="33"/>
      <c r="B648" s="34"/>
      <c r="C648" s="220" t="s">
        <v>1925</v>
      </c>
      <c r="D648" s="220" t="s">
        <v>1926</v>
      </c>
      <c r="E648" s="18" t="s">
        <v>288</v>
      </c>
      <c r="F648" s="221">
        <v>802.01599999999996</v>
      </c>
      <c r="G648" s="33"/>
      <c r="H648" s="34"/>
    </row>
    <row r="649" spans="1:8" s="2" customFormat="1" ht="16.899999999999999" customHeight="1">
      <c r="A649" s="33"/>
      <c r="B649" s="34"/>
      <c r="C649" s="220" t="s">
        <v>1896</v>
      </c>
      <c r="D649" s="220" t="s">
        <v>1897</v>
      </c>
      <c r="E649" s="18" t="s">
        <v>288</v>
      </c>
      <c r="F649" s="221">
        <v>434.78199999999998</v>
      </c>
      <c r="G649" s="33"/>
      <c r="H649" s="34"/>
    </row>
    <row r="650" spans="1:8" s="2" customFormat="1" ht="16.899999999999999" customHeight="1">
      <c r="A650" s="33"/>
      <c r="B650" s="34"/>
      <c r="C650" s="220" t="s">
        <v>1965</v>
      </c>
      <c r="D650" s="220" t="s">
        <v>1966</v>
      </c>
      <c r="E650" s="18" t="s">
        <v>288</v>
      </c>
      <c r="F650" s="221">
        <v>93.584000000000003</v>
      </c>
      <c r="G650" s="33"/>
      <c r="H650" s="34"/>
    </row>
    <row r="651" spans="1:8" s="2" customFormat="1" ht="16.899999999999999" customHeight="1">
      <c r="A651" s="33"/>
      <c r="B651" s="34"/>
      <c r="C651" s="220" t="s">
        <v>2109</v>
      </c>
      <c r="D651" s="220" t="s">
        <v>2110</v>
      </c>
      <c r="E651" s="18" t="s">
        <v>228</v>
      </c>
      <c r="F651" s="221">
        <v>274.66399999999999</v>
      </c>
      <c r="G651" s="33"/>
      <c r="H651" s="34"/>
    </row>
    <row r="652" spans="1:8" s="2" customFormat="1" ht="16.899999999999999" customHeight="1">
      <c r="A652" s="33"/>
      <c r="B652" s="34"/>
      <c r="C652" s="220" t="s">
        <v>2945</v>
      </c>
      <c r="D652" s="220" t="s">
        <v>2946</v>
      </c>
      <c r="E652" s="18" t="s">
        <v>288</v>
      </c>
      <c r="F652" s="221">
        <v>751.62699999999995</v>
      </c>
      <c r="G652" s="33"/>
      <c r="H652" s="34"/>
    </row>
    <row r="653" spans="1:8" s="2" customFormat="1" ht="16.899999999999999" customHeight="1">
      <c r="A653" s="33"/>
      <c r="B653" s="34"/>
      <c r="C653" s="216" t="s">
        <v>1772</v>
      </c>
      <c r="D653" s="217" t="s">
        <v>1</v>
      </c>
      <c r="E653" s="218" t="s">
        <v>1</v>
      </c>
      <c r="F653" s="219">
        <v>1.21</v>
      </c>
      <c r="G653" s="33"/>
      <c r="H653" s="34"/>
    </row>
    <row r="654" spans="1:8" s="2" customFormat="1" ht="16.899999999999999" customHeight="1">
      <c r="A654" s="33"/>
      <c r="B654" s="34"/>
      <c r="C654" s="220" t="s">
        <v>1772</v>
      </c>
      <c r="D654" s="220" t="s">
        <v>1932</v>
      </c>
      <c r="E654" s="18" t="s">
        <v>1</v>
      </c>
      <c r="F654" s="221">
        <v>1.21</v>
      </c>
      <c r="G654" s="33"/>
      <c r="H654" s="34"/>
    </row>
    <row r="655" spans="1:8" s="2" customFormat="1" ht="16.899999999999999" customHeight="1">
      <c r="A655" s="33"/>
      <c r="B655" s="34"/>
      <c r="C655" s="222" t="s">
        <v>5774</v>
      </c>
      <c r="D655" s="33"/>
      <c r="E655" s="33"/>
      <c r="F655" s="33"/>
      <c r="G655" s="33"/>
      <c r="H655" s="34"/>
    </row>
    <row r="656" spans="1:8" s="2" customFormat="1" ht="16.899999999999999" customHeight="1">
      <c r="A656" s="33"/>
      <c r="B656" s="34"/>
      <c r="C656" s="220" t="s">
        <v>1925</v>
      </c>
      <c r="D656" s="220" t="s">
        <v>1926</v>
      </c>
      <c r="E656" s="18" t="s">
        <v>288</v>
      </c>
      <c r="F656" s="221">
        <v>802.01599999999996</v>
      </c>
      <c r="G656" s="33"/>
      <c r="H656" s="34"/>
    </row>
    <row r="657" spans="1:8" s="2" customFormat="1" ht="16.899999999999999" customHeight="1">
      <c r="A657" s="33"/>
      <c r="B657" s="34"/>
      <c r="C657" s="220" t="s">
        <v>2109</v>
      </c>
      <c r="D657" s="220" t="s">
        <v>2110</v>
      </c>
      <c r="E657" s="18" t="s">
        <v>228</v>
      </c>
      <c r="F657" s="221">
        <v>274.66399999999999</v>
      </c>
      <c r="G657" s="33"/>
      <c r="H657" s="34"/>
    </row>
    <row r="658" spans="1:8" s="2" customFormat="1" ht="16.899999999999999" customHeight="1">
      <c r="A658" s="33"/>
      <c r="B658" s="34"/>
      <c r="C658" s="220" t="s">
        <v>2206</v>
      </c>
      <c r="D658" s="220" t="s">
        <v>2207</v>
      </c>
      <c r="E658" s="18" t="s">
        <v>228</v>
      </c>
      <c r="F658" s="221">
        <v>13.419</v>
      </c>
      <c r="G658" s="33"/>
      <c r="H658" s="34"/>
    </row>
    <row r="659" spans="1:8" s="2" customFormat="1" ht="16.899999999999999" customHeight="1">
      <c r="A659" s="33"/>
      <c r="B659" s="34"/>
      <c r="C659" s="216" t="s">
        <v>646</v>
      </c>
      <c r="D659" s="217" t="s">
        <v>1</v>
      </c>
      <c r="E659" s="218" t="s">
        <v>1</v>
      </c>
      <c r="F659" s="219">
        <v>90.921999999999997</v>
      </c>
      <c r="G659" s="33"/>
      <c r="H659" s="34"/>
    </row>
    <row r="660" spans="1:8" s="2" customFormat="1" ht="16.899999999999999" customHeight="1">
      <c r="A660" s="33"/>
      <c r="B660" s="34"/>
      <c r="C660" s="220" t="s">
        <v>1</v>
      </c>
      <c r="D660" s="220" t="s">
        <v>773</v>
      </c>
      <c r="E660" s="18" t="s">
        <v>1</v>
      </c>
      <c r="F660" s="221">
        <v>0</v>
      </c>
      <c r="G660" s="33"/>
      <c r="H660" s="34"/>
    </row>
    <row r="661" spans="1:8" s="2" customFormat="1" ht="16.899999999999999" customHeight="1">
      <c r="A661" s="33"/>
      <c r="B661" s="34"/>
      <c r="C661" s="220" t="s">
        <v>1</v>
      </c>
      <c r="D661" s="220" t="s">
        <v>1933</v>
      </c>
      <c r="E661" s="18" t="s">
        <v>1</v>
      </c>
      <c r="F661" s="221">
        <v>80.097999999999999</v>
      </c>
      <c r="G661" s="33"/>
      <c r="H661" s="34"/>
    </row>
    <row r="662" spans="1:8" s="2" customFormat="1" ht="16.899999999999999" customHeight="1">
      <c r="A662" s="33"/>
      <c r="B662" s="34"/>
      <c r="C662" s="220" t="s">
        <v>1</v>
      </c>
      <c r="D662" s="220" t="s">
        <v>1934</v>
      </c>
      <c r="E662" s="18" t="s">
        <v>1</v>
      </c>
      <c r="F662" s="221">
        <v>10.824</v>
      </c>
      <c r="G662" s="33"/>
      <c r="H662" s="34"/>
    </row>
    <row r="663" spans="1:8" s="2" customFormat="1" ht="16.899999999999999" customHeight="1">
      <c r="A663" s="33"/>
      <c r="B663" s="34"/>
      <c r="C663" s="220" t="s">
        <v>646</v>
      </c>
      <c r="D663" s="220" t="s">
        <v>510</v>
      </c>
      <c r="E663" s="18" t="s">
        <v>1</v>
      </c>
      <c r="F663" s="221">
        <v>90.921999999999997</v>
      </c>
      <c r="G663" s="33"/>
      <c r="H663" s="34"/>
    </row>
    <row r="664" spans="1:8" s="2" customFormat="1" ht="16.899999999999999" customHeight="1">
      <c r="A664" s="33"/>
      <c r="B664" s="34"/>
      <c r="C664" s="222" t="s">
        <v>5774</v>
      </c>
      <c r="D664" s="33"/>
      <c r="E664" s="33"/>
      <c r="F664" s="33"/>
      <c r="G664" s="33"/>
      <c r="H664" s="34"/>
    </row>
    <row r="665" spans="1:8" s="2" customFormat="1" ht="16.899999999999999" customHeight="1">
      <c r="A665" s="33"/>
      <c r="B665" s="34"/>
      <c r="C665" s="220" t="s">
        <v>1925</v>
      </c>
      <c r="D665" s="220" t="s">
        <v>1926</v>
      </c>
      <c r="E665" s="18" t="s">
        <v>288</v>
      </c>
      <c r="F665" s="221">
        <v>802.01599999999996</v>
      </c>
      <c r="G665" s="33"/>
      <c r="H665" s="34"/>
    </row>
    <row r="666" spans="1:8" s="2" customFormat="1" ht="16.899999999999999" customHeight="1">
      <c r="A666" s="33"/>
      <c r="B666" s="34"/>
      <c r="C666" s="220" t="s">
        <v>1896</v>
      </c>
      <c r="D666" s="220" t="s">
        <v>1897</v>
      </c>
      <c r="E666" s="18" t="s">
        <v>288</v>
      </c>
      <c r="F666" s="221">
        <v>434.78199999999998</v>
      </c>
      <c r="G666" s="33"/>
      <c r="H666" s="34"/>
    </row>
    <row r="667" spans="1:8" s="2" customFormat="1" ht="16.899999999999999" customHeight="1">
      <c r="A667" s="33"/>
      <c r="B667" s="34"/>
      <c r="C667" s="220" t="s">
        <v>2109</v>
      </c>
      <c r="D667" s="220" t="s">
        <v>2110</v>
      </c>
      <c r="E667" s="18" t="s">
        <v>228</v>
      </c>
      <c r="F667" s="221">
        <v>274.66399999999999</v>
      </c>
      <c r="G667" s="33"/>
      <c r="H667" s="34"/>
    </row>
    <row r="668" spans="1:8" s="2" customFormat="1" ht="16.899999999999999" customHeight="1">
      <c r="A668" s="33"/>
      <c r="B668" s="34"/>
      <c r="C668" s="220" t="s">
        <v>2945</v>
      </c>
      <c r="D668" s="220" t="s">
        <v>2946</v>
      </c>
      <c r="E668" s="18" t="s">
        <v>288</v>
      </c>
      <c r="F668" s="221">
        <v>751.62699999999995</v>
      </c>
      <c r="G668" s="33"/>
      <c r="H668" s="34"/>
    </row>
    <row r="669" spans="1:8" s="2" customFormat="1" ht="16.899999999999999" customHeight="1">
      <c r="A669" s="33"/>
      <c r="B669" s="34"/>
      <c r="C669" s="216" t="s">
        <v>648</v>
      </c>
      <c r="D669" s="217" t="s">
        <v>1</v>
      </c>
      <c r="E669" s="218" t="s">
        <v>1</v>
      </c>
      <c r="F669" s="219">
        <v>109.345</v>
      </c>
      <c r="G669" s="33"/>
      <c r="H669" s="34"/>
    </row>
    <row r="670" spans="1:8" s="2" customFormat="1" ht="16.899999999999999" customHeight="1">
      <c r="A670" s="33"/>
      <c r="B670" s="34"/>
      <c r="C670" s="220" t="s">
        <v>1</v>
      </c>
      <c r="D670" s="220" t="s">
        <v>775</v>
      </c>
      <c r="E670" s="18" t="s">
        <v>1</v>
      </c>
      <c r="F670" s="221">
        <v>0</v>
      </c>
      <c r="G670" s="33"/>
      <c r="H670" s="34"/>
    </row>
    <row r="671" spans="1:8" s="2" customFormat="1" ht="16.899999999999999" customHeight="1">
      <c r="A671" s="33"/>
      <c r="B671" s="34"/>
      <c r="C671" s="220" t="s">
        <v>1</v>
      </c>
      <c r="D671" s="220" t="s">
        <v>1935</v>
      </c>
      <c r="E671" s="18" t="s">
        <v>1</v>
      </c>
      <c r="F671" s="221">
        <v>47.145000000000003</v>
      </c>
      <c r="G671" s="33"/>
      <c r="H671" s="34"/>
    </row>
    <row r="672" spans="1:8" s="2" customFormat="1" ht="16.899999999999999" customHeight="1">
      <c r="A672" s="33"/>
      <c r="B672" s="34"/>
      <c r="C672" s="220" t="s">
        <v>1775</v>
      </c>
      <c r="D672" s="220" t="s">
        <v>1936</v>
      </c>
      <c r="E672" s="18" t="s">
        <v>1</v>
      </c>
      <c r="F672" s="221">
        <v>50.917999999999999</v>
      </c>
      <c r="G672" s="33"/>
      <c r="H672" s="34"/>
    </row>
    <row r="673" spans="1:8" s="2" customFormat="1" ht="16.899999999999999" customHeight="1">
      <c r="A673" s="33"/>
      <c r="B673" s="34"/>
      <c r="C673" s="220" t="s">
        <v>1</v>
      </c>
      <c r="D673" s="220" t="s">
        <v>1937</v>
      </c>
      <c r="E673" s="18" t="s">
        <v>1</v>
      </c>
      <c r="F673" s="221">
        <v>10.071999999999999</v>
      </c>
      <c r="G673" s="33"/>
      <c r="H673" s="34"/>
    </row>
    <row r="674" spans="1:8" s="2" customFormat="1" ht="16.899999999999999" customHeight="1">
      <c r="A674" s="33"/>
      <c r="B674" s="34"/>
      <c r="C674" s="220" t="s">
        <v>1777</v>
      </c>
      <c r="D674" s="220" t="s">
        <v>1938</v>
      </c>
      <c r="E674" s="18" t="s">
        <v>1</v>
      </c>
      <c r="F674" s="221">
        <v>1.21</v>
      </c>
      <c r="G674" s="33"/>
      <c r="H674" s="34"/>
    </row>
    <row r="675" spans="1:8" s="2" customFormat="1" ht="16.899999999999999" customHeight="1">
      <c r="A675" s="33"/>
      <c r="B675" s="34"/>
      <c r="C675" s="220" t="s">
        <v>648</v>
      </c>
      <c r="D675" s="220" t="s">
        <v>510</v>
      </c>
      <c r="E675" s="18" t="s">
        <v>1</v>
      </c>
      <c r="F675" s="221">
        <v>109.345</v>
      </c>
      <c r="G675" s="33"/>
      <c r="H675" s="34"/>
    </row>
    <row r="676" spans="1:8" s="2" customFormat="1" ht="16.899999999999999" customHeight="1">
      <c r="A676" s="33"/>
      <c r="B676" s="34"/>
      <c r="C676" s="222" t="s">
        <v>5774</v>
      </c>
      <c r="D676" s="33"/>
      <c r="E676" s="33"/>
      <c r="F676" s="33"/>
      <c r="G676" s="33"/>
      <c r="H676" s="34"/>
    </row>
    <row r="677" spans="1:8" s="2" customFormat="1" ht="16.899999999999999" customHeight="1">
      <c r="A677" s="33"/>
      <c r="B677" s="34"/>
      <c r="C677" s="220" t="s">
        <v>1925</v>
      </c>
      <c r="D677" s="220" t="s">
        <v>1926</v>
      </c>
      <c r="E677" s="18" t="s">
        <v>288</v>
      </c>
      <c r="F677" s="221">
        <v>802.01599999999996</v>
      </c>
      <c r="G677" s="33"/>
      <c r="H677" s="34"/>
    </row>
    <row r="678" spans="1:8" s="2" customFormat="1" ht="16.899999999999999" customHeight="1">
      <c r="A678" s="33"/>
      <c r="B678" s="34"/>
      <c r="C678" s="220" t="s">
        <v>1899</v>
      </c>
      <c r="D678" s="220" t="s">
        <v>1900</v>
      </c>
      <c r="E678" s="18" t="s">
        <v>288</v>
      </c>
      <c r="F678" s="221">
        <v>109.345</v>
      </c>
      <c r="G678" s="33"/>
      <c r="H678" s="34"/>
    </row>
    <row r="679" spans="1:8" s="2" customFormat="1" ht="16.899999999999999" customHeight="1">
      <c r="A679" s="33"/>
      <c r="B679" s="34"/>
      <c r="C679" s="220" t="s">
        <v>1909</v>
      </c>
      <c r="D679" s="220" t="s">
        <v>1910</v>
      </c>
      <c r="E679" s="18" t="s">
        <v>288</v>
      </c>
      <c r="F679" s="221">
        <v>412.32499999999999</v>
      </c>
      <c r="G679" s="33"/>
      <c r="H679" s="34"/>
    </row>
    <row r="680" spans="1:8" s="2" customFormat="1" ht="16.899999999999999" customHeight="1">
      <c r="A680" s="33"/>
      <c r="B680" s="34"/>
      <c r="C680" s="220" t="s">
        <v>2109</v>
      </c>
      <c r="D680" s="220" t="s">
        <v>2110</v>
      </c>
      <c r="E680" s="18" t="s">
        <v>228</v>
      </c>
      <c r="F680" s="221">
        <v>274.66399999999999</v>
      </c>
      <c r="G680" s="33"/>
      <c r="H680" s="34"/>
    </row>
    <row r="681" spans="1:8" s="2" customFormat="1" ht="16.899999999999999" customHeight="1">
      <c r="A681" s="33"/>
      <c r="B681" s="34"/>
      <c r="C681" s="220" t="s">
        <v>2945</v>
      </c>
      <c r="D681" s="220" t="s">
        <v>2946</v>
      </c>
      <c r="E681" s="18" t="s">
        <v>288</v>
      </c>
      <c r="F681" s="221">
        <v>751.62699999999995</v>
      </c>
      <c r="G681" s="33"/>
      <c r="H681" s="34"/>
    </row>
    <row r="682" spans="1:8" s="2" customFormat="1" ht="16.899999999999999" customHeight="1">
      <c r="A682" s="33"/>
      <c r="B682" s="34"/>
      <c r="C682" s="220" t="s">
        <v>1524</v>
      </c>
      <c r="D682" s="220" t="s">
        <v>1525</v>
      </c>
      <c r="E682" s="18" t="s">
        <v>280</v>
      </c>
      <c r="F682" s="221">
        <v>434.07600000000002</v>
      </c>
      <c r="G682" s="33"/>
      <c r="H682" s="34"/>
    </row>
    <row r="683" spans="1:8" s="2" customFormat="1" ht="16.899999999999999" customHeight="1">
      <c r="A683" s="33"/>
      <c r="B683" s="34"/>
      <c r="C683" s="216" t="s">
        <v>1775</v>
      </c>
      <c r="D683" s="217" t="s">
        <v>1</v>
      </c>
      <c r="E683" s="218" t="s">
        <v>1</v>
      </c>
      <c r="F683" s="219">
        <v>50.917999999999999</v>
      </c>
      <c r="G683" s="33"/>
      <c r="H683" s="34"/>
    </row>
    <row r="684" spans="1:8" s="2" customFormat="1" ht="16.899999999999999" customHeight="1">
      <c r="A684" s="33"/>
      <c r="B684" s="34"/>
      <c r="C684" s="220" t="s">
        <v>1775</v>
      </c>
      <c r="D684" s="220" t="s">
        <v>1936</v>
      </c>
      <c r="E684" s="18" t="s">
        <v>1</v>
      </c>
      <c r="F684" s="221">
        <v>50.917999999999999</v>
      </c>
      <c r="G684" s="33"/>
      <c r="H684" s="34"/>
    </row>
    <row r="685" spans="1:8" s="2" customFormat="1" ht="16.899999999999999" customHeight="1">
      <c r="A685" s="33"/>
      <c r="B685" s="34"/>
      <c r="C685" s="222" t="s">
        <v>5774</v>
      </c>
      <c r="D685" s="33"/>
      <c r="E685" s="33"/>
      <c r="F685" s="33"/>
      <c r="G685" s="33"/>
      <c r="H685" s="34"/>
    </row>
    <row r="686" spans="1:8" s="2" customFormat="1" ht="16.899999999999999" customHeight="1">
      <c r="A686" s="33"/>
      <c r="B686" s="34"/>
      <c r="C686" s="220" t="s">
        <v>1925</v>
      </c>
      <c r="D686" s="220" t="s">
        <v>1926</v>
      </c>
      <c r="E686" s="18" t="s">
        <v>288</v>
      </c>
      <c r="F686" s="221">
        <v>802.01599999999996</v>
      </c>
      <c r="G686" s="33"/>
      <c r="H686" s="34"/>
    </row>
    <row r="687" spans="1:8" s="2" customFormat="1" ht="16.899999999999999" customHeight="1">
      <c r="A687" s="33"/>
      <c r="B687" s="34"/>
      <c r="C687" s="220" t="s">
        <v>2063</v>
      </c>
      <c r="D687" s="220" t="s">
        <v>2064</v>
      </c>
      <c r="E687" s="18" t="s">
        <v>228</v>
      </c>
      <c r="F687" s="221">
        <v>28.352</v>
      </c>
      <c r="G687" s="33"/>
      <c r="H687" s="34"/>
    </row>
    <row r="688" spans="1:8" s="2" customFormat="1" ht="16.899999999999999" customHeight="1">
      <c r="A688" s="33"/>
      <c r="B688" s="34"/>
      <c r="C688" s="220" t="s">
        <v>2109</v>
      </c>
      <c r="D688" s="220" t="s">
        <v>2110</v>
      </c>
      <c r="E688" s="18" t="s">
        <v>228</v>
      </c>
      <c r="F688" s="221">
        <v>274.66399999999999</v>
      </c>
      <c r="G688" s="33"/>
      <c r="H688" s="34"/>
    </row>
    <row r="689" spans="1:8" s="2" customFormat="1" ht="16.899999999999999" customHeight="1">
      <c r="A689" s="33"/>
      <c r="B689" s="34"/>
      <c r="C689" s="216" t="s">
        <v>1777</v>
      </c>
      <c r="D689" s="217" t="s">
        <v>1</v>
      </c>
      <c r="E689" s="218" t="s">
        <v>1</v>
      </c>
      <c r="F689" s="219">
        <v>1.21</v>
      </c>
      <c r="G689" s="33"/>
      <c r="H689" s="34"/>
    </row>
    <row r="690" spans="1:8" s="2" customFormat="1" ht="16.899999999999999" customHeight="1">
      <c r="A690" s="33"/>
      <c r="B690" s="34"/>
      <c r="C690" s="220" t="s">
        <v>1777</v>
      </c>
      <c r="D690" s="220" t="s">
        <v>1938</v>
      </c>
      <c r="E690" s="18" t="s">
        <v>1</v>
      </c>
      <c r="F690" s="221">
        <v>1.21</v>
      </c>
      <c r="G690" s="33"/>
      <c r="H690" s="34"/>
    </row>
    <row r="691" spans="1:8" s="2" customFormat="1" ht="16.899999999999999" customHeight="1">
      <c r="A691" s="33"/>
      <c r="B691" s="34"/>
      <c r="C691" s="222" t="s">
        <v>5774</v>
      </c>
      <c r="D691" s="33"/>
      <c r="E691" s="33"/>
      <c r="F691" s="33"/>
      <c r="G691" s="33"/>
      <c r="H691" s="34"/>
    </row>
    <row r="692" spans="1:8" s="2" customFormat="1" ht="16.899999999999999" customHeight="1">
      <c r="A692" s="33"/>
      <c r="B692" s="34"/>
      <c r="C692" s="220" t="s">
        <v>1925</v>
      </c>
      <c r="D692" s="220" t="s">
        <v>1926</v>
      </c>
      <c r="E692" s="18" t="s">
        <v>288</v>
      </c>
      <c r="F692" s="221">
        <v>802.01599999999996</v>
      </c>
      <c r="G692" s="33"/>
      <c r="H692" s="34"/>
    </row>
    <row r="693" spans="1:8" s="2" customFormat="1" ht="16.899999999999999" customHeight="1">
      <c r="A693" s="33"/>
      <c r="B693" s="34"/>
      <c r="C693" s="220" t="s">
        <v>2109</v>
      </c>
      <c r="D693" s="220" t="s">
        <v>2110</v>
      </c>
      <c r="E693" s="18" t="s">
        <v>228</v>
      </c>
      <c r="F693" s="221">
        <v>274.66399999999999</v>
      </c>
      <c r="G693" s="33"/>
      <c r="H693" s="34"/>
    </row>
    <row r="694" spans="1:8" s="2" customFormat="1" ht="16.899999999999999" customHeight="1">
      <c r="A694" s="33"/>
      <c r="B694" s="34"/>
      <c r="C694" s="220" t="s">
        <v>2206</v>
      </c>
      <c r="D694" s="220" t="s">
        <v>2207</v>
      </c>
      <c r="E694" s="18" t="s">
        <v>228</v>
      </c>
      <c r="F694" s="221">
        <v>13.419</v>
      </c>
      <c r="G694" s="33"/>
      <c r="H694" s="34"/>
    </row>
    <row r="695" spans="1:8" s="2" customFormat="1" ht="16.899999999999999" customHeight="1">
      <c r="A695" s="33"/>
      <c r="B695" s="34"/>
      <c r="C695" s="216" t="s">
        <v>650</v>
      </c>
      <c r="D695" s="217" t="s">
        <v>1</v>
      </c>
      <c r="E695" s="218" t="s">
        <v>1</v>
      </c>
      <c r="F695" s="219">
        <v>108.854</v>
      </c>
      <c r="G695" s="33"/>
      <c r="H695" s="34"/>
    </row>
    <row r="696" spans="1:8" s="2" customFormat="1" ht="16.899999999999999" customHeight="1">
      <c r="A696" s="33"/>
      <c r="B696" s="34"/>
      <c r="C696" s="220" t="s">
        <v>1</v>
      </c>
      <c r="D696" s="220" t="s">
        <v>776</v>
      </c>
      <c r="E696" s="18" t="s">
        <v>1</v>
      </c>
      <c r="F696" s="221">
        <v>0</v>
      </c>
      <c r="G696" s="33"/>
      <c r="H696" s="34"/>
    </row>
    <row r="697" spans="1:8" s="2" customFormat="1" ht="16.899999999999999" customHeight="1">
      <c r="A697" s="33"/>
      <c r="B697" s="34"/>
      <c r="C697" s="220" t="s">
        <v>1779</v>
      </c>
      <c r="D697" s="220" t="s">
        <v>1939</v>
      </c>
      <c r="E697" s="18" t="s">
        <v>1</v>
      </c>
      <c r="F697" s="221">
        <v>14.827999999999999</v>
      </c>
      <c r="G697" s="33"/>
      <c r="H697" s="34"/>
    </row>
    <row r="698" spans="1:8" s="2" customFormat="1" ht="16.899999999999999" customHeight="1">
      <c r="A698" s="33"/>
      <c r="B698" s="34"/>
      <c r="C698" s="220" t="s">
        <v>1</v>
      </c>
      <c r="D698" s="220" t="s">
        <v>1940</v>
      </c>
      <c r="E698" s="18" t="s">
        <v>1</v>
      </c>
      <c r="F698" s="221">
        <v>79.677999999999997</v>
      </c>
      <c r="G698" s="33"/>
      <c r="H698" s="34"/>
    </row>
    <row r="699" spans="1:8" s="2" customFormat="1" ht="16.899999999999999" customHeight="1">
      <c r="A699" s="33"/>
      <c r="B699" s="34"/>
      <c r="C699" s="220" t="s">
        <v>1</v>
      </c>
      <c r="D699" s="220" t="s">
        <v>1941</v>
      </c>
      <c r="E699" s="18" t="s">
        <v>1</v>
      </c>
      <c r="F699" s="221">
        <v>3.6</v>
      </c>
      <c r="G699" s="33"/>
      <c r="H699" s="34"/>
    </row>
    <row r="700" spans="1:8" s="2" customFormat="1" ht="16.899999999999999" customHeight="1">
      <c r="A700" s="33"/>
      <c r="B700" s="34"/>
      <c r="C700" s="220" t="s">
        <v>1</v>
      </c>
      <c r="D700" s="220" t="s">
        <v>1942</v>
      </c>
      <c r="E700" s="18" t="s">
        <v>1</v>
      </c>
      <c r="F700" s="221">
        <v>10.747999999999999</v>
      </c>
      <c r="G700" s="33"/>
      <c r="H700" s="34"/>
    </row>
    <row r="701" spans="1:8" s="2" customFormat="1" ht="16.899999999999999" customHeight="1">
      <c r="A701" s="33"/>
      <c r="B701" s="34"/>
      <c r="C701" s="220" t="s">
        <v>650</v>
      </c>
      <c r="D701" s="220" t="s">
        <v>510</v>
      </c>
      <c r="E701" s="18" t="s">
        <v>1</v>
      </c>
      <c r="F701" s="221">
        <v>108.854</v>
      </c>
      <c r="G701" s="33"/>
      <c r="H701" s="34"/>
    </row>
    <row r="702" spans="1:8" s="2" customFormat="1" ht="16.899999999999999" customHeight="1">
      <c r="A702" s="33"/>
      <c r="B702" s="34"/>
      <c r="C702" s="222" t="s">
        <v>5774</v>
      </c>
      <c r="D702" s="33"/>
      <c r="E702" s="33"/>
      <c r="F702" s="33"/>
      <c r="G702" s="33"/>
      <c r="H702" s="34"/>
    </row>
    <row r="703" spans="1:8" s="2" customFormat="1" ht="16.899999999999999" customHeight="1">
      <c r="A703" s="33"/>
      <c r="B703" s="34"/>
      <c r="C703" s="220" t="s">
        <v>1925</v>
      </c>
      <c r="D703" s="220" t="s">
        <v>1926</v>
      </c>
      <c r="E703" s="18" t="s">
        <v>288</v>
      </c>
      <c r="F703" s="221">
        <v>802.01599999999996</v>
      </c>
      <c r="G703" s="33"/>
      <c r="H703" s="34"/>
    </row>
    <row r="704" spans="1:8" s="2" customFormat="1" ht="16.899999999999999" customHeight="1">
      <c r="A704" s="33"/>
      <c r="B704" s="34"/>
      <c r="C704" s="220" t="s">
        <v>1887</v>
      </c>
      <c r="D704" s="220" t="s">
        <v>1888</v>
      </c>
      <c r="E704" s="18" t="s">
        <v>288</v>
      </c>
      <c r="F704" s="221">
        <v>108.854</v>
      </c>
      <c r="G704" s="33"/>
      <c r="H704" s="34"/>
    </row>
    <row r="705" spans="1:8" s="2" customFormat="1" ht="16.899999999999999" customHeight="1">
      <c r="A705" s="33"/>
      <c r="B705" s="34"/>
      <c r="C705" s="220" t="s">
        <v>1896</v>
      </c>
      <c r="D705" s="220" t="s">
        <v>1897</v>
      </c>
      <c r="E705" s="18" t="s">
        <v>288</v>
      </c>
      <c r="F705" s="221">
        <v>434.78199999999998</v>
      </c>
      <c r="G705" s="33"/>
      <c r="H705" s="34"/>
    </row>
    <row r="706" spans="1:8" s="2" customFormat="1" ht="16.899999999999999" customHeight="1">
      <c r="A706" s="33"/>
      <c r="B706" s="34"/>
      <c r="C706" s="220" t="s">
        <v>2109</v>
      </c>
      <c r="D706" s="220" t="s">
        <v>2110</v>
      </c>
      <c r="E706" s="18" t="s">
        <v>228</v>
      </c>
      <c r="F706" s="221">
        <v>274.66399999999999</v>
      </c>
      <c r="G706" s="33"/>
      <c r="H706" s="34"/>
    </row>
    <row r="707" spans="1:8" s="2" customFormat="1" ht="16.899999999999999" customHeight="1">
      <c r="A707" s="33"/>
      <c r="B707" s="34"/>
      <c r="C707" s="220" t="s">
        <v>2945</v>
      </c>
      <c r="D707" s="220" t="s">
        <v>2946</v>
      </c>
      <c r="E707" s="18" t="s">
        <v>288</v>
      </c>
      <c r="F707" s="221">
        <v>751.62699999999995</v>
      </c>
      <c r="G707" s="33"/>
      <c r="H707" s="34"/>
    </row>
    <row r="708" spans="1:8" s="2" customFormat="1" ht="16.899999999999999" customHeight="1">
      <c r="A708" s="33"/>
      <c r="B708" s="34"/>
      <c r="C708" s="216" t="s">
        <v>1779</v>
      </c>
      <c r="D708" s="217" t="s">
        <v>1</v>
      </c>
      <c r="E708" s="218" t="s">
        <v>1</v>
      </c>
      <c r="F708" s="219">
        <v>14.827999999999999</v>
      </c>
      <c r="G708" s="33"/>
      <c r="H708" s="34"/>
    </row>
    <row r="709" spans="1:8" s="2" customFormat="1" ht="16.899999999999999" customHeight="1">
      <c r="A709" s="33"/>
      <c r="B709" s="34"/>
      <c r="C709" s="220" t="s">
        <v>1</v>
      </c>
      <c r="D709" s="220" t="s">
        <v>776</v>
      </c>
      <c r="E709" s="18" t="s">
        <v>1</v>
      </c>
      <c r="F709" s="221">
        <v>0</v>
      </c>
      <c r="G709" s="33"/>
      <c r="H709" s="34"/>
    </row>
    <row r="710" spans="1:8" s="2" customFormat="1" ht="16.899999999999999" customHeight="1">
      <c r="A710" s="33"/>
      <c r="B710" s="34"/>
      <c r="C710" s="220" t="s">
        <v>1779</v>
      </c>
      <c r="D710" s="220" t="s">
        <v>1939</v>
      </c>
      <c r="E710" s="18" t="s">
        <v>1</v>
      </c>
      <c r="F710" s="221">
        <v>14.827999999999999</v>
      </c>
      <c r="G710" s="33"/>
      <c r="H710" s="34"/>
    </row>
    <row r="711" spans="1:8" s="2" customFormat="1" ht="16.899999999999999" customHeight="1">
      <c r="A711" s="33"/>
      <c r="B711" s="34"/>
      <c r="C711" s="222" t="s">
        <v>5774</v>
      </c>
      <c r="D711" s="33"/>
      <c r="E711" s="33"/>
      <c r="F711" s="33"/>
      <c r="G711" s="33"/>
      <c r="H711" s="34"/>
    </row>
    <row r="712" spans="1:8" s="2" customFormat="1" ht="16.899999999999999" customHeight="1">
      <c r="A712" s="33"/>
      <c r="B712" s="34"/>
      <c r="C712" s="220" t="s">
        <v>1925</v>
      </c>
      <c r="D712" s="220" t="s">
        <v>1926</v>
      </c>
      <c r="E712" s="18" t="s">
        <v>288</v>
      </c>
      <c r="F712" s="221">
        <v>802.01599999999996</v>
      </c>
      <c r="G712" s="33"/>
      <c r="H712" s="34"/>
    </row>
    <row r="713" spans="1:8" s="2" customFormat="1" ht="16.899999999999999" customHeight="1">
      <c r="A713" s="33"/>
      <c r="B713" s="34"/>
      <c r="C713" s="220" t="s">
        <v>2063</v>
      </c>
      <c r="D713" s="220" t="s">
        <v>2064</v>
      </c>
      <c r="E713" s="18" t="s">
        <v>228</v>
      </c>
      <c r="F713" s="221">
        <v>28.352</v>
      </c>
      <c r="G713" s="33"/>
      <c r="H713" s="34"/>
    </row>
    <row r="714" spans="1:8" s="2" customFormat="1" ht="16.899999999999999" customHeight="1">
      <c r="A714" s="33"/>
      <c r="B714" s="34"/>
      <c r="C714" s="220" t="s">
        <v>2109</v>
      </c>
      <c r="D714" s="220" t="s">
        <v>2110</v>
      </c>
      <c r="E714" s="18" t="s">
        <v>228</v>
      </c>
      <c r="F714" s="221">
        <v>274.66399999999999</v>
      </c>
      <c r="G714" s="33"/>
      <c r="H714" s="34"/>
    </row>
    <row r="715" spans="1:8" s="2" customFormat="1" ht="16.899999999999999" customHeight="1">
      <c r="A715" s="33"/>
      <c r="B715" s="34"/>
      <c r="C715" s="216" t="s">
        <v>653</v>
      </c>
      <c r="D715" s="217" t="s">
        <v>1</v>
      </c>
      <c r="E715" s="218" t="s">
        <v>1</v>
      </c>
      <c r="F715" s="219">
        <v>107.651</v>
      </c>
      <c r="G715" s="33"/>
      <c r="H715" s="34"/>
    </row>
    <row r="716" spans="1:8" s="2" customFormat="1" ht="16.899999999999999" customHeight="1">
      <c r="A716" s="33"/>
      <c r="B716" s="34"/>
      <c r="C716" s="220" t="s">
        <v>1</v>
      </c>
      <c r="D716" s="220" t="s">
        <v>778</v>
      </c>
      <c r="E716" s="18" t="s">
        <v>1</v>
      </c>
      <c r="F716" s="221">
        <v>0</v>
      </c>
      <c r="G716" s="33"/>
      <c r="H716" s="34"/>
    </row>
    <row r="717" spans="1:8" s="2" customFormat="1" ht="16.899999999999999" customHeight="1">
      <c r="A717" s="33"/>
      <c r="B717" s="34"/>
      <c r="C717" s="220" t="s">
        <v>1</v>
      </c>
      <c r="D717" s="220" t="s">
        <v>1943</v>
      </c>
      <c r="E717" s="18" t="s">
        <v>1</v>
      </c>
      <c r="F717" s="221">
        <v>86.03</v>
      </c>
      <c r="G717" s="33"/>
      <c r="H717" s="34"/>
    </row>
    <row r="718" spans="1:8" s="2" customFormat="1" ht="16.899999999999999" customHeight="1">
      <c r="A718" s="33"/>
      <c r="B718" s="34"/>
      <c r="C718" s="220" t="s">
        <v>1</v>
      </c>
      <c r="D718" s="220" t="s">
        <v>1944</v>
      </c>
      <c r="E718" s="18" t="s">
        <v>1</v>
      </c>
      <c r="F718" s="221">
        <v>6.3780000000000001</v>
      </c>
      <c r="G718" s="33"/>
      <c r="H718" s="34"/>
    </row>
    <row r="719" spans="1:8" s="2" customFormat="1" ht="16.899999999999999" customHeight="1">
      <c r="A719" s="33"/>
      <c r="B719" s="34"/>
      <c r="C719" s="220" t="s">
        <v>1</v>
      </c>
      <c r="D719" s="220" t="s">
        <v>1945</v>
      </c>
      <c r="E719" s="18" t="s">
        <v>1</v>
      </c>
      <c r="F719" s="221">
        <v>15.243</v>
      </c>
      <c r="G719" s="33"/>
      <c r="H719" s="34"/>
    </row>
    <row r="720" spans="1:8" s="2" customFormat="1" ht="16.899999999999999" customHeight="1">
      <c r="A720" s="33"/>
      <c r="B720" s="34"/>
      <c r="C720" s="220" t="s">
        <v>653</v>
      </c>
      <c r="D720" s="220" t="s">
        <v>510</v>
      </c>
      <c r="E720" s="18" t="s">
        <v>1</v>
      </c>
      <c r="F720" s="221">
        <v>107.651</v>
      </c>
      <c r="G720" s="33"/>
      <c r="H720" s="34"/>
    </row>
    <row r="721" spans="1:8" s="2" customFormat="1" ht="16.899999999999999" customHeight="1">
      <c r="A721" s="33"/>
      <c r="B721" s="34"/>
      <c r="C721" s="222" t="s">
        <v>5774</v>
      </c>
      <c r="D721" s="33"/>
      <c r="E721" s="33"/>
      <c r="F721" s="33"/>
      <c r="G721" s="33"/>
      <c r="H721" s="34"/>
    </row>
    <row r="722" spans="1:8" s="2" customFormat="1" ht="16.899999999999999" customHeight="1">
      <c r="A722" s="33"/>
      <c r="B722" s="34"/>
      <c r="C722" s="220" t="s">
        <v>1925</v>
      </c>
      <c r="D722" s="220" t="s">
        <v>1926</v>
      </c>
      <c r="E722" s="18" t="s">
        <v>288</v>
      </c>
      <c r="F722" s="221">
        <v>802.01599999999996</v>
      </c>
      <c r="G722" s="33"/>
      <c r="H722" s="34"/>
    </row>
    <row r="723" spans="1:8" s="2" customFormat="1" ht="16.899999999999999" customHeight="1">
      <c r="A723" s="33"/>
      <c r="B723" s="34"/>
      <c r="C723" s="220" t="s">
        <v>1884</v>
      </c>
      <c r="D723" s="220" t="s">
        <v>1885</v>
      </c>
      <c r="E723" s="18" t="s">
        <v>288</v>
      </c>
      <c r="F723" s="221">
        <v>203.131</v>
      </c>
      <c r="G723" s="33"/>
      <c r="H723" s="34"/>
    </row>
    <row r="724" spans="1:8" s="2" customFormat="1" ht="16.899999999999999" customHeight="1">
      <c r="A724" s="33"/>
      <c r="B724" s="34"/>
      <c r="C724" s="220" t="s">
        <v>1890</v>
      </c>
      <c r="D724" s="220" t="s">
        <v>1891</v>
      </c>
      <c r="E724" s="18" t="s">
        <v>288</v>
      </c>
      <c r="F724" s="221">
        <v>153.59299999999999</v>
      </c>
      <c r="G724" s="33"/>
      <c r="H724" s="34"/>
    </row>
    <row r="725" spans="1:8" s="2" customFormat="1" ht="16.899999999999999" customHeight="1">
      <c r="A725" s="33"/>
      <c r="B725" s="34"/>
      <c r="C725" s="220" t="s">
        <v>1893</v>
      </c>
      <c r="D725" s="220" t="s">
        <v>1894</v>
      </c>
      <c r="E725" s="18" t="s">
        <v>288</v>
      </c>
      <c r="F725" s="221">
        <v>207.5</v>
      </c>
      <c r="G725" s="33"/>
      <c r="H725" s="34"/>
    </row>
    <row r="726" spans="1:8" s="2" customFormat="1" ht="16.899999999999999" customHeight="1">
      <c r="A726" s="33"/>
      <c r="B726" s="34"/>
      <c r="C726" s="220" t="s">
        <v>1909</v>
      </c>
      <c r="D726" s="220" t="s">
        <v>1910</v>
      </c>
      <c r="E726" s="18" t="s">
        <v>288</v>
      </c>
      <c r="F726" s="221">
        <v>412.32499999999999</v>
      </c>
      <c r="G726" s="33"/>
      <c r="H726" s="34"/>
    </row>
    <row r="727" spans="1:8" s="2" customFormat="1" ht="16.899999999999999" customHeight="1">
      <c r="A727" s="33"/>
      <c r="B727" s="34"/>
      <c r="C727" s="220" t="s">
        <v>2109</v>
      </c>
      <c r="D727" s="220" t="s">
        <v>2110</v>
      </c>
      <c r="E727" s="18" t="s">
        <v>228</v>
      </c>
      <c r="F727" s="221">
        <v>274.66399999999999</v>
      </c>
      <c r="G727" s="33"/>
      <c r="H727" s="34"/>
    </row>
    <row r="728" spans="1:8" s="2" customFormat="1" ht="16.899999999999999" customHeight="1">
      <c r="A728" s="33"/>
      <c r="B728" s="34"/>
      <c r="C728" s="220" t="s">
        <v>2945</v>
      </c>
      <c r="D728" s="220" t="s">
        <v>2946</v>
      </c>
      <c r="E728" s="18" t="s">
        <v>288</v>
      </c>
      <c r="F728" s="221">
        <v>751.62699999999995</v>
      </c>
      <c r="G728" s="33"/>
      <c r="H728" s="34"/>
    </row>
    <row r="729" spans="1:8" s="2" customFormat="1" ht="16.899999999999999" customHeight="1">
      <c r="A729" s="33"/>
      <c r="B729" s="34"/>
      <c r="C729" s="220" t="s">
        <v>1524</v>
      </c>
      <c r="D729" s="220" t="s">
        <v>1525</v>
      </c>
      <c r="E729" s="18" t="s">
        <v>280</v>
      </c>
      <c r="F729" s="221">
        <v>434.07600000000002</v>
      </c>
      <c r="G729" s="33"/>
      <c r="H729" s="34"/>
    </row>
    <row r="730" spans="1:8" s="2" customFormat="1" ht="16.899999999999999" customHeight="1">
      <c r="A730" s="33"/>
      <c r="B730" s="34"/>
      <c r="C730" s="216" t="s">
        <v>1782</v>
      </c>
      <c r="D730" s="217" t="s">
        <v>1</v>
      </c>
      <c r="E730" s="218" t="s">
        <v>1</v>
      </c>
      <c r="F730" s="219">
        <v>20.149999999999999</v>
      </c>
      <c r="G730" s="33"/>
      <c r="H730" s="34"/>
    </row>
    <row r="731" spans="1:8" s="2" customFormat="1" ht="16.899999999999999" customHeight="1">
      <c r="A731" s="33"/>
      <c r="B731" s="34"/>
      <c r="C731" s="220" t="s">
        <v>1</v>
      </c>
      <c r="D731" s="220" t="s">
        <v>2700</v>
      </c>
      <c r="E731" s="18" t="s">
        <v>1</v>
      </c>
      <c r="F731" s="221">
        <v>0</v>
      </c>
      <c r="G731" s="33"/>
      <c r="H731" s="34"/>
    </row>
    <row r="732" spans="1:8" s="2" customFormat="1" ht="16.899999999999999" customHeight="1">
      <c r="A732" s="33"/>
      <c r="B732" s="34"/>
      <c r="C732" s="220" t="s">
        <v>1784</v>
      </c>
      <c r="D732" s="220" t="s">
        <v>2701</v>
      </c>
      <c r="E732" s="18" t="s">
        <v>1</v>
      </c>
      <c r="F732" s="221">
        <v>3.17</v>
      </c>
      <c r="G732" s="33"/>
      <c r="H732" s="34"/>
    </row>
    <row r="733" spans="1:8" s="2" customFormat="1" ht="16.899999999999999" customHeight="1">
      <c r="A733" s="33"/>
      <c r="B733" s="34"/>
      <c r="C733" s="220" t="s">
        <v>1</v>
      </c>
      <c r="D733" s="220" t="s">
        <v>2633</v>
      </c>
      <c r="E733" s="18" t="s">
        <v>1</v>
      </c>
      <c r="F733" s="221">
        <v>0</v>
      </c>
      <c r="G733" s="33"/>
      <c r="H733" s="34"/>
    </row>
    <row r="734" spans="1:8" s="2" customFormat="1" ht="16.899999999999999" customHeight="1">
      <c r="A734" s="33"/>
      <c r="B734" s="34"/>
      <c r="C734" s="220" t="s">
        <v>2702</v>
      </c>
      <c r="D734" s="220" t="s">
        <v>1849</v>
      </c>
      <c r="E734" s="18" t="s">
        <v>1</v>
      </c>
      <c r="F734" s="221">
        <v>16.98</v>
      </c>
      <c r="G734" s="33"/>
      <c r="H734" s="34"/>
    </row>
    <row r="735" spans="1:8" s="2" customFormat="1" ht="16.899999999999999" customHeight="1">
      <c r="A735" s="33"/>
      <c r="B735" s="34"/>
      <c r="C735" s="220" t="s">
        <v>1782</v>
      </c>
      <c r="D735" s="220" t="s">
        <v>195</v>
      </c>
      <c r="E735" s="18" t="s">
        <v>1</v>
      </c>
      <c r="F735" s="221">
        <v>20.149999999999999</v>
      </c>
      <c r="G735" s="33"/>
      <c r="H735" s="34"/>
    </row>
    <row r="736" spans="1:8" s="2" customFormat="1" ht="16.899999999999999" customHeight="1">
      <c r="A736" s="33"/>
      <c r="B736" s="34"/>
      <c r="C736" s="222" t="s">
        <v>5774</v>
      </c>
      <c r="D736" s="33"/>
      <c r="E736" s="33"/>
      <c r="F736" s="33"/>
      <c r="G736" s="33"/>
      <c r="H736" s="34"/>
    </row>
    <row r="737" spans="1:8" s="2" customFormat="1" ht="16.899999999999999" customHeight="1">
      <c r="A737" s="33"/>
      <c r="B737" s="34"/>
      <c r="C737" s="220" t="s">
        <v>2697</v>
      </c>
      <c r="D737" s="220" t="s">
        <v>2698</v>
      </c>
      <c r="E737" s="18" t="s">
        <v>280</v>
      </c>
      <c r="F737" s="221">
        <v>20.149999999999999</v>
      </c>
      <c r="G737" s="33"/>
      <c r="H737" s="34"/>
    </row>
    <row r="738" spans="1:8" s="2" customFormat="1" ht="16.899999999999999" customHeight="1">
      <c r="A738" s="33"/>
      <c r="B738" s="34"/>
      <c r="C738" s="220" t="s">
        <v>2743</v>
      </c>
      <c r="D738" s="220" t="s">
        <v>2744</v>
      </c>
      <c r="E738" s="18" t="s">
        <v>280</v>
      </c>
      <c r="F738" s="221">
        <v>406.3</v>
      </c>
      <c r="G738" s="33"/>
      <c r="H738" s="34"/>
    </row>
    <row r="739" spans="1:8" s="2" customFormat="1" ht="16.899999999999999" customHeight="1">
      <c r="A739" s="33"/>
      <c r="B739" s="34"/>
      <c r="C739" s="216" t="s">
        <v>1784</v>
      </c>
      <c r="D739" s="217" t="s">
        <v>1</v>
      </c>
      <c r="E739" s="218" t="s">
        <v>1</v>
      </c>
      <c r="F739" s="219">
        <v>3.17</v>
      </c>
      <c r="G739" s="33"/>
      <c r="H739" s="34"/>
    </row>
    <row r="740" spans="1:8" s="2" customFormat="1" ht="16.899999999999999" customHeight="1">
      <c r="A740" s="33"/>
      <c r="B740" s="34"/>
      <c r="C740" s="220" t="s">
        <v>1</v>
      </c>
      <c r="D740" s="220" t="s">
        <v>2700</v>
      </c>
      <c r="E740" s="18" t="s">
        <v>1</v>
      </c>
      <c r="F740" s="221">
        <v>0</v>
      </c>
      <c r="G740" s="33"/>
      <c r="H740" s="34"/>
    </row>
    <row r="741" spans="1:8" s="2" customFormat="1" ht="16.899999999999999" customHeight="1">
      <c r="A741" s="33"/>
      <c r="B741" s="34"/>
      <c r="C741" s="220" t="s">
        <v>1784</v>
      </c>
      <c r="D741" s="220" t="s">
        <v>2701</v>
      </c>
      <c r="E741" s="18" t="s">
        <v>1</v>
      </c>
      <c r="F741" s="221">
        <v>3.17</v>
      </c>
      <c r="G741" s="33"/>
      <c r="H741" s="34"/>
    </row>
    <row r="742" spans="1:8" s="2" customFormat="1" ht="16.899999999999999" customHeight="1">
      <c r="A742" s="33"/>
      <c r="B742" s="34"/>
      <c r="C742" s="222" t="s">
        <v>5774</v>
      </c>
      <c r="D742" s="33"/>
      <c r="E742" s="33"/>
      <c r="F742" s="33"/>
      <c r="G742" s="33"/>
      <c r="H742" s="34"/>
    </row>
    <row r="743" spans="1:8" s="2" customFormat="1" ht="16.899999999999999" customHeight="1">
      <c r="A743" s="33"/>
      <c r="B743" s="34"/>
      <c r="C743" s="220" t="s">
        <v>2697</v>
      </c>
      <c r="D743" s="220" t="s">
        <v>2698</v>
      </c>
      <c r="E743" s="18" t="s">
        <v>280</v>
      </c>
      <c r="F743" s="221">
        <v>20.149999999999999</v>
      </c>
      <c r="G743" s="33"/>
      <c r="H743" s="34"/>
    </row>
    <row r="744" spans="1:8" s="2" customFormat="1" ht="16.899999999999999" customHeight="1">
      <c r="A744" s="33"/>
      <c r="B744" s="34"/>
      <c r="C744" s="220" t="s">
        <v>525</v>
      </c>
      <c r="D744" s="220" t="s">
        <v>526</v>
      </c>
      <c r="E744" s="18" t="s">
        <v>228</v>
      </c>
      <c r="F744" s="221">
        <v>2478.5720000000001</v>
      </c>
      <c r="G744" s="33"/>
      <c r="H744" s="34"/>
    </row>
    <row r="745" spans="1:8" s="2" customFormat="1" ht="16.899999999999999" customHeight="1">
      <c r="A745" s="33"/>
      <c r="B745" s="34"/>
      <c r="C745" s="220" t="s">
        <v>2667</v>
      </c>
      <c r="D745" s="220" t="s">
        <v>2668</v>
      </c>
      <c r="E745" s="18" t="s">
        <v>228</v>
      </c>
      <c r="F745" s="221">
        <v>4.1109999999999998</v>
      </c>
      <c r="G745" s="33"/>
      <c r="H745" s="34"/>
    </row>
    <row r="746" spans="1:8" s="2" customFormat="1" ht="16.899999999999999" customHeight="1">
      <c r="A746" s="33"/>
      <c r="B746" s="34"/>
      <c r="C746" s="220" t="s">
        <v>2675</v>
      </c>
      <c r="D746" s="220" t="s">
        <v>2676</v>
      </c>
      <c r="E746" s="18" t="s">
        <v>228</v>
      </c>
      <c r="F746" s="221">
        <v>1.0680000000000001</v>
      </c>
      <c r="G746" s="33"/>
      <c r="H746" s="34"/>
    </row>
    <row r="747" spans="1:8" s="2" customFormat="1" ht="16.899999999999999" customHeight="1">
      <c r="A747" s="33"/>
      <c r="B747" s="34"/>
      <c r="C747" s="220" t="s">
        <v>2556</v>
      </c>
      <c r="D747" s="220" t="s">
        <v>2557</v>
      </c>
      <c r="E747" s="18" t="s">
        <v>228</v>
      </c>
      <c r="F747" s="221">
        <v>1.268</v>
      </c>
      <c r="G747" s="33"/>
      <c r="H747" s="34"/>
    </row>
    <row r="748" spans="1:8" s="2" customFormat="1" ht="16.899999999999999" customHeight="1">
      <c r="A748" s="33"/>
      <c r="B748" s="34"/>
      <c r="C748" s="220" t="s">
        <v>2687</v>
      </c>
      <c r="D748" s="220" t="s">
        <v>2688</v>
      </c>
      <c r="E748" s="18" t="s">
        <v>288</v>
      </c>
      <c r="F748" s="221">
        <v>10.074999999999999</v>
      </c>
      <c r="G748" s="33"/>
      <c r="H748" s="34"/>
    </row>
    <row r="749" spans="1:8" s="2" customFormat="1" ht="16.899999999999999" customHeight="1">
      <c r="A749" s="33"/>
      <c r="B749" s="34"/>
      <c r="C749" s="220" t="s">
        <v>2562</v>
      </c>
      <c r="D749" s="220" t="s">
        <v>2563</v>
      </c>
      <c r="E749" s="18" t="s">
        <v>228</v>
      </c>
      <c r="F749" s="221">
        <v>3.94</v>
      </c>
      <c r="G749" s="33"/>
      <c r="H749" s="34"/>
    </row>
    <row r="750" spans="1:8" s="2" customFormat="1" ht="16.899999999999999" customHeight="1">
      <c r="A750" s="33"/>
      <c r="B750" s="34"/>
      <c r="C750" s="220" t="s">
        <v>2567</v>
      </c>
      <c r="D750" s="220" t="s">
        <v>2568</v>
      </c>
      <c r="E750" s="18" t="s">
        <v>288</v>
      </c>
      <c r="F750" s="221">
        <v>11.635999999999999</v>
      </c>
      <c r="G750" s="33"/>
      <c r="H750" s="34"/>
    </row>
    <row r="751" spans="1:8" s="2" customFormat="1" ht="16.899999999999999" customHeight="1">
      <c r="A751" s="33"/>
      <c r="B751" s="34"/>
      <c r="C751" s="220" t="s">
        <v>2572</v>
      </c>
      <c r="D751" s="220" t="s">
        <v>2573</v>
      </c>
      <c r="E751" s="18" t="s">
        <v>288</v>
      </c>
      <c r="F751" s="221">
        <v>16.209</v>
      </c>
      <c r="G751" s="33"/>
      <c r="H751" s="34"/>
    </row>
    <row r="752" spans="1:8" s="2" customFormat="1" ht="16.899999999999999" customHeight="1">
      <c r="A752" s="33"/>
      <c r="B752" s="34"/>
      <c r="C752" s="220" t="s">
        <v>2588</v>
      </c>
      <c r="D752" s="220" t="s">
        <v>2589</v>
      </c>
      <c r="E752" s="18" t="s">
        <v>234</v>
      </c>
      <c r="F752" s="221">
        <v>2.1000000000000001E-2</v>
      </c>
      <c r="G752" s="33"/>
      <c r="H752" s="34"/>
    </row>
    <row r="753" spans="1:8" s="2" customFormat="1" ht="16.899999999999999" customHeight="1">
      <c r="A753" s="33"/>
      <c r="B753" s="34"/>
      <c r="C753" s="220" t="s">
        <v>2577</v>
      </c>
      <c r="D753" s="220" t="s">
        <v>2578</v>
      </c>
      <c r="E753" s="18" t="s">
        <v>234</v>
      </c>
      <c r="F753" s="221">
        <v>7.3999999999999996E-2</v>
      </c>
      <c r="G753" s="33"/>
      <c r="H753" s="34"/>
    </row>
    <row r="754" spans="1:8" s="2" customFormat="1" ht="16.899999999999999" customHeight="1">
      <c r="A754" s="33"/>
      <c r="B754" s="34"/>
      <c r="C754" s="220" t="s">
        <v>2583</v>
      </c>
      <c r="D754" s="220" t="s">
        <v>2584</v>
      </c>
      <c r="E754" s="18" t="s">
        <v>234</v>
      </c>
      <c r="F754" s="221">
        <v>0.11799999999999999</v>
      </c>
      <c r="G754" s="33"/>
      <c r="H754" s="34"/>
    </row>
    <row r="755" spans="1:8" s="2" customFormat="1" ht="16.899999999999999" customHeight="1">
      <c r="A755" s="33"/>
      <c r="B755" s="34"/>
      <c r="C755" s="220" t="s">
        <v>2899</v>
      </c>
      <c r="D755" s="220" t="s">
        <v>2900</v>
      </c>
      <c r="E755" s="18" t="s">
        <v>228</v>
      </c>
      <c r="F755" s="221">
        <v>93.299000000000007</v>
      </c>
      <c r="G755" s="33"/>
      <c r="H755" s="34"/>
    </row>
    <row r="756" spans="1:8" s="2" customFormat="1" ht="16.899999999999999" customHeight="1">
      <c r="A756" s="33"/>
      <c r="B756" s="34"/>
      <c r="C756" s="220" t="s">
        <v>2959</v>
      </c>
      <c r="D756" s="220" t="s">
        <v>2960</v>
      </c>
      <c r="E756" s="18" t="s">
        <v>288</v>
      </c>
      <c r="F756" s="221">
        <v>24.11</v>
      </c>
      <c r="G756" s="33"/>
      <c r="H756" s="34"/>
    </row>
    <row r="757" spans="1:8" s="2" customFormat="1" ht="16.899999999999999" customHeight="1">
      <c r="A757" s="33"/>
      <c r="B757" s="34"/>
      <c r="C757" s="220" t="s">
        <v>2970</v>
      </c>
      <c r="D757" s="220" t="s">
        <v>2971</v>
      </c>
      <c r="E757" s="18" t="s">
        <v>288</v>
      </c>
      <c r="F757" s="221">
        <v>24.11</v>
      </c>
      <c r="G757" s="33"/>
      <c r="H757" s="34"/>
    </row>
    <row r="758" spans="1:8" s="2" customFormat="1" ht="16.899999999999999" customHeight="1">
      <c r="A758" s="33"/>
      <c r="B758" s="34"/>
      <c r="C758" s="220" t="s">
        <v>2646</v>
      </c>
      <c r="D758" s="220" t="s">
        <v>2647</v>
      </c>
      <c r="E758" s="18" t="s">
        <v>280</v>
      </c>
      <c r="F758" s="221">
        <v>24.751999999999999</v>
      </c>
      <c r="G758" s="33"/>
      <c r="H758" s="34"/>
    </row>
    <row r="759" spans="1:8" s="2" customFormat="1" ht="16.899999999999999" customHeight="1">
      <c r="A759" s="33"/>
      <c r="B759" s="34"/>
      <c r="C759" s="220" t="s">
        <v>2657</v>
      </c>
      <c r="D759" s="220" t="s">
        <v>2658</v>
      </c>
      <c r="E759" s="18" t="s">
        <v>280</v>
      </c>
      <c r="F759" s="221">
        <v>40.299999999999997</v>
      </c>
      <c r="G759" s="33"/>
      <c r="H759" s="34"/>
    </row>
    <row r="760" spans="1:8" s="2" customFormat="1" ht="16.899999999999999" customHeight="1">
      <c r="A760" s="33"/>
      <c r="B760" s="34"/>
      <c r="C760" s="216" t="s">
        <v>2702</v>
      </c>
      <c r="D760" s="217" t="s">
        <v>2702</v>
      </c>
      <c r="E760" s="218" t="s">
        <v>1</v>
      </c>
      <c r="F760" s="219">
        <v>16.98</v>
      </c>
      <c r="G760" s="33"/>
      <c r="H760" s="34"/>
    </row>
    <row r="761" spans="1:8" s="2" customFormat="1" ht="16.899999999999999" customHeight="1">
      <c r="A761" s="33"/>
      <c r="B761" s="34"/>
      <c r="C761" s="220" t="s">
        <v>1</v>
      </c>
      <c r="D761" s="220" t="s">
        <v>2633</v>
      </c>
      <c r="E761" s="18" t="s">
        <v>1</v>
      </c>
      <c r="F761" s="221">
        <v>0</v>
      </c>
      <c r="G761" s="33"/>
      <c r="H761" s="34"/>
    </row>
    <row r="762" spans="1:8" s="2" customFormat="1" ht="16.899999999999999" customHeight="1">
      <c r="A762" s="33"/>
      <c r="B762" s="34"/>
      <c r="C762" s="220" t="s">
        <v>2702</v>
      </c>
      <c r="D762" s="220" t="s">
        <v>1849</v>
      </c>
      <c r="E762" s="18" t="s">
        <v>1</v>
      </c>
      <c r="F762" s="221">
        <v>16.98</v>
      </c>
      <c r="G762" s="33"/>
      <c r="H762" s="34"/>
    </row>
    <row r="763" spans="1:8" s="2" customFormat="1" ht="16.899999999999999" customHeight="1">
      <c r="A763" s="33"/>
      <c r="B763" s="34"/>
      <c r="C763" s="216" t="s">
        <v>1786</v>
      </c>
      <c r="D763" s="217" t="s">
        <v>1</v>
      </c>
      <c r="E763" s="218" t="s">
        <v>1</v>
      </c>
      <c r="F763" s="219">
        <v>3</v>
      </c>
      <c r="G763" s="33"/>
      <c r="H763" s="34"/>
    </row>
    <row r="764" spans="1:8" s="2" customFormat="1" ht="16.899999999999999" customHeight="1">
      <c r="A764" s="33"/>
      <c r="B764" s="34"/>
      <c r="C764" s="220" t="s">
        <v>1</v>
      </c>
      <c r="D764" s="220" t="s">
        <v>2977</v>
      </c>
      <c r="E764" s="18" t="s">
        <v>1</v>
      </c>
      <c r="F764" s="221">
        <v>0</v>
      </c>
      <c r="G764" s="33"/>
      <c r="H764" s="34"/>
    </row>
    <row r="765" spans="1:8" s="2" customFormat="1" ht="16.899999999999999" customHeight="1">
      <c r="A765" s="33"/>
      <c r="B765" s="34"/>
      <c r="C765" s="220" t="s">
        <v>1</v>
      </c>
      <c r="D765" s="220" t="s">
        <v>3016</v>
      </c>
      <c r="E765" s="18" t="s">
        <v>1</v>
      </c>
      <c r="F765" s="221">
        <v>3</v>
      </c>
      <c r="G765" s="33"/>
      <c r="H765" s="34"/>
    </row>
    <row r="766" spans="1:8" s="2" customFormat="1" ht="16.899999999999999" customHeight="1">
      <c r="A766" s="33"/>
      <c r="B766" s="34"/>
      <c r="C766" s="220" t="s">
        <v>1786</v>
      </c>
      <c r="D766" s="220" t="s">
        <v>195</v>
      </c>
      <c r="E766" s="18" t="s">
        <v>1</v>
      </c>
      <c r="F766" s="221">
        <v>3</v>
      </c>
      <c r="G766" s="33"/>
      <c r="H766" s="34"/>
    </row>
    <row r="767" spans="1:8" s="2" customFormat="1" ht="16.899999999999999" customHeight="1">
      <c r="A767" s="33"/>
      <c r="B767" s="34"/>
      <c r="C767" s="222" t="s">
        <v>5774</v>
      </c>
      <c r="D767" s="33"/>
      <c r="E767" s="33"/>
      <c r="F767" s="33"/>
      <c r="G767" s="33"/>
      <c r="H767" s="34"/>
    </row>
    <row r="768" spans="1:8" s="2" customFormat="1" ht="16.899999999999999" customHeight="1">
      <c r="A768" s="33"/>
      <c r="B768" s="34"/>
      <c r="C768" s="220" t="s">
        <v>3013</v>
      </c>
      <c r="D768" s="220" t="s">
        <v>3014</v>
      </c>
      <c r="E768" s="18" t="s">
        <v>280</v>
      </c>
      <c r="F768" s="221">
        <v>2.5</v>
      </c>
      <c r="G768" s="33"/>
      <c r="H768" s="34"/>
    </row>
    <row r="769" spans="1:8" s="2" customFormat="1" ht="16.899999999999999" customHeight="1">
      <c r="A769" s="33"/>
      <c r="B769" s="34"/>
      <c r="C769" s="220" t="s">
        <v>2743</v>
      </c>
      <c r="D769" s="220" t="s">
        <v>2744</v>
      </c>
      <c r="E769" s="18" t="s">
        <v>280</v>
      </c>
      <c r="F769" s="221">
        <v>406.3</v>
      </c>
      <c r="G769" s="33"/>
      <c r="H769" s="34"/>
    </row>
    <row r="770" spans="1:8" s="2" customFormat="1" ht="16.899999999999999" customHeight="1">
      <c r="A770" s="33"/>
      <c r="B770" s="34"/>
      <c r="C770" s="216" t="s">
        <v>1787</v>
      </c>
      <c r="D770" s="217" t="s">
        <v>1</v>
      </c>
      <c r="E770" s="218" t="s">
        <v>1</v>
      </c>
      <c r="F770" s="219">
        <v>2.2000000000000002</v>
      </c>
      <c r="G770" s="33"/>
      <c r="H770" s="34"/>
    </row>
    <row r="771" spans="1:8" s="2" customFormat="1" ht="16.899999999999999" customHeight="1">
      <c r="A771" s="33"/>
      <c r="B771" s="34"/>
      <c r="C771" s="220" t="s">
        <v>1</v>
      </c>
      <c r="D771" s="220" t="s">
        <v>3017</v>
      </c>
      <c r="E771" s="18" t="s">
        <v>1</v>
      </c>
      <c r="F771" s="221">
        <v>0</v>
      </c>
      <c r="G771" s="33"/>
      <c r="H771" s="34"/>
    </row>
    <row r="772" spans="1:8" s="2" customFormat="1" ht="16.899999999999999" customHeight="1">
      <c r="A772" s="33"/>
      <c r="B772" s="34"/>
      <c r="C772" s="220" t="s">
        <v>1</v>
      </c>
      <c r="D772" s="220" t="s">
        <v>3016</v>
      </c>
      <c r="E772" s="18" t="s">
        <v>1</v>
      </c>
      <c r="F772" s="221">
        <v>3</v>
      </c>
      <c r="G772" s="33"/>
      <c r="H772" s="34"/>
    </row>
    <row r="773" spans="1:8" s="2" customFormat="1" ht="16.899999999999999" customHeight="1">
      <c r="A773" s="33"/>
      <c r="B773" s="34"/>
      <c r="C773" s="220" t="s">
        <v>1</v>
      </c>
      <c r="D773" s="220" t="s">
        <v>3018</v>
      </c>
      <c r="E773" s="18" t="s">
        <v>1</v>
      </c>
      <c r="F773" s="221">
        <v>-0.8</v>
      </c>
      <c r="G773" s="33"/>
      <c r="H773" s="34"/>
    </row>
    <row r="774" spans="1:8" s="2" customFormat="1" ht="16.899999999999999" customHeight="1">
      <c r="A774" s="33"/>
      <c r="B774" s="34"/>
      <c r="C774" s="220" t="s">
        <v>1787</v>
      </c>
      <c r="D774" s="220" t="s">
        <v>195</v>
      </c>
      <c r="E774" s="18" t="s">
        <v>1</v>
      </c>
      <c r="F774" s="221">
        <v>2.2000000000000002</v>
      </c>
      <c r="G774" s="33"/>
      <c r="H774" s="34"/>
    </row>
    <row r="775" spans="1:8" s="2" customFormat="1" ht="16.899999999999999" customHeight="1">
      <c r="A775" s="33"/>
      <c r="B775" s="34"/>
      <c r="C775" s="222" t="s">
        <v>5774</v>
      </c>
      <c r="D775" s="33"/>
      <c r="E775" s="33"/>
      <c r="F775" s="33"/>
      <c r="G775" s="33"/>
      <c r="H775" s="34"/>
    </row>
    <row r="776" spans="1:8" s="2" customFormat="1" ht="16.899999999999999" customHeight="1">
      <c r="A776" s="33"/>
      <c r="B776" s="34"/>
      <c r="C776" s="220" t="s">
        <v>3013</v>
      </c>
      <c r="D776" s="220" t="s">
        <v>3014</v>
      </c>
      <c r="E776" s="18" t="s">
        <v>280</v>
      </c>
      <c r="F776" s="221">
        <v>2.5</v>
      </c>
      <c r="G776" s="33"/>
      <c r="H776" s="34"/>
    </row>
    <row r="777" spans="1:8" s="2" customFormat="1" ht="16.899999999999999" customHeight="1">
      <c r="A777" s="33"/>
      <c r="B777" s="34"/>
      <c r="C777" s="220" t="s">
        <v>525</v>
      </c>
      <c r="D777" s="220" t="s">
        <v>526</v>
      </c>
      <c r="E777" s="18" t="s">
        <v>228</v>
      </c>
      <c r="F777" s="221">
        <v>2478.5720000000001</v>
      </c>
      <c r="G777" s="33"/>
      <c r="H777" s="34"/>
    </row>
    <row r="778" spans="1:8" s="2" customFormat="1" ht="16.899999999999999" customHeight="1">
      <c r="A778" s="33"/>
      <c r="B778" s="34"/>
      <c r="C778" s="220" t="s">
        <v>2839</v>
      </c>
      <c r="D778" s="220" t="s">
        <v>2840</v>
      </c>
      <c r="E778" s="18" t="s">
        <v>228</v>
      </c>
      <c r="F778" s="221">
        <v>135.40799999999999</v>
      </c>
      <c r="G778" s="33"/>
      <c r="H778" s="34"/>
    </row>
    <row r="779" spans="1:8" s="2" customFormat="1" ht="16.899999999999999" customHeight="1">
      <c r="A779" s="33"/>
      <c r="B779" s="34"/>
      <c r="C779" s="220" t="s">
        <v>2899</v>
      </c>
      <c r="D779" s="220" t="s">
        <v>2900</v>
      </c>
      <c r="E779" s="18" t="s">
        <v>228</v>
      </c>
      <c r="F779" s="221">
        <v>93.299000000000007</v>
      </c>
      <c r="G779" s="33"/>
      <c r="H779" s="34"/>
    </row>
    <row r="780" spans="1:8" s="2" customFormat="1" ht="16.899999999999999" customHeight="1">
      <c r="A780" s="33"/>
      <c r="B780" s="34"/>
      <c r="C780" s="220" t="s">
        <v>1733</v>
      </c>
      <c r="D780" s="220" t="s">
        <v>1734</v>
      </c>
      <c r="E780" s="18" t="s">
        <v>228</v>
      </c>
      <c r="F780" s="221">
        <v>0.96199999999999997</v>
      </c>
      <c r="G780" s="33"/>
      <c r="H780" s="34"/>
    </row>
    <row r="781" spans="1:8" s="2" customFormat="1" ht="16.899999999999999" customHeight="1">
      <c r="A781" s="33"/>
      <c r="B781" s="34"/>
      <c r="C781" s="216" t="s">
        <v>1789</v>
      </c>
      <c r="D781" s="217" t="s">
        <v>1</v>
      </c>
      <c r="E781" s="218" t="s">
        <v>1</v>
      </c>
      <c r="F781" s="219">
        <v>2.5</v>
      </c>
      <c r="G781" s="33"/>
      <c r="H781" s="34"/>
    </row>
    <row r="782" spans="1:8" s="2" customFormat="1" ht="16.899999999999999" customHeight="1">
      <c r="A782" s="33"/>
      <c r="B782" s="34"/>
      <c r="C782" s="220" t="s">
        <v>1</v>
      </c>
      <c r="D782" s="220" t="s">
        <v>3019</v>
      </c>
      <c r="E782" s="18" t="s">
        <v>1</v>
      </c>
      <c r="F782" s="221">
        <v>0</v>
      </c>
      <c r="G782" s="33"/>
      <c r="H782" s="34"/>
    </row>
    <row r="783" spans="1:8" s="2" customFormat="1" ht="16.899999999999999" customHeight="1">
      <c r="A783" s="33"/>
      <c r="B783" s="34"/>
      <c r="C783" s="220" t="s">
        <v>1</v>
      </c>
      <c r="D783" s="220" t="s">
        <v>3016</v>
      </c>
      <c r="E783" s="18" t="s">
        <v>1</v>
      </c>
      <c r="F783" s="221">
        <v>3</v>
      </c>
      <c r="G783" s="33"/>
      <c r="H783" s="34"/>
    </row>
    <row r="784" spans="1:8" s="2" customFormat="1" ht="16.899999999999999" customHeight="1">
      <c r="A784" s="33"/>
      <c r="B784" s="34"/>
      <c r="C784" s="220" t="s">
        <v>1</v>
      </c>
      <c r="D784" s="220" t="s">
        <v>3020</v>
      </c>
      <c r="E784" s="18" t="s">
        <v>1</v>
      </c>
      <c r="F784" s="221">
        <v>-0.5</v>
      </c>
      <c r="G784" s="33"/>
      <c r="H784" s="34"/>
    </row>
    <row r="785" spans="1:8" s="2" customFormat="1" ht="16.899999999999999" customHeight="1">
      <c r="A785" s="33"/>
      <c r="B785" s="34"/>
      <c r="C785" s="220" t="s">
        <v>1789</v>
      </c>
      <c r="D785" s="220" t="s">
        <v>195</v>
      </c>
      <c r="E785" s="18" t="s">
        <v>1</v>
      </c>
      <c r="F785" s="221">
        <v>2.5</v>
      </c>
      <c r="G785" s="33"/>
      <c r="H785" s="34"/>
    </row>
    <row r="786" spans="1:8" s="2" customFormat="1" ht="16.899999999999999" customHeight="1">
      <c r="A786" s="33"/>
      <c r="B786" s="34"/>
      <c r="C786" s="222" t="s">
        <v>5774</v>
      </c>
      <c r="D786" s="33"/>
      <c r="E786" s="33"/>
      <c r="F786" s="33"/>
      <c r="G786" s="33"/>
      <c r="H786" s="34"/>
    </row>
    <row r="787" spans="1:8" s="2" customFormat="1" ht="16.899999999999999" customHeight="1">
      <c r="A787" s="33"/>
      <c r="B787" s="34"/>
      <c r="C787" s="220" t="s">
        <v>3013</v>
      </c>
      <c r="D787" s="220" t="s">
        <v>3014</v>
      </c>
      <c r="E787" s="18" t="s">
        <v>280</v>
      </c>
      <c r="F787" s="221">
        <v>2.5</v>
      </c>
      <c r="G787" s="33"/>
      <c r="H787" s="34"/>
    </row>
    <row r="788" spans="1:8" s="2" customFormat="1" ht="16.899999999999999" customHeight="1">
      <c r="A788" s="33"/>
      <c r="B788" s="34"/>
      <c r="C788" s="220" t="s">
        <v>3022</v>
      </c>
      <c r="D788" s="220" t="s">
        <v>3023</v>
      </c>
      <c r="E788" s="18" t="s">
        <v>280</v>
      </c>
      <c r="F788" s="221">
        <v>2.5379999999999998</v>
      </c>
      <c r="G788" s="33"/>
      <c r="H788" s="34"/>
    </row>
    <row r="789" spans="1:8" s="2" customFormat="1" ht="16.899999999999999" customHeight="1">
      <c r="A789" s="33"/>
      <c r="B789" s="34"/>
      <c r="C789" s="216" t="s">
        <v>1791</v>
      </c>
      <c r="D789" s="217" t="s">
        <v>1</v>
      </c>
      <c r="E789" s="218" t="s">
        <v>1</v>
      </c>
      <c r="F789" s="219">
        <v>271.10500000000002</v>
      </c>
      <c r="G789" s="33"/>
      <c r="H789" s="34"/>
    </row>
    <row r="790" spans="1:8" s="2" customFormat="1" ht="16.899999999999999" customHeight="1">
      <c r="A790" s="33"/>
      <c r="B790" s="34"/>
      <c r="C790" s="220" t="s">
        <v>1</v>
      </c>
      <c r="D790" s="220" t="s">
        <v>2978</v>
      </c>
      <c r="E790" s="18" t="s">
        <v>1</v>
      </c>
      <c r="F790" s="221">
        <v>0</v>
      </c>
      <c r="G790" s="33"/>
      <c r="H790" s="34"/>
    </row>
    <row r="791" spans="1:8" s="2" customFormat="1" ht="16.899999999999999" customHeight="1">
      <c r="A791" s="33"/>
      <c r="B791" s="34"/>
      <c r="C791" s="220" t="s">
        <v>1</v>
      </c>
      <c r="D791" s="220" t="s">
        <v>2979</v>
      </c>
      <c r="E791" s="18" t="s">
        <v>1</v>
      </c>
      <c r="F791" s="221">
        <v>282.3</v>
      </c>
      <c r="G791" s="33"/>
      <c r="H791" s="34"/>
    </row>
    <row r="792" spans="1:8" s="2" customFormat="1" ht="16.899999999999999" customHeight="1">
      <c r="A792" s="33"/>
      <c r="B792" s="34"/>
      <c r="C792" s="220" t="s">
        <v>1</v>
      </c>
      <c r="D792" s="220" t="s">
        <v>2980</v>
      </c>
      <c r="E792" s="18" t="s">
        <v>1</v>
      </c>
      <c r="F792" s="221">
        <v>-0.94499999999999995</v>
      </c>
      <c r="G792" s="33"/>
      <c r="H792" s="34"/>
    </row>
    <row r="793" spans="1:8" s="2" customFormat="1" ht="16.899999999999999" customHeight="1">
      <c r="A793" s="33"/>
      <c r="B793" s="34"/>
      <c r="C793" s="220" t="s">
        <v>1</v>
      </c>
      <c r="D793" s="220" t="s">
        <v>2981</v>
      </c>
      <c r="E793" s="18" t="s">
        <v>1</v>
      </c>
      <c r="F793" s="221">
        <v>-3.78</v>
      </c>
      <c r="G793" s="33"/>
      <c r="H793" s="34"/>
    </row>
    <row r="794" spans="1:8" s="2" customFormat="1" ht="16.899999999999999" customHeight="1">
      <c r="A794" s="33"/>
      <c r="B794" s="34"/>
      <c r="C794" s="220" t="s">
        <v>1</v>
      </c>
      <c r="D794" s="220" t="s">
        <v>2982</v>
      </c>
      <c r="E794" s="18" t="s">
        <v>1</v>
      </c>
      <c r="F794" s="221">
        <v>-3.2</v>
      </c>
      <c r="G794" s="33"/>
      <c r="H794" s="34"/>
    </row>
    <row r="795" spans="1:8" s="2" customFormat="1" ht="16.899999999999999" customHeight="1">
      <c r="A795" s="33"/>
      <c r="B795" s="34"/>
      <c r="C795" s="220" t="s">
        <v>1</v>
      </c>
      <c r="D795" s="220" t="s">
        <v>2983</v>
      </c>
      <c r="E795" s="18" t="s">
        <v>1</v>
      </c>
      <c r="F795" s="221">
        <v>-2.68</v>
      </c>
      <c r="G795" s="33"/>
      <c r="H795" s="34"/>
    </row>
    <row r="796" spans="1:8" s="2" customFormat="1" ht="16.899999999999999" customHeight="1">
      <c r="A796" s="33"/>
      <c r="B796" s="34"/>
      <c r="C796" s="220" t="s">
        <v>1</v>
      </c>
      <c r="D796" s="220" t="s">
        <v>2984</v>
      </c>
      <c r="E796" s="18" t="s">
        <v>1</v>
      </c>
      <c r="F796" s="221">
        <v>-0.59</v>
      </c>
      <c r="G796" s="33"/>
      <c r="H796" s="34"/>
    </row>
    <row r="797" spans="1:8" s="2" customFormat="1" ht="16.899999999999999" customHeight="1">
      <c r="A797" s="33"/>
      <c r="B797" s="34"/>
      <c r="C797" s="220" t="s">
        <v>1791</v>
      </c>
      <c r="D797" s="220" t="s">
        <v>195</v>
      </c>
      <c r="E797" s="18" t="s">
        <v>1</v>
      </c>
      <c r="F797" s="221">
        <v>271.10500000000002</v>
      </c>
      <c r="G797" s="33"/>
      <c r="H797" s="34"/>
    </row>
    <row r="798" spans="1:8" s="2" customFormat="1" ht="16.899999999999999" customHeight="1">
      <c r="A798" s="33"/>
      <c r="B798" s="34"/>
      <c r="C798" s="222" t="s">
        <v>5774</v>
      </c>
      <c r="D798" s="33"/>
      <c r="E798" s="33"/>
      <c r="F798" s="33"/>
      <c r="G798" s="33"/>
      <c r="H798" s="34"/>
    </row>
    <row r="799" spans="1:8" s="2" customFormat="1" ht="22.5">
      <c r="A799" s="33"/>
      <c r="B799" s="34"/>
      <c r="C799" s="220" t="s">
        <v>2974</v>
      </c>
      <c r="D799" s="220" t="s">
        <v>2975</v>
      </c>
      <c r="E799" s="18" t="s">
        <v>280</v>
      </c>
      <c r="F799" s="221">
        <v>275.42500000000001</v>
      </c>
      <c r="G799" s="33"/>
      <c r="H799" s="34"/>
    </row>
    <row r="800" spans="1:8" s="2" customFormat="1" ht="16.899999999999999" customHeight="1">
      <c r="A800" s="33"/>
      <c r="B800" s="34"/>
      <c r="C800" s="220" t="s">
        <v>525</v>
      </c>
      <c r="D800" s="220" t="s">
        <v>526</v>
      </c>
      <c r="E800" s="18" t="s">
        <v>228</v>
      </c>
      <c r="F800" s="221">
        <v>2478.5720000000001</v>
      </c>
      <c r="G800" s="33"/>
      <c r="H800" s="34"/>
    </row>
    <row r="801" spans="1:8" s="2" customFormat="1" ht="16.899999999999999" customHeight="1">
      <c r="A801" s="33"/>
      <c r="B801" s="34"/>
      <c r="C801" s="220" t="s">
        <v>226</v>
      </c>
      <c r="D801" s="220" t="s">
        <v>227</v>
      </c>
      <c r="E801" s="18" t="s">
        <v>228</v>
      </c>
      <c r="F801" s="221">
        <v>370.93</v>
      </c>
      <c r="G801" s="33"/>
      <c r="H801" s="34"/>
    </row>
    <row r="802" spans="1:8" s="2" customFormat="1" ht="16.899999999999999" customHeight="1">
      <c r="A802" s="33"/>
      <c r="B802" s="34"/>
      <c r="C802" s="220" t="s">
        <v>1587</v>
      </c>
      <c r="D802" s="220" t="s">
        <v>1588</v>
      </c>
      <c r="E802" s="18" t="s">
        <v>228</v>
      </c>
      <c r="F802" s="221">
        <v>320.92</v>
      </c>
      <c r="G802" s="33"/>
      <c r="H802" s="34"/>
    </row>
    <row r="803" spans="1:8" s="2" customFormat="1" ht="16.899999999999999" customHeight="1">
      <c r="A803" s="33"/>
      <c r="B803" s="34"/>
      <c r="C803" s="220" t="s">
        <v>2839</v>
      </c>
      <c r="D803" s="220" t="s">
        <v>2840</v>
      </c>
      <c r="E803" s="18" t="s">
        <v>228</v>
      </c>
      <c r="F803" s="221">
        <v>135.40799999999999</v>
      </c>
      <c r="G803" s="33"/>
      <c r="H803" s="34"/>
    </row>
    <row r="804" spans="1:8" s="2" customFormat="1" ht="16.899999999999999" customHeight="1">
      <c r="A804" s="33"/>
      <c r="B804" s="34"/>
      <c r="C804" s="220" t="s">
        <v>2899</v>
      </c>
      <c r="D804" s="220" t="s">
        <v>2900</v>
      </c>
      <c r="E804" s="18" t="s">
        <v>228</v>
      </c>
      <c r="F804" s="221">
        <v>93.299000000000007</v>
      </c>
      <c r="G804" s="33"/>
      <c r="H804" s="34"/>
    </row>
    <row r="805" spans="1:8" s="2" customFormat="1" ht="16.899999999999999" customHeight="1">
      <c r="A805" s="33"/>
      <c r="B805" s="34"/>
      <c r="C805" s="216" t="s">
        <v>1793</v>
      </c>
      <c r="D805" s="217" t="s">
        <v>1</v>
      </c>
      <c r="E805" s="218" t="s">
        <v>1</v>
      </c>
      <c r="F805" s="219">
        <v>275.42500000000001</v>
      </c>
      <c r="G805" s="33"/>
      <c r="H805" s="34"/>
    </row>
    <row r="806" spans="1:8" s="2" customFormat="1" ht="16.899999999999999" customHeight="1">
      <c r="A806" s="33"/>
      <c r="B806" s="34"/>
      <c r="C806" s="220" t="s">
        <v>1</v>
      </c>
      <c r="D806" s="220" t="s">
        <v>2985</v>
      </c>
      <c r="E806" s="18" t="s">
        <v>1</v>
      </c>
      <c r="F806" s="221">
        <v>0</v>
      </c>
      <c r="G806" s="33"/>
      <c r="H806" s="34"/>
    </row>
    <row r="807" spans="1:8" s="2" customFormat="1" ht="16.899999999999999" customHeight="1">
      <c r="A807" s="33"/>
      <c r="B807" s="34"/>
      <c r="C807" s="220" t="s">
        <v>1</v>
      </c>
      <c r="D807" s="220" t="s">
        <v>2979</v>
      </c>
      <c r="E807" s="18" t="s">
        <v>1</v>
      </c>
      <c r="F807" s="221">
        <v>282.3</v>
      </c>
      <c r="G807" s="33"/>
      <c r="H807" s="34"/>
    </row>
    <row r="808" spans="1:8" s="2" customFormat="1" ht="16.899999999999999" customHeight="1">
      <c r="A808" s="33"/>
      <c r="B808" s="34"/>
      <c r="C808" s="220" t="s">
        <v>1</v>
      </c>
      <c r="D808" s="220" t="s">
        <v>2986</v>
      </c>
      <c r="E808" s="18" t="s">
        <v>1</v>
      </c>
      <c r="F808" s="221">
        <v>-0.67500000000000004</v>
      </c>
      <c r="G808" s="33"/>
      <c r="H808" s="34"/>
    </row>
    <row r="809" spans="1:8" s="2" customFormat="1" ht="16.899999999999999" customHeight="1">
      <c r="A809" s="33"/>
      <c r="B809" s="34"/>
      <c r="C809" s="220" t="s">
        <v>1</v>
      </c>
      <c r="D809" s="220" t="s">
        <v>2987</v>
      </c>
      <c r="E809" s="18" t="s">
        <v>1</v>
      </c>
      <c r="F809" s="221">
        <v>-2.7</v>
      </c>
      <c r="G809" s="33"/>
      <c r="H809" s="34"/>
    </row>
    <row r="810" spans="1:8" s="2" customFormat="1" ht="16.899999999999999" customHeight="1">
      <c r="A810" s="33"/>
      <c r="B810" s="34"/>
      <c r="C810" s="220" t="s">
        <v>1</v>
      </c>
      <c r="D810" s="220" t="s">
        <v>2988</v>
      </c>
      <c r="E810" s="18" t="s">
        <v>1</v>
      </c>
      <c r="F810" s="221">
        <v>-2</v>
      </c>
      <c r="G810" s="33"/>
      <c r="H810" s="34"/>
    </row>
    <row r="811" spans="1:8" s="2" customFormat="1" ht="16.899999999999999" customHeight="1">
      <c r="A811" s="33"/>
      <c r="B811" s="34"/>
      <c r="C811" s="220" t="s">
        <v>1</v>
      </c>
      <c r="D811" s="220" t="s">
        <v>2989</v>
      </c>
      <c r="E811" s="18" t="s">
        <v>1</v>
      </c>
      <c r="F811" s="221">
        <v>-1.5</v>
      </c>
      <c r="G811" s="33"/>
      <c r="H811" s="34"/>
    </row>
    <row r="812" spans="1:8" s="2" customFormat="1" ht="16.899999999999999" customHeight="1">
      <c r="A812" s="33"/>
      <c r="B812" s="34"/>
      <c r="C812" s="220" t="s">
        <v>1</v>
      </c>
      <c r="D812" s="220" t="s">
        <v>2990</v>
      </c>
      <c r="E812" s="18" t="s">
        <v>1</v>
      </c>
      <c r="F812" s="221">
        <v>0</v>
      </c>
      <c r="G812" s="33"/>
      <c r="H812" s="34"/>
    </row>
    <row r="813" spans="1:8" s="2" customFormat="1" ht="16.899999999999999" customHeight="1">
      <c r="A813" s="33"/>
      <c r="B813" s="34"/>
      <c r="C813" s="220" t="s">
        <v>1793</v>
      </c>
      <c r="D813" s="220" t="s">
        <v>195</v>
      </c>
      <c r="E813" s="18" t="s">
        <v>1</v>
      </c>
      <c r="F813" s="221">
        <v>275.42500000000001</v>
      </c>
      <c r="G813" s="33"/>
      <c r="H813" s="34"/>
    </row>
    <row r="814" spans="1:8" s="2" customFormat="1" ht="16.899999999999999" customHeight="1">
      <c r="A814" s="33"/>
      <c r="B814" s="34"/>
      <c r="C814" s="222" t="s">
        <v>5774</v>
      </c>
      <c r="D814" s="33"/>
      <c r="E814" s="33"/>
      <c r="F814" s="33"/>
      <c r="G814" s="33"/>
      <c r="H814" s="34"/>
    </row>
    <row r="815" spans="1:8" s="2" customFormat="1" ht="22.5">
      <c r="A815" s="33"/>
      <c r="B815" s="34"/>
      <c r="C815" s="220" t="s">
        <v>2974</v>
      </c>
      <c r="D815" s="220" t="s">
        <v>2975</v>
      </c>
      <c r="E815" s="18" t="s">
        <v>280</v>
      </c>
      <c r="F815" s="221">
        <v>275.42500000000001</v>
      </c>
      <c r="G815" s="33"/>
      <c r="H815" s="34"/>
    </row>
    <row r="816" spans="1:8" s="2" customFormat="1" ht="16.899999999999999" customHeight="1">
      <c r="A816" s="33"/>
      <c r="B816" s="34"/>
      <c r="C816" s="220" t="s">
        <v>2992</v>
      </c>
      <c r="D816" s="220" t="s">
        <v>2993</v>
      </c>
      <c r="E816" s="18" t="s">
        <v>190</v>
      </c>
      <c r="F816" s="221">
        <v>111.27200000000001</v>
      </c>
      <c r="G816" s="33"/>
      <c r="H816" s="34"/>
    </row>
    <row r="817" spans="1:8" s="2" customFormat="1" ht="16.899999999999999" customHeight="1">
      <c r="A817" s="33"/>
      <c r="B817" s="34"/>
      <c r="C817" s="216" t="s">
        <v>1795</v>
      </c>
      <c r="D817" s="217" t="s">
        <v>1</v>
      </c>
      <c r="E817" s="218" t="s">
        <v>1</v>
      </c>
      <c r="F817" s="219">
        <v>285.75</v>
      </c>
      <c r="G817" s="33"/>
      <c r="H817" s="34"/>
    </row>
    <row r="818" spans="1:8" s="2" customFormat="1" ht="16.899999999999999" customHeight="1">
      <c r="A818" s="33"/>
      <c r="B818" s="34"/>
      <c r="C818" s="220" t="s">
        <v>1</v>
      </c>
      <c r="D818" s="220" t="s">
        <v>2977</v>
      </c>
      <c r="E818" s="18" t="s">
        <v>1</v>
      </c>
      <c r="F818" s="221">
        <v>0</v>
      </c>
      <c r="G818" s="33"/>
      <c r="H818" s="34"/>
    </row>
    <row r="819" spans="1:8" s="2" customFormat="1" ht="16.899999999999999" customHeight="1">
      <c r="A819" s="33"/>
      <c r="B819" s="34"/>
      <c r="C819" s="220" t="s">
        <v>1</v>
      </c>
      <c r="D819" s="220" t="s">
        <v>1796</v>
      </c>
      <c r="E819" s="18" t="s">
        <v>1</v>
      </c>
      <c r="F819" s="221">
        <v>285.75</v>
      </c>
      <c r="G819" s="33"/>
      <c r="H819" s="34"/>
    </row>
    <row r="820" spans="1:8" s="2" customFormat="1" ht="16.899999999999999" customHeight="1">
      <c r="A820" s="33"/>
      <c r="B820" s="34"/>
      <c r="C820" s="220" t="s">
        <v>1795</v>
      </c>
      <c r="D820" s="220" t="s">
        <v>195</v>
      </c>
      <c r="E820" s="18" t="s">
        <v>1</v>
      </c>
      <c r="F820" s="221">
        <v>285.75</v>
      </c>
      <c r="G820" s="33"/>
      <c r="H820" s="34"/>
    </row>
    <row r="821" spans="1:8" s="2" customFormat="1" ht="16.899999999999999" customHeight="1">
      <c r="A821" s="33"/>
      <c r="B821" s="34"/>
      <c r="C821" s="222" t="s">
        <v>5774</v>
      </c>
      <c r="D821" s="33"/>
      <c r="E821" s="33"/>
      <c r="F821" s="33"/>
      <c r="G821" s="33"/>
      <c r="H821" s="34"/>
    </row>
    <row r="822" spans="1:8" s="2" customFormat="1" ht="22.5">
      <c r="A822" s="33"/>
      <c r="B822" s="34"/>
      <c r="C822" s="220" t="s">
        <v>2974</v>
      </c>
      <c r="D822" s="220" t="s">
        <v>2975</v>
      </c>
      <c r="E822" s="18" t="s">
        <v>280</v>
      </c>
      <c r="F822" s="221">
        <v>275.42500000000001</v>
      </c>
      <c r="G822" s="33"/>
      <c r="H822" s="34"/>
    </row>
    <row r="823" spans="1:8" s="2" customFormat="1" ht="16.899999999999999" customHeight="1">
      <c r="A823" s="33"/>
      <c r="B823" s="34"/>
      <c r="C823" s="220" t="s">
        <v>2743</v>
      </c>
      <c r="D823" s="220" t="s">
        <v>2744</v>
      </c>
      <c r="E823" s="18" t="s">
        <v>280</v>
      </c>
      <c r="F823" s="221">
        <v>406.3</v>
      </c>
      <c r="G823" s="33"/>
      <c r="H823" s="34"/>
    </row>
    <row r="824" spans="1:8" s="2" customFormat="1" ht="16.899999999999999" customHeight="1">
      <c r="A824" s="33"/>
      <c r="B824" s="34"/>
      <c r="C824" s="216" t="s">
        <v>1797</v>
      </c>
      <c r="D824" s="217" t="s">
        <v>1</v>
      </c>
      <c r="E824" s="218" t="s">
        <v>1</v>
      </c>
      <c r="F824" s="219">
        <v>93.765000000000001</v>
      </c>
      <c r="G824" s="33"/>
      <c r="H824" s="34"/>
    </row>
    <row r="825" spans="1:8" s="2" customFormat="1" ht="16.899999999999999" customHeight="1">
      <c r="A825" s="33"/>
      <c r="B825" s="34"/>
      <c r="C825" s="220" t="s">
        <v>1</v>
      </c>
      <c r="D825" s="220" t="s">
        <v>3000</v>
      </c>
      <c r="E825" s="18" t="s">
        <v>1</v>
      </c>
      <c r="F825" s="221">
        <v>0</v>
      </c>
      <c r="G825" s="33"/>
      <c r="H825" s="34"/>
    </row>
    <row r="826" spans="1:8" s="2" customFormat="1" ht="16.899999999999999" customHeight="1">
      <c r="A826" s="33"/>
      <c r="B826" s="34"/>
      <c r="C826" s="220" t="s">
        <v>1</v>
      </c>
      <c r="D826" s="220" t="s">
        <v>3001</v>
      </c>
      <c r="E826" s="18" t="s">
        <v>1</v>
      </c>
      <c r="F826" s="221">
        <v>97.4</v>
      </c>
      <c r="G826" s="33"/>
      <c r="H826" s="34"/>
    </row>
    <row r="827" spans="1:8" s="2" customFormat="1" ht="16.899999999999999" customHeight="1">
      <c r="A827" s="33"/>
      <c r="B827" s="34"/>
      <c r="C827" s="220" t="s">
        <v>1</v>
      </c>
      <c r="D827" s="220" t="s">
        <v>3002</v>
      </c>
      <c r="E827" s="18" t="s">
        <v>1</v>
      </c>
      <c r="F827" s="221">
        <v>-0.8</v>
      </c>
      <c r="G827" s="33"/>
      <c r="H827" s="34"/>
    </row>
    <row r="828" spans="1:8" s="2" customFormat="1" ht="16.899999999999999" customHeight="1">
      <c r="A828" s="33"/>
      <c r="B828" s="34"/>
      <c r="C828" s="220" t="s">
        <v>1</v>
      </c>
      <c r="D828" s="220" t="s">
        <v>3003</v>
      </c>
      <c r="E828" s="18" t="s">
        <v>1</v>
      </c>
      <c r="F828" s="221">
        <v>-1.89</v>
      </c>
      <c r="G828" s="33"/>
      <c r="H828" s="34"/>
    </row>
    <row r="829" spans="1:8" s="2" customFormat="1" ht="16.899999999999999" customHeight="1">
      <c r="A829" s="33"/>
      <c r="B829" s="34"/>
      <c r="C829" s="220" t="s">
        <v>1</v>
      </c>
      <c r="D829" s="220" t="s">
        <v>2980</v>
      </c>
      <c r="E829" s="18" t="s">
        <v>1</v>
      </c>
      <c r="F829" s="221">
        <v>-0.94499999999999995</v>
      </c>
      <c r="G829" s="33"/>
      <c r="H829" s="34"/>
    </row>
    <row r="830" spans="1:8" s="2" customFormat="1" ht="16.899999999999999" customHeight="1">
      <c r="A830" s="33"/>
      <c r="B830" s="34"/>
      <c r="C830" s="220" t="s">
        <v>1797</v>
      </c>
      <c r="D830" s="220" t="s">
        <v>195</v>
      </c>
      <c r="E830" s="18" t="s">
        <v>1</v>
      </c>
      <c r="F830" s="221">
        <v>93.765000000000001</v>
      </c>
      <c r="G830" s="33"/>
      <c r="H830" s="34"/>
    </row>
    <row r="831" spans="1:8" s="2" customFormat="1" ht="16.899999999999999" customHeight="1">
      <c r="A831" s="33"/>
      <c r="B831" s="34"/>
      <c r="C831" s="222" t="s">
        <v>5774</v>
      </c>
      <c r="D831" s="33"/>
      <c r="E831" s="33"/>
      <c r="F831" s="33"/>
      <c r="G831" s="33"/>
      <c r="H831" s="34"/>
    </row>
    <row r="832" spans="1:8" s="2" customFormat="1" ht="22.5">
      <c r="A832" s="33"/>
      <c r="B832" s="34"/>
      <c r="C832" s="220" t="s">
        <v>2997</v>
      </c>
      <c r="D832" s="220" t="s">
        <v>2998</v>
      </c>
      <c r="E832" s="18" t="s">
        <v>280</v>
      </c>
      <c r="F832" s="221">
        <v>94.875</v>
      </c>
      <c r="G832" s="33"/>
      <c r="H832" s="34"/>
    </row>
    <row r="833" spans="1:8" s="2" customFormat="1" ht="16.899999999999999" customHeight="1">
      <c r="A833" s="33"/>
      <c r="B833" s="34"/>
      <c r="C833" s="220" t="s">
        <v>525</v>
      </c>
      <c r="D833" s="220" t="s">
        <v>526</v>
      </c>
      <c r="E833" s="18" t="s">
        <v>228</v>
      </c>
      <c r="F833" s="221">
        <v>2478.5720000000001</v>
      </c>
      <c r="G833" s="33"/>
      <c r="H833" s="34"/>
    </row>
    <row r="834" spans="1:8" s="2" customFormat="1" ht="16.899999999999999" customHeight="1">
      <c r="A834" s="33"/>
      <c r="B834" s="34"/>
      <c r="C834" s="220" t="s">
        <v>226</v>
      </c>
      <c r="D834" s="220" t="s">
        <v>227</v>
      </c>
      <c r="E834" s="18" t="s">
        <v>228</v>
      </c>
      <c r="F834" s="221">
        <v>370.93</v>
      </c>
      <c r="G834" s="33"/>
      <c r="H834" s="34"/>
    </row>
    <row r="835" spans="1:8" s="2" customFormat="1" ht="16.899999999999999" customHeight="1">
      <c r="A835" s="33"/>
      <c r="B835" s="34"/>
      <c r="C835" s="220" t="s">
        <v>1587</v>
      </c>
      <c r="D835" s="220" t="s">
        <v>1588</v>
      </c>
      <c r="E835" s="18" t="s">
        <v>228</v>
      </c>
      <c r="F835" s="221">
        <v>320.92</v>
      </c>
      <c r="G835" s="33"/>
      <c r="H835" s="34"/>
    </row>
    <row r="836" spans="1:8" s="2" customFormat="1" ht="16.899999999999999" customHeight="1">
      <c r="A836" s="33"/>
      <c r="B836" s="34"/>
      <c r="C836" s="220" t="s">
        <v>2839</v>
      </c>
      <c r="D836" s="220" t="s">
        <v>2840</v>
      </c>
      <c r="E836" s="18" t="s">
        <v>228</v>
      </c>
      <c r="F836" s="221">
        <v>135.40799999999999</v>
      </c>
      <c r="G836" s="33"/>
      <c r="H836" s="34"/>
    </row>
    <row r="837" spans="1:8" s="2" customFormat="1" ht="16.899999999999999" customHeight="1">
      <c r="A837" s="33"/>
      <c r="B837" s="34"/>
      <c r="C837" s="220" t="s">
        <v>2899</v>
      </c>
      <c r="D837" s="220" t="s">
        <v>2900</v>
      </c>
      <c r="E837" s="18" t="s">
        <v>228</v>
      </c>
      <c r="F837" s="221">
        <v>93.299000000000007</v>
      </c>
      <c r="G837" s="33"/>
      <c r="H837" s="34"/>
    </row>
    <row r="838" spans="1:8" s="2" customFormat="1" ht="16.899999999999999" customHeight="1">
      <c r="A838" s="33"/>
      <c r="B838" s="34"/>
      <c r="C838" s="216" t="s">
        <v>1799</v>
      </c>
      <c r="D838" s="217" t="s">
        <v>1</v>
      </c>
      <c r="E838" s="218" t="s">
        <v>1</v>
      </c>
      <c r="F838" s="219">
        <v>94.875</v>
      </c>
      <c r="G838" s="33"/>
      <c r="H838" s="34"/>
    </row>
    <row r="839" spans="1:8" s="2" customFormat="1" ht="16.899999999999999" customHeight="1">
      <c r="A839" s="33"/>
      <c r="B839" s="34"/>
      <c r="C839" s="220" t="s">
        <v>1</v>
      </c>
      <c r="D839" s="220" t="s">
        <v>3004</v>
      </c>
      <c r="E839" s="18" t="s">
        <v>1</v>
      </c>
      <c r="F839" s="221">
        <v>0</v>
      </c>
      <c r="G839" s="33"/>
      <c r="H839" s="34"/>
    </row>
    <row r="840" spans="1:8" s="2" customFormat="1" ht="16.899999999999999" customHeight="1">
      <c r="A840" s="33"/>
      <c r="B840" s="34"/>
      <c r="C840" s="220" t="s">
        <v>1</v>
      </c>
      <c r="D840" s="220" t="s">
        <v>3001</v>
      </c>
      <c r="E840" s="18" t="s">
        <v>1</v>
      </c>
      <c r="F840" s="221">
        <v>97.4</v>
      </c>
      <c r="G840" s="33"/>
      <c r="H840" s="34"/>
    </row>
    <row r="841" spans="1:8" s="2" customFormat="1" ht="16.899999999999999" customHeight="1">
      <c r="A841" s="33"/>
      <c r="B841" s="34"/>
      <c r="C841" s="220" t="s">
        <v>1</v>
      </c>
      <c r="D841" s="220" t="s">
        <v>3005</v>
      </c>
      <c r="E841" s="18" t="s">
        <v>1</v>
      </c>
      <c r="F841" s="221">
        <v>-0.5</v>
      </c>
      <c r="G841" s="33"/>
      <c r="H841" s="34"/>
    </row>
    <row r="842" spans="1:8" s="2" customFormat="1" ht="16.899999999999999" customHeight="1">
      <c r="A842" s="33"/>
      <c r="B842" s="34"/>
      <c r="C842" s="220" t="s">
        <v>1</v>
      </c>
      <c r="D842" s="220" t="s">
        <v>3006</v>
      </c>
      <c r="E842" s="18" t="s">
        <v>1</v>
      </c>
      <c r="F842" s="221">
        <v>-1.35</v>
      </c>
      <c r="G842" s="33"/>
      <c r="H842" s="34"/>
    </row>
    <row r="843" spans="1:8" s="2" customFormat="1" ht="16.899999999999999" customHeight="1">
      <c r="A843" s="33"/>
      <c r="B843" s="34"/>
      <c r="C843" s="220" t="s">
        <v>1</v>
      </c>
      <c r="D843" s="220" t="s">
        <v>2986</v>
      </c>
      <c r="E843" s="18" t="s">
        <v>1</v>
      </c>
      <c r="F843" s="221">
        <v>-0.67500000000000004</v>
      </c>
      <c r="G843" s="33"/>
      <c r="H843" s="34"/>
    </row>
    <row r="844" spans="1:8" s="2" customFormat="1" ht="16.899999999999999" customHeight="1">
      <c r="A844" s="33"/>
      <c r="B844" s="34"/>
      <c r="C844" s="220" t="s">
        <v>1799</v>
      </c>
      <c r="D844" s="220" t="s">
        <v>195</v>
      </c>
      <c r="E844" s="18" t="s">
        <v>1</v>
      </c>
      <c r="F844" s="221">
        <v>94.875</v>
      </c>
      <c r="G844" s="33"/>
      <c r="H844" s="34"/>
    </row>
    <row r="845" spans="1:8" s="2" customFormat="1" ht="16.899999999999999" customHeight="1">
      <c r="A845" s="33"/>
      <c r="B845" s="34"/>
      <c r="C845" s="222" t="s">
        <v>5774</v>
      </c>
      <c r="D845" s="33"/>
      <c r="E845" s="33"/>
      <c r="F845" s="33"/>
      <c r="G845" s="33"/>
      <c r="H845" s="34"/>
    </row>
    <row r="846" spans="1:8" s="2" customFormat="1" ht="22.5">
      <c r="A846" s="33"/>
      <c r="B846" s="34"/>
      <c r="C846" s="220" t="s">
        <v>2997</v>
      </c>
      <c r="D846" s="220" t="s">
        <v>2998</v>
      </c>
      <c r="E846" s="18" t="s">
        <v>280</v>
      </c>
      <c r="F846" s="221">
        <v>94.875</v>
      </c>
      <c r="G846" s="33"/>
      <c r="H846" s="34"/>
    </row>
    <row r="847" spans="1:8" s="2" customFormat="1" ht="16.899999999999999" customHeight="1">
      <c r="A847" s="33"/>
      <c r="B847" s="34"/>
      <c r="C847" s="220" t="s">
        <v>3008</v>
      </c>
      <c r="D847" s="220" t="s">
        <v>3009</v>
      </c>
      <c r="E847" s="18" t="s">
        <v>190</v>
      </c>
      <c r="F847" s="221">
        <v>38.33</v>
      </c>
      <c r="G847" s="33"/>
      <c r="H847" s="34"/>
    </row>
    <row r="848" spans="1:8" s="2" customFormat="1" ht="16.899999999999999" customHeight="1">
      <c r="A848" s="33"/>
      <c r="B848" s="34"/>
      <c r="C848" s="216" t="s">
        <v>1801</v>
      </c>
      <c r="D848" s="217" t="s">
        <v>1</v>
      </c>
      <c r="E848" s="218" t="s">
        <v>1</v>
      </c>
      <c r="F848" s="219">
        <v>97.4</v>
      </c>
      <c r="G848" s="33"/>
      <c r="H848" s="34"/>
    </row>
    <row r="849" spans="1:8" s="2" customFormat="1" ht="16.899999999999999" customHeight="1">
      <c r="A849" s="33"/>
      <c r="B849" s="34"/>
      <c r="C849" s="220" t="s">
        <v>1</v>
      </c>
      <c r="D849" s="220" t="s">
        <v>2977</v>
      </c>
      <c r="E849" s="18" t="s">
        <v>1</v>
      </c>
      <c r="F849" s="221">
        <v>0</v>
      </c>
      <c r="G849" s="33"/>
      <c r="H849" s="34"/>
    </row>
    <row r="850" spans="1:8" s="2" customFormat="1" ht="16.899999999999999" customHeight="1">
      <c r="A850" s="33"/>
      <c r="B850" s="34"/>
      <c r="C850" s="220" t="s">
        <v>1</v>
      </c>
      <c r="D850" s="220" t="s">
        <v>1802</v>
      </c>
      <c r="E850" s="18" t="s">
        <v>1</v>
      </c>
      <c r="F850" s="221">
        <v>97.4</v>
      </c>
      <c r="G850" s="33"/>
      <c r="H850" s="34"/>
    </row>
    <row r="851" spans="1:8" s="2" customFormat="1" ht="16.899999999999999" customHeight="1">
      <c r="A851" s="33"/>
      <c r="B851" s="34"/>
      <c r="C851" s="220" t="s">
        <v>1801</v>
      </c>
      <c r="D851" s="220" t="s">
        <v>195</v>
      </c>
      <c r="E851" s="18" t="s">
        <v>1</v>
      </c>
      <c r="F851" s="221">
        <v>97.4</v>
      </c>
      <c r="G851" s="33"/>
      <c r="H851" s="34"/>
    </row>
    <row r="852" spans="1:8" s="2" customFormat="1" ht="16.899999999999999" customHeight="1">
      <c r="A852" s="33"/>
      <c r="B852" s="34"/>
      <c r="C852" s="222" t="s">
        <v>5774</v>
      </c>
      <c r="D852" s="33"/>
      <c r="E852" s="33"/>
      <c r="F852" s="33"/>
      <c r="G852" s="33"/>
      <c r="H852" s="34"/>
    </row>
    <row r="853" spans="1:8" s="2" customFormat="1" ht="22.5">
      <c r="A853" s="33"/>
      <c r="B853" s="34"/>
      <c r="C853" s="220" t="s">
        <v>2997</v>
      </c>
      <c r="D853" s="220" t="s">
        <v>2998</v>
      </c>
      <c r="E853" s="18" t="s">
        <v>280</v>
      </c>
      <c r="F853" s="221">
        <v>94.875</v>
      </c>
      <c r="G853" s="33"/>
      <c r="H853" s="34"/>
    </row>
    <row r="854" spans="1:8" s="2" customFormat="1" ht="16.899999999999999" customHeight="1">
      <c r="A854" s="33"/>
      <c r="B854" s="34"/>
      <c r="C854" s="220" t="s">
        <v>2743</v>
      </c>
      <c r="D854" s="220" t="s">
        <v>2744</v>
      </c>
      <c r="E854" s="18" t="s">
        <v>280</v>
      </c>
      <c r="F854" s="221">
        <v>406.3</v>
      </c>
      <c r="G854" s="33"/>
      <c r="H854" s="34"/>
    </row>
    <row r="855" spans="1:8" s="2" customFormat="1" ht="16.899999999999999" customHeight="1">
      <c r="A855" s="33"/>
      <c r="B855" s="34"/>
      <c r="C855" s="216" t="s">
        <v>2532</v>
      </c>
      <c r="D855" s="217" t="s">
        <v>2532</v>
      </c>
      <c r="E855" s="218" t="s">
        <v>1</v>
      </c>
      <c r="F855" s="219">
        <v>63.6</v>
      </c>
      <c r="G855" s="33"/>
      <c r="H855" s="34"/>
    </row>
    <row r="856" spans="1:8" s="2" customFormat="1" ht="16.899999999999999" customHeight="1">
      <c r="A856" s="33"/>
      <c r="B856" s="34"/>
      <c r="C856" s="220" t="s">
        <v>1</v>
      </c>
      <c r="D856" s="220" t="s">
        <v>2530</v>
      </c>
      <c r="E856" s="18" t="s">
        <v>1</v>
      </c>
      <c r="F856" s="221">
        <v>50.4</v>
      </c>
      <c r="G856" s="33"/>
      <c r="H856" s="34"/>
    </row>
    <row r="857" spans="1:8" s="2" customFormat="1" ht="16.899999999999999" customHeight="1">
      <c r="A857" s="33"/>
      <c r="B857" s="34"/>
      <c r="C857" s="220" t="s">
        <v>1</v>
      </c>
      <c r="D857" s="220" t="s">
        <v>2531</v>
      </c>
      <c r="E857" s="18" t="s">
        <v>1</v>
      </c>
      <c r="F857" s="221">
        <v>13.2</v>
      </c>
      <c r="G857" s="33"/>
      <c r="H857" s="34"/>
    </row>
    <row r="858" spans="1:8" s="2" customFormat="1" ht="16.899999999999999" customHeight="1">
      <c r="A858" s="33"/>
      <c r="B858" s="34"/>
      <c r="C858" s="220" t="s">
        <v>2532</v>
      </c>
      <c r="D858" s="220" t="s">
        <v>510</v>
      </c>
      <c r="E858" s="18" t="s">
        <v>1</v>
      </c>
      <c r="F858" s="221">
        <v>63.6</v>
      </c>
      <c r="G858" s="33"/>
      <c r="H858" s="34"/>
    </row>
    <row r="859" spans="1:8" s="2" customFormat="1" ht="16.899999999999999" customHeight="1">
      <c r="A859" s="33"/>
      <c r="B859" s="34"/>
      <c r="C859" s="216" t="s">
        <v>658</v>
      </c>
      <c r="D859" s="217" t="s">
        <v>1</v>
      </c>
      <c r="E859" s="218" t="s">
        <v>1</v>
      </c>
      <c r="F859" s="219">
        <v>221.05</v>
      </c>
      <c r="G859" s="33"/>
      <c r="H859" s="34"/>
    </row>
    <row r="860" spans="1:8" s="2" customFormat="1" ht="16.899999999999999" customHeight="1">
      <c r="A860" s="33"/>
      <c r="B860" s="34"/>
      <c r="C860" s="220" t="s">
        <v>1</v>
      </c>
      <c r="D860" s="220" t="s">
        <v>2511</v>
      </c>
      <c r="E860" s="18" t="s">
        <v>1</v>
      </c>
      <c r="F860" s="221">
        <v>221.05</v>
      </c>
      <c r="G860" s="33"/>
      <c r="H860" s="34"/>
    </row>
    <row r="861" spans="1:8" s="2" customFormat="1" ht="16.899999999999999" customHeight="1">
      <c r="A861" s="33"/>
      <c r="B861" s="34"/>
      <c r="C861" s="220" t="s">
        <v>658</v>
      </c>
      <c r="D861" s="220" t="s">
        <v>195</v>
      </c>
      <c r="E861" s="18" t="s">
        <v>1</v>
      </c>
      <c r="F861" s="221">
        <v>221.05</v>
      </c>
      <c r="G861" s="33"/>
      <c r="H861" s="34"/>
    </row>
    <row r="862" spans="1:8" s="2" customFormat="1" ht="16.899999999999999" customHeight="1">
      <c r="A862" s="33"/>
      <c r="B862" s="34"/>
      <c r="C862" s="222" t="s">
        <v>5774</v>
      </c>
      <c r="D862" s="33"/>
      <c r="E862" s="33"/>
      <c r="F862" s="33"/>
      <c r="G862" s="33"/>
      <c r="H862" s="34"/>
    </row>
    <row r="863" spans="1:8" s="2" customFormat="1" ht="16.899999999999999" customHeight="1">
      <c r="A863" s="33"/>
      <c r="B863" s="34"/>
      <c r="C863" s="220" t="s">
        <v>907</v>
      </c>
      <c r="D863" s="220" t="s">
        <v>908</v>
      </c>
      <c r="E863" s="18" t="s">
        <v>280</v>
      </c>
      <c r="F863" s="221">
        <v>221.05</v>
      </c>
      <c r="G863" s="33"/>
      <c r="H863" s="34"/>
    </row>
    <row r="864" spans="1:8" s="2" customFormat="1" ht="16.899999999999999" customHeight="1">
      <c r="A864" s="33"/>
      <c r="B864" s="34"/>
      <c r="C864" s="220" t="s">
        <v>2515</v>
      </c>
      <c r="D864" s="220" t="s">
        <v>2516</v>
      </c>
      <c r="E864" s="18" t="s">
        <v>288</v>
      </c>
      <c r="F864" s="221">
        <v>446.1</v>
      </c>
      <c r="G864" s="33"/>
      <c r="H864" s="34"/>
    </row>
    <row r="865" spans="1:8" s="2" customFormat="1" ht="16.899999999999999" customHeight="1">
      <c r="A865" s="33"/>
      <c r="B865" s="34"/>
      <c r="C865" s="220" t="s">
        <v>2839</v>
      </c>
      <c r="D865" s="220" t="s">
        <v>2840</v>
      </c>
      <c r="E865" s="18" t="s">
        <v>228</v>
      </c>
      <c r="F865" s="221">
        <v>135.40799999999999</v>
      </c>
      <c r="G865" s="33"/>
      <c r="H865" s="34"/>
    </row>
    <row r="866" spans="1:8" s="2" customFormat="1" ht="16.899999999999999" customHeight="1">
      <c r="A866" s="33"/>
      <c r="B866" s="34"/>
      <c r="C866" s="216" t="s">
        <v>1804</v>
      </c>
      <c r="D866" s="217" t="s">
        <v>1</v>
      </c>
      <c r="E866" s="218" t="s">
        <v>1</v>
      </c>
      <c r="F866" s="219">
        <v>3584.5</v>
      </c>
      <c r="G866" s="33"/>
      <c r="H866" s="34"/>
    </row>
    <row r="867" spans="1:8" s="2" customFormat="1" ht="16.899999999999999" customHeight="1">
      <c r="A867" s="33"/>
      <c r="B867" s="34"/>
      <c r="C867" s="220" t="s">
        <v>1</v>
      </c>
      <c r="D867" s="220" t="s">
        <v>2459</v>
      </c>
      <c r="E867" s="18" t="s">
        <v>1</v>
      </c>
      <c r="F867" s="221">
        <v>0</v>
      </c>
      <c r="G867" s="33"/>
      <c r="H867" s="34"/>
    </row>
    <row r="868" spans="1:8" s="2" customFormat="1" ht="16.899999999999999" customHeight="1">
      <c r="A868" s="33"/>
      <c r="B868" s="34"/>
      <c r="C868" s="220" t="s">
        <v>1804</v>
      </c>
      <c r="D868" s="220" t="s">
        <v>2460</v>
      </c>
      <c r="E868" s="18" t="s">
        <v>1</v>
      </c>
      <c r="F868" s="221">
        <v>3584.5</v>
      </c>
      <c r="G868" s="33"/>
      <c r="H868" s="34"/>
    </row>
    <row r="869" spans="1:8" s="2" customFormat="1" ht="16.899999999999999" customHeight="1">
      <c r="A869" s="33"/>
      <c r="B869" s="34"/>
      <c r="C869" s="222" t="s">
        <v>5774</v>
      </c>
      <c r="D869" s="33"/>
      <c r="E869" s="33"/>
      <c r="F869" s="33"/>
      <c r="G869" s="33"/>
      <c r="H869" s="34"/>
    </row>
    <row r="870" spans="1:8" s="2" customFormat="1" ht="16.899999999999999" customHeight="1">
      <c r="A870" s="33"/>
      <c r="B870" s="34"/>
      <c r="C870" s="220" t="s">
        <v>2453</v>
      </c>
      <c r="D870" s="220" t="s">
        <v>2454</v>
      </c>
      <c r="E870" s="18" t="s">
        <v>375</v>
      </c>
      <c r="F870" s="221">
        <v>14586.614</v>
      </c>
      <c r="G870" s="33"/>
      <c r="H870" s="34"/>
    </row>
    <row r="871" spans="1:8" s="2" customFormat="1" ht="16.899999999999999" customHeight="1">
      <c r="A871" s="33"/>
      <c r="B871" s="34"/>
      <c r="C871" s="220" t="s">
        <v>2470</v>
      </c>
      <c r="D871" s="220" t="s">
        <v>2471</v>
      </c>
      <c r="E871" s="18" t="s">
        <v>234</v>
      </c>
      <c r="F871" s="221">
        <v>3.62</v>
      </c>
      <c r="G871" s="33"/>
      <c r="H871" s="34"/>
    </row>
    <row r="872" spans="1:8" s="2" customFormat="1" ht="16.899999999999999" customHeight="1">
      <c r="A872" s="33"/>
      <c r="B872" s="34"/>
      <c r="C872" s="216" t="s">
        <v>1806</v>
      </c>
      <c r="D872" s="217" t="s">
        <v>1</v>
      </c>
      <c r="E872" s="218" t="s">
        <v>1</v>
      </c>
      <c r="F872" s="219">
        <v>434.4</v>
      </c>
      <c r="G872" s="33"/>
      <c r="H872" s="34"/>
    </row>
    <row r="873" spans="1:8" s="2" customFormat="1" ht="16.899999999999999" customHeight="1">
      <c r="A873" s="33"/>
      <c r="B873" s="34"/>
      <c r="C873" s="220" t="s">
        <v>1</v>
      </c>
      <c r="D873" s="220" t="s">
        <v>2487</v>
      </c>
      <c r="E873" s="18" t="s">
        <v>1</v>
      </c>
      <c r="F873" s="221">
        <v>0</v>
      </c>
      <c r="G873" s="33"/>
      <c r="H873" s="34"/>
    </row>
    <row r="874" spans="1:8" s="2" customFormat="1" ht="16.899999999999999" customHeight="1">
      <c r="A874" s="33"/>
      <c r="B874" s="34"/>
      <c r="C874" s="220" t="s">
        <v>1</v>
      </c>
      <c r="D874" s="220" t="s">
        <v>2488</v>
      </c>
      <c r="E874" s="18" t="s">
        <v>1</v>
      </c>
      <c r="F874" s="221">
        <v>434.4</v>
      </c>
      <c r="G874" s="33"/>
      <c r="H874" s="34"/>
    </row>
    <row r="875" spans="1:8" s="2" customFormat="1" ht="16.899999999999999" customHeight="1">
      <c r="A875" s="33"/>
      <c r="B875" s="34"/>
      <c r="C875" s="220" t="s">
        <v>1806</v>
      </c>
      <c r="D875" s="220" t="s">
        <v>510</v>
      </c>
      <c r="E875" s="18" t="s">
        <v>1</v>
      </c>
      <c r="F875" s="221">
        <v>434.4</v>
      </c>
      <c r="G875" s="33"/>
      <c r="H875" s="34"/>
    </row>
    <row r="876" spans="1:8" s="2" customFormat="1" ht="16.899999999999999" customHeight="1">
      <c r="A876" s="33"/>
      <c r="B876" s="34"/>
      <c r="C876" s="222" t="s">
        <v>5774</v>
      </c>
      <c r="D876" s="33"/>
      <c r="E876" s="33"/>
      <c r="F876" s="33"/>
      <c r="G876" s="33"/>
      <c r="H876" s="34"/>
    </row>
    <row r="877" spans="1:8" s="2" customFormat="1" ht="16.899999999999999" customHeight="1">
      <c r="A877" s="33"/>
      <c r="B877" s="34"/>
      <c r="C877" s="220" t="s">
        <v>2478</v>
      </c>
      <c r="D877" s="220" t="s">
        <v>2479</v>
      </c>
      <c r="E877" s="18" t="s">
        <v>375</v>
      </c>
      <c r="F877" s="221">
        <v>5080.4859999999999</v>
      </c>
      <c r="G877" s="33"/>
      <c r="H877" s="34"/>
    </row>
    <row r="878" spans="1:8" s="2" customFormat="1" ht="16.899999999999999" customHeight="1">
      <c r="A878" s="33"/>
      <c r="B878" s="34"/>
      <c r="C878" s="220" t="s">
        <v>2453</v>
      </c>
      <c r="D878" s="220" t="s">
        <v>2454</v>
      </c>
      <c r="E878" s="18" t="s">
        <v>375</v>
      </c>
      <c r="F878" s="221">
        <v>14586.614</v>
      </c>
      <c r="G878" s="33"/>
      <c r="H878" s="34"/>
    </row>
    <row r="879" spans="1:8" s="2" customFormat="1" ht="16.899999999999999" customHeight="1">
      <c r="A879" s="33"/>
      <c r="B879" s="34"/>
      <c r="C879" s="220" t="s">
        <v>2497</v>
      </c>
      <c r="D879" s="220" t="s">
        <v>2498</v>
      </c>
      <c r="E879" s="18" t="s">
        <v>234</v>
      </c>
      <c r="F879" s="221">
        <v>0.439</v>
      </c>
      <c r="G879" s="33"/>
      <c r="H879" s="34"/>
    </row>
    <row r="880" spans="1:8" s="2" customFormat="1" ht="16.899999999999999" customHeight="1">
      <c r="A880" s="33"/>
      <c r="B880" s="34"/>
      <c r="C880" s="216" t="s">
        <v>1808</v>
      </c>
      <c r="D880" s="217" t="s">
        <v>1</v>
      </c>
      <c r="E880" s="218" t="s">
        <v>1</v>
      </c>
      <c r="F880" s="219">
        <v>10311.002</v>
      </c>
      <c r="G880" s="33"/>
      <c r="H880" s="34"/>
    </row>
    <row r="881" spans="1:8" s="2" customFormat="1" ht="16.899999999999999" customHeight="1">
      <c r="A881" s="33"/>
      <c r="B881" s="34"/>
      <c r="C881" s="220" t="s">
        <v>1</v>
      </c>
      <c r="D881" s="220" t="s">
        <v>2456</v>
      </c>
      <c r="E881" s="18" t="s">
        <v>1</v>
      </c>
      <c r="F881" s="221">
        <v>0</v>
      </c>
      <c r="G881" s="33"/>
      <c r="H881" s="34"/>
    </row>
    <row r="882" spans="1:8" s="2" customFormat="1" ht="16.899999999999999" customHeight="1">
      <c r="A882" s="33"/>
      <c r="B882" s="34"/>
      <c r="C882" s="220" t="s">
        <v>1</v>
      </c>
      <c r="D882" s="220" t="s">
        <v>2457</v>
      </c>
      <c r="E882" s="18" t="s">
        <v>1</v>
      </c>
      <c r="F882" s="221">
        <v>0</v>
      </c>
      <c r="G882" s="33"/>
      <c r="H882" s="34"/>
    </row>
    <row r="883" spans="1:8" s="2" customFormat="1" ht="16.899999999999999" customHeight="1">
      <c r="A883" s="33"/>
      <c r="B883" s="34"/>
      <c r="C883" s="220" t="s">
        <v>1808</v>
      </c>
      <c r="D883" s="220" t="s">
        <v>2458</v>
      </c>
      <c r="E883" s="18" t="s">
        <v>1</v>
      </c>
      <c r="F883" s="221">
        <v>10311.002</v>
      </c>
      <c r="G883" s="33"/>
      <c r="H883" s="34"/>
    </row>
    <row r="884" spans="1:8" s="2" customFormat="1" ht="16.899999999999999" customHeight="1">
      <c r="A884" s="33"/>
      <c r="B884" s="34"/>
      <c r="C884" s="222" t="s">
        <v>5774</v>
      </c>
      <c r="D884" s="33"/>
      <c r="E884" s="33"/>
      <c r="F884" s="33"/>
      <c r="G884" s="33"/>
      <c r="H884" s="34"/>
    </row>
    <row r="885" spans="1:8" s="2" customFormat="1" ht="16.899999999999999" customHeight="1">
      <c r="A885" s="33"/>
      <c r="B885" s="34"/>
      <c r="C885" s="220" t="s">
        <v>2453</v>
      </c>
      <c r="D885" s="220" t="s">
        <v>2454</v>
      </c>
      <c r="E885" s="18" t="s">
        <v>375</v>
      </c>
      <c r="F885" s="221">
        <v>14586.614</v>
      </c>
      <c r="G885" s="33"/>
      <c r="H885" s="34"/>
    </row>
    <row r="886" spans="1:8" s="2" customFormat="1" ht="16.899999999999999" customHeight="1">
      <c r="A886" s="33"/>
      <c r="B886" s="34"/>
      <c r="C886" s="220" t="s">
        <v>2466</v>
      </c>
      <c r="D886" s="220" t="s">
        <v>2467</v>
      </c>
      <c r="E886" s="18" t="s">
        <v>234</v>
      </c>
      <c r="F886" s="221">
        <v>10.414</v>
      </c>
      <c r="G886" s="33"/>
      <c r="H886" s="34"/>
    </row>
    <row r="887" spans="1:8" s="2" customFormat="1" ht="16.899999999999999" customHeight="1">
      <c r="A887" s="33"/>
      <c r="B887" s="34"/>
      <c r="C887" s="216" t="s">
        <v>1810</v>
      </c>
      <c r="D887" s="217" t="s">
        <v>1</v>
      </c>
      <c r="E887" s="218" t="s">
        <v>1</v>
      </c>
      <c r="F887" s="219">
        <v>4304.9979999999996</v>
      </c>
      <c r="G887" s="33"/>
      <c r="H887" s="34"/>
    </row>
    <row r="888" spans="1:8" s="2" customFormat="1" ht="16.899999999999999" customHeight="1">
      <c r="A888" s="33"/>
      <c r="B888" s="34"/>
      <c r="C888" s="220" t="s">
        <v>1</v>
      </c>
      <c r="D888" s="220" t="s">
        <v>2481</v>
      </c>
      <c r="E888" s="18" t="s">
        <v>1</v>
      </c>
      <c r="F888" s="221">
        <v>0</v>
      </c>
      <c r="G888" s="33"/>
      <c r="H888" s="34"/>
    </row>
    <row r="889" spans="1:8" s="2" customFormat="1" ht="16.899999999999999" customHeight="1">
      <c r="A889" s="33"/>
      <c r="B889" s="34"/>
      <c r="C889" s="220" t="s">
        <v>1</v>
      </c>
      <c r="D889" s="220" t="s">
        <v>2482</v>
      </c>
      <c r="E889" s="18" t="s">
        <v>1</v>
      </c>
      <c r="F889" s="221">
        <v>1116.52</v>
      </c>
      <c r="G889" s="33"/>
      <c r="H889" s="34"/>
    </row>
    <row r="890" spans="1:8" s="2" customFormat="1" ht="16.899999999999999" customHeight="1">
      <c r="A890" s="33"/>
      <c r="B890" s="34"/>
      <c r="C890" s="220" t="s">
        <v>1</v>
      </c>
      <c r="D890" s="220" t="s">
        <v>2483</v>
      </c>
      <c r="E890" s="18" t="s">
        <v>1</v>
      </c>
      <c r="F890" s="221">
        <v>1192.4000000000001</v>
      </c>
      <c r="G890" s="33"/>
      <c r="H890" s="34"/>
    </row>
    <row r="891" spans="1:8" s="2" customFormat="1" ht="16.899999999999999" customHeight="1">
      <c r="A891" s="33"/>
      <c r="B891" s="34"/>
      <c r="C891" s="220" t="s">
        <v>1</v>
      </c>
      <c r="D891" s="220" t="s">
        <v>2484</v>
      </c>
      <c r="E891" s="18" t="s">
        <v>1</v>
      </c>
      <c r="F891" s="221">
        <v>556.09199999999998</v>
      </c>
      <c r="G891" s="33"/>
      <c r="H891" s="34"/>
    </row>
    <row r="892" spans="1:8" s="2" customFormat="1" ht="16.899999999999999" customHeight="1">
      <c r="A892" s="33"/>
      <c r="B892" s="34"/>
      <c r="C892" s="220" t="s">
        <v>1</v>
      </c>
      <c r="D892" s="220" t="s">
        <v>2485</v>
      </c>
      <c r="E892" s="18" t="s">
        <v>1</v>
      </c>
      <c r="F892" s="221">
        <v>491.48599999999999</v>
      </c>
      <c r="G892" s="33"/>
      <c r="H892" s="34"/>
    </row>
    <row r="893" spans="1:8" s="2" customFormat="1" ht="16.899999999999999" customHeight="1">
      <c r="A893" s="33"/>
      <c r="B893" s="34"/>
      <c r="C893" s="220" t="s">
        <v>1</v>
      </c>
      <c r="D893" s="220" t="s">
        <v>2486</v>
      </c>
      <c r="E893" s="18" t="s">
        <v>1</v>
      </c>
      <c r="F893" s="221">
        <v>948.5</v>
      </c>
      <c r="G893" s="33"/>
      <c r="H893" s="34"/>
    </row>
    <row r="894" spans="1:8" s="2" customFormat="1" ht="16.899999999999999" customHeight="1">
      <c r="A894" s="33"/>
      <c r="B894" s="34"/>
      <c r="C894" s="220" t="s">
        <v>1810</v>
      </c>
      <c r="D894" s="220" t="s">
        <v>510</v>
      </c>
      <c r="E894" s="18" t="s">
        <v>1</v>
      </c>
      <c r="F894" s="221">
        <v>4304.9979999999996</v>
      </c>
      <c r="G894" s="33"/>
      <c r="H894" s="34"/>
    </row>
    <row r="895" spans="1:8" s="2" customFormat="1" ht="16.899999999999999" customHeight="1">
      <c r="A895" s="33"/>
      <c r="B895" s="34"/>
      <c r="C895" s="222" t="s">
        <v>5774</v>
      </c>
      <c r="D895" s="33"/>
      <c r="E895" s="33"/>
      <c r="F895" s="33"/>
      <c r="G895" s="33"/>
      <c r="H895" s="34"/>
    </row>
    <row r="896" spans="1:8" s="2" customFormat="1" ht="16.899999999999999" customHeight="1">
      <c r="A896" s="33"/>
      <c r="B896" s="34"/>
      <c r="C896" s="220" t="s">
        <v>2478</v>
      </c>
      <c r="D896" s="220" t="s">
        <v>2479</v>
      </c>
      <c r="E896" s="18" t="s">
        <v>375</v>
      </c>
      <c r="F896" s="221">
        <v>5080.4859999999999</v>
      </c>
      <c r="G896" s="33"/>
      <c r="H896" s="34"/>
    </row>
    <row r="897" spans="1:8" s="2" customFormat="1" ht="16.899999999999999" customHeight="1">
      <c r="A897" s="33"/>
      <c r="B897" s="34"/>
      <c r="C897" s="220" t="s">
        <v>2453</v>
      </c>
      <c r="D897" s="220" t="s">
        <v>2454</v>
      </c>
      <c r="E897" s="18" t="s">
        <v>375</v>
      </c>
      <c r="F897" s="221">
        <v>14586.614</v>
      </c>
      <c r="G897" s="33"/>
      <c r="H897" s="34"/>
    </row>
    <row r="898" spans="1:8" s="2" customFormat="1" ht="16.899999999999999" customHeight="1">
      <c r="A898" s="33"/>
      <c r="B898" s="34"/>
      <c r="C898" s="220" t="s">
        <v>2493</v>
      </c>
      <c r="D898" s="220" t="s">
        <v>2494</v>
      </c>
      <c r="E898" s="18" t="s">
        <v>234</v>
      </c>
      <c r="F898" s="221">
        <v>4.3479999999999999</v>
      </c>
      <c r="G898" s="33"/>
      <c r="H898" s="34"/>
    </row>
    <row r="899" spans="1:8" s="2" customFormat="1" ht="16.899999999999999" customHeight="1">
      <c r="A899" s="33"/>
      <c r="B899" s="34"/>
      <c r="C899" s="216" t="s">
        <v>1812</v>
      </c>
      <c r="D899" s="217" t="s">
        <v>1</v>
      </c>
      <c r="E899" s="218" t="s">
        <v>1</v>
      </c>
      <c r="F899" s="219">
        <v>19.510000000000002</v>
      </c>
      <c r="G899" s="33"/>
      <c r="H899" s="34"/>
    </row>
    <row r="900" spans="1:8" s="2" customFormat="1" ht="16.899999999999999" customHeight="1">
      <c r="A900" s="33"/>
      <c r="B900" s="34"/>
      <c r="C900" s="220" t="s">
        <v>1</v>
      </c>
      <c r="D900" s="220" t="s">
        <v>2041</v>
      </c>
      <c r="E900" s="18" t="s">
        <v>1</v>
      </c>
      <c r="F900" s="221">
        <v>0</v>
      </c>
      <c r="G900" s="33"/>
      <c r="H900" s="34"/>
    </row>
    <row r="901" spans="1:8" s="2" customFormat="1" ht="16.899999999999999" customHeight="1">
      <c r="A901" s="33"/>
      <c r="B901" s="34"/>
      <c r="C901" s="220" t="s">
        <v>1</v>
      </c>
      <c r="D901" s="220" t="s">
        <v>2042</v>
      </c>
      <c r="E901" s="18" t="s">
        <v>1</v>
      </c>
      <c r="F901" s="221">
        <v>19.510000000000002</v>
      </c>
      <c r="G901" s="33"/>
      <c r="H901" s="34"/>
    </row>
    <row r="902" spans="1:8" s="2" customFormat="1" ht="16.899999999999999" customHeight="1">
      <c r="A902" s="33"/>
      <c r="B902" s="34"/>
      <c r="C902" s="220" t="s">
        <v>1812</v>
      </c>
      <c r="D902" s="220" t="s">
        <v>195</v>
      </c>
      <c r="E902" s="18" t="s">
        <v>1</v>
      </c>
      <c r="F902" s="221">
        <v>19.510000000000002</v>
      </c>
      <c r="G902" s="33"/>
      <c r="H902" s="34"/>
    </row>
    <row r="903" spans="1:8" s="2" customFormat="1" ht="16.899999999999999" customHeight="1">
      <c r="A903" s="33"/>
      <c r="B903" s="34"/>
      <c r="C903" s="222" t="s">
        <v>5774</v>
      </c>
      <c r="D903" s="33"/>
      <c r="E903" s="33"/>
      <c r="F903" s="33"/>
      <c r="G903" s="33"/>
      <c r="H903" s="34"/>
    </row>
    <row r="904" spans="1:8" s="2" customFormat="1" ht="16.899999999999999" customHeight="1">
      <c r="A904" s="33"/>
      <c r="B904" s="34"/>
      <c r="C904" s="220" t="s">
        <v>2038</v>
      </c>
      <c r="D904" s="220" t="s">
        <v>2039</v>
      </c>
      <c r="E904" s="18" t="s">
        <v>280</v>
      </c>
      <c r="F904" s="221">
        <v>19.510000000000002</v>
      </c>
      <c r="G904" s="33"/>
      <c r="H904" s="34"/>
    </row>
    <row r="905" spans="1:8" s="2" customFormat="1" ht="16.899999999999999" customHeight="1">
      <c r="A905" s="33"/>
      <c r="B905" s="34"/>
      <c r="C905" s="220" t="s">
        <v>2043</v>
      </c>
      <c r="D905" s="220" t="s">
        <v>2044</v>
      </c>
      <c r="E905" s="18" t="s">
        <v>228</v>
      </c>
      <c r="F905" s="221">
        <v>224.91499999999999</v>
      </c>
      <c r="G905" s="33"/>
      <c r="H905" s="34"/>
    </row>
    <row r="906" spans="1:8" s="2" customFormat="1" ht="16.899999999999999" customHeight="1">
      <c r="A906" s="33"/>
      <c r="B906" s="34"/>
      <c r="C906" s="220" t="s">
        <v>3423</v>
      </c>
      <c r="D906" s="220" t="s">
        <v>3424</v>
      </c>
      <c r="E906" s="18" t="s">
        <v>280</v>
      </c>
      <c r="F906" s="221">
        <v>105.7</v>
      </c>
      <c r="G906" s="33"/>
      <c r="H906" s="34"/>
    </row>
    <row r="907" spans="1:8" s="2" customFormat="1" ht="16.899999999999999" customHeight="1">
      <c r="A907" s="33"/>
      <c r="B907" s="34"/>
      <c r="C907" s="216" t="s">
        <v>1814</v>
      </c>
      <c r="D907" s="217" t="s">
        <v>1</v>
      </c>
      <c r="E907" s="218" t="s">
        <v>1</v>
      </c>
      <c r="F907" s="219">
        <v>135.40799999999999</v>
      </c>
      <c r="G907" s="33"/>
      <c r="H907" s="34"/>
    </row>
    <row r="908" spans="1:8" s="2" customFormat="1" ht="16.899999999999999" customHeight="1">
      <c r="A908" s="33"/>
      <c r="B908" s="34"/>
      <c r="C908" s="220" t="s">
        <v>1</v>
      </c>
      <c r="D908" s="220" t="s">
        <v>2842</v>
      </c>
      <c r="E908" s="18" t="s">
        <v>1</v>
      </c>
      <c r="F908" s="221">
        <v>0</v>
      </c>
      <c r="G908" s="33"/>
      <c r="H908" s="34"/>
    </row>
    <row r="909" spans="1:8" s="2" customFormat="1" ht="16.899999999999999" customHeight="1">
      <c r="A909" s="33"/>
      <c r="B909" s="34"/>
      <c r="C909" s="220" t="s">
        <v>1</v>
      </c>
      <c r="D909" s="220" t="s">
        <v>2843</v>
      </c>
      <c r="E909" s="18" t="s">
        <v>1</v>
      </c>
      <c r="F909" s="221">
        <v>0</v>
      </c>
      <c r="G909" s="33"/>
      <c r="H909" s="34"/>
    </row>
    <row r="910" spans="1:8" s="2" customFormat="1" ht="16.899999999999999" customHeight="1">
      <c r="A910" s="33"/>
      <c r="B910" s="34"/>
      <c r="C910" s="220" t="s">
        <v>1</v>
      </c>
      <c r="D910" s="220" t="s">
        <v>2844</v>
      </c>
      <c r="E910" s="18" t="s">
        <v>1</v>
      </c>
      <c r="F910" s="221">
        <v>63.027999999999999</v>
      </c>
      <c r="G910" s="33"/>
      <c r="H910" s="34"/>
    </row>
    <row r="911" spans="1:8" s="2" customFormat="1" ht="16.899999999999999" customHeight="1">
      <c r="A911" s="33"/>
      <c r="B911" s="34"/>
      <c r="C911" s="220" t="s">
        <v>1</v>
      </c>
      <c r="D911" s="220" t="s">
        <v>2845</v>
      </c>
      <c r="E911" s="18" t="s">
        <v>1</v>
      </c>
      <c r="F911" s="221">
        <v>10.462999999999999</v>
      </c>
      <c r="G911" s="33"/>
      <c r="H911" s="34"/>
    </row>
    <row r="912" spans="1:8" s="2" customFormat="1" ht="16.899999999999999" customHeight="1">
      <c r="A912" s="33"/>
      <c r="B912" s="34"/>
      <c r="C912" s="220" t="s">
        <v>1</v>
      </c>
      <c r="D912" s="220" t="s">
        <v>2846</v>
      </c>
      <c r="E912" s="18" t="s">
        <v>1</v>
      </c>
      <c r="F912" s="221">
        <v>0</v>
      </c>
      <c r="G912" s="33"/>
      <c r="H912" s="34"/>
    </row>
    <row r="913" spans="1:8" s="2" customFormat="1" ht="16.899999999999999" customHeight="1">
      <c r="A913" s="33"/>
      <c r="B913" s="34"/>
      <c r="C913" s="220" t="s">
        <v>1</v>
      </c>
      <c r="D913" s="220" t="s">
        <v>2847</v>
      </c>
      <c r="E913" s="18" t="s">
        <v>1</v>
      </c>
      <c r="F913" s="221">
        <v>26.442</v>
      </c>
      <c r="G913" s="33"/>
      <c r="H913" s="34"/>
    </row>
    <row r="914" spans="1:8" s="2" customFormat="1" ht="16.899999999999999" customHeight="1">
      <c r="A914" s="33"/>
      <c r="B914" s="34"/>
      <c r="C914" s="220" t="s">
        <v>1</v>
      </c>
      <c r="D914" s="220" t="s">
        <v>2848</v>
      </c>
      <c r="E914" s="18" t="s">
        <v>1</v>
      </c>
      <c r="F914" s="221">
        <v>0</v>
      </c>
      <c r="G914" s="33"/>
      <c r="H914" s="34"/>
    </row>
    <row r="915" spans="1:8" s="2" customFormat="1" ht="16.899999999999999" customHeight="1">
      <c r="A915" s="33"/>
      <c r="B915" s="34"/>
      <c r="C915" s="220" t="s">
        <v>1</v>
      </c>
      <c r="D915" s="220" t="s">
        <v>2849</v>
      </c>
      <c r="E915" s="18" t="s">
        <v>1</v>
      </c>
      <c r="F915" s="221">
        <v>5.5259999999999998</v>
      </c>
      <c r="G915" s="33"/>
      <c r="H915" s="34"/>
    </row>
    <row r="916" spans="1:8" s="2" customFormat="1" ht="16.899999999999999" customHeight="1">
      <c r="A916" s="33"/>
      <c r="B916" s="34"/>
      <c r="C916" s="220" t="s">
        <v>1</v>
      </c>
      <c r="D916" s="220" t="s">
        <v>2279</v>
      </c>
      <c r="E916" s="18" t="s">
        <v>1</v>
      </c>
      <c r="F916" s="221">
        <v>0</v>
      </c>
      <c r="G916" s="33"/>
      <c r="H916" s="34"/>
    </row>
    <row r="917" spans="1:8" s="2" customFormat="1" ht="16.899999999999999" customHeight="1">
      <c r="A917" s="33"/>
      <c r="B917" s="34"/>
      <c r="C917" s="220" t="s">
        <v>1</v>
      </c>
      <c r="D917" s="220" t="s">
        <v>2850</v>
      </c>
      <c r="E917" s="18" t="s">
        <v>1</v>
      </c>
      <c r="F917" s="221">
        <v>0.158</v>
      </c>
      <c r="G917" s="33"/>
      <c r="H917" s="34"/>
    </row>
    <row r="918" spans="1:8" s="2" customFormat="1" ht="16.899999999999999" customHeight="1">
      <c r="A918" s="33"/>
      <c r="B918" s="34"/>
      <c r="C918" s="220" t="s">
        <v>1</v>
      </c>
      <c r="D918" s="220" t="s">
        <v>2128</v>
      </c>
      <c r="E918" s="18" t="s">
        <v>1</v>
      </c>
      <c r="F918" s="221">
        <v>0</v>
      </c>
      <c r="G918" s="33"/>
      <c r="H918" s="34"/>
    </row>
    <row r="919" spans="1:8" s="2" customFormat="1" ht="16.899999999999999" customHeight="1">
      <c r="A919" s="33"/>
      <c r="B919" s="34"/>
      <c r="C919" s="220" t="s">
        <v>1</v>
      </c>
      <c r="D919" s="220" t="s">
        <v>2851</v>
      </c>
      <c r="E919" s="18" t="s">
        <v>1</v>
      </c>
      <c r="F919" s="221">
        <v>10.08</v>
      </c>
      <c r="G919" s="33"/>
      <c r="H919" s="34"/>
    </row>
    <row r="920" spans="1:8" s="2" customFormat="1" ht="16.899999999999999" customHeight="1">
      <c r="A920" s="33"/>
      <c r="B920" s="34"/>
      <c r="C920" s="220" t="s">
        <v>1</v>
      </c>
      <c r="D920" s="220" t="s">
        <v>2852</v>
      </c>
      <c r="E920" s="18" t="s">
        <v>1</v>
      </c>
      <c r="F920" s="221">
        <v>2.5630000000000002</v>
      </c>
      <c r="G920" s="33"/>
      <c r="H920" s="34"/>
    </row>
    <row r="921" spans="1:8" s="2" customFormat="1" ht="16.899999999999999" customHeight="1">
      <c r="A921" s="33"/>
      <c r="B921" s="34"/>
      <c r="C921" s="220" t="s">
        <v>1</v>
      </c>
      <c r="D921" s="220" t="s">
        <v>2853</v>
      </c>
      <c r="E921" s="18" t="s">
        <v>1</v>
      </c>
      <c r="F921" s="221">
        <v>8.6590000000000007</v>
      </c>
      <c r="G921" s="33"/>
      <c r="H921" s="34"/>
    </row>
    <row r="922" spans="1:8" s="2" customFormat="1" ht="16.899999999999999" customHeight="1">
      <c r="A922" s="33"/>
      <c r="B922" s="34"/>
      <c r="C922" s="220" t="s">
        <v>1</v>
      </c>
      <c r="D922" s="220" t="s">
        <v>2854</v>
      </c>
      <c r="E922" s="18" t="s">
        <v>1</v>
      </c>
      <c r="F922" s="221">
        <v>2.0139999999999998</v>
      </c>
      <c r="G922" s="33"/>
      <c r="H922" s="34"/>
    </row>
    <row r="923" spans="1:8" s="2" customFormat="1" ht="16.899999999999999" customHeight="1">
      <c r="A923" s="33"/>
      <c r="B923" s="34"/>
      <c r="C923" s="220" t="s">
        <v>1</v>
      </c>
      <c r="D923" s="220" t="s">
        <v>2855</v>
      </c>
      <c r="E923" s="18" t="s">
        <v>1</v>
      </c>
      <c r="F923" s="221">
        <v>2.15</v>
      </c>
      <c r="G923" s="33"/>
      <c r="H923" s="34"/>
    </row>
    <row r="924" spans="1:8" s="2" customFormat="1" ht="16.899999999999999" customHeight="1">
      <c r="A924" s="33"/>
      <c r="B924" s="34"/>
      <c r="C924" s="220" t="s">
        <v>1</v>
      </c>
      <c r="D924" s="220" t="s">
        <v>2856</v>
      </c>
      <c r="E924" s="18" t="s">
        <v>1</v>
      </c>
      <c r="F924" s="221">
        <v>1.276</v>
      </c>
      <c r="G924" s="33"/>
      <c r="H924" s="34"/>
    </row>
    <row r="925" spans="1:8" s="2" customFormat="1" ht="16.899999999999999" customHeight="1">
      <c r="A925" s="33"/>
      <c r="B925" s="34"/>
      <c r="C925" s="220" t="s">
        <v>1</v>
      </c>
      <c r="D925" s="220" t="s">
        <v>2857</v>
      </c>
      <c r="E925" s="18" t="s">
        <v>1</v>
      </c>
      <c r="F925" s="221">
        <v>3.0489999999999999</v>
      </c>
      <c r="G925" s="33"/>
      <c r="H925" s="34"/>
    </row>
    <row r="926" spans="1:8" s="2" customFormat="1" ht="16.899999999999999" customHeight="1">
      <c r="A926" s="33"/>
      <c r="B926" s="34"/>
      <c r="C926" s="220" t="s">
        <v>1814</v>
      </c>
      <c r="D926" s="220" t="s">
        <v>195</v>
      </c>
      <c r="E926" s="18" t="s">
        <v>1</v>
      </c>
      <c r="F926" s="221">
        <v>135.40799999999999</v>
      </c>
      <c r="G926" s="33"/>
      <c r="H926" s="34"/>
    </row>
    <row r="927" spans="1:8" s="2" customFormat="1" ht="16.899999999999999" customHeight="1">
      <c r="A927" s="33"/>
      <c r="B927" s="34"/>
      <c r="C927" s="222" t="s">
        <v>5774</v>
      </c>
      <c r="D927" s="33"/>
      <c r="E927" s="33"/>
      <c r="F927" s="33"/>
      <c r="G927" s="33"/>
      <c r="H927" s="34"/>
    </row>
    <row r="928" spans="1:8" s="2" customFormat="1" ht="16.899999999999999" customHeight="1">
      <c r="A928" s="33"/>
      <c r="B928" s="34"/>
      <c r="C928" s="220" t="s">
        <v>2839</v>
      </c>
      <c r="D928" s="220" t="s">
        <v>2840</v>
      </c>
      <c r="E928" s="18" t="s">
        <v>228</v>
      </c>
      <c r="F928" s="221">
        <v>135.40799999999999</v>
      </c>
      <c r="G928" s="33"/>
      <c r="H928" s="34"/>
    </row>
    <row r="929" spans="1:8" s="2" customFormat="1" ht="16.899999999999999" customHeight="1">
      <c r="A929" s="33"/>
      <c r="B929" s="34"/>
      <c r="C929" s="220" t="s">
        <v>926</v>
      </c>
      <c r="D929" s="220" t="s">
        <v>927</v>
      </c>
      <c r="E929" s="18" t="s">
        <v>228</v>
      </c>
      <c r="F929" s="221">
        <v>135.40799999999999</v>
      </c>
      <c r="G929" s="33"/>
      <c r="H929" s="34"/>
    </row>
    <row r="930" spans="1:8" s="2" customFormat="1" ht="16.899999999999999" customHeight="1">
      <c r="A930" s="33"/>
      <c r="B930" s="34"/>
      <c r="C930" s="216" t="s">
        <v>2917</v>
      </c>
      <c r="D930" s="217" t="s">
        <v>2917</v>
      </c>
      <c r="E930" s="218" t="s">
        <v>1</v>
      </c>
      <c r="F930" s="219">
        <v>93.299000000000007</v>
      </c>
      <c r="G930" s="33"/>
      <c r="H930" s="34"/>
    </row>
    <row r="931" spans="1:8" s="2" customFormat="1" ht="16.899999999999999" customHeight="1">
      <c r="A931" s="33"/>
      <c r="B931" s="34"/>
      <c r="C931" s="220" t="s">
        <v>1</v>
      </c>
      <c r="D931" s="220" t="s">
        <v>2842</v>
      </c>
      <c r="E931" s="18" t="s">
        <v>1</v>
      </c>
      <c r="F931" s="221">
        <v>0</v>
      </c>
      <c r="G931" s="33"/>
      <c r="H931" s="34"/>
    </row>
    <row r="932" spans="1:8" s="2" customFormat="1" ht="16.899999999999999" customHeight="1">
      <c r="A932" s="33"/>
      <c r="B932" s="34"/>
      <c r="C932" s="220" t="s">
        <v>1</v>
      </c>
      <c r="D932" s="220" t="s">
        <v>2902</v>
      </c>
      <c r="E932" s="18" t="s">
        <v>1</v>
      </c>
      <c r="F932" s="221">
        <v>0</v>
      </c>
      <c r="G932" s="33"/>
      <c r="H932" s="34"/>
    </row>
    <row r="933" spans="1:8" s="2" customFormat="1" ht="16.899999999999999" customHeight="1">
      <c r="A933" s="33"/>
      <c r="B933" s="34"/>
      <c r="C933" s="220" t="s">
        <v>1</v>
      </c>
      <c r="D933" s="220" t="s">
        <v>2903</v>
      </c>
      <c r="E933" s="18" t="s">
        <v>1</v>
      </c>
      <c r="F933" s="221">
        <v>0.50700000000000001</v>
      </c>
      <c r="G933" s="33"/>
      <c r="H933" s="34"/>
    </row>
    <row r="934" spans="1:8" s="2" customFormat="1" ht="16.899999999999999" customHeight="1">
      <c r="A934" s="33"/>
      <c r="B934" s="34"/>
      <c r="C934" s="220" t="s">
        <v>1</v>
      </c>
      <c r="D934" s="220" t="s">
        <v>2354</v>
      </c>
      <c r="E934" s="18" t="s">
        <v>1</v>
      </c>
      <c r="F934" s="221">
        <v>0</v>
      </c>
      <c r="G934" s="33"/>
      <c r="H934" s="34"/>
    </row>
    <row r="935" spans="1:8" s="2" customFormat="1" ht="16.899999999999999" customHeight="1">
      <c r="A935" s="33"/>
      <c r="B935" s="34"/>
      <c r="C935" s="220" t="s">
        <v>1</v>
      </c>
      <c r="D935" s="220" t="s">
        <v>2904</v>
      </c>
      <c r="E935" s="18" t="s">
        <v>1</v>
      </c>
      <c r="F935" s="221">
        <v>3.617</v>
      </c>
      <c r="G935" s="33"/>
      <c r="H935" s="34"/>
    </row>
    <row r="936" spans="1:8" s="2" customFormat="1" ht="16.899999999999999" customHeight="1">
      <c r="A936" s="33"/>
      <c r="B936" s="34"/>
      <c r="C936" s="220" t="s">
        <v>1</v>
      </c>
      <c r="D936" s="220" t="s">
        <v>2843</v>
      </c>
      <c r="E936" s="18" t="s">
        <v>1</v>
      </c>
      <c r="F936" s="221">
        <v>0</v>
      </c>
      <c r="G936" s="33"/>
      <c r="H936" s="34"/>
    </row>
    <row r="937" spans="1:8" s="2" customFormat="1" ht="16.899999999999999" customHeight="1">
      <c r="A937" s="33"/>
      <c r="B937" s="34"/>
      <c r="C937" s="220" t="s">
        <v>1</v>
      </c>
      <c r="D937" s="220" t="s">
        <v>2905</v>
      </c>
      <c r="E937" s="18" t="s">
        <v>1</v>
      </c>
      <c r="F937" s="221">
        <v>42.018000000000001</v>
      </c>
      <c r="G937" s="33"/>
      <c r="H937" s="34"/>
    </row>
    <row r="938" spans="1:8" s="2" customFormat="1" ht="16.899999999999999" customHeight="1">
      <c r="A938" s="33"/>
      <c r="B938" s="34"/>
      <c r="C938" s="220" t="s">
        <v>1</v>
      </c>
      <c r="D938" s="220" t="s">
        <v>2906</v>
      </c>
      <c r="E938" s="18" t="s">
        <v>1</v>
      </c>
      <c r="F938" s="221">
        <v>6.9749999999999996</v>
      </c>
      <c r="G938" s="33"/>
      <c r="H938" s="34"/>
    </row>
    <row r="939" spans="1:8" s="2" customFormat="1" ht="16.899999999999999" customHeight="1">
      <c r="A939" s="33"/>
      <c r="B939" s="34"/>
      <c r="C939" s="220" t="s">
        <v>1</v>
      </c>
      <c r="D939" s="220" t="s">
        <v>2846</v>
      </c>
      <c r="E939" s="18" t="s">
        <v>1</v>
      </c>
      <c r="F939" s="221">
        <v>0</v>
      </c>
      <c r="G939" s="33"/>
      <c r="H939" s="34"/>
    </row>
    <row r="940" spans="1:8" s="2" customFormat="1" ht="16.899999999999999" customHeight="1">
      <c r="A940" s="33"/>
      <c r="B940" s="34"/>
      <c r="C940" s="220" t="s">
        <v>1</v>
      </c>
      <c r="D940" s="220" t="s">
        <v>2907</v>
      </c>
      <c r="E940" s="18" t="s">
        <v>1</v>
      </c>
      <c r="F940" s="221">
        <v>17.628</v>
      </c>
      <c r="G940" s="33"/>
      <c r="H940" s="34"/>
    </row>
    <row r="941" spans="1:8" s="2" customFormat="1" ht="16.899999999999999" customHeight="1">
      <c r="A941" s="33"/>
      <c r="B941" s="34"/>
      <c r="C941" s="220" t="s">
        <v>1</v>
      </c>
      <c r="D941" s="220" t="s">
        <v>2279</v>
      </c>
      <c r="E941" s="18" t="s">
        <v>1</v>
      </c>
      <c r="F941" s="221">
        <v>0</v>
      </c>
      <c r="G941" s="33"/>
      <c r="H941" s="34"/>
    </row>
    <row r="942" spans="1:8" s="2" customFormat="1" ht="16.899999999999999" customHeight="1">
      <c r="A942" s="33"/>
      <c r="B942" s="34"/>
      <c r="C942" s="220" t="s">
        <v>1</v>
      </c>
      <c r="D942" s="220" t="s">
        <v>2908</v>
      </c>
      <c r="E942" s="18" t="s">
        <v>1</v>
      </c>
      <c r="F942" s="221">
        <v>0.21099999999999999</v>
      </c>
      <c r="G942" s="33"/>
      <c r="H942" s="34"/>
    </row>
    <row r="943" spans="1:8" s="2" customFormat="1" ht="16.899999999999999" customHeight="1">
      <c r="A943" s="33"/>
      <c r="B943" s="34"/>
      <c r="C943" s="220" t="s">
        <v>1</v>
      </c>
      <c r="D943" s="220" t="s">
        <v>2909</v>
      </c>
      <c r="E943" s="18" t="s">
        <v>1</v>
      </c>
      <c r="F943" s="221">
        <v>0</v>
      </c>
      <c r="G943" s="33"/>
      <c r="H943" s="34"/>
    </row>
    <row r="944" spans="1:8" s="2" customFormat="1" ht="16.899999999999999" customHeight="1">
      <c r="A944" s="33"/>
      <c r="B944" s="34"/>
      <c r="C944" s="220" t="s">
        <v>1</v>
      </c>
      <c r="D944" s="220" t="s">
        <v>2910</v>
      </c>
      <c r="E944" s="18" t="s">
        <v>1</v>
      </c>
      <c r="F944" s="221">
        <v>7.56</v>
      </c>
      <c r="G944" s="33"/>
      <c r="H944" s="34"/>
    </row>
    <row r="945" spans="1:8" s="2" customFormat="1" ht="16.899999999999999" customHeight="1">
      <c r="A945" s="33"/>
      <c r="B945" s="34"/>
      <c r="C945" s="220" t="s">
        <v>1</v>
      </c>
      <c r="D945" s="220" t="s">
        <v>2911</v>
      </c>
      <c r="E945" s="18" t="s">
        <v>1</v>
      </c>
      <c r="F945" s="221">
        <v>1.9219999999999999</v>
      </c>
      <c r="G945" s="33"/>
      <c r="H945" s="34"/>
    </row>
    <row r="946" spans="1:8" s="2" customFormat="1" ht="16.899999999999999" customHeight="1">
      <c r="A946" s="33"/>
      <c r="B946" s="34"/>
      <c r="C946" s="220" t="s">
        <v>1</v>
      </c>
      <c r="D946" s="220" t="s">
        <v>2912</v>
      </c>
      <c r="E946" s="18" t="s">
        <v>1</v>
      </c>
      <c r="F946" s="221">
        <v>6.4939999999999998</v>
      </c>
      <c r="G946" s="33"/>
      <c r="H946" s="34"/>
    </row>
    <row r="947" spans="1:8" s="2" customFormat="1" ht="16.899999999999999" customHeight="1">
      <c r="A947" s="33"/>
      <c r="B947" s="34"/>
      <c r="C947" s="220" t="s">
        <v>1</v>
      </c>
      <c r="D947" s="220" t="s">
        <v>2913</v>
      </c>
      <c r="E947" s="18" t="s">
        <v>1</v>
      </c>
      <c r="F947" s="221">
        <v>1.5109999999999999</v>
      </c>
      <c r="G947" s="33"/>
      <c r="H947" s="34"/>
    </row>
    <row r="948" spans="1:8" s="2" customFormat="1" ht="16.899999999999999" customHeight="1">
      <c r="A948" s="33"/>
      <c r="B948" s="34"/>
      <c r="C948" s="220" t="s">
        <v>1</v>
      </c>
      <c r="D948" s="220" t="s">
        <v>2914</v>
      </c>
      <c r="E948" s="18" t="s">
        <v>1</v>
      </c>
      <c r="F948" s="221">
        <v>1.6120000000000001</v>
      </c>
      <c r="G948" s="33"/>
      <c r="H948" s="34"/>
    </row>
    <row r="949" spans="1:8" s="2" customFormat="1" ht="16.899999999999999" customHeight="1">
      <c r="A949" s="33"/>
      <c r="B949" s="34"/>
      <c r="C949" s="220" t="s">
        <v>1</v>
      </c>
      <c r="D949" s="220" t="s">
        <v>2915</v>
      </c>
      <c r="E949" s="18" t="s">
        <v>1</v>
      </c>
      <c r="F949" s="221">
        <v>0.95699999999999996</v>
      </c>
      <c r="G949" s="33"/>
      <c r="H949" s="34"/>
    </row>
    <row r="950" spans="1:8" s="2" customFormat="1" ht="16.899999999999999" customHeight="1">
      <c r="A950" s="33"/>
      <c r="B950" s="34"/>
      <c r="C950" s="220" t="s">
        <v>1</v>
      </c>
      <c r="D950" s="220" t="s">
        <v>2916</v>
      </c>
      <c r="E950" s="18" t="s">
        <v>1</v>
      </c>
      <c r="F950" s="221">
        <v>2.2869999999999999</v>
      </c>
      <c r="G950" s="33"/>
      <c r="H950" s="34"/>
    </row>
    <row r="951" spans="1:8" s="2" customFormat="1" ht="16.899999999999999" customHeight="1">
      <c r="A951" s="33"/>
      <c r="B951" s="34"/>
      <c r="C951" s="220" t="s">
        <v>2917</v>
      </c>
      <c r="D951" s="220" t="s">
        <v>195</v>
      </c>
      <c r="E951" s="18" t="s">
        <v>1</v>
      </c>
      <c r="F951" s="221">
        <v>93.299000000000007</v>
      </c>
      <c r="G951" s="33"/>
      <c r="H951" s="34"/>
    </row>
    <row r="952" spans="1:8" s="2" customFormat="1" ht="16.899999999999999" customHeight="1">
      <c r="A952" s="33"/>
      <c r="B952" s="34"/>
      <c r="C952" s="216" t="s">
        <v>1502</v>
      </c>
      <c r="D952" s="217" t="s">
        <v>1</v>
      </c>
      <c r="E952" s="218" t="s">
        <v>1</v>
      </c>
      <c r="F952" s="219">
        <v>3794.7660000000001</v>
      </c>
      <c r="G952" s="33"/>
      <c r="H952" s="34"/>
    </row>
    <row r="953" spans="1:8" s="2" customFormat="1" ht="16.899999999999999" customHeight="1">
      <c r="A953" s="33"/>
      <c r="B953" s="34"/>
      <c r="C953" s="220" t="s">
        <v>1</v>
      </c>
      <c r="D953" s="220" t="s">
        <v>2248</v>
      </c>
      <c r="E953" s="18" t="s">
        <v>1</v>
      </c>
      <c r="F953" s="221">
        <v>0</v>
      </c>
      <c r="G953" s="33"/>
      <c r="H953" s="34"/>
    </row>
    <row r="954" spans="1:8" s="2" customFormat="1" ht="16.899999999999999" customHeight="1">
      <c r="A954" s="33"/>
      <c r="B954" s="34"/>
      <c r="C954" s="220" t="s">
        <v>1</v>
      </c>
      <c r="D954" s="220" t="s">
        <v>2249</v>
      </c>
      <c r="E954" s="18" t="s">
        <v>1</v>
      </c>
      <c r="F954" s="221">
        <v>3408.4050000000002</v>
      </c>
      <c r="G954" s="33"/>
      <c r="H954" s="34"/>
    </row>
    <row r="955" spans="1:8" s="2" customFormat="1" ht="16.899999999999999" customHeight="1">
      <c r="A955" s="33"/>
      <c r="B955" s="34"/>
      <c r="C955" s="220" t="s">
        <v>1</v>
      </c>
      <c r="D955" s="220" t="s">
        <v>2250</v>
      </c>
      <c r="E955" s="18" t="s">
        <v>1</v>
      </c>
      <c r="F955" s="221">
        <v>0</v>
      </c>
      <c r="G955" s="33"/>
      <c r="H955" s="34"/>
    </row>
    <row r="956" spans="1:8" s="2" customFormat="1" ht="16.899999999999999" customHeight="1">
      <c r="A956" s="33"/>
      <c r="B956" s="34"/>
      <c r="C956" s="220" t="s">
        <v>1</v>
      </c>
      <c r="D956" s="220" t="s">
        <v>1873</v>
      </c>
      <c r="E956" s="18" t="s">
        <v>1</v>
      </c>
      <c r="F956" s="221">
        <v>104.068</v>
      </c>
      <c r="G956" s="33"/>
      <c r="H956" s="34"/>
    </row>
    <row r="957" spans="1:8" s="2" customFormat="1" ht="16.899999999999999" customHeight="1">
      <c r="A957" s="33"/>
      <c r="B957" s="34"/>
      <c r="C957" s="220" t="s">
        <v>1</v>
      </c>
      <c r="D957" s="220" t="s">
        <v>2251</v>
      </c>
      <c r="E957" s="18" t="s">
        <v>1</v>
      </c>
      <c r="F957" s="221">
        <v>0</v>
      </c>
      <c r="G957" s="33"/>
      <c r="H957" s="34"/>
    </row>
    <row r="958" spans="1:8" s="2" customFormat="1" ht="16.899999999999999" customHeight="1">
      <c r="A958" s="33"/>
      <c r="B958" s="34"/>
      <c r="C958" s="220" t="s">
        <v>1</v>
      </c>
      <c r="D958" s="220" t="s">
        <v>2252</v>
      </c>
      <c r="E958" s="18" t="s">
        <v>1</v>
      </c>
      <c r="F958" s="221">
        <v>0</v>
      </c>
      <c r="G958" s="33"/>
      <c r="H958" s="34"/>
    </row>
    <row r="959" spans="1:8" s="2" customFormat="1" ht="16.899999999999999" customHeight="1">
      <c r="A959" s="33"/>
      <c r="B959" s="34"/>
      <c r="C959" s="220" t="s">
        <v>1</v>
      </c>
      <c r="D959" s="220" t="s">
        <v>2253</v>
      </c>
      <c r="E959" s="18" t="s">
        <v>1</v>
      </c>
      <c r="F959" s="221">
        <v>0</v>
      </c>
      <c r="G959" s="33"/>
      <c r="H959" s="34"/>
    </row>
    <row r="960" spans="1:8" s="2" customFormat="1" ht="16.899999999999999" customHeight="1">
      <c r="A960" s="33"/>
      <c r="B960" s="34"/>
      <c r="C960" s="220" t="s">
        <v>1</v>
      </c>
      <c r="D960" s="220" t="s">
        <v>2254</v>
      </c>
      <c r="E960" s="18" t="s">
        <v>1</v>
      </c>
      <c r="F960" s="221">
        <v>195.453</v>
      </c>
      <c r="G960" s="33"/>
      <c r="H960" s="34"/>
    </row>
    <row r="961" spans="1:8" s="2" customFormat="1" ht="16.899999999999999" customHeight="1">
      <c r="A961" s="33"/>
      <c r="B961" s="34"/>
      <c r="C961" s="220" t="s">
        <v>1</v>
      </c>
      <c r="D961" s="220" t="s">
        <v>2255</v>
      </c>
      <c r="E961" s="18" t="s">
        <v>1</v>
      </c>
      <c r="F961" s="221">
        <v>86.84</v>
      </c>
      <c r="G961" s="33"/>
      <c r="H961" s="34"/>
    </row>
    <row r="962" spans="1:8" s="2" customFormat="1" ht="16.899999999999999" customHeight="1">
      <c r="A962" s="33"/>
      <c r="B962" s="34"/>
      <c r="C962" s="220" t="s">
        <v>1502</v>
      </c>
      <c r="D962" s="220" t="s">
        <v>195</v>
      </c>
      <c r="E962" s="18" t="s">
        <v>1</v>
      </c>
      <c r="F962" s="221">
        <v>3794.7660000000001</v>
      </c>
      <c r="G962" s="33"/>
      <c r="H962" s="34"/>
    </row>
    <row r="963" spans="1:8" s="2" customFormat="1" ht="16.899999999999999" customHeight="1">
      <c r="A963" s="33"/>
      <c r="B963" s="34"/>
      <c r="C963" s="222" t="s">
        <v>5774</v>
      </c>
      <c r="D963" s="33"/>
      <c r="E963" s="33"/>
      <c r="F963" s="33"/>
      <c r="G963" s="33"/>
      <c r="H963" s="34"/>
    </row>
    <row r="964" spans="1:8" s="2" customFormat="1" ht="16.899999999999999" customHeight="1">
      <c r="A964" s="33"/>
      <c r="B964" s="34"/>
      <c r="C964" s="220" t="s">
        <v>326</v>
      </c>
      <c r="D964" s="220" t="s">
        <v>327</v>
      </c>
      <c r="E964" s="18" t="s">
        <v>228</v>
      </c>
      <c r="F964" s="221">
        <v>3263.4989999999998</v>
      </c>
      <c r="G964" s="33"/>
      <c r="H964" s="34"/>
    </row>
    <row r="965" spans="1:8" s="2" customFormat="1" ht="16.899999999999999" customHeight="1">
      <c r="A965" s="33"/>
      <c r="B965" s="34"/>
      <c r="C965" s="220" t="s">
        <v>512</v>
      </c>
      <c r="D965" s="220" t="s">
        <v>513</v>
      </c>
      <c r="E965" s="18" t="s">
        <v>228</v>
      </c>
      <c r="F965" s="221">
        <v>531.26700000000005</v>
      </c>
      <c r="G965" s="33"/>
      <c r="H965" s="34"/>
    </row>
    <row r="966" spans="1:8" s="2" customFormat="1" ht="16.899999999999999" customHeight="1">
      <c r="A966" s="33"/>
      <c r="B966" s="34"/>
      <c r="C966" s="220" t="s">
        <v>334</v>
      </c>
      <c r="D966" s="220" t="s">
        <v>335</v>
      </c>
      <c r="E966" s="18" t="s">
        <v>228</v>
      </c>
      <c r="F966" s="221">
        <v>3415.2890000000002</v>
      </c>
      <c r="G966" s="33"/>
      <c r="H966" s="34"/>
    </row>
    <row r="967" spans="1:8" s="2" customFormat="1" ht="16.899999999999999" customHeight="1">
      <c r="A967" s="33"/>
      <c r="B967" s="34"/>
      <c r="C967" s="220" t="s">
        <v>521</v>
      </c>
      <c r="D967" s="220" t="s">
        <v>862</v>
      </c>
      <c r="E967" s="18" t="s">
        <v>228</v>
      </c>
      <c r="F967" s="221">
        <v>379.47699999999998</v>
      </c>
      <c r="G967" s="33"/>
      <c r="H967" s="34"/>
    </row>
    <row r="968" spans="1:8" s="2" customFormat="1" ht="16.899999999999999" customHeight="1">
      <c r="A968" s="33"/>
      <c r="B968" s="34"/>
      <c r="C968" s="216" t="s">
        <v>267</v>
      </c>
      <c r="D968" s="217" t="s">
        <v>1</v>
      </c>
      <c r="E968" s="218" t="s">
        <v>1</v>
      </c>
      <c r="F968" s="219">
        <v>19.14</v>
      </c>
      <c r="G968" s="33"/>
      <c r="H968" s="34"/>
    </row>
    <row r="969" spans="1:8" s="2" customFormat="1" ht="16.899999999999999" customHeight="1">
      <c r="A969" s="33"/>
      <c r="B969" s="34"/>
      <c r="C969" s="220" t="s">
        <v>1820</v>
      </c>
      <c r="D969" s="220" t="s">
        <v>2023</v>
      </c>
      <c r="E969" s="18" t="s">
        <v>1</v>
      </c>
      <c r="F969" s="221">
        <v>10.08</v>
      </c>
      <c r="G969" s="33"/>
      <c r="H969" s="34"/>
    </row>
    <row r="970" spans="1:8" s="2" customFormat="1" ht="16.899999999999999" customHeight="1">
      <c r="A970" s="33"/>
      <c r="B970" s="34"/>
      <c r="C970" s="220" t="s">
        <v>1</v>
      </c>
      <c r="D970" s="220" t="s">
        <v>2024</v>
      </c>
      <c r="E970" s="18" t="s">
        <v>1</v>
      </c>
      <c r="F970" s="221">
        <v>0</v>
      </c>
      <c r="G970" s="33"/>
      <c r="H970" s="34"/>
    </row>
    <row r="971" spans="1:8" s="2" customFormat="1" ht="16.899999999999999" customHeight="1">
      <c r="A971" s="33"/>
      <c r="B971" s="34"/>
      <c r="C971" s="220" t="s">
        <v>1818</v>
      </c>
      <c r="D971" s="220" t="s">
        <v>2025</v>
      </c>
      <c r="E971" s="18" t="s">
        <v>1</v>
      </c>
      <c r="F971" s="221">
        <v>9.06</v>
      </c>
      <c r="G971" s="33"/>
      <c r="H971" s="34"/>
    </row>
    <row r="972" spans="1:8" s="2" customFormat="1" ht="16.899999999999999" customHeight="1">
      <c r="A972" s="33"/>
      <c r="B972" s="34"/>
      <c r="C972" s="220" t="s">
        <v>267</v>
      </c>
      <c r="D972" s="220" t="s">
        <v>195</v>
      </c>
      <c r="E972" s="18" t="s">
        <v>1</v>
      </c>
      <c r="F972" s="221">
        <v>19.14</v>
      </c>
      <c r="G972" s="33"/>
      <c r="H972" s="34"/>
    </row>
    <row r="973" spans="1:8" s="2" customFormat="1" ht="16.899999999999999" customHeight="1">
      <c r="A973" s="33"/>
      <c r="B973" s="34"/>
      <c r="C973" s="222" t="s">
        <v>5774</v>
      </c>
      <c r="D973" s="33"/>
      <c r="E973" s="33"/>
      <c r="F973" s="33"/>
      <c r="G973" s="33"/>
      <c r="H973" s="34"/>
    </row>
    <row r="974" spans="1:8" s="2" customFormat="1" ht="16.899999999999999" customHeight="1">
      <c r="A974" s="33"/>
      <c r="B974" s="34"/>
      <c r="C974" s="220" t="s">
        <v>322</v>
      </c>
      <c r="D974" s="220" t="s">
        <v>323</v>
      </c>
      <c r="E974" s="18" t="s">
        <v>288</v>
      </c>
      <c r="F974" s="221">
        <v>95.7</v>
      </c>
      <c r="G974" s="33"/>
      <c r="H974" s="34"/>
    </row>
    <row r="975" spans="1:8" s="2" customFormat="1" ht="16.899999999999999" customHeight="1">
      <c r="A975" s="33"/>
      <c r="B975" s="34"/>
      <c r="C975" s="220" t="s">
        <v>326</v>
      </c>
      <c r="D975" s="220" t="s">
        <v>327</v>
      </c>
      <c r="E975" s="18" t="s">
        <v>228</v>
      </c>
      <c r="F975" s="221">
        <v>3263.4989999999998</v>
      </c>
      <c r="G975" s="33"/>
      <c r="H975" s="34"/>
    </row>
    <row r="976" spans="1:8" s="2" customFormat="1" ht="16.899999999999999" customHeight="1">
      <c r="A976" s="33"/>
      <c r="B976" s="34"/>
      <c r="C976" s="220" t="s">
        <v>348</v>
      </c>
      <c r="D976" s="220" t="s">
        <v>349</v>
      </c>
      <c r="E976" s="18" t="s">
        <v>228</v>
      </c>
      <c r="F976" s="221">
        <v>19.14</v>
      </c>
      <c r="G976" s="33"/>
      <c r="H976" s="34"/>
    </row>
    <row r="977" spans="1:8" s="2" customFormat="1" ht="16.899999999999999" customHeight="1">
      <c r="A977" s="33"/>
      <c r="B977" s="34"/>
      <c r="C977" s="220" t="s">
        <v>525</v>
      </c>
      <c r="D977" s="220" t="s">
        <v>526</v>
      </c>
      <c r="E977" s="18" t="s">
        <v>228</v>
      </c>
      <c r="F977" s="221">
        <v>2478.5720000000001</v>
      </c>
      <c r="G977" s="33"/>
      <c r="H977" s="34"/>
    </row>
    <row r="978" spans="1:8" s="2" customFormat="1" ht="16.899999999999999" customHeight="1">
      <c r="A978" s="33"/>
      <c r="B978" s="34"/>
      <c r="C978" s="220" t="s">
        <v>362</v>
      </c>
      <c r="D978" s="220" t="s">
        <v>363</v>
      </c>
      <c r="E978" s="18" t="s">
        <v>288</v>
      </c>
      <c r="F978" s="221">
        <v>191.4</v>
      </c>
      <c r="G978" s="33"/>
      <c r="H978" s="34"/>
    </row>
    <row r="979" spans="1:8" s="2" customFormat="1" ht="16.899999999999999" customHeight="1">
      <c r="A979" s="33"/>
      <c r="B979" s="34"/>
      <c r="C979" s="220" t="s">
        <v>357</v>
      </c>
      <c r="D979" s="220" t="s">
        <v>358</v>
      </c>
      <c r="E979" s="18" t="s">
        <v>288</v>
      </c>
      <c r="F979" s="221">
        <v>95.7</v>
      </c>
      <c r="G979" s="33"/>
      <c r="H979" s="34"/>
    </row>
    <row r="980" spans="1:8" s="2" customFormat="1" ht="16.899999999999999" customHeight="1">
      <c r="A980" s="33"/>
      <c r="B980" s="34"/>
      <c r="C980" s="216" t="s">
        <v>1818</v>
      </c>
      <c r="D980" s="217" t="s">
        <v>1</v>
      </c>
      <c r="E980" s="218" t="s">
        <v>1</v>
      </c>
      <c r="F980" s="219">
        <v>9.06</v>
      </c>
      <c r="G980" s="33"/>
      <c r="H980" s="34"/>
    </row>
    <row r="981" spans="1:8" s="2" customFormat="1" ht="16.899999999999999" customHeight="1">
      <c r="A981" s="33"/>
      <c r="B981" s="34"/>
      <c r="C981" s="220" t="s">
        <v>1</v>
      </c>
      <c r="D981" s="220" t="s">
        <v>2024</v>
      </c>
      <c r="E981" s="18" t="s">
        <v>1</v>
      </c>
      <c r="F981" s="221">
        <v>0</v>
      </c>
      <c r="G981" s="33"/>
      <c r="H981" s="34"/>
    </row>
    <row r="982" spans="1:8" s="2" customFormat="1" ht="16.899999999999999" customHeight="1">
      <c r="A982" s="33"/>
      <c r="B982" s="34"/>
      <c r="C982" s="220" t="s">
        <v>1818</v>
      </c>
      <c r="D982" s="220" t="s">
        <v>2025</v>
      </c>
      <c r="E982" s="18" t="s">
        <v>1</v>
      </c>
      <c r="F982" s="221">
        <v>9.06</v>
      </c>
      <c r="G982" s="33"/>
      <c r="H982" s="34"/>
    </row>
    <row r="983" spans="1:8" s="2" customFormat="1" ht="16.899999999999999" customHeight="1">
      <c r="A983" s="33"/>
      <c r="B983" s="34"/>
      <c r="C983" s="222" t="s">
        <v>5774</v>
      </c>
      <c r="D983" s="33"/>
      <c r="E983" s="33"/>
      <c r="F983" s="33"/>
      <c r="G983" s="33"/>
      <c r="H983" s="34"/>
    </row>
    <row r="984" spans="1:8" s="2" customFormat="1" ht="16.899999999999999" customHeight="1">
      <c r="A984" s="33"/>
      <c r="B984" s="34"/>
      <c r="C984" s="220" t="s">
        <v>322</v>
      </c>
      <c r="D984" s="220" t="s">
        <v>323</v>
      </c>
      <c r="E984" s="18" t="s">
        <v>288</v>
      </c>
      <c r="F984" s="221">
        <v>95.7</v>
      </c>
      <c r="G984" s="33"/>
      <c r="H984" s="34"/>
    </row>
    <row r="985" spans="1:8" s="2" customFormat="1" ht="16.899999999999999" customHeight="1">
      <c r="A985" s="33"/>
      <c r="B985" s="34"/>
      <c r="C985" s="220" t="s">
        <v>2206</v>
      </c>
      <c r="D985" s="220" t="s">
        <v>2207</v>
      </c>
      <c r="E985" s="18" t="s">
        <v>228</v>
      </c>
      <c r="F985" s="221">
        <v>13.419</v>
      </c>
      <c r="G985" s="33"/>
      <c r="H985" s="34"/>
    </row>
    <row r="986" spans="1:8" s="2" customFormat="1" ht="16.899999999999999" customHeight="1">
      <c r="A986" s="33"/>
      <c r="B986" s="34"/>
      <c r="C986" s="220" t="s">
        <v>338</v>
      </c>
      <c r="D986" s="220" t="s">
        <v>339</v>
      </c>
      <c r="E986" s="18" t="s">
        <v>288</v>
      </c>
      <c r="F986" s="221">
        <v>95.7</v>
      </c>
      <c r="G986" s="33"/>
      <c r="H986" s="34"/>
    </row>
    <row r="987" spans="1:8" s="2" customFormat="1" ht="16.899999999999999" customHeight="1">
      <c r="A987" s="33"/>
      <c r="B987" s="34"/>
      <c r="C987" s="216" t="s">
        <v>1820</v>
      </c>
      <c r="D987" s="217" t="s">
        <v>1</v>
      </c>
      <c r="E987" s="218" t="s">
        <v>1</v>
      </c>
      <c r="F987" s="219">
        <v>10.08</v>
      </c>
      <c r="G987" s="33"/>
      <c r="H987" s="34"/>
    </row>
    <row r="988" spans="1:8" s="2" customFormat="1" ht="16.899999999999999" customHeight="1">
      <c r="A988" s="33"/>
      <c r="B988" s="34"/>
      <c r="C988" s="220" t="s">
        <v>1820</v>
      </c>
      <c r="D988" s="220" t="s">
        <v>2023</v>
      </c>
      <c r="E988" s="18" t="s">
        <v>1</v>
      </c>
      <c r="F988" s="221">
        <v>10.08</v>
      </c>
      <c r="G988" s="33"/>
      <c r="H988" s="34"/>
    </row>
    <row r="989" spans="1:8" s="2" customFormat="1" ht="16.899999999999999" customHeight="1">
      <c r="A989" s="33"/>
      <c r="B989" s="34"/>
      <c r="C989" s="222" t="s">
        <v>5774</v>
      </c>
      <c r="D989" s="33"/>
      <c r="E989" s="33"/>
      <c r="F989" s="33"/>
      <c r="G989" s="33"/>
      <c r="H989" s="34"/>
    </row>
    <row r="990" spans="1:8" s="2" customFormat="1" ht="16.899999999999999" customHeight="1">
      <c r="A990" s="33"/>
      <c r="B990" s="34"/>
      <c r="C990" s="220" t="s">
        <v>322</v>
      </c>
      <c r="D990" s="220" t="s">
        <v>323</v>
      </c>
      <c r="E990" s="18" t="s">
        <v>288</v>
      </c>
      <c r="F990" s="221">
        <v>95.7</v>
      </c>
      <c r="G990" s="33"/>
      <c r="H990" s="34"/>
    </row>
    <row r="991" spans="1:8" s="2" customFormat="1" ht="16.899999999999999" customHeight="1">
      <c r="A991" s="33"/>
      <c r="B991" s="34"/>
      <c r="C991" s="220" t="s">
        <v>2413</v>
      </c>
      <c r="D991" s="220" t="s">
        <v>2414</v>
      </c>
      <c r="E991" s="18" t="s">
        <v>228</v>
      </c>
      <c r="F991" s="221">
        <v>179.315</v>
      </c>
      <c r="G991" s="33"/>
      <c r="H991" s="34"/>
    </row>
    <row r="992" spans="1:8" s="2" customFormat="1" ht="16.899999999999999" customHeight="1">
      <c r="A992" s="33"/>
      <c r="B992" s="34"/>
      <c r="C992" s="220" t="s">
        <v>338</v>
      </c>
      <c r="D992" s="220" t="s">
        <v>339</v>
      </c>
      <c r="E992" s="18" t="s">
        <v>288</v>
      </c>
      <c r="F992" s="221">
        <v>95.7</v>
      </c>
      <c r="G992" s="33"/>
      <c r="H992" s="34"/>
    </row>
    <row r="993" spans="1:8" s="2" customFormat="1" ht="16.899999999999999" customHeight="1">
      <c r="A993" s="33"/>
      <c r="B993" s="34"/>
      <c r="C993" s="216" t="s">
        <v>1822</v>
      </c>
      <c r="D993" s="217" t="s">
        <v>1</v>
      </c>
      <c r="E993" s="218" t="s">
        <v>1</v>
      </c>
      <c r="F993" s="219">
        <v>15.88</v>
      </c>
      <c r="G993" s="33"/>
      <c r="H993" s="34"/>
    </row>
    <row r="994" spans="1:8" s="2" customFormat="1" ht="16.899999999999999" customHeight="1">
      <c r="A994" s="33"/>
      <c r="B994" s="34"/>
      <c r="C994" s="220" t="s">
        <v>1822</v>
      </c>
      <c r="D994" s="220" t="s">
        <v>2375</v>
      </c>
      <c r="E994" s="18" t="s">
        <v>1</v>
      </c>
      <c r="F994" s="221">
        <v>15.88</v>
      </c>
      <c r="G994" s="33"/>
      <c r="H994" s="34"/>
    </row>
    <row r="995" spans="1:8" s="2" customFormat="1" ht="16.899999999999999" customHeight="1">
      <c r="A995" s="33"/>
      <c r="B995" s="34"/>
      <c r="C995" s="222" t="s">
        <v>5774</v>
      </c>
      <c r="D995" s="33"/>
      <c r="E995" s="33"/>
      <c r="F995" s="33"/>
      <c r="G995" s="33"/>
      <c r="H995" s="34"/>
    </row>
    <row r="996" spans="1:8" s="2" customFormat="1" ht="16.899999999999999" customHeight="1">
      <c r="A996" s="33"/>
      <c r="B996" s="34"/>
      <c r="C996" s="220" t="s">
        <v>2371</v>
      </c>
      <c r="D996" s="220" t="s">
        <v>2372</v>
      </c>
      <c r="E996" s="18" t="s">
        <v>375</v>
      </c>
      <c r="F996" s="221">
        <v>1127.557</v>
      </c>
      <c r="G996" s="33"/>
      <c r="H996" s="34"/>
    </row>
    <row r="997" spans="1:8" s="2" customFormat="1" ht="16.899999999999999" customHeight="1">
      <c r="A997" s="33"/>
      <c r="B997" s="34"/>
      <c r="C997" s="220" t="s">
        <v>2385</v>
      </c>
      <c r="D997" s="220" t="s">
        <v>2386</v>
      </c>
      <c r="E997" s="18" t="s">
        <v>234</v>
      </c>
      <c r="F997" s="221">
        <v>0.27200000000000002</v>
      </c>
      <c r="G997" s="33"/>
      <c r="H997" s="34"/>
    </row>
    <row r="998" spans="1:8" s="2" customFormat="1" ht="16.899999999999999" customHeight="1">
      <c r="A998" s="33"/>
      <c r="B998" s="34"/>
      <c r="C998" s="216" t="s">
        <v>1824</v>
      </c>
      <c r="D998" s="217" t="s">
        <v>1</v>
      </c>
      <c r="E998" s="218" t="s">
        <v>1</v>
      </c>
      <c r="F998" s="219">
        <v>691.11199999999997</v>
      </c>
      <c r="G998" s="33"/>
      <c r="H998" s="34"/>
    </row>
    <row r="999" spans="1:8" s="2" customFormat="1" ht="16.899999999999999" customHeight="1">
      <c r="A999" s="33"/>
      <c r="B999" s="34"/>
      <c r="C999" s="220" t="s">
        <v>1</v>
      </c>
      <c r="D999" s="220" t="s">
        <v>2461</v>
      </c>
      <c r="E999" s="18" t="s">
        <v>1</v>
      </c>
      <c r="F999" s="221">
        <v>0</v>
      </c>
      <c r="G999" s="33"/>
      <c r="H999" s="34"/>
    </row>
    <row r="1000" spans="1:8" s="2" customFormat="1" ht="16.899999999999999" customHeight="1">
      <c r="A1000" s="33"/>
      <c r="B1000" s="34"/>
      <c r="C1000" s="220" t="s">
        <v>1824</v>
      </c>
      <c r="D1000" s="220" t="s">
        <v>2462</v>
      </c>
      <c r="E1000" s="18" t="s">
        <v>1</v>
      </c>
      <c r="F1000" s="221">
        <v>691.11199999999997</v>
      </c>
      <c r="G1000" s="33"/>
      <c r="H1000" s="34"/>
    </row>
    <row r="1001" spans="1:8" s="2" customFormat="1" ht="16.899999999999999" customHeight="1">
      <c r="A1001" s="33"/>
      <c r="B1001" s="34"/>
      <c r="C1001" s="222" t="s">
        <v>5774</v>
      </c>
      <c r="D1001" s="33"/>
      <c r="E1001" s="33"/>
      <c r="F1001" s="33"/>
      <c r="G1001" s="33"/>
      <c r="H1001" s="34"/>
    </row>
    <row r="1002" spans="1:8" s="2" customFormat="1" ht="16.899999999999999" customHeight="1">
      <c r="A1002" s="33"/>
      <c r="B1002" s="34"/>
      <c r="C1002" s="220" t="s">
        <v>2453</v>
      </c>
      <c r="D1002" s="220" t="s">
        <v>2454</v>
      </c>
      <c r="E1002" s="18" t="s">
        <v>375</v>
      </c>
      <c r="F1002" s="221">
        <v>14586.614</v>
      </c>
      <c r="G1002" s="33"/>
      <c r="H1002" s="34"/>
    </row>
    <row r="1003" spans="1:8" s="2" customFormat="1" ht="16.899999999999999" customHeight="1">
      <c r="A1003" s="33"/>
      <c r="B1003" s="34"/>
      <c r="C1003" s="220" t="s">
        <v>2474</v>
      </c>
      <c r="D1003" s="220" t="s">
        <v>2475</v>
      </c>
      <c r="E1003" s="18" t="s">
        <v>234</v>
      </c>
      <c r="F1003" s="221">
        <v>0.69799999999999995</v>
      </c>
      <c r="G1003" s="33"/>
      <c r="H1003" s="34"/>
    </row>
    <row r="1004" spans="1:8" s="2" customFormat="1" ht="16.899999999999999" customHeight="1">
      <c r="A1004" s="33"/>
      <c r="B1004" s="34"/>
      <c r="C1004" s="216" t="s">
        <v>1826</v>
      </c>
      <c r="D1004" s="217" t="s">
        <v>1</v>
      </c>
      <c r="E1004" s="218" t="s">
        <v>1</v>
      </c>
      <c r="F1004" s="219">
        <v>341.08800000000002</v>
      </c>
      <c r="G1004" s="33"/>
      <c r="H1004" s="34"/>
    </row>
    <row r="1005" spans="1:8" s="2" customFormat="1" ht="16.899999999999999" customHeight="1">
      <c r="A1005" s="33"/>
      <c r="B1005" s="34"/>
      <c r="C1005" s="220" t="s">
        <v>1</v>
      </c>
      <c r="D1005" s="220" t="s">
        <v>2489</v>
      </c>
      <c r="E1005" s="18" t="s">
        <v>1</v>
      </c>
      <c r="F1005" s="221">
        <v>0</v>
      </c>
      <c r="G1005" s="33"/>
      <c r="H1005" s="34"/>
    </row>
    <row r="1006" spans="1:8" s="2" customFormat="1" ht="16.899999999999999" customHeight="1">
      <c r="A1006" s="33"/>
      <c r="B1006" s="34"/>
      <c r="C1006" s="220" t="s">
        <v>1</v>
      </c>
      <c r="D1006" s="220" t="s">
        <v>2490</v>
      </c>
      <c r="E1006" s="18" t="s">
        <v>1</v>
      </c>
      <c r="F1006" s="221">
        <v>287.23200000000003</v>
      </c>
      <c r="G1006" s="33"/>
      <c r="H1006" s="34"/>
    </row>
    <row r="1007" spans="1:8" s="2" customFormat="1" ht="16.899999999999999" customHeight="1">
      <c r="A1007" s="33"/>
      <c r="B1007" s="34"/>
      <c r="C1007" s="220" t="s">
        <v>1</v>
      </c>
      <c r="D1007" s="220" t="s">
        <v>2491</v>
      </c>
      <c r="E1007" s="18" t="s">
        <v>1</v>
      </c>
      <c r="F1007" s="221">
        <v>0</v>
      </c>
      <c r="G1007" s="33"/>
      <c r="H1007" s="34"/>
    </row>
    <row r="1008" spans="1:8" s="2" customFormat="1" ht="16.899999999999999" customHeight="1">
      <c r="A1008" s="33"/>
      <c r="B1008" s="34"/>
      <c r="C1008" s="220" t="s">
        <v>1</v>
      </c>
      <c r="D1008" s="220" t="s">
        <v>2492</v>
      </c>
      <c r="E1008" s="18" t="s">
        <v>1</v>
      </c>
      <c r="F1008" s="221">
        <v>53.856000000000002</v>
      </c>
      <c r="G1008" s="33"/>
      <c r="H1008" s="34"/>
    </row>
    <row r="1009" spans="1:8" s="2" customFormat="1" ht="16.899999999999999" customHeight="1">
      <c r="A1009" s="33"/>
      <c r="B1009" s="34"/>
      <c r="C1009" s="220" t="s">
        <v>1826</v>
      </c>
      <c r="D1009" s="220" t="s">
        <v>510</v>
      </c>
      <c r="E1009" s="18" t="s">
        <v>1</v>
      </c>
      <c r="F1009" s="221">
        <v>341.08800000000002</v>
      </c>
      <c r="G1009" s="33"/>
      <c r="H1009" s="34"/>
    </row>
    <row r="1010" spans="1:8" s="2" customFormat="1" ht="16.899999999999999" customHeight="1">
      <c r="A1010" s="33"/>
      <c r="B1010" s="34"/>
      <c r="C1010" s="222" t="s">
        <v>5774</v>
      </c>
      <c r="D1010" s="33"/>
      <c r="E1010" s="33"/>
      <c r="F1010" s="33"/>
      <c r="G1010" s="33"/>
      <c r="H1010" s="34"/>
    </row>
    <row r="1011" spans="1:8" s="2" customFormat="1" ht="16.899999999999999" customHeight="1">
      <c r="A1011" s="33"/>
      <c r="B1011" s="34"/>
      <c r="C1011" s="220" t="s">
        <v>2478</v>
      </c>
      <c r="D1011" s="220" t="s">
        <v>2479</v>
      </c>
      <c r="E1011" s="18" t="s">
        <v>375</v>
      </c>
      <c r="F1011" s="221">
        <v>5080.4859999999999</v>
      </c>
      <c r="G1011" s="33"/>
      <c r="H1011" s="34"/>
    </row>
    <row r="1012" spans="1:8" s="2" customFormat="1" ht="16.899999999999999" customHeight="1">
      <c r="A1012" s="33"/>
      <c r="B1012" s="34"/>
      <c r="C1012" s="220" t="s">
        <v>2453</v>
      </c>
      <c r="D1012" s="220" t="s">
        <v>2454</v>
      </c>
      <c r="E1012" s="18" t="s">
        <v>375</v>
      </c>
      <c r="F1012" s="221">
        <v>14586.614</v>
      </c>
      <c r="G1012" s="33"/>
      <c r="H1012" s="34"/>
    </row>
    <row r="1013" spans="1:8" s="2" customFormat="1" ht="16.899999999999999" customHeight="1">
      <c r="A1013" s="33"/>
      <c r="B1013" s="34"/>
      <c r="C1013" s="220" t="s">
        <v>2501</v>
      </c>
      <c r="D1013" s="220" t="s">
        <v>2502</v>
      </c>
      <c r="E1013" s="18" t="s">
        <v>234</v>
      </c>
      <c r="F1013" s="221">
        <v>0.34399999999999997</v>
      </c>
      <c r="G1013" s="33"/>
      <c r="H1013" s="34"/>
    </row>
    <row r="1014" spans="1:8" s="2" customFormat="1" ht="16.899999999999999" customHeight="1">
      <c r="A1014" s="33"/>
      <c r="B1014" s="34"/>
      <c r="C1014" s="216" t="s">
        <v>1828</v>
      </c>
      <c r="D1014" s="217" t="s">
        <v>1829</v>
      </c>
      <c r="E1014" s="218" t="s">
        <v>1</v>
      </c>
      <c r="F1014" s="219">
        <v>107.229</v>
      </c>
      <c r="G1014" s="33"/>
      <c r="H1014" s="34"/>
    </row>
    <row r="1015" spans="1:8" s="2" customFormat="1" ht="16.899999999999999" customHeight="1">
      <c r="A1015" s="33"/>
      <c r="B1015" s="34"/>
      <c r="C1015" s="220" t="s">
        <v>1</v>
      </c>
      <c r="D1015" s="220" t="s">
        <v>2354</v>
      </c>
      <c r="E1015" s="18" t="s">
        <v>1</v>
      </c>
      <c r="F1015" s="221">
        <v>0</v>
      </c>
      <c r="G1015" s="33"/>
      <c r="H1015" s="34"/>
    </row>
    <row r="1016" spans="1:8" s="2" customFormat="1" ht="16.899999999999999" customHeight="1">
      <c r="A1016" s="33"/>
      <c r="B1016" s="34"/>
      <c r="C1016" s="220" t="s">
        <v>1</v>
      </c>
      <c r="D1016" s="220" t="s">
        <v>2355</v>
      </c>
      <c r="E1016" s="18" t="s">
        <v>1</v>
      </c>
      <c r="F1016" s="221">
        <v>107.229</v>
      </c>
      <c r="G1016" s="33"/>
      <c r="H1016" s="34"/>
    </row>
    <row r="1017" spans="1:8" s="2" customFormat="1" ht="16.899999999999999" customHeight="1">
      <c r="A1017" s="33"/>
      <c r="B1017" s="34"/>
      <c r="C1017" s="220" t="s">
        <v>1828</v>
      </c>
      <c r="D1017" s="220" t="s">
        <v>510</v>
      </c>
      <c r="E1017" s="18" t="s">
        <v>1</v>
      </c>
      <c r="F1017" s="221">
        <v>107.229</v>
      </c>
      <c r="G1017" s="33"/>
      <c r="H1017" s="34"/>
    </row>
    <row r="1018" spans="1:8" s="2" customFormat="1" ht="16.899999999999999" customHeight="1">
      <c r="A1018" s="33"/>
      <c r="B1018" s="34"/>
      <c r="C1018" s="222" t="s">
        <v>5774</v>
      </c>
      <c r="D1018" s="33"/>
      <c r="E1018" s="33"/>
      <c r="F1018" s="33"/>
      <c r="G1018" s="33"/>
      <c r="H1018" s="34"/>
    </row>
    <row r="1019" spans="1:8" s="2" customFormat="1" ht="16.899999999999999" customHeight="1">
      <c r="A1019" s="33"/>
      <c r="B1019" s="34"/>
      <c r="C1019" s="220" t="s">
        <v>2351</v>
      </c>
      <c r="D1019" s="220" t="s">
        <v>2352</v>
      </c>
      <c r="E1019" s="18" t="s">
        <v>288</v>
      </c>
      <c r="F1019" s="221">
        <v>107.229</v>
      </c>
      <c r="G1019" s="33"/>
      <c r="H1019" s="34"/>
    </row>
    <row r="1020" spans="1:8" s="2" customFormat="1" ht="16.899999999999999" customHeight="1">
      <c r="A1020" s="33"/>
      <c r="B1020" s="34"/>
      <c r="C1020" s="220" t="s">
        <v>2733</v>
      </c>
      <c r="D1020" s="220" t="s">
        <v>2734</v>
      </c>
      <c r="E1020" s="18" t="s">
        <v>288</v>
      </c>
      <c r="F1020" s="221">
        <v>80.421999999999997</v>
      </c>
      <c r="G1020" s="33"/>
      <c r="H1020" s="34"/>
    </row>
    <row r="1021" spans="1:8" s="2" customFormat="1" ht="16.899999999999999" customHeight="1">
      <c r="A1021" s="33"/>
      <c r="B1021" s="34"/>
      <c r="C1021" s="216" t="s">
        <v>1831</v>
      </c>
      <c r="D1021" s="217" t="s">
        <v>1832</v>
      </c>
      <c r="E1021" s="218" t="s">
        <v>1</v>
      </c>
      <c r="F1021" s="219">
        <v>18.2</v>
      </c>
      <c r="G1021" s="33"/>
      <c r="H1021" s="34"/>
    </row>
    <row r="1022" spans="1:8" s="2" customFormat="1" ht="16.899999999999999" customHeight="1">
      <c r="A1022" s="33"/>
      <c r="B1022" s="34"/>
      <c r="C1022" s="220" t="s">
        <v>1</v>
      </c>
      <c r="D1022" s="220" t="s">
        <v>2359</v>
      </c>
      <c r="E1022" s="18" t="s">
        <v>1</v>
      </c>
      <c r="F1022" s="221">
        <v>0</v>
      </c>
      <c r="G1022" s="33"/>
      <c r="H1022" s="34"/>
    </row>
    <row r="1023" spans="1:8" s="2" customFormat="1" ht="16.899999999999999" customHeight="1">
      <c r="A1023" s="33"/>
      <c r="B1023" s="34"/>
      <c r="C1023" s="220" t="s">
        <v>1</v>
      </c>
      <c r="D1023" s="220" t="s">
        <v>2360</v>
      </c>
      <c r="E1023" s="18" t="s">
        <v>1</v>
      </c>
      <c r="F1023" s="221">
        <v>18.2</v>
      </c>
      <c r="G1023" s="33"/>
      <c r="H1023" s="34"/>
    </row>
    <row r="1024" spans="1:8" s="2" customFormat="1" ht="16.899999999999999" customHeight="1">
      <c r="A1024" s="33"/>
      <c r="B1024" s="34"/>
      <c r="C1024" s="220" t="s">
        <v>1831</v>
      </c>
      <c r="D1024" s="220" t="s">
        <v>510</v>
      </c>
      <c r="E1024" s="18" t="s">
        <v>1</v>
      </c>
      <c r="F1024" s="221">
        <v>18.2</v>
      </c>
      <c r="G1024" s="33"/>
      <c r="H1024" s="34"/>
    </row>
    <row r="1025" spans="1:8" s="2" customFormat="1" ht="16.899999999999999" customHeight="1">
      <c r="A1025" s="33"/>
      <c r="B1025" s="34"/>
      <c r="C1025" s="222" t="s">
        <v>5774</v>
      </c>
      <c r="D1025" s="33"/>
      <c r="E1025" s="33"/>
      <c r="F1025" s="33"/>
      <c r="G1025" s="33"/>
      <c r="H1025" s="34"/>
    </row>
    <row r="1026" spans="1:8" s="2" customFormat="1" ht="16.899999999999999" customHeight="1">
      <c r="A1026" s="33"/>
      <c r="B1026" s="34"/>
      <c r="C1026" s="220" t="s">
        <v>2356</v>
      </c>
      <c r="D1026" s="220" t="s">
        <v>2357</v>
      </c>
      <c r="E1026" s="18" t="s">
        <v>288</v>
      </c>
      <c r="F1026" s="221">
        <v>18.2</v>
      </c>
      <c r="G1026" s="33"/>
      <c r="H1026" s="34"/>
    </row>
    <row r="1027" spans="1:8" s="2" customFormat="1" ht="16.899999999999999" customHeight="1">
      <c r="A1027" s="33"/>
      <c r="B1027" s="34"/>
      <c r="C1027" s="220" t="s">
        <v>2361</v>
      </c>
      <c r="D1027" s="220" t="s">
        <v>2362</v>
      </c>
      <c r="E1027" s="18" t="s">
        <v>288</v>
      </c>
      <c r="F1027" s="221">
        <v>18.2</v>
      </c>
      <c r="G1027" s="33"/>
      <c r="H1027" s="34"/>
    </row>
    <row r="1028" spans="1:8" s="2" customFormat="1" ht="16.899999999999999" customHeight="1">
      <c r="A1028" s="33"/>
      <c r="B1028" s="34"/>
      <c r="C1028" s="216" t="s">
        <v>1834</v>
      </c>
      <c r="D1028" s="217" t="s">
        <v>1</v>
      </c>
      <c r="E1028" s="218" t="s">
        <v>1</v>
      </c>
      <c r="F1028" s="219">
        <v>129.91900000000001</v>
      </c>
      <c r="G1028" s="33"/>
      <c r="H1028" s="34"/>
    </row>
    <row r="1029" spans="1:8" s="2" customFormat="1" ht="16.899999999999999" customHeight="1">
      <c r="A1029" s="33"/>
      <c r="B1029" s="34"/>
      <c r="C1029" s="220" t="s">
        <v>1</v>
      </c>
      <c r="D1029" s="220" t="s">
        <v>2128</v>
      </c>
      <c r="E1029" s="18" t="s">
        <v>1</v>
      </c>
      <c r="F1029" s="221">
        <v>0</v>
      </c>
      <c r="G1029" s="33"/>
      <c r="H1029" s="34"/>
    </row>
    <row r="1030" spans="1:8" s="2" customFormat="1" ht="16.899999999999999" customHeight="1">
      <c r="A1030" s="33"/>
      <c r="B1030" s="34"/>
      <c r="C1030" s="220" t="s">
        <v>1</v>
      </c>
      <c r="D1030" s="220" t="s">
        <v>2186</v>
      </c>
      <c r="E1030" s="18" t="s">
        <v>1</v>
      </c>
      <c r="F1030" s="221">
        <v>13.52</v>
      </c>
      <c r="G1030" s="33"/>
      <c r="H1030" s="34"/>
    </row>
    <row r="1031" spans="1:8" s="2" customFormat="1" ht="16.899999999999999" customHeight="1">
      <c r="A1031" s="33"/>
      <c r="B1031" s="34"/>
      <c r="C1031" s="220" t="s">
        <v>1</v>
      </c>
      <c r="D1031" s="220" t="s">
        <v>2187</v>
      </c>
      <c r="E1031" s="18" t="s">
        <v>1</v>
      </c>
      <c r="F1031" s="221">
        <v>13.52</v>
      </c>
      <c r="G1031" s="33"/>
      <c r="H1031" s="34"/>
    </row>
    <row r="1032" spans="1:8" s="2" customFormat="1" ht="16.899999999999999" customHeight="1">
      <c r="A1032" s="33"/>
      <c r="B1032" s="34"/>
      <c r="C1032" s="220" t="s">
        <v>1</v>
      </c>
      <c r="D1032" s="220" t="s">
        <v>2188</v>
      </c>
      <c r="E1032" s="18" t="s">
        <v>1</v>
      </c>
      <c r="F1032" s="221">
        <v>41.491999999999997</v>
      </c>
      <c r="G1032" s="33"/>
      <c r="H1032" s="34"/>
    </row>
    <row r="1033" spans="1:8" s="2" customFormat="1" ht="16.899999999999999" customHeight="1">
      <c r="A1033" s="33"/>
      <c r="B1033" s="34"/>
      <c r="C1033" s="220" t="s">
        <v>1</v>
      </c>
      <c r="D1033" s="220" t="s">
        <v>2189</v>
      </c>
      <c r="E1033" s="18" t="s">
        <v>1</v>
      </c>
      <c r="F1033" s="221">
        <v>61.387</v>
      </c>
      <c r="G1033" s="33"/>
      <c r="H1033" s="34"/>
    </row>
    <row r="1034" spans="1:8" s="2" customFormat="1" ht="16.899999999999999" customHeight="1">
      <c r="A1034" s="33"/>
      <c r="B1034" s="34"/>
      <c r="C1034" s="220" t="s">
        <v>1834</v>
      </c>
      <c r="D1034" s="220" t="s">
        <v>195</v>
      </c>
      <c r="E1034" s="18" t="s">
        <v>1</v>
      </c>
      <c r="F1034" s="221">
        <v>129.91900000000001</v>
      </c>
      <c r="G1034" s="33"/>
      <c r="H1034" s="34"/>
    </row>
    <row r="1035" spans="1:8" s="2" customFormat="1" ht="16.899999999999999" customHeight="1">
      <c r="A1035" s="33"/>
      <c r="B1035" s="34"/>
      <c r="C1035" s="222" t="s">
        <v>5774</v>
      </c>
      <c r="D1035" s="33"/>
      <c r="E1035" s="33"/>
      <c r="F1035" s="33"/>
      <c r="G1035" s="33"/>
      <c r="H1035" s="34"/>
    </row>
    <row r="1036" spans="1:8" s="2" customFormat="1" ht="16.899999999999999" customHeight="1">
      <c r="A1036" s="33"/>
      <c r="B1036" s="34"/>
      <c r="C1036" s="220" t="s">
        <v>2183</v>
      </c>
      <c r="D1036" s="220" t="s">
        <v>2184</v>
      </c>
      <c r="E1036" s="18" t="s">
        <v>288</v>
      </c>
      <c r="F1036" s="221">
        <v>129.91900000000001</v>
      </c>
      <c r="G1036" s="33"/>
      <c r="H1036" s="34"/>
    </row>
    <row r="1037" spans="1:8" s="2" customFormat="1" ht="16.899999999999999" customHeight="1">
      <c r="A1037" s="33"/>
      <c r="B1037" s="34"/>
      <c r="C1037" s="220" t="s">
        <v>2171</v>
      </c>
      <c r="D1037" s="220" t="s">
        <v>2172</v>
      </c>
      <c r="E1037" s="18" t="s">
        <v>288</v>
      </c>
      <c r="F1037" s="221">
        <v>160.01900000000001</v>
      </c>
      <c r="G1037" s="33"/>
      <c r="H1037" s="34"/>
    </row>
    <row r="1038" spans="1:8" s="2" customFormat="1" ht="16.899999999999999" customHeight="1">
      <c r="A1038" s="33"/>
      <c r="B1038" s="34"/>
      <c r="C1038" s="216" t="s">
        <v>1836</v>
      </c>
      <c r="D1038" s="217" t="s">
        <v>1</v>
      </c>
      <c r="E1038" s="218" t="s">
        <v>1</v>
      </c>
      <c r="F1038" s="219">
        <v>62.32</v>
      </c>
      <c r="G1038" s="33"/>
      <c r="H1038" s="34"/>
    </row>
    <row r="1039" spans="1:8" s="2" customFormat="1" ht="16.899999999999999" customHeight="1">
      <c r="A1039" s="33"/>
      <c r="B1039" s="34"/>
      <c r="C1039" s="220" t="s">
        <v>1</v>
      </c>
      <c r="D1039" s="220" t="s">
        <v>2451</v>
      </c>
      <c r="E1039" s="18" t="s">
        <v>1</v>
      </c>
      <c r="F1039" s="221">
        <v>50.92</v>
      </c>
      <c r="G1039" s="33"/>
      <c r="H1039" s="34"/>
    </row>
    <row r="1040" spans="1:8" s="2" customFormat="1" ht="16.899999999999999" customHeight="1">
      <c r="A1040" s="33"/>
      <c r="B1040" s="34"/>
      <c r="C1040" s="220" t="s">
        <v>1</v>
      </c>
      <c r="D1040" s="220" t="s">
        <v>2452</v>
      </c>
      <c r="E1040" s="18" t="s">
        <v>1</v>
      </c>
      <c r="F1040" s="221">
        <v>11.4</v>
      </c>
      <c r="G1040" s="33"/>
      <c r="H1040" s="34"/>
    </row>
    <row r="1041" spans="1:8" s="2" customFormat="1" ht="16.899999999999999" customHeight="1">
      <c r="A1041" s="33"/>
      <c r="B1041" s="34"/>
      <c r="C1041" s="220" t="s">
        <v>1836</v>
      </c>
      <c r="D1041" s="220" t="s">
        <v>195</v>
      </c>
      <c r="E1041" s="18" t="s">
        <v>1</v>
      </c>
      <c r="F1041" s="221">
        <v>62.32</v>
      </c>
      <c r="G1041" s="33"/>
      <c r="H1041" s="34"/>
    </row>
    <row r="1042" spans="1:8" s="2" customFormat="1" ht="16.899999999999999" customHeight="1">
      <c r="A1042" s="33"/>
      <c r="B1042" s="34"/>
      <c r="C1042" s="222" t="s">
        <v>5774</v>
      </c>
      <c r="D1042" s="33"/>
      <c r="E1042" s="33"/>
      <c r="F1042" s="33"/>
      <c r="G1042" s="33"/>
      <c r="H1042" s="34"/>
    </row>
    <row r="1043" spans="1:8" s="2" customFormat="1" ht="16.899999999999999" customHeight="1">
      <c r="A1043" s="33"/>
      <c r="B1043" s="34"/>
      <c r="C1043" s="220" t="s">
        <v>2183</v>
      </c>
      <c r="D1043" s="220" t="s">
        <v>2184</v>
      </c>
      <c r="E1043" s="18" t="s">
        <v>288</v>
      </c>
      <c r="F1043" s="221">
        <v>62.32</v>
      </c>
      <c r="G1043" s="33"/>
      <c r="H1043" s="34"/>
    </row>
    <row r="1044" spans="1:8" s="2" customFormat="1" ht="16.899999999999999" customHeight="1">
      <c r="A1044" s="33"/>
      <c r="B1044" s="34"/>
      <c r="C1044" s="220" t="s">
        <v>2171</v>
      </c>
      <c r="D1044" s="220" t="s">
        <v>2172</v>
      </c>
      <c r="E1044" s="18" t="s">
        <v>288</v>
      </c>
      <c r="F1044" s="221">
        <v>186.721</v>
      </c>
      <c r="G1044" s="33"/>
      <c r="H1044" s="34"/>
    </row>
    <row r="1045" spans="1:8" s="2" customFormat="1" ht="16.899999999999999" customHeight="1">
      <c r="A1045" s="33"/>
      <c r="B1045" s="34"/>
      <c r="C1045" s="216" t="s">
        <v>1838</v>
      </c>
      <c r="D1045" s="217" t="s">
        <v>1</v>
      </c>
      <c r="E1045" s="218" t="s">
        <v>1</v>
      </c>
      <c r="F1045" s="219">
        <v>82.69</v>
      </c>
      <c r="G1045" s="33"/>
      <c r="H1045" s="34"/>
    </row>
    <row r="1046" spans="1:8" s="2" customFormat="1" ht="16.899999999999999" customHeight="1">
      <c r="A1046" s="33"/>
      <c r="B1046" s="34"/>
      <c r="C1046" s="220" t="s">
        <v>1</v>
      </c>
      <c r="D1046" s="220" t="s">
        <v>2033</v>
      </c>
      <c r="E1046" s="18" t="s">
        <v>1</v>
      </c>
      <c r="F1046" s="221">
        <v>82.69</v>
      </c>
      <c r="G1046" s="33"/>
      <c r="H1046" s="34"/>
    </row>
    <row r="1047" spans="1:8" s="2" customFormat="1" ht="16.899999999999999" customHeight="1">
      <c r="A1047" s="33"/>
      <c r="B1047" s="34"/>
      <c r="C1047" s="220" t="s">
        <v>1838</v>
      </c>
      <c r="D1047" s="220" t="s">
        <v>195</v>
      </c>
      <c r="E1047" s="18" t="s">
        <v>1</v>
      </c>
      <c r="F1047" s="221">
        <v>82.69</v>
      </c>
      <c r="G1047" s="33"/>
      <c r="H1047" s="34"/>
    </row>
    <row r="1048" spans="1:8" s="2" customFormat="1" ht="16.899999999999999" customHeight="1">
      <c r="A1048" s="33"/>
      <c r="B1048" s="34"/>
      <c r="C1048" s="222" t="s">
        <v>5774</v>
      </c>
      <c r="D1048" s="33"/>
      <c r="E1048" s="33"/>
      <c r="F1048" s="33"/>
      <c r="G1048" s="33"/>
      <c r="H1048" s="34"/>
    </row>
    <row r="1049" spans="1:8" s="2" customFormat="1" ht="16.899999999999999" customHeight="1">
      <c r="A1049" s="33"/>
      <c r="B1049" s="34"/>
      <c r="C1049" s="220" t="s">
        <v>2030</v>
      </c>
      <c r="D1049" s="220" t="s">
        <v>2031</v>
      </c>
      <c r="E1049" s="18" t="s">
        <v>280</v>
      </c>
      <c r="F1049" s="221">
        <v>82.69</v>
      </c>
      <c r="G1049" s="33"/>
      <c r="H1049" s="34"/>
    </row>
    <row r="1050" spans="1:8" s="2" customFormat="1" ht="16.899999999999999" customHeight="1">
      <c r="A1050" s="33"/>
      <c r="B1050" s="34"/>
      <c r="C1050" s="220" t="s">
        <v>2043</v>
      </c>
      <c r="D1050" s="220" t="s">
        <v>2044</v>
      </c>
      <c r="E1050" s="18" t="s">
        <v>228</v>
      </c>
      <c r="F1050" s="221">
        <v>224.91499999999999</v>
      </c>
      <c r="G1050" s="33"/>
      <c r="H1050" s="34"/>
    </row>
    <row r="1051" spans="1:8" s="2" customFormat="1" ht="16.899999999999999" customHeight="1">
      <c r="A1051" s="33"/>
      <c r="B1051" s="34"/>
      <c r="C1051" s="220" t="s">
        <v>3423</v>
      </c>
      <c r="D1051" s="220" t="s">
        <v>3424</v>
      </c>
      <c r="E1051" s="18" t="s">
        <v>280</v>
      </c>
      <c r="F1051" s="221">
        <v>105.7</v>
      </c>
      <c r="G1051" s="33"/>
      <c r="H1051" s="34"/>
    </row>
    <row r="1052" spans="1:8" s="2" customFormat="1" ht="16.899999999999999" customHeight="1">
      <c r="A1052" s="33"/>
      <c r="B1052" s="34"/>
      <c r="C1052" s="216" t="s">
        <v>1840</v>
      </c>
      <c r="D1052" s="217" t="s">
        <v>1</v>
      </c>
      <c r="E1052" s="218" t="s">
        <v>1</v>
      </c>
      <c r="F1052" s="219">
        <v>3.5</v>
      </c>
      <c r="G1052" s="33"/>
      <c r="H1052" s="34"/>
    </row>
    <row r="1053" spans="1:8" s="2" customFormat="1" ht="16.899999999999999" customHeight="1">
      <c r="A1053" s="33"/>
      <c r="B1053" s="34"/>
      <c r="C1053" s="220" t="s">
        <v>1</v>
      </c>
      <c r="D1053" s="220" t="s">
        <v>2037</v>
      </c>
      <c r="E1053" s="18" t="s">
        <v>1</v>
      </c>
      <c r="F1053" s="221">
        <v>3.5</v>
      </c>
      <c r="G1053" s="33"/>
      <c r="H1053" s="34"/>
    </row>
    <row r="1054" spans="1:8" s="2" customFormat="1" ht="16.899999999999999" customHeight="1">
      <c r="A1054" s="33"/>
      <c r="B1054" s="34"/>
      <c r="C1054" s="220" t="s">
        <v>1840</v>
      </c>
      <c r="D1054" s="220" t="s">
        <v>195</v>
      </c>
      <c r="E1054" s="18" t="s">
        <v>1</v>
      </c>
      <c r="F1054" s="221">
        <v>3.5</v>
      </c>
      <c r="G1054" s="33"/>
      <c r="H1054" s="34"/>
    </row>
    <row r="1055" spans="1:8" s="2" customFormat="1" ht="16.899999999999999" customHeight="1">
      <c r="A1055" s="33"/>
      <c r="B1055" s="34"/>
      <c r="C1055" s="222" t="s">
        <v>5774</v>
      </c>
      <c r="D1055" s="33"/>
      <c r="E1055" s="33"/>
      <c r="F1055" s="33"/>
      <c r="G1055" s="33"/>
      <c r="H1055" s="34"/>
    </row>
    <row r="1056" spans="1:8" s="2" customFormat="1" ht="16.899999999999999" customHeight="1">
      <c r="A1056" s="33"/>
      <c r="B1056" s="34"/>
      <c r="C1056" s="220" t="s">
        <v>2034</v>
      </c>
      <c r="D1056" s="220" t="s">
        <v>2035</v>
      </c>
      <c r="E1056" s="18" t="s">
        <v>280</v>
      </c>
      <c r="F1056" s="221">
        <v>3.5</v>
      </c>
      <c r="G1056" s="33"/>
      <c r="H1056" s="34"/>
    </row>
    <row r="1057" spans="1:8" s="2" customFormat="1" ht="16.899999999999999" customHeight="1">
      <c r="A1057" s="33"/>
      <c r="B1057" s="34"/>
      <c r="C1057" s="220" t="s">
        <v>2043</v>
      </c>
      <c r="D1057" s="220" t="s">
        <v>2044</v>
      </c>
      <c r="E1057" s="18" t="s">
        <v>228</v>
      </c>
      <c r="F1057" s="221">
        <v>224.91499999999999</v>
      </c>
      <c r="G1057" s="33"/>
      <c r="H1057" s="34"/>
    </row>
    <row r="1058" spans="1:8" s="2" customFormat="1" ht="16.899999999999999" customHeight="1">
      <c r="A1058" s="33"/>
      <c r="B1058" s="34"/>
      <c r="C1058" s="220" t="s">
        <v>3423</v>
      </c>
      <c r="D1058" s="220" t="s">
        <v>3424</v>
      </c>
      <c r="E1058" s="18" t="s">
        <v>280</v>
      </c>
      <c r="F1058" s="221">
        <v>105.7</v>
      </c>
      <c r="G1058" s="33"/>
      <c r="H1058" s="34"/>
    </row>
    <row r="1059" spans="1:8" s="2" customFormat="1" ht="16.899999999999999" customHeight="1">
      <c r="A1059" s="33"/>
      <c r="B1059" s="34"/>
      <c r="C1059" s="216" t="s">
        <v>1842</v>
      </c>
      <c r="D1059" s="217" t="s">
        <v>1843</v>
      </c>
      <c r="E1059" s="218" t="s">
        <v>1</v>
      </c>
      <c r="F1059" s="219">
        <v>142.28</v>
      </c>
      <c r="G1059" s="33"/>
      <c r="H1059" s="34"/>
    </row>
    <row r="1060" spans="1:8" s="2" customFormat="1" ht="16.899999999999999" customHeight="1">
      <c r="A1060" s="33"/>
      <c r="B1060" s="34"/>
      <c r="C1060" s="220" t="s">
        <v>1</v>
      </c>
      <c r="D1060" s="220" t="s">
        <v>2354</v>
      </c>
      <c r="E1060" s="18" t="s">
        <v>1</v>
      </c>
      <c r="F1060" s="221">
        <v>0</v>
      </c>
      <c r="G1060" s="33"/>
      <c r="H1060" s="34"/>
    </row>
    <row r="1061" spans="1:8" s="2" customFormat="1" ht="16.899999999999999" customHeight="1">
      <c r="A1061" s="33"/>
      <c r="B1061" s="34"/>
      <c r="C1061" s="220" t="s">
        <v>1</v>
      </c>
      <c r="D1061" s="220" t="s">
        <v>2367</v>
      </c>
      <c r="E1061" s="18" t="s">
        <v>1</v>
      </c>
      <c r="F1061" s="221">
        <v>113.24</v>
      </c>
      <c r="G1061" s="33"/>
      <c r="H1061" s="34"/>
    </row>
    <row r="1062" spans="1:8" s="2" customFormat="1" ht="16.899999999999999" customHeight="1">
      <c r="A1062" s="33"/>
      <c r="B1062" s="34"/>
      <c r="C1062" s="220" t="s">
        <v>1</v>
      </c>
      <c r="D1062" s="220" t="s">
        <v>2368</v>
      </c>
      <c r="E1062" s="18" t="s">
        <v>1</v>
      </c>
      <c r="F1062" s="221">
        <v>29.04</v>
      </c>
      <c r="G1062" s="33"/>
      <c r="H1062" s="34"/>
    </row>
    <row r="1063" spans="1:8" s="2" customFormat="1" ht="16.899999999999999" customHeight="1">
      <c r="A1063" s="33"/>
      <c r="B1063" s="34"/>
      <c r="C1063" s="220" t="s">
        <v>1842</v>
      </c>
      <c r="D1063" s="220" t="s">
        <v>1843</v>
      </c>
      <c r="E1063" s="18" t="s">
        <v>1</v>
      </c>
      <c r="F1063" s="221">
        <v>142.28</v>
      </c>
      <c r="G1063" s="33"/>
      <c r="H1063" s="34"/>
    </row>
    <row r="1064" spans="1:8" s="2" customFormat="1" ht="16.899999999999999" customHeight="1">
      <c r="A1064" s="33"/>
      <c r="B1064" s="34"/>
      <c r="C1064" s="222" t="s">
        <v>5774</v>
      </c>
      <c r="D1064" s="33"/>
      <c r="E1064" s="33"/>
      <c r="F1064" s="33"/>
      <c r="G1064" s="33"/>
      <c r="H1064" s="34"/>
    </row>
    <row r="1065" spans="1:8" s="2" customFormat="1" ht="16.899999999999999" customHeight="1">
      <c r="A1065" s="33"/>
      <c r="B1065" s="34"/>
      <c r="C1065" s="220" t="s">
        <v>2364</v>
      </c>
      <c r="D1065" s="220" t="s">
        <v>2365</v>
      </c>
      <c r="E1065" s="18" t="s">
        <v>375</v>
      </c>
      <c r="F1065" s="221">
        <v>3019.893</v>
      </c>
      <c r="G1065" s="33"/>
      <c r="H1065" s="34"/>
    </row>
    <row r="1066" spans="1:8" s="2" customFormat="1" ht="16.899999999999999" customHeight="1">
      <c r="A1066" s="33"/>
      <c r="B1066" s="34"/>
      <c r="C1066" s="216" t="s">
        <v>2376</v>
      </c>
      <c r="D1066" s="217" t="s">
        <v>2376</v>
      </c>
      <c r="E1066" s="218" t="s">
        <v>1</v>
      </c>
      <c r="F1066" s="219">
        <v>56.3</v>
      </c>
      <c r="G1066" s="33"/>
      <c r="H1066" s="34"/>
    </row>
    <row r="1067" spans="1:8" s="2" customFormat="1" ht="16.899999999999999" customHeight="1">
      <c r="A1067" s="33"/>
      <c r="B1067" s="34"/>
      <c r="C1067" s="220" t="s">
        <v>1</v>
      </c>
      <c r="D1067" s="220" t="s">
        <v>2354</v>
      </c>
      <c r="E1067" s="18" t="s">
        <v>1</v>
      </c>
      <c r="F1067" s="221">
        <v>0</v>
      </c>
      <c r="G1067" s="33"/>
      <c r="H1067" s="34"/>
    </row>
    <row r="1068" spans="1:8" s="2" customFormat="1" ht="16.899999999999999" customHeight="1">
      <c r="A1068" s="33"/>
      <c r="B1068" s="34"/>
      <c r="C1068" s="220" t="s">
        <v>1852</v>
      </c>
      <c r="D1068" s="220" t="s">
        <v>2374</v>
      </c>
      <c r="E1068" s="18" t="s">
        <v>1</v>
      </c>
      <c r="F1068" s="221">
        <v>40.42</v>
      </c>
      <c r="G1068" s="33"/>
      <c r="H1068" s="34"/>
    </row>
    <row r="1069" spans="1:8" s="2" customFormat="1" ht="16.899999999999999" customHeight="1">
      <c r="A1069" s="33"/>
      <c r="B1069" s="34"/>
      <c r="C1069" s="220" t="s">
        <v>1822</v>
      </c>
      <c r="D1069" s="220" t="s">
        <v>2375</v>
      </c>
      <c r="E1069" s="18" t="s">
        <v>1</v>
      </c>
      <c r="F1069" s="221">
        <v>15.88</v>
      </c>
      <c r="G1069" s="33"/>
      <c r="H1069" s="34"/>
    </row>
    <row r="1070" spans="1:8" s="2" customFormat="1" ht="16.899999999999999" customHeight="1">
      <c r="A1070" s="33"/>
      <c r="B1070" s="34"/>
      <c r="C1070" s="220" t="s">
        <v>2376</v>
      </c>
      <c r="D1070" s="220" t="s">
        <v>1843</v>
      </c>
      <c r="E1070" s="18" t="s">
        <v>1</v>
      </c>
      <c r="F1070" s="221">
        <v>56.3</v>
      </c>
      <c r="G1070" s="33"/>
      <c r="H1070" s="34"/>
    </row>
    <row r="1071" spans="1:8" s="2" customFormat="1" ht="16.899999999999999" customHeight="1">
      <c r="A1071" s="33"/>
      <c r="B1071" s="34"/>
      <c r="C1071" s="216" t="s">
        <v>1845</v>
      </c>
      <c r="D1071" s="217" t="s">
        <v>1</v>
      </c>
      <c r="E1071" s="218" t="s">
        <v>1</v>
      </c>
      <c r="F1071" s="219">
        <v>5.2640000000000002</v>
      </c>
      <c r="G1071" s="33"/>
      <c r="H1071" s="34"/>
    </row>
    <row r="1072" spans="1:8" s="2" customFormat="1" ht="16.899999999999999" customHeight="1">
      <c r="A1072" s="33"/>
      <c r="B1072" s="34"/>
      <c r="C1072" s="220" t="s">
        <v>1</v>
      </c>
      <c r="D1072" s="220" t="s">
        <v>2392</v>
      </c>
      <c r="E1072" s="18" t="s">
        <v>1</v>
      </c>
      <c r="F1072" s="221">
        <v>0</v>
      </c>
      <c r="G1072" s="33"/>
      <c r="H1072" s="34"/>
    </row>
    <row r="1073" spans="1:8" s="2" customFormat="1" ht="16.899999999999999" customHeight="1">
      <c r="A1073" s="33"/>
      <c r="B1073" s="34"/>
      <c r="C1073" s="220" t="s">
        <v>1</v>
      </c>
      <c r="D1073" s="220" t="s">
        <v>2393</v>
      </c>
      <c r="E1073" s="18" t="s">
        <v>1</v>
      </c>
      <c r="F1073" s="221">
        <v>5.2640000000000002</v>
      </c>
      <c r="G1073" s="33"/>
      <c r="H1073" s="34"/>
    </row>
    <row r="1074" spans="1:8" s="2" customFormat="1" ht="16.899999999999999" customHeight="1">
      <c r="A1074" s="33"/>
      <c r="B1074" s="34"/>
      <c r="C1074" s="220" t="s">
        <v>1845</v>
      </c>
      <c r="D1074" s="220" t="s">
        <v>510</v>
      </c>
      <c r="E1074" s="18" t="s">
        <v>1</v>
      </c>
      <c r="F1074" s="221">
        <v>5.2640000000000002</v>
      </c>
      <c r="G1074" s="33"/>
      <c r="H1074" s="34"/>
    </row>
    <row r="1075" spans="1:8" s="2" customFormat="1" ht="16.899999999999999" customHeight="1">
      <c r="A1075" s="33"/>
      <c r="B1075" s="34"/>
      <c r="C1075" s="222" t="s">
        <v>5774</v>
      </c>
      <c r="D1075" s="33"/>
      <c r="E1075" s="33"/>
      <c r="F1075" s="33"/>
      <c r="G1075" s="33"/>
      <c r="H1075" s="34"/>
    </row>
    <row r="1076" spans="1:8" s="2" customFormat="1" ht="16.899999999999999" customHeight="1">
      <c r="A1076" s="33"/>
      <c r="B1076" s="34"/>
      <c r="C1076" s="220" t="s">
        <v>2389</v>
      </c>
      <c r="D1076" s="220" t="s">
        <v>2390</v>
      </c>
      <c r="E1076" s="18" t="s">
        <v>228</v>
      </c>
      <c r="F1076" s="221">
        <v>5.2640000000000002</v>
      </c>
      <c r="G1076" s="33"/>
      <c r="H1076" s="34"/>
    </row>
    <row r="1077" spans="1:8" s="2" customFormat="1" ht="16.899999999999999" customHeight="1">
      <c r="A1077" s="33"/>
      <c r="B1077" s="34"/>
      <c r="C1077" s="220" t="s">
        <v>2394</v>
      </c>
      <c r="D1077" s="220" t="s">
        <v>2395</v>
      </c>
      <c r="E1077" s="18" t="s">
        <v>228</v>
      </c>
      <c r="F1077" s="221">
        <v>5.5270000000000001</v>
      </c>
      <c r="G1077" s="33"/>
      <c r="H1077" s="34"/>
    </row>
    <row r="1078" spans="1:8" s="2" customFormat="1" ht="16.899999999999999" customHeight="1">
      <c r="A1078" s="33"/>
      <c r="B1078" s="34"/>
      <c r="C1078" s="216" t="s">
        <v>1847</v>
      </c>
      <c r="D1078" s="217" t="s">
        <v>1</v>
      </c>
      <c r="E1078" s="218" t="s">
        <v>1</v>
      </c>
      <c r="F1078" s="219">
        <v>80.421999999999997</v>
      </c>
      <c r="G1078" s="33"/>
      <c r="H1078" s="34"/>
    </row>
    <row r="1079" spans="1:8" s="2" customFormat="1" ht="16.899999999999999" customHeight="1">
      <c r="A1079" s="33"/>
      <c r="B1079" s="34"/>
      <c r="C1079" s="220" t="s">
        <v>1</v>
      </c>
      <c r="D1079" s="220" t="s">
        <v>2736</v>
      </c>
      <c r="E1079" s="18" t="s">
        <v>1</v>
      </c>
      <c r="F1079" s="221">
        <v>0</v>
      </c>
      <c r="G1079" s="33"/>
      <c r="H1079" s="34"/>
    </row>
    <row r="1080" spans="1:8" s="2" customFormat="1" ht="16.899999999999999" customHeight="1">
      <c r="A1080" s="33"/>
      <c r="B1080" s="34"/>
      <c r="C1080" s="220" t="s">
        <v>1</v>
      </c>
      <c r="D1080" s="220" t="s">
        <v>2737</v>
      </c>
      <c r="E1080" s="18" t="s">
        <v>1</v>
      </c>
      <c r="F1080" s="221">
        <v>80.421999999999997</v>
      </c>
      <c r="G1080" s="33"/>
      <c r="H1080" s="34"/>
    </row>
    <row r="1081" spans="1:8" s="2" customFormat="1" ht="16.899999999999999" customHeight="1">
      <c r="A1081" s="33"/>
      <c r="B1081" s="34"/>
      <c r="C1081" s="220" t="s">
        <v>1847</v>
      </c>
      <c r="D1081" s="220" t="s">
        <v>510</v>
      </c>
      <c r="E1081" s="18" t="s">
        <v>1</v>
      </c>
      <c r="F1081" s="221">
        <v>80.421999999999997</v>
      </c>
      <c r="G1081" s="33"/>
      <c r="H1081" s="34"/>
    </row>
    <row r="1082" spans="1:8" s="2" customFormat="1" ht="16.899999999999999" customHeight="1">
      <c r="A1082" s="33"/>
      <c r="B1082" s="34"/>
      <c r="C1082" s="222" t="s">
        <v>5774</v>
      </c>
      <c r="D1082" s="33"/>
      <c r="E1082" s="33"/>
      <c r="F1082" s="33"/>
      <c r="G1082" s="33"/>
      <c r="H1082" s="34"/>
    </row>
    <row r="1083" spans="1:8" s="2" customFormat="1" ht="16.899999999999999" customHeight="1">
      <c r="A1083" s="33"/>
      <c r="B1083" s="34"/>
      <c r="C1083" s="220" t="s">
        <v>2733</v>
      </c>
      <c r="D1083" s="220" t="s">
        <v>2734</v>
      </c>
      <c r="E1083" s="18" t="s">
        <v>288</v>
      </c>
      <c r="F1083" s="221">
        <v>80.421999999999997</v>
      </c>
      <c r="G1083" s="33"/>
      <c r="H1083" s="34"/>
    </row>
    <row r="1084" spans="1:8" s="2" customFormat="1" ht="16.899999999999999" customHeight="1">
      <c r="A1084" s="33"/>
      <c r="B1084" s="34"/>
      <c r="C1084" s="220" t="s">
        <v>2739</v>
      </c>
      <c r="D1084" s="220" t="s">
        <v>2740</v>
      </c>
      <c r="E1084" s="18" t="s">
        <v>288</v>
      </c>
      <c r="F1084" s="221">
        <v>80.421999999999997</v>
      </c>
      <c r="G1084" s="33"/>
      <c r="H1084" s="34"/>
    </row>
    <row r="1085" spans="1:8" s="2" customFormat="1" ht="16.899999999999999" customHeight="1">
      <c r="A1085" s="33"/>
      <c r="B1085" s="34"/>
      <c r="C1085" s="216" t="s">
        <v>1849</v>
      </c>
      <c r="D1085" s="217" t="s">
        <v>1</v>
      </c>
      <c r="E1085" s="218" t="s">
        <v>1</v>
      </c>
      <c r="F1085" s="219">
        <v>16.98</v>
      </c>
      <c r="G1085" s="33"/>
      <c r="H1085" s="34"/>
    </row>
    <row r="1086" spans="1:8" s="2" customFormat="1" ht="16.899999999999999" customHeight="1">
      <c r="A1086" s="33"/>
      <c r="B1086" s="34"/>
      <c r="C1086" s="220" t="s">
        <v>1</v>
      </c>
      <c r="D1086" s="220" t="s">
        <v>2341</v>
      </c>
      <c r="E1086" s="18" t="s">
        <v>1</v>
      </c>
      <c r="F1086" s="221">
        <v>16.98</v>
      </c>
      <c r="G1086" s="33"/>
      <c r="H1086" s="34"/>
    </row>
    <row r="1087" spans="1:8" s="2" customFormat="1" ht="16.899999999999999" customHeight="1">
      <c r="A1087" s="33"/>
      <c r="B1087" s="34"/>
      <c r="C1087" s="220" t="s">
        <v>1849</v>
      </c>
      <c r="D1087" s="220" t="s">
        <v>195</v>
      </c>
      <c r="E1087" s="18" t="s">
        <v>1</v>
      </c>
      <c r="F1087" s="221">
        <v>16.98</v>
      </c>
      <c r="G1087" s="33"/>
      <c r="H1087" s="34"/>
    </row>
    <row r="1088" spans="1:8" s="2" customFormat="1" ht="16.899999999999999" customHeight="1">
      <c r="A1088" s="33"/>
      <c r="B1088" s="34"/>
      <c r="C1088" s="222" t="s">
        <v>5774</v>
      </c>
      <c r="D1088" s="33"/>
      <c r="E1088" s="33"/>
      <c r="F1088" s="33"/>
      <c r="G1088" s="33"/>
      <c r="H1088" s="34"/>
    </row>
    <row r="1089" spans="1:8" s="2" customFormat="1" ht="16.899999999999999" customHeight="1">
      <c r="A1089" s="33"/>
      <c r="B1089" s="34"/>
      <c r="C1089" s="220" t="s">
        <v>2338</v>
      </c>
      <c r="D1089" s="220" t="s">
        <v>2339</v>
      </c>
      <c r="E1089" s="18" t="s">
        <v>228</v>
      </c>
      <c r="F1089" s="221">
        <v>54.081000000000003</v>
      </c>
      <c r="G1089" s="33"/>
      <c r="H1089" s="34"/>
    </row>
    <row r="1090" spans="1:8" s="2" customFormat="1" ht="16.899999999999999" customHeight="1">
      <c r="A1090" s="33"/>
      <c r="B1090" s="34"/>
      <c r="C1090" s="220" t="s">
        <v>2351</v>
      </c>
      <c r="D1090" s="220" t="s">
        <v>2352</v>
      </c>
      <c r="E1090" s="18" t="s">
        <v>288</v>
      </c>
      <c r="F1090" s="221">
        <v>107.229</v>
      </c>
      <c r="G1090" s="33"/>
      <c r="H1090" s="34"/>
    </row>
    <row r="1091" spans="1:8" s="2" customFormat="1" ht="16.899999999999999" customHeight="1">
      <c r="A1091" s="33"/>
      <c r="B1091" s="34"/>
      <c r="C1091" s="220" t="s">
        <v>2364</v>
      </c>
      <c r="D1091" s="220" t="s">
        <v>2365</v>
      </c>
      <c r="E1091" s="18" t="s">
        <v>375</v>
      </c>
      <c r="F1091" s="221">
        <v>3019.893</v>
      </c>
      <c r="G1091" s="33"/>
      <c r="H1091" s="34"/>
    </row>
    <row r="1092" spans="1:8" s="2" customFormat="1" ht="16.899999999999999" customHeight="1">
      <c r="A1092" s="33"/>
      <c r="B1092" s="34"/>
      <c r="C1092" s="220" t="s">
        <v>2371</v>
      </c>
      <c r="D1092" s="220" t="s">
        <v>2372</v>
      </c>
      <c r="E1092" s="18" t="s">
        <v>375</v>
      </c>
      <c r="F1092" s="221">
        <v>1127.557</v>
      </c>
      <c r="G1092" s="33"/>
      <c r="H1092" s="34"/>
    </row>
    <row r="1093" spans="1:8" s="2" customFormat="1" ht="16.899999999999999" customHeight="1">
      <c r="A1093" s="33"/>
      <c r="B1093" s="34"/>
      <c r="C1093" s="220" t="s">
        <v>2389</v>
      </c>
      <c r="D1093" s="220" t="s">
        <v>2390</v>
      </c>
      <c r="E1093" s="18" t="s">
        <v>228</v>
      </c>
      <c r="F1093" s="221">
        <v>5.2640000000000002</v>
      </c>
      <c r="G1093" s="33"/>
      <c r="H1093" s="34"/>
    </row>
    <row r="1094" spans="1:8" s="2" customFormat="1" ht="16.899999999999999" customHeight="1">
      <c r="A1094" s="33"/>
      <c r="B1094" s="34"/>
      <c r="C1094" s="220" t="s">
        <v>2398</v>
      </c>
      <c r="D1094" s="220" t="s">
        <v>2399</v>
      </c>
      <c r="E1094" s="18" t="s">
        <v>280</v>
      </c>
      <c r="F1094" s="221">
        <v>106.32</v>
      </c>
      <c r="G1094" s="33"/>
      <c r="H1094" s="34"/>
    </row>
    <row r="1095" spans="1:8" s="2" customFormat="1" ht="16.899999999999999" customHeight="1">
      <c r="A1095" s="33"/>
      <c r="B1095" s="34"/>
      <c r="C1095" s="220" t="s">
        <v>2512</v>
      </c>
      <c r="D1095" s="220" t="s">
        <v>2513</v>
      </c>
      <c r="E1095" s="18" t="s">
        <v>280</v>
      </c>
      <c r="F1095" s="221">
        <v>16.98</v>
      </c>
      <c r="G1095" s="33"/>
      <c r="H1095" s="34"/>
    </row>
    <row r="1096" spans="1:8" s="2" customFormat="1" ht="16.899999999999999" customHeight="1">
      <c r="A1096" s="33"/>
      <c r="B1096" s="34"/>
      <c r="C1096" s="220" t="s">
        <v>2523</v>
      </c>
      <c r="D1096" s="220" t="s">
        <v>2524</v>
      </c>
      <c r="E1096" s="18" t="s">
        <v>288</v>
      </c>
      <c r="F1096" s="221">
        <v>38.085999999999999</v>
      </c>
      <c r="G1096" s="33"/>
      <c r="H1096" s="34"/>
    </row>
    <row r="1097" spans="1:8" s="2" customFormat="1" ht="16.899999999999999" customHeight="1">
      <c r="A1097" s="33"/>
      <c r="B1097" s="34"/>
      <c r="C1097" s="220" t="s">
        <v>2667</v>
      </c>
      <c r="D1097" s="220" t="s">
        <v>2668</v>
      </c>
      <c r="E1097" s="18" t="s">
        <v>228</v>
      </c>
      <c r="F1097" s="221">
        <v>4.1109999999999998</v>
      </c>
      <c r="G1097" s="33"/>
      <c r="H1097" s="34"/>
    </row>
    <row r="1098" spans="1:8" s="2" customFormat="1" ht="16.899999999999999" customHeight="1">
      <c r="A1098" s="33"/>
      <c r="B1098" s="34"/>
      <c r="C1098" s="220" t="s">
        <v>2675</v>
      </c>
      <c r="D1098" s="220" t="s">
        <v>2676</v>
      </c>
      <c r="E1098" s="18" t="s">
        <v>228</v>
      </c>
      <c r="F1098" s="221">
        <v>1.0680000000000001</v>
      </c>
      <c r="G1098" s="33"/>
      <c r="H1098" s="34"/>
    </row>
    <row r="1099" spans="1:8" s="2" customFormat="1" ht="16.899999999999999" customHeight="1">
      <c r="A1099" s="33"/>
      <c r="B1099" s="34"/>
      <c r="C1099" s="220" t="s">
        <v>2682</v>
      </c>
      <c r="D1099" s="220" t="s">
        <v>2683</v>
      </c>
      <c r="E1099" s="18" t="s">
        <v>228</v>
      </c>
      <c r="F1099" s="221">
        <v>4.3639999999999999</v>
      </c>
      <c r="G1099" s="33"/>
      <c r="H1099" s="34"/>
    </row>
    <row r="1100" spans="1:8" s="2" customFormat="1" ht="16.899999999999999" customHeight="1">
      <c r="A1100" s="33"/>
      <c r="B1100" s="34"/>
      <c r="C1100" s="220" t="s">
        <v>2687</v>
      </c>
      <c r="D1100" s="220" t="s">
        <v>2688</v>
      </c>
      <c r="E1100" s="18" t="s">
        <v>288</v>
      </c>
      <c r="F1100" s="221">
        <v>10.074999999999999</v>
      </c>
      <c r="G1100" s="33"/>
      <c r="H1100" s="34"/>
    </row>
    <row r="1101" spans="1:8" s="2" customFormat="1" ht="16.899999999999999" customHeight="1">
      <c r="A1101" s="33"/>
      <c r="B1101" s="34"/>
      <c r="C1101" s="220" t="s">
        <v>2693</v>
      </c>
      <c r="D1101" s="220" t="s">
        <v>2694</v>
      </c>
      <c r="E1101" s="18" t="s">
        <v>288</v>
      </c>
      <c r="F1101" s="221">
        <v>8.49</v>
      </c>
      <c r="G1101" s="33"/>
      <c r="H1101" s="34"/>
    </row>
    <row r="1102" spans="1:8" s="2" customFormat="1" ht="16.899999999999999" customHeight="1">
      <c r="A1102" s="33"/>
      <c r="B1102" s="34"/>
      <c r="C1102" s="220" t="s">
        <v>2697</v>
      </c>
      <c r="D1102" s="220" t="s">
        <v>2698</v>
      </c>
      <c r="E1102" s="18" t="s">
        <v>280</v>
      </c>
      <c r="F1102" s="221">
        <v>20.149999999999999</v>
      </c>
      <c r="G1102" s="33"/>
      <c r="H1102" s="34"/>
    </row>
    <row r="1103" spans="1:8" s="2" customFormat="1" ht="16.899999999999999" customHeight="1">
      <c r="A1103" s="33"/>
      <c r="B1103" s="34"/>
      <c r="C1103" s="220" t="s">
        <v>2704</v>
      </c>
      <c r="D1103" s="220" t="s">
        <v>2705</v>
      </c>
      <c r="E1103" s="18" t="s">
        <v>280</v>
      </c>
      <c r="F1103" s="221">
        <v>16.98</v>
      </c>
      <c r="G1103" s="33"/>
      <c r="H1103" s="34"/>
    </row>
    <row r="1104" spans="1:8" s="2" customFormat="1" ht="16.899999999999999" customHeight="1">
      <c r="A1104" s="33"/>
      <c r="B1104" s="34"/>
      <c r="C1104" s="220" t="s">
        <v>2603</v>
      </c>
      <c r="D1104" s="220" t="s">
        <v>2604</v>
      </c>
      <c r="E1104" s="18" t="s">
        <v>228</v>
      </c>
      <c r="F1104" s="221">
        <v>9.2710000000000008</v>
      </c>
      <c r="G1104" s="33"/>
      <c r="H1104" s="34"/>
    </row>
    <row r="1105" spans="1:8" s="2" customFormat="1" ht="16.899999999999999" customHeight="1">
      <c r="A1105" s="33"/>
      <c r="B1105" s="34"/>
      <c r="C1105" s="220" t="s">
        <v>2609</v>
      </c>
      <c r="D1105" s="220" t="s">
        <v>2610</v>
      </c>
      <c r="E1105" s="18" t="s">
        <v>228</v>
      </c>
      <c r="F1105" s="221">
        <v>38.866999999999997</v>
      </c>
      <c r="G1105" s="33"/>
      <c r="H1105" s="34"/>
    </row>
    <row r="1106" spans="1:8" s="2" customFormat="1" ht="16.899999999999999" customHeight="1">
      <c r="A1106" s="33"/>
      <c r="B1106" s="34"/>
      <c r="C1106" s="220" t="s">
        <v>2620</v>
      </c>
      <c r="D1106" s="220" t="s">
        <v>2621</v>
      </c>
      <c r="E1106" s="18" t="s">
        <v>288</v>
      </c>
      <c r="F1106" s="221">
        <v>8.0229999999999997</v>
      </c>
      <c r="G1106" s="33"/>
      <c r="H1106" s="34"/>
    </row>
    <row r="1107" spans="1:8" s="2" customFormat="1" ht="16.899999999999999" customHeight="1">
      <c r="A1107" s="33"/>
      <c r="B1107" s="34"/>
      <c r="C1107" s="220" t="s">
        <v>2615</v>
      </c>
      <c r="D1107" s="220" t="s">
        <v>2616</v>
      </c>
      <c r="E1107" s="18" t="s">
        <v>280</v>
      </c>
      <c r="F1107" s="221">
        <v>62.33</v>
      </c>
      <c r="G1107" s="33"/>
      <c r="H1107" s="34"/>
    </row>
    <row r="1108" spans="1:8" s="2" customFormat="1" ht="16.899999999999999" customHeight="1">
      <c r="A1108" s="33"/>
      <c r="B1108" s="34"/>
      <c r="C1108" s="220" t="s">
        <v>2630</v>
      </c>
      <c r="D1108" s="220" t="s">
        <v>2631</v>
      </c>
      <c r="E1108" s="18" t="s">
        <v>234</v>
      </c>
      <c r="F1108" s="221">
        <v>0.113</v>
      </c>
      <c r="G1108" s="33"/>
      <c r="H1108" s="34"/>
    </row>
    <row r="1109" spans="1:8" s="2" customFormat="1" ht="16.899999999999999" customHeight="1">
      <c r="A1109" s="33"/>
      <c r="B1109" s="34"/>
      <c r="C1109" s="220" t="s">
        <v>2636</v>
      </c>
      <c r="D1109" s="220" t="s">
        <v>2637</v>
      </c>
      <c r="E1109" s="18" t="s">
        <v>234</v>
      </c>
      <c r="F1109" s="221">
        <v>0.39900000000000002</v>
      </c>
      <c r="G1109" s="33"/>
      <c r="H1109" s="34"/>
    </row>
    <row r="1110" spans="1:8" s="2" customFormat="1" ht="16.899999999999999" customHeight="1">
      <c r="A1110" s="33"/>
      <c r="B1110" s="34"/>
      <c r="C1110" s="220" t="s">
        <v>2641</v>
      </c>
      <c r="D1110" s="220" t="s">
        <v>2642</v>
      </c>
      <c r="E1110" s="18" t="s">
        <v>234</v>
      </c>
      <c r="F1110" s="221">
        <v>0.63100000000000001</v>
      </c>
      <c r="G1110" s="33"/>
      <c r="H1110" s="34"/>
    </row>
    <row r="1111" spans="1:8" s="2" customFormat="1" ht="16.899999999999999" customHeight="1">
      <c r="A1111" s="33"/>
      <c r="B1111" s="34"/>
      <c r="C1111" s="220" t="s">
        <v>2899</v>
      </c>
      <c r="D1111" s="220" t="s">
        <v>2900</v>
      </c>
      <c r="E1111" s="18" t="s">
        <v>228</v>
      </c>
      <c r="F1111" s="221">
        <v>93.299000000000007</v>
      </c>
      <c r="G1111" s="33"/>
      <c r="H1111" s="34"/>
    </row>
    <row r="1112" spans="1:8" s="2" customFormat="1" ht="16.899999999999999" customHeight="1">
      <c r="A1112" s="33"/>
      <c r="B1112" s="34"/>
      <c r="C1112" s="220" t="s">
        <v>2919</v>
      </c>
      <c r="D1112" s="220" t="s">
        <v>2920</v>
      </c>
      <c r="E1112" s="18" t="s">
        <v>228</v>
      </c>
      <c r="F1112" s="221">
        <v>3.617</v>
      </c>
      <c r="G1112" s="33"/>
      <c r="H1112" s="34"/>
    </row>
    <row r="1113" spans="1:8" s="2" customFormat="1" ht="16.899999999999999" customHeight="1">
      <c r="A1113" s="33"/>
      <c r="B1113" s="34"/>
      <c r="C1113" s="220" t="s">
        <v>2959</v>
      </c>
      <c r="D1113" s="220" t="s">
        <v>2960</v>
      </c>
      <c r="E1113" s="18" t="s">
        <v>288</v>
      </c>
      <c r="F1113" s="221">
        <v>24.11</v>
      </c>
      <c r="G1113" s="33"/>
      <c r="H1113" s="34"/>
    </row>
    <row r="1114" spans="1:8" s="2" customFormat="1" ht="16.899999999999999" customHeight="1">
      <c r="A1114" s="33"/>
      <c r="B1114" s="34"/>
      <c r="C1114" s="220" t="s">
        <v>2970</v>
      </c>
      <c r="D1114" s="220" t="s">
        <v>2971</v>
      </c>
      <c r="E1114" s="18" t="s">
        <v>288</v>
      </c>
      <c r="F1114" s="221">
        <v>24.11</v>
      </c>
      <c r="G1114" s="33"/>
      <c r="H1114" s="34"/>
    </row>
    <row r="1115" spans="1:8" s="2" customFormat="1" ht="16.899999999999999" customHeight="1">
      <c r="A1115" s="33"/>
      <c r="B1115" s="34"/>
      <c r="C1115" s="220" t="s">
        <v>2646</v>
      </c>
      <c r="D1115" s="220" t="s">
        <v>2647</v>
      </c>
      <c r="E1115" s="18" t="s">
        <v>280</v>
      </c>
      <c r="F1115" s="221">
        <v>24.751999999999999</v>
      </c>
      <c r="G1115" s="33"/>
      <c r="H1115" s="34"/>
    </row>
    <row r="1116" spans="1:8" s="2" customFormat="1" ht="16.899999999999999" customHeight="1">
      <c r="A1116" s="33"/>
      <c r="B1116" s="34"/>
      <c r="C1116" s="220" t="s">
        <v>2652</v>
      </c>
      <c r="D1116" s="220" t="s">
        <v>2653</v>
      </c>
      <c r="E1116" s="18" t="s">
        <v>280</v>
      </c>
      <c r="F1116" s="221">
        <v>20.858000000000001</v>
      </c>
      <c r="G1116" s="33"/>
      <c r="H1116" s="34"/>
    </row>
    <row r="1117" spans="1:8" s="2" customFormat="1" ht="16.899999999999999" customHeight="1">
      <c r="A1117" s="33"/>
      <c r="B1117" s="34"/>
      <c r="C1117" s="220" t="s">
        <v>2662</v>
      </c>
      <c r="D1117" s="220" t="s">
        <v>2663</v>
      </c>
      <c r="E1117" s="18" t="s">
        <v>280</v>
      </c>
      <c r="F1117" s="221">
        <v>33.96</v>
      </c>
      <c r="G1117" s="33"/>
      <c r="H1117" s="34"/>
    </row>
    <row r="1118" spans="1:8" s="2" customFormat="1" ht="16.899999999999999" customHeight="1">
      <c r="A1118" s="33"/>
      <c r="B1118" s="34"/>
      <c r="C1118" s="220" t="s">
        <v>2657</v>
      </c>
      <c r="D1118" s="220" t="s">
        <v>2658</v>
      </c>
      <c r="E1118" s="18" t="s">
        <v>280</v>
      </c>
      <c r="F1118" s="221">
        <v>40.299999999999997</v>
      </c>
      <c r="G1118" s="33"/>
      <c r="H1118" s="34"/>
    </row>
    <row r="1119" spans="1:8" s="2" customFormat="1" ht="16.899999999999999" customHeight="1">
      <c r="A1119" s="33"/>
      <c r="B1119" s="34"/>
      <c r="C1119" s="220" t="s">
        <v>2380</v>
      </c>
      <c r="D1119" s="220" t="s">
        <v>2381</v>
      </c>
      <c r="E1119" s="18" t="s">
        <v>234</v>
      </c>
      <c r="F1119" s="221">
        <v>0.86599999999999999</v>
      </c>
      <c r="G1119" s="33"/>
      <c r="H1119" s="34"/>
    </row>
    <row r="1120" spans="1:8" s="2" customFormat="1" ht="16.899999999999999" customHeight="1">
      <c r="A1120" s="33"/>
      <c r="B1120" s="34"/>
      <c r="C1120" s="220" t="s">
        <v>2385</v>
      </c>
      <c r="D1120" s="220" t="s">
        <v>2386</v>
      </c>
      <c r="E1120" s="18" t="s">
        <v>234</v>
      </c>
      <c r="F1120" s="221">
        <v>0.27200000000000002</v>
      </c>
      <c r="G1120" s="33"/>
      <c r="H1120" s="34"/>
    </row>
    <row r="1121" spans="1:8" s="2" customFormat="1" ht="16.899999999999999" customHeight="1">
      <c r="A1121" s="33"/>
      <c r="B1121" s="34"/>
      <c r="C1121" s="216" t="s">
        <v>269</v>
      </c>
      <c r="D1121" s="217" t="s">
        <v>1</v>
      </c>
      <c r="E1121" s="218" t="s">
        <v>1</v>
      </c>
      <c r="F1121" s="219">
        <v>191.4</v>
      </c>
      <c r="G1121" s="33"/>
      <c r="H1121" s="34"/>
    </row>
    <row r="1122" spans="1:8" s="2" customFormat="1" ht="16.899999999999999" customHeight="1">
      <c r="A1122" s="33"/>
      <c r="B1122" s="34"/>
      <c r="C1122" s="220" t="s">
        <v>1</v>
      </c>
      <c r="D1122" s="220" t="s">
        <v>365</v>
      </c>
      <c r="E1122" s="18" t="s">
        <v>1</v>
      </c>
      <c r="F1122" s="221">
        <v>0</v>
      </c>
      <c r="G1122" s="33"/>
      <c r="H1122" s="34"/>
    </row>
    <row r="1123" spans="1:8" s="2" customFormat="1" ht="16.899999999999999" customHeight="1">
      <c r="A1123" s="33"/>
      <c r="B1123" s="34"/>
      <c r="C1123" s="220" t="s">
        <v>269</v>
      </c>
      <c r="D1123" s="220" t="s">
        <v>366</v>
      </c>
      <c r="E1123" s="18" t="s">
        <v>1</v>
      </c>
      <c r="F1123" s="221">
        <v>191.4</v>
      </c>
      <c r="G1123" s="33"/>
      <c r="H1123" s="34"/>
    </row>
    <row r="1124" spans="1:8" s="2" customFormat="1" ht="16.899999999999999" customHeight="1">
      <c r="A1124" s="33"/>
      <c r="B1124" s="34"/>
      <c r="C1124" s="222" t="s">
        <v>5774</v>
      </c>
      <c r="D1124" s="33"/>
      <c r="E1124" s="33"/>
      <c r="F1124" s="33"/>
      <c r="G1124" s="33"/>
      <c r="H1124" s="34"/>
    </row>
    <row r="1125" spans="1:8" s="2" customFormat="1" ht="16.899999999999999" customHeight="1">
      <c r="A1125" s="33"/>
      <c r="B1125" s="34"/>
      <c r="C1125" s="220" t="s">
        <v>362</v>
      </c>
      <c r="D1125" s="220" t="s">
        <v>363</v>
      </c>
      <c r="E1125" s="18" t="s">
        <v>288</v>
      </c>
      <c r="F1125" s="221">
        <v>191.4</v>
      </c>
      <c r="G1125" s="33"/>
      <c r="H1125" s="34"/>
    </row>
    <row r="1126" spans="1:8" s="2" customFormat="1" ht="16.899999999999999" customHeight="1">
      <c r="A1126" s="33"/>
      <c r="B1126" s="34"/>
      <c r="C1126" s="220" t="s">
        <v>368</v>
      </c>
      <c r="D1126" s="220" t="s">
        <v>369</v>
      </c>
      <c r="E1126" s="18" t="s">
        <v>288</v>
      </c>
      <c r="F1126" s="221">
        <v>191.4</v>
      </c>
      <c r="G1126" s="33"/>
      <c r="H1126" s="34"/>
    </row>
    <row r="1127" spans="1:8" s="2" customFormat="1" ht="16.899999999999999" customHeight="1">
      <c r="A1127" s="33"/>
      <c r="B1127" s="34"/>
      <c r="C1127" s="220" t="s">
        <v>373</v>
      </c>
      <c r="D1127" s="220" t="s">
        <v>374</v>
      </c>
      <c r="E1127" s="18" t="s">
        <v>375</v>
      </c>
      <c r="F1127" s="221">
        <v>6.6989999999999998</v>
      </c>
      <c r="G1127" s="33"/>
      <c r="H1127" s="34"/>
    </row>
    <row r="1128" spans="1:8" s="2" customFormat="1" ht="16.899999999999999" customHeight="1">
      <c r="A1128" s="33"/>
      <c r="B1128" s="34"/>
      <c r="C1128" s="216" t="s">
        <v>1852</v>
      </c>
      <c r="D1128" s="217" t="s">
        <v>1</v>
      </c>
      <c r="E1128" s="218" t="s">
        <v>1</v>
      </c>
      <c r="F1128" s="219">
        <v>40.42</v>
      </c>
      <c r="G1128" s="33"/>
      <c r="H1128" s="34"/>
    </row>
    <row r="1129" spans="1:8" s="2" customFormat="1" ht="16.899999999999999" customHeight="1">
      <c r="A1129" s="33"/>
      <c r="B1129" s="34"/>
      <c r="C1129" s="220" t="s">
        <v>1</v>
      </c>
      <c r="D1129" s="220" t="s">
        <v>2354</v>
      </c>
      <c r="E1129" s="18" t="s">
        <v>1</v>
      </c>
      <c r="F1129" s="221">
        <v>0</v>
      </c>
      <c r="G1129" s="33"/>
      <c r="H1129" s="34"/>
    </row>
    <row r="1130" spans="1:8" s="2" customFormat="1" ht="16.899999999999999" customHeight="1">
      <c r="A1130" s="33"/>
      <c r="B1130" s="34"/>
      <c r="C1130" s="220" t="s">
        <v>1852</v>
      </c>
      <c r="D1130" s="220" t="s">
        <v>2374</v>
      </c>
      <c r="E1130" s="18" t="s">
        <v>1</v>
      </c>
      <c r="F1130" s="221">
        <v>40.42</v>
      </c>
      <c r="G1130" s="33"/>
      <c r="H1130" s="34"/>
    </row>
    <row r="1131" spans="1:8" s="2" customFormat="1" ht="16.899999999999999" customHeight="1">
      <c r="A1131" s="33"/>
      <c r="B1131" s="34"/>
      <c r="C1131" s="222" t="s">
        <v>5774</v>
      </c>
      <c r="D1131" s="33"/>
      <c r="E1131" s="33"/>
      <c r="F1131" s="33"/>
      <c r="G1131" s="33"/>
      <c r="H1131" s="34"/>
    </row>
    <row r="1132" spans="1:8" s="2" customFormat="1" ht="16.899999999999999" customHeight="1">
      <c r="A1132" s="33"/>
      <c r="B1132" s="34"/>
      <c r="C1132" s="220" t="s">
        <v>2371</v>
      </c>
      <c r="D1132" s="220" t="s">
        <v>2372</v>
      </c>
      <c r="E1132" s="18" t="s">
        <v>375</v>
      </c>
      <c r="F1132" s="221">
        <v>1127.557</v>
      </c>
      <c r="G1132" s="33"/>
      <c r="H1132" s="34"/>
    </row>
    <row r="1133" spans="1:8" s="2" customFormat="1" ht="16.899999999999999" customHeight="1">
      <c r="A1133" s="33"/>
      <c r="B1133" s="34"/>
      <c r="C1133" s="220" t="s">
        <v>2380</v>
      </c>
      <c r="D1133" s="220" t="s">
        <v>2381</v>
      </c>
      <c r="E1133" s="18" t="s">
        <v>234</v>
      </c>
      <c r="F1133" s="221">
        <v>0.86599999999999999</v>
      </c>
      <c r="G1133" s="33"/>
      <c r="H1133" s="34"/>
    </row>
    <row r="1134" spans="1:8" s="2" customFormat="1" ht="16.899999999999999" customHeight="1">
      <c r="A1134" s="33"/>
      <c r="B1134" s="34"/>
      <c r="C1134" s="216" t="s">
        <v>1854</v>
      </c>
      <c r="D1134" s="217" t="s">
        <v>1</v>
      </c>
      <c r="E1134" s="218" t="s">
        <v>1</v>
      </c>
      <c r="F1134" s="219">
        <v>10</v>
      </c>
      <c r="G1134" s="33"/>
      <c r="H1134" s="34"/>
    </row>
    <row r="1135" spans="1:8" s="2" customFormat="1" ht="16.899999999999999" customHeight="1">
      <c r="A1135" s="33"/>
      <c r="B1135" s="34"/>
      <c r="C1135" s="220" t="s">
        <v>1</v>
      </c>
      <c r="D1135" s="220" t="s">
        <v>2537</v>
      </c>
      <c r="E1135" s="18" t="s">
        <v>1</v>
      </c>
      <c r="F1135" s="221">
        <v>0</v>
      </c>
      <c r="G1135" s="33"/>
      <c r="H1135" s="34"/>
    </row>
    <row r="1136" spans="1:8" s="2" customFormat="1" ht="16.899999999999999" customHeight="1">
      <c r="A1136" s="33"/>
      <c r="B1136" s="34"/>
      <c r="C1136" s="220" t="s">
        <v>1</v>
      </c>
      <c r="D1136" s="220" t="s">
        <v>2538</v>
      </c>
      <c r="E1136" s="18" t="s">
        <v>1</v>
      </c>
      <c r="F1136" s="221">
        <v>10</v>
      </c>
      <c r="G1136" s="33"/>
      <c r="H1136" s="34"/>
    </row>
    <row r="1137" spans="1:8" s="2" customFormat="1" ht="16.899999999999999" customHeight="1">
      <c r="A1137" s="33"/>
      <c r="B1137" s="34"/>
      <c r="C1137" s="220" t="s">
        <v>1854</v>
      </c>
      <c r="D1137" s="220" t="s">
        <v>510</v>
      </c>
      <c r="E1137" s="18" t="s">
        <v>1</v>
      </c>
      <c r="F1137" s="221">
        <v>10</v>
      </c>
      <c r="G1137" s="33"/>
      <c r="H1137" s="34"/>
    </row>
    <row r="1138" spans="1:8" s="2" customFormat="1" ht="16.899999999999999" customHeight="1">
      <c r="A1138" s="33"/>
      <c r="B1138" s="34"/>
      <c r="C1138" s="222" t="s">
        <v>5774</v>
      </c>
      <c r="D1138" s="33"/>
      <c r="E1138" s="33"/>
      <c r="F1138" s="33"/>
      <c r="G1138" s="33"/>
      <c r="H1138" s="34"/>
    </row>
    <row r="1139" spans="1:8" s="2" customFormat="1" ht="16.899999999999999" customHeight="1">
      <c r="A1139" s="33"/>
      <c r="B1139" s="34"/>
      <c r="C1139" s="220" t="s">
        <v>2534</v>
      </c>
      <c r="D1139" s="220" t="s">
        <v>2535</v>
      </c>
      <c r="E1139" s="18" t="s">
        <v>280</v>
      </c>
      <c r="F1139" s="221">
        <v>1</v>
      </c>
      <c r="G1139" s="33"/>
      <c r="H1139" s="34"/>
    </row>
    <row r="1140" spans="1:8" s="2" customFormat="1" ht="16.899999999999999" customHeight="1">
      <c r="A1140" s="33"/>
      <c r="B1140" s="34"/>
      <c r="C1140" s="220" t="s">
        <v>2541</v>
      </c>
      <c r="D1140" s="220" t="s">
        <v>2542</v>
      </c>
      <c r="E1140" s="18" t="s">
        <v>280</v>
      </c>
      <c r="F1140" s="221">
        <v>8.1999999999999993</v>
      </c>
      <c r="G1140" s="33"/>
      <c r="H1140" s="34"/>
    </row>
    <row r="1141" spans="1:8" s="2" customFormat="1" ht="16.899999999999999" customHeight="1">
      <c r="A1141" s="33"/>
      <c r="B1141" s="34"/>
      <c r="C1141" s="220" t="s">
        <v>2546</v>
      </c>
      <c r="D1141" s="220" t="s">
        <v>2547</v>
      </c>
      <c r="E1141" s="18" t="s">
        <v>280</v>
      </c>
      <c r="F1141" s="221">
        <v>0.8</v>
      </c>
      <c r="G1141" s="33"/>
      <c r="H1141" s="34"/>
    </row>
    <row r="1142" spans="1:8" s="2" customFormat="1" ht="16.899999999999999" customHeight="1">
      <c r="A1142" s="33"/>
      <c r="B1142" s="34"/>
      <c r="C1142" s="216" t="s">
        <v>458</v>
      </c>
      <c r="D1142" s="217" t="s">
        <v>1</v>
      </c>
      <c r="E1142" s="218" t="s">
        <v>1</v>
      </c>
      <c r="F1142" s="219">
        <v>2746.636</v>
      </c>
      <c r="G1142" s="33"/>
      <c r="H1142" s="34"/>
    </row>
    <row r="1143" spans="1:8" s="2" customFormat="1" ht="16.899999999999999" customHeight="1">
      <c r="A1143" s="33"/>
      <c r="B1143" s="34"/>
      <c r="C1143" s="220" t="s">
        <v>1</v>
      </c>
      <c r="D1143" s="220" t="s">
        <v>2112</v>
      </c>
      <c r="E1143" s="18" t="s">
        <v>1</v>
      </c>
      <c r="F1143" s="221">
        <v>0</v>
      </c>
      <c r="G1143" s="33"/>
      <c r="H1143" s="34"/>
    </row>
    <row r="1144" spans="1:8" s="2" customFormat="1" ht="16.899999999999999" customHeight="1">
      <c r="A1144" s="33"/>
      <c r="B1144" s="34"/>
      <c r="C1144" s="220" t="s">
        <v>1</v>
      </c>
      <c r="D1144" s="220" t="s">
        <v>2113</v>
      </c>
      <c r="E1144" s="18" t="s">
        <v>1</v>
      </c>
      <c r="F1144" s="221">
        <v>452.005</v>
      </c>
      <c r="G1144" s="33"/>
      <c r="H1144" s="34"/>
    </row>
    <row r="1145" spans="1:8" s="2" customFormat="1" ht="16.899999999999999" customHeight="1">
      <c r="A1145" s="33"/>
      <c r="B1145" s="34"/>
      <c r="C1145" s="220" t="s">
        <v>1</v>
      </c>
      <c r="D1145" s="220" t="s">
        <v>2114</v>
      </c>
      <c r="E1145" s="18" t="s">
        <v>1</v>
      </c>
      <c r="F1145" s="221">
        <v>461.00200000000001</v>
      </c>
      <c r="G1145" s="33"/>
      <c r="H1145" s="34"/>
    </row>
    <row r="1146" spans="1:8" s="2" customFormat="1" ht="16.899999999999999" customHeight="1">
      <c r="A1146" s="33"/>
      <c r="B1146" s="34"/>
      <c r="C1146" s="220" t="s">
        <v>1</v>
      </c>
      <c r="D1146" s="220" t="s">
        <v>2115</v>
      </c>
      <c r="E1146" s="18" t="s">
        <v>1</v>
      </c>
      <c r="F1146" s="221">
        <v>0</v>
      </c>
      <c r="G1146" s="33"/>
      <c r="H1146" s="34"/>
    </row>
    <row r="1147" spans="1:8" s="2" customFormat="1" ht="16.899999999999999" customHeight="1">
      <c r="A1147" s="33"/>
      <c r="B1147" s="34"/>
      <c r="C1147" s="220" t="s">
        <v>1</v>
      </c>
      <c r="D1147" s="220" t="s">
        <v>2116</v>
      </c>
      <c r="E1147" s="18" t="s">
        <v>1</v>
      </c>
      <c r="F1147" s="221">
        <v>265.16399999999999</v>
      </c>
      <c r="G1147" s="33"/>
      <c r="H1147" s="34"/>
    </row>
    <row r="1148" spans="1:8" s="2" customFormat="1" ht="16.899999999999999" customHeight="1">
      <c r="A1148" s="33"/>
      <c r="B1148" s="34"/>
      <c r="C1148" s="220" t="s">
        <v>1</v>
      </c>
      <c r="D1148" s="220" t="s">
        <v>2117</v>
      </c>
      <c r="E1148" s="18" t="s">
        <v>1</v>
      </c>
      <c r="F1148" s="221">
        <v>134.31</v>
      </c>
      <c r="G1148" s="33"/>
      <c r="H1148" s="34"/>
    </row>
    <row r="1149" spans="1:8" s="2" customFormat="1" ht="16.899999999999999" customHeight="1">
      <c r="A1149" s="33"/>
      <c r="B1149" s="34"/>
      <c r="C1149" s="220" t="s">
        <v>1</v>
      </c>
      <c r="D1149" s="220" t="s">
        <v>2118</v>
      </c>
      <c r="E1149" s="18" t="s">
        <v>1</v>
      </c>
      <c r="F1149" s="221">
        <v>44.640999999999998</v>
      </c>
      <c r="G1149" s="33"/>
      <c r="H1149" s="34"/>
    </row>
    <row r="1150" spans="1:8" s="2" customFormat="1" ht="16.899999999999999" customHeight="1">
      <c r="A1150" s="33"/>
      <c r="B1150" s="34"/>
      <c r="C1150" s="220" t="s">
        <v>1</v>
      </c>
      <c r="D1150" s="220" t="s">
        <v>2119</v>
      </c>
      <c r="E1150" s="18" t="s">
        <v>1</v>
      </c>
      <c r="F1150" s="221">
        <v>416.02699999999999</v>
      </c>
      <c r="G1150" s="33"/>
      <c r="H1150" s="34"/>
    </row>
    <row r="1151" spans="1:8" s="2" customFormat="1" ht="16.899999999999999" customHeight="1">
      <c r="A1151" s="33"/>
      <c r="B1151" s="34"/>
      <c r="C1151" s="220" t="s">
        <v>1</v>
      </c>
      <c r="D1151" s="220" t="s">
        <v>2120</v>
      </c>
      <c r="E1151" s="18" t="s">
        <v>1</v>
      </c>
      <c r="F1151" s="221">
        <v>183.21600000000001</v>
      </c>
      <c r="G1151" s="33"/>
      <c r="H1151" s="34"/>
    </row>
    <row r="1152" spans="1:8" s="2" customFormat="1" ht="16.899999999999999" customHeight="1">
      <c r="A1152" s="33"/>
      <c r="B1152" s="34"/>
      <c r="C1152" s="220" t="s">
        <v>1</v>
      </c>
      <c r="D1152" s="220" t="s">
        <v>2121</v>
      </c>
      <c r="E1152" s="18" t="s">
        <v>1</v>
      </c>
      <c r="F1152" s="221">
        <v>232.51900000000001</v>
      </c>
      <c r="G1152" s="33"/>
      <c r="H1152" s="34"/>
    </row>
    <row r="1153" spans="1:8" s="2" customFormat="1" ht="16.899999999999999" customHeight="1">
      <c r="A1153" s="33"/>
      <c r="B1153" s="34"/>
      <c r="C1153" s="220" t="s">
        <v>1</v>
      </c>
      <c r="D1153" s="220" t="s">
        <v>2122</v>
      </c>
      <c r="E1153" s="18" t="s">
        <v>1</v>
      </c>
      <c r="F1153" s="221">
        <v>0</v>
      </c>
      <c r="G1153" s="33"/>
      <c r="H1153" s="34"/>
    </row>
    <row r="1154" spans="1:8" s="2" customFormat="1" ht="16.899999999999999" customHeight="1">
      <c r="A1154" s="33"/>
      <c r="B1154" s="34"/>
      <c r="C1154" s="220" t="s">
        <v>1</v>
      </c>
      <c r="D1154" s="220" t="s">
        <v>2123</v>
      </c>
      <c r="E1154" s="18" t="s">
        <v>1</v>
      </c>
      <c r="F1154" s="221">
        <v>396.38299999999998</v>
      </c>
      <c r="G1154" s="33"/>
      <c r="H1154" s="34"/>
    </row>
    <row r="1155" spans="1:8" s="2" customFormat="1" ht="16.899999999999999" customHeight="1">
      <c r="A1155" s="33"/>
      <c r="B1155" s="34"/>
      <c r="C1155" s="220" t="s">
        <v>1</v>
      </c>
      <c r="D1155" s="220" t="s">
        <v>2124</v>
      </c>
      <c r="E1155" s="18" t="s">
        <v>1</v>
      </c>
      <c r="F1155" s="221">
        <v>87.31</v>
      </c>
      <c r="G1155" s="33"/>
      <c r="H1155" s="34"/>
    </row>
    <row r="1156" spans="1:8" s="2" customFormat="1" ht="16.899999999999999" customHeight="1">
      <c r="A1156" s="33"/>
      <c r="B1156" s="34"/>
      <c r="C1156" s="220" t="s">
        <v>1</v>
      </c>
      <c r="D1156" s="220" t="s">
        <v>2125</v>
      </c>
      <c r="E1156" s="18" t="s">
        <v>1</v>
      </c>
      <c r="F1156" s="221">
        <v>352.73700000000002</v>
      </c>
      <c r="G1156" s="33"/>
      <c r="H1156" s="34"/>
    </row>
    <row r="1157" spans="1:8" s="2" customFormat="1" ht="16.899999999999999" customHeight="1">
      <c r="A1157" s="33"/>
      <c r="B1157" s="34"/>
      <c r="C1157" s="220" t="s">
        <v>1</v>
      </c>
      <c r="D1157" s="220" t="s">
        <v>2126</v>
      </c>
      <c r="E1157" s="18" t="s">
        <v>1</v>
      </c>
      <c r="F1157" s="221">
        <v>0</v>
      </c>
      <c r="G1157" s="33"/>
      <c r="H1157" s="34"/>
    </row>
    <row r="1158" spans="1:8" s="2" customFormat="1" ht="16.899999999999999" customHeight="1">
      <c r="A1158" s="33"/>
      <c r="B1158" s="34"/>
      <c r="C1158" s="220" t="s">
        <v>1</v>
      </c>
      <c r="D1158" s="220" t="s">
        <v>2127</v>
      </c>
      <c r="E1158" s="18" t="s">
        <v>1</v>
      </c>
      <c r="F1158" s="221">
        <v>10.164</v>
      </c>
      <c r="G1158" s="33"/>
      <c r="H1158" s="34"/>
    </row>
    <row r="1159" spans="1:8" s="2" customFormat="1" ht="16.899999999999999" customHeight="1">
      <c r="A1159" s="33"/>
      <c r="B1159" s="34"/>
      <c r="C1159" s="220" t="s">
        <v>1</v>
      </c>
      <c r="D1159" s="220" t="s">
        <v>2128</v>
      </c>
      <c r="E1159" s="18" t="s">
        <v>1</v>
      </c>
      <c r="F1159" s="221">
        <v>0</v>
      </c>
      <c r="G1159" s="33"/>
      <c r="H1159" s="34"/>
    </row>
    <row r="1160" spans="1:8" s="2" customFormat="1" ht="16.899999999999999" customHeight="1">
      <c r="A1160" s="33"/>
      <c r="B1160" s="34"/>
      <c r="C1160" s="220" t="s">
        <v>1</v>
      </c>
      <c r="D1160" s="220" t="s">
        <v>2129</v>
      </c>
      <c r="E1160" s="18" t="s">
        <v>1</v>
      </c>
      <c r="F1160" s="221">
        <v>234.666</v>
      </c>
      <c r="G1160" s="33"/>
      <c r="H1160" s="34"/>
    </row>
    <row r="1161" spans="1:8" s="2" customFormat="1" ht="16.899999999999999" customHeight="1">
      <c r="A1161" s="33"/>
      <c r="B1161" s="34"/>
      <c r="C1161" s="220" t="s">
        <v>1</v>
      </c>
      <c r="D1161" s="220" t="s">
        <v>2130</v>
      </c>
      <c r="E1161" s="18" t="s">
        <v>1</v>
      </c>
      <c r="F1161" s="221">
        <v>57.915999999999997</v>
      </c>
      <c r="G1161" s="33"/>
      <c r="H1161" s="34"/>
    </row>
    <row r="1162" spans="1:8" s="2" customFormat="1" ht="16.899999999999999" customHeight="1">
      <c r="A1162" s="33"/>
      <c r="B1162" s="34"/>
      <c r="C1162" s="220" t="s">
        <v>1</v>
      </c>
      <c r="D1162" s="220" t="s">
        <v>2131</v>
      </c>
      <c r="E1162" s="18" t="s">
        <v>1</v>
      </c>
      <c r="F1162" s="221">
        <v>61.695999999999998</v>
      </c>
      <c r="G1162" s="33"/>
      <c r="H1162" s="34"/>
    </row>
    <row r="1163" spans="1:8" s="2" customFormat="1" ht="16.899999999999999" customHeight="1">
      <c r="A1163" s="33"/>
      <c r="B1163" s="34"/>
      <c r="C1163" s="220" t="s">
        <v>1</v>
      </c>
      <c r="D1163" s="220" t="s">
        <v>2132</v>
      </c>
      <c r="E1163" s="18" t="s">
        <v>1</v>
      </c>
      <c r="F1163" s="221">
        <v>35.719000000000001</v>
      </c>
      <c r="G1163" s="33"/>
      <c r="H1163" s="34"/>
    </row>
    <row r="1164" spans="1:8" s="2" customFormat="1" ht="16.899999999999999" customHeight="1">
      <c r="A1164" s="33"/>
      <c r="B1164" s="34"/>
      <c r="C1164" s="220" t="s">
        <v>1</v>
      </c>
      <c r="D1164" s="220" t="s">
        <v>2133</v>
      </c>
      <c r="E1164" s="18" t="s">
        <v>1</v>
      </c>
      <c r="F1164" s="221">
        <v>82.772000000000006</v>
      </c>
      <c r="G1164" s="33"/>
      <c r="H1164" s="34"/>
    </row>
    <row r="1165" spans="1:8" s="2" customFormat="1" ht="16.899999999999999" customHeight="1">
      <c r="A1165" s="33"/>
      <c r="B1165" s="34"/>
      <c r="C1165" s="220" t="s">
        <v>1</v>
      </c>
      <c r="D1165" s="220" t="s">
        <v>2134</v>
      </c>
      <c r="E1165" s="18" t="s">
        <v>1</v>
      </c>
      <c r="F1165" s="221">
        <v>-220.733</v>
      </c>
      <c r="G1165" s="33"/>
      <c r="H1165" s="34"/>
    </row>
    <row r="1166" spans="1:8" s="2" customFormat="1" ht="16.899999999999999" customHeight="1">
      <c r="A1166" s="33"/>
      <c r="B1166" s="34"/>
      <c r="C1166" s="220" t="s">
        <v>1</v>
      </c>
      <c r="D1166" s="220" t="s">
        <v>2135</v>
      </c>
      <c r="E1166" s="18" t="s">
        <v>1</v>
      </c>
      <c r="F1166" s="221">
        <v>0</v>
      </c>
      <c r="G1166" s="33"/>
      <c r="H1166" s="34"/>
    </row>
    <row r="1167" spans="1:8" s="2" customFormat="1" ht="16.899999999999999" customHeight="1">
      <c r="A1167" s="33"/>
      <c r="B1167" s="34"/>
      <c r="C1167" s="220" t="s">
        <v>1</v>
      </c>
      <c r="D1167" s="220" t="s">
        <v>2136</v>
      </c>
      <c r="E1167" s="18" t="s">
        <v>1</v>
      </c>
      <c r="F1167" s="221">
        <v>-25.423999999999999</v>
      </c>
      <c r="G1167" s="33"/>
      <c r="H1167" s="34"/>
    </row>
    <row r="1168" spans="1:8" s="2" customFormat="1" ht="16.899999999999999" customHeight="1">
      <c r="A1168" s="33"/>
      <c r="B1168" s="34"/>
      <c r="C1168" s="220" t="s">
        <v>1</v>
      </c>
      <c r="D1168" s="220" t="s">
        <v>2137</v>
      </c>
      <c r="E1168" s="18" t="s">
        <v>1</v>
      </c>
      <c r="F1168" s="221">
        <v>-1.4990000000000001</v>
      </c>
      <c r="G1168" s="33"/>
      <c r="H1168" s="34"/>
    </row>
    <row r="1169" spans="1:8" s="2" customFormat="1" ht="16.899999999999999" customHeight="1">
      <c r="A1169" s="33"/>
      <c r="B1169" s="34"/>
      <c r="C1169" s="220" t="s">
        <v>1</v>
      </c>
      <c r="D1169" s="220" t="s">
        <v>2069</v>
      </c>
      <c r="E1169" s="18" t="s">
        <v>1</v>
      </c>
      <c r="F1169" s="221">
        <v>0</v>
      </c>
      <c r="G1169" s="33"/>
      <c r="H1169" s="34"/>
    </row>
    <row r="1170" spans="1:8" s="2" customFormat="1" ht="16.899999999999999" customHeight="1">
      <c r="A1170" s="33"/>
      <c r="B1170" s="34"/>
      <c r="C1170" s="220" t="s">
        <v>1</v>
      </c>
      <c r="D1170" s="220" t="s">
        <v>2138</v>
      </c>
      <c r="E1170" s="18" t="s">
        <v>1</v>
      </c>
      <c r="F1170" s="221">
        <v>-33.125999999999998</v>
      </c>
      <c r="G1170" s="33"/>
      <c r="H1170" s="34"/>
    </row>
    <row r="1171" spans="1:8" s="2" customFormat="1" ht="16.899999999999999" customHeight="1">
      <c r="A1171" s="33"/>
      <c r="B1171" s="34"/>
      <c r="C1171" s="220" t="s">
        <v>1</v>
      </c>
      <c r="D1171" s="220" t="s">
        <v>2139</v>
      </c>
      <c r="E1171" s="18" t="s">
        <v>1</v>
      </c>
      <c r="F1171" s="221">
        <v>-66.835999999999999</v>
      </c>
      <c r="G1171" s="33"/>
      <c r="H1171" s="34"/>
    </row>
    <row r="1172" spans="1:8" s="2" customFormat="1" ht="16.899999999999999" customHeight="1">
      <c r="A1172" s="33"/>
      <c r="B1172" s="34"/>
      <c r="C1172" s="220" t="s">
        <v>1</v>
      </c>
      <c r="D1172" s="220" t="s">
        <v>2140</v>
      </c>
      <c r="E1172" s="18" t="s">
        <v>1</v>
      </c>
      <c r="F1172" s="221">
        <v>-49.32</v>
      </c>
      <c r="G1172" s="33"/>
      <c r="H1172" s="34"/>
    </row>
    <row r="1173" spans="1:8" s="2" customFormat="1" ht="16.899999999999999" customHeight="1">
      <c r="A1173" s="33"/>
      <c r="B1173" s="34"/>
      <c r="C1173" s="220" t="s">
        <v>1</v>
      </c>
      <c r="D1173" s="220" t="s">
        <v>2141</v>
      </c>
      <c r="E1173" s="18" t="s">
        <v>1</v>
      </c>
      <c r="F1173" s="221">
        <v>-73.899000000000001</v>
      </c>
      <c r="G1173" s="33"/>
      <c r="H1173" s="34"/>
    </row>
    <row r="1174" spans="1:8" s="2" customFormat="1" ht="16.899999999999999" customHeight="1">
      <c r="A1174" s="33"/>
      <c r="B1174" s="34"/>
      <c r="C1174" s="220" t="s">
        <v>1</v>
      </c>
      <c r="D1174" s="220" t="s">
        <v>2142</v>
      </c>
      <c r="E1174" s="18" t="s">
        <v>1</v>
      </c>
      <c r="F1174" s="221">
        <v>-68.191999999999993</v>
      </c>
      <c r="G1174" s="33"/>
      <c r="H1174" s="34"/>
    </row>
    <row r="1175" spans="1:8" s="2" customFormat="1" ht="16.899999999999999" customHeight="1">
      <c r="A1175" s="33"/>
      <c r="B1175" s="34"/>
      <c r="C1175" s="220" t="s">
        <v>1</v>
      </c>
      <c r="D1175" s="220" t="s">
        <v>2143</v>
      </c>
      <c r="E1175" s="18" t="s">
        <v>1</v>
      </c>
      <c r="F1175" s="221">
        <v>-45.774000000000001</v>
      </c>
      <c r="G1175" s="33"/>
      <c r="H1175" s="34"/>
    </row>
    <row r="1176" spans="1:8" s="2" customFormat="1" ht="16.899999999999999" customHeight="1">
      <c r="A1176" s="33"/>
      <c r="B1176" s="34"/>
      <c r="C1176" s="220" t="s">
        <v>1</v>
      </c>
      <c r="D1176" s="220" t="s">
        <v>2144</v>
      </c>
      <c r="E1176" s="18" t="s">
        <v>1</v>
      </c>
      <c r="F1176" s="221">
        <v>-79.921999999999997</v>
      </c>
      <c r="G1176" s="33"/>
      <c r="H1176" s="34"/>
    </row>
    <row r="1177" spans="1:8" s="2" customFormat="1" ht="16.899999999999999" customHeight="1">
      <c r="A1177" s="33"/>
      <c r="B1177" s="34"/>
      <c r="C1177" s="220" t="s">
        <v>1</v>
      </c>
      <c r="D1177" s="220" t="s">
        <v>2145</v>
      </c>
      <c r="E1177" s="18" t="s">
        <v>1</v>
      </c>
      <c r="F1177" s="221">
        <v>-96.885999999999996</v>
      </c>
      <c r="G1177" s="33"/>
      <c r="H1177" s="34"/>
    </row>
    <row r="1178" spans="1:8" s="2" customFormat="1" ht="16.899999999999999" customHeight="1">
      <c r="A1178" s="33"/>
      <c r="B1178" s="34"/>
      <c r="C1178" s="220" t="s">
        <v>458</v>
      </c>
      <c r="D1178" s="220" t="s">
        <v>195</v>
      </c>
      <c r="E1178" s="18" t="s">
        <v>1</v>
      </c>
      <c r="F1178" s="221">
        <v>2746.636</v>
      </c>
      <c r="G1178" s="33"/>
      <c r="H1178" s="34"/>
    </row>
    <row r="1179" spans="1:8" s="2" customFormat="1" ht="16.899999999999999" customHeight="1">
      <c r="A1179" s="33"/>
      <c r="B1179" s="34"/>
      <c r="C1179" s="222" t="s">
        <v>5774</v>
      </c>
      <c r="D1179" s="33"/>
      <c r="E1179" s="33"/>
      <c r="F1179" s="33"/>
      <c r="G1179" s="33"/>
      <c r="H1179" s="34"/>
    </row>
    <row r="1180" spans="1:8" s="2" customFormat="1" ht="16.899999999999999" customHeight="1">
      <c r="A1180" s="33"/>
      <c r="B1180" s="34"/>
      <c r="C1180" s="220" t="s">
        <v>2109</v>
      </c>
      <c r="D1180" s="220" t="s">
        <v>2110</v>
      </c>
      <c r="E1180" s="18" t="s">
        <v>228</v>
      </c>
      <c r="F1180" s="221">
        <v>274.66399999999999</v>
      </c>
      <c r="G1180" s="33"/>
      <c r="H1180" s="34"/>
    </row>
    <row r="1181" spans="1:8" s="2" customFormat="1" ht="16.899999999999999" customHeight="1">
      <c r="A1181" s="33"/>
      <c r="B1181" s="34"/>
      <c r="C1181" s="220" t="s">
        <v>2146</v>
      </c>
      <c r="D1181" s="220" t="s">
        <v>2147</v>
      </c>
      <c r="E1181" s="18" t="s">
        <v>228</v>
      </c>
      <c r="F1181" s="221">
        <v>2252.2420000000002</v>
      </c>
      <c r="G1181" s="33"/>
      <c r="H1181" s="34"/>
    </row>
    <row r="1182" spans="1:8" s="2" customFormat="1" ht="16.899999999999999" customHeight="1">
      <c r="A1182" s="33"/>
      <c r="B1182" s="34"/>
      <c r="C1182" s="220" t="s">
        <v>2149</v>
      </c>
      <c r="D1182" s="220" t="s">
        <v>2150</v>
      </c>
      <c r="E1182" s="18" t="s">
        <v>228</v>
      </c>
      <c r="F1182" s="221">
        <v>219.73099999999999</v>
      </c>
      <c r="G1182" s="33"/>
      <c r="H1182" s="34"/>
    </row>
    <row r="1183" spans="1:8" s="2" customFormat="1" ht="16.899999999999999" customHeight="1">
      <c r="A1183" s="33"/>
      <c r="B1183" s="34"/>
      <c r="C1183" s="220" t="s">
        <v>326</v>
      </c>
      <c r="D1183" s="220" t="s">
        <v>327</v>
      </c>
      <c r="E1183" s="18" t="s">
        <v>228</v>
      </c>
      <c r="F1183" s="221">
        <v>3263.4989999999998</v>
      </c>
      <c r="G1183" s="33"/>
      <c r="H1183" s="34"/>
    </row>
    <row r="1184" spans="1:8" s="2" customFormat="1" ht="16.899999999999999" customHeight="1">
      <c r="A1184" s="33"/>
      <c r="B1184" s="34"/>
      <c r="C1184" s="216" t="s">
        <v>1856</v>
      </c>
      <c r="D1184" s="217" t="s">
        <v>1</v>
      </c>
      <c r="E1184" s="218" t="s">
        <v>1</v>
      </c>
      <c r="F1184" s="219">
        <v>3508.2469999999998</v>
      </c>
      <c r="G1184" s="33"/>
      <c r="H1184" s="34"/>
    </row>
    <row r="1185" spans="1:8" s="2" customFormat="1" ht="16.899999999999999" customHeight="1">
      <c r="A1185" s="33"/>
      <c r="B1185" s="34"/>
      <c r="C1185" s="220" t="s">
        <v>1</v>
      </c>
      <c r="D1185" s="220" t="s">
        <v>2112</v>
      </c>
      <c r="E1185" s="18" t="s">
        <v>1</v>
      </c>
      <c r="F1185" s="221">
        <v>0</v>
      </c>
      <c r="G1185" s="33"/>
      <c r="H1185" s="34"/>
    </row>
    <row r="1186" spans="1:8" s="2" customFormat="1" ht="16.899999999999999" customHeight="1">
      <c r="A1186" s="33"/>
      <c r="B1186" s="34"/>
      <c r="C1186" s="220" t="s">
        <v>1</v>
      </c>
      <c r="D1186" s="220" t="s">
        <v>2113</v>
      </c>
      <c r="E1186" s="18" t="s">
        <v>1</v>
      </c>
      <c r="F1186" s="221">
        <v>452.005</v>
      </c>
      <c r="G1186" s="33"/>
      <c r="H1186" s="34"/>
    </row>
    <row r="1187" spans="1:8" s="2" customFormat="1" ht="16.899999999999999" customHeight="1">
      <c r="A1187" s="33"/>
      <c r="B1187" s="34"/>
      <c r="C1187" s="220" t="s">
        <v>1</v>
      </c>
      <c r="D1187" s="220" t="s">
        <v>2114</v>
      </c>
      <c r="E1187" s="18" t="s">
        <v>1</v>
      </c>
      <c r="F1187" s="221">
        <v>461.00200000000001</v>
      </c>
      <c r="G1187" s="33"/>
      <c r="H1187" s="34"/>
    </row>
    <row r="1188" spans="1:8" s="2" customFormat="1" ht="16.899999999999999" customHeight="1">
      <c r="A1188" s="33"/>
      <c r="B1188" s="34"/>
      <c r="C1188" s="220" t="s">
        <v>1</v>
      </c>
      <c r="D1188" s="220" t="s">
        <v>2115</v>
      </c>
      <c r="E1188" s="18" t="s">
        <v>1</v>
      </c>
      <c r="F1188" s="221">
        <v>0</v>
      </c>
      <c r="G1188" s="33"/>
      <c r="H1188" s="34"/>
    </row>
    <row r="1189" spans="1:8" s="2" customFormat="1" ht="16.899999999999999" customHeight="1">
      <c r="A1189" s="33"/>
      <c r="B1189" s="34"/>
      <c r="C1189" s="220" t="s">
        <v>1</v>
      </c>
      <c r="D1189" s="220" t="s">
        <v>2116</v>
      </c>
      <c r="E1189" s="18" t="s">
        <v>1</v>
      </c>
      <c r="F1189" s="221">
        <v>265.16399999999999</v>
      </c>
      <c r="G1189" s="33"/>
      <c r="H1189" s="34"/>
    </row>
    <row r="1190" spans="1:8" s="2" customFormat="1" ht="16.899999999999999" customHeight="1">
      <c r="A1190" s="33"/>
      <c r="B1190" s="34"/>
      <c r="C1190" s="220" t="s">
        <v>1</v>
      </c>
      <c r="D1190" s="220" t="s">
        <v>2117</v>
      </c>
      <c r="E1190" s="18" t="s">
        <v>1</v>
      </c>
      <c r="F1190" s="221">
        <v>134.31</v>
      </c>
      <c r="G1190" s="33"/>
      <c r="H1190" s="34"/>
    </row>
    <row r="1191" spans="1:8" s="2" customFormat="1" ht="16.899999999999999" customHeight="1">
      <c r="A1191" s="33"/>
      <c r="B1191" s="34"/>
      <c r="C1191" s="220" t="s">
        <v>1</v>
      </c>
      <c r="D1191" s="220" t="s">
        <v>2118</v>
      </c>
      <c r="E1191" s="18" t="s">
        <v>1</v>
      </c>
      <c r="F1191" s="221">
        <v>44.640999999999998</v>
      </c>
      <c r="G1191" s="33"/>
      <c r="H1191" s="34"/>
    </row>
    <row r="1192" spans="1:8" s="2" customFormat="1" ht="16.899999999999999" customHeight="1">
      <c r="A1192" s="33"/>
      <c r="B1192" s="34"/>
      <c r="C1192" s="220" t="s">
        <v>1</v>
      </c>
      <c r="D1192" s="220" t="s">
        <v>2119</v>
      </c>
      <c r="E1192" s="18" t="s">
        <v>1</v>
      </c>
      <c r="F1192" s="221">
        <v>416.02699999999999</v>
      </c>
      <c r="G1192" s="33"/>
      <c r="H1192" s="34"/>
    </row>
    <row r="1193" spans="1:8" s="2" customFormat="1" ht="16.899999999999999" customHeight="1">
      <c r="A1193" s="33"/>
      <c r="B1193" s="34"/>
      <c r="C1193" s="220" t="s">
        <v>1</v>
      </c>
      <c r="D1193" s="220" t="s">
        <v>2120</v>
      </c>
      <c r="E1193" s="18" t="s">
        <v>1</v>
      </c>
      <c r="F1193" s="221">
        <v>183.21600000000001</v>
      </c>
      <c r="G1193" s="33"/>
      <c r="H1193" s="34"/>
    </row>
    <row r="1194" spans="1:8" s="2" customFormat="1" ht="16.899999999999999" customHeight="1">
      <c r="A1194" s="33"/>
      <c r="B1194" s="34"/>
      <c r="C1194" s="220" t="s">
        <v>1</v>
      </c>
      <c r="D1194" s="220" t="s">
        <v>2121</v>
      </c>
      <c r="E1194" s="18" t="s">
        <v>1</v>
      </c>
      <c r="F1194" s="221">
        <v>232.51900000000001</v>
      </c>
      <c r="G1194" s="33"/>
      <c r="H1194" s="34"/>
    </row>
    <row r="1195" spans="1:8" s="2" customFormat="1" ht="16.899999999999999" customHeight="1">
      <c r="A1195" s="33"/>
      <c r="B1195" s="34"/>
      <c r="C1195" s="220" t="s">
        <v>1</v>
      </c>
      <c r="D1195" s="220" t="s">
        <v>2122</v>
      </c>
      <c r="E1195" s="18" t="s">
        <v>1</v>
      </c>
      <c r="F1195" s="221">
        <v>0</v>
      </c>
      <c r="G1195" s="33"/>
      <c r="H1195" s="34"/>
    </row>
    <row r="1196" spans="1:8" s="2" customFormat="1" ht="16.899999999999999" customHeight="1">
      <c r="A1196" s="33"/>
      <c r="B1196" s="34"/>
      <c r="C1196" s="220" t="s">
        <v>1</v>
      </c>
      <c r="D1196" s="220" t="s">
        <v>2123</v>
      </c>
      <c r="E1196" s="18" t="s">
        <v>1</v>
      </c>
      <c r="F1196" s="221">
        <v>396.38299999999998</v>
      </c>
      <c r="G1196" s="33"/>
      <c r="H1196" s="34"/>
    </row>
    <row r="1197" spans="1:8" s="2" customFormat="1" ht="16.899999999999999" customHeight="1">
      <c r="A1197" s="33"/>
      <c r="B1197" s="34"/>
      <c r="C1197" s="220" t="s">
        <v>1</v>
      </c>
      <c r="D1197" s="220" t="s">
        <v>2124</v>
      </c>
      <c r="E1197" s="18" t="s">
        <v>1</v>
      </c>
      <c r="F1197" s="221">
        <v>87.31</v>
      </c>
      <c r="G1197" s="33"/>
      <c r="H1197" s="34"/>
    </row>
    <row r="1198" spans="1:8" s="2" customFormat="1" ht="16.899999999999999" customHeight="1">
      <c r="A1198" s="33"/>
      <c r="B1198" s="34"/>
      <c r="C1198" s="220" t="s">
        <v>1</v>
      </c>
      <c r="D1198" s="220" t="s">
        <v>2125</v>
      </c>
      <c r="E1198" s="18" t="s">
        <v>1</v>
      </c>
      <c r="F1198" s="221">
        <v>352.73700000000002</v>
      </c>
      <c r="G1198" s="33"/>
      <c r="H1198" s="34"/>
    </row>
    <row r="1199" spans="1:8" s="2" customFormat="1" ht="16.899999999999999" customHeight="1">
      <c r="A1199" s="33"/>
      <c r="B1199" s="34"/>
      <c r="C1199" s="220" t="s">
        <v>1</v>
      </c>
      <c r="D1199" s="220" t="s">
        <v>2126</v>
      </c>
      <c r="E1199" s="18" t="s">
        <v>1</v>
      </c>
      <c r="F1199" s="221">
        <v>0</v>
      </c>
      <c r="G1199" s="33"/>
      <c r="H1199" s="34"/>
    </row>
    <row r="1200" spans="1:8" s="2" customFormat="1" ht="16.899999999999999" customHeight="1">
      <c r="A1200" s="33"/>
      <c r="B1200" s="34"/>
      <c r="C1200" s="220" t="s">
        <v>1</v>
      </c>
      <c r="D1200" s="220" t="s">
        <v>2127</v>
      </c>
      <c r="E1200" s="18" t="s">
        <v>1</v>
      </c>
      <c r="F1200" s="221">
        <v>10.164</v>
      </c>
      <c r="G1200" s="33"/>
      <c r="H1200" s="34"/>
    </row>
    <row r="1201" spans="1:8" s="2" customFormat="1" ht="16.899999999999999" customHeight="1">
      <c r="A1201" s="33"/>
      <c r="B1201" s="34"/>
      <c r="C1201" s="220" t="s">
        <v>1</v>
      </c>
      <c r="D1201" s="220" t="s">
        <v>2128</v>
      </c>
      <c r="E1201" s="18" t="s">
        <v>1</v>
      </c>
      <c r="F1201" s="221">
        <v>0</v>
      </c>
      <c r="G1201" s="33"/>
      <c r="H1201" s="34"/>
    </row>
    <row r="1202" spans="1:8" s="2" customFormat="1" ht="16.899999999999999" customHeight="1">
      <c r="A1202" s="33"/>
      <c r="B1202" s="34"/>
      <c r="C1202" s="220" t="s">
        <v>1</v>
      </c>
      <c r="D1202" s="220" t="s">
        <v>2129</v>
      </c>
      <c r="E1202" s="18" t="s">
        <v>1</v>
      </c>
      <c r="F1202" s="221">
        <v>234.666</v>
      </c>
      <c r="G1202" s="33"/>
      <c r="H1202" s="34"/>
    </row>
    <row r="1203" spans="1:8" s="2" customFormat="1" ht="16.899999999999999" customHeight="1">
      <c r="A1203" s="33"/>
      <c r="B1203" s="34"/>
      <c r="C1203" s="220" t="s">
        <v>1</v>
      </c>
      <c r="D1203" s="220" t="s">
        <v>2130</v>
      </c>
      <c r="E1203" s="18" t="s">
        <v>1</v>
      </c>
      <c r="F1203" s="221">
        <v>57.915999999999997</v>
      </c>
      <c r="G1203" s="33"/>
      <c r="H1203" s="34"/>
    </row>
    <row r="1204" spans="1:8" s="2" customFormat="1" ht="16.899999999999999" customHeight="1">
      <c r="A1204" s="33"/>
      <c r="B1204" s="34"/>
      <c r="C1204" s="220" t="s">
        <v>1</v>
      </c>
      <c r="D1204" s="220" t="s">
        <v>2131</v>
      </c>
      <c r="E1204" s="18" t="s">
        <v>1</v>
      </c>
      <c r="F1204" s="221">
        <v>61.695999999999998</v>
      </c>
      <c r="G1204" s="33"/>
      <c r="H1204" s="34"/>
    </row>
    <row r="1205" spans="1:8" s="2" customFormat="1" ht="16.899999999999999" customHeight="1">
      <c r="A1205" s="33"/>
      <c r="B1205" s="34"/>
      <c r="C1205" s="220" t="s">
        <v>1</v>
      </c>
      <c r="D1205" s="220" t="s">
        <v>2132</v>
      </c>
      <c r="E1205" s="18" t="s">
        <v>1</v>
      </c>
      <c r="F1205" s="221">
        <v>35.719000000000001</v>
      </c>
      <c r="G1205" s="33"/>
      <c r="H1205" s="34"/>
    </row>
    <row r="1206" spans="1:8" s="2" customFormat="1" ht="16.899999999999999" customHeight="1">
      <c r="A1206" s="33"/>
      <c r="B1206" s="34"/>
      <c r="C1206" s="220" t="s">
        <v>1</v>
      </c>
      <c r="D1206" s="220" t="s">
        <v>2133</v>
      </c>
      <c r="E1206" s="18" t="s">
        <v>1</v>
      </c>
      <c r="F1206" s="221">
        <v>82.772000000000006</v>
      </c>
      <c r="G1206" s="33"/>
      <c r="H1206" s="34"/>
    </row>
    <row r="1207" spans="1:8" s="2" customFormat="1" ht="16.899999999999999" customHeight="1">
      <c r="A1207" s="33"/>
      <c r="B1207" s="34"/>
      <c r="C1207" s="220" t="s">
        <v>1856</v>
      </c>
      <c r="D1207" s="220" t="s">
        <v>510</v>
      </c>
      <c r="E1207" s="18" t="s">
        <v>1</v>
      </c>
      <c r="F1207" s="221">
        <v>3508.2469999999998</v>
      </c>
      <c r="G1207" s="33"/>
      <c r="H1207" s="34"/>
    </row>
    <row r="1208" spans="1:8" s="2" customFormat="1" ht="16.899999999999999" customHeight="1">
      <c r="A1208" s="33"/>
      <c r="B1208" s="34"/>
      <c r="C1208" s="222" t="s">
        <v>5774</v>
      </c>
      <c r="D1208" s="33"/>
      <c r="E1208" s="33"/>
      <c r="F1208" s="33"/>
      <c r="G1208" s="33"/>
      <c r="H1208" s="34"/>
    </row>
    <row r="1209" spans="1:8" s="2" customFormat="1" ht="16.899999999999999" customHeight="1">
      <c r="A1209" s="33"/>
      <c r="B1209" s="34"/>
      <c r="C1209" s="220" t="s">
        <v>2109</v>
      </c>
      <c r="D1209" s="220" t="s">
        <v>2110</v>
      </c>
      <c r="E1209" s="18" t="s">
        <v>228</v>
      </c>
      <c r="F1209" s="221">
        <v>274.66399999999999</v>
      </c>
      <c r="G1209" s="33"/>
      <c r="H1209" s="34"/>
    </row>
    <row r="1210" spans="1:8" s="2" customFormat="1" ht="16.899999999999999" customHeight="1">
      <c r="A1210" s="33"/>
      <c r="B1210" s="34"/>
      <c r="C1210" s="220" t="s">
        <v>525</v>
      </c>
      <c r="D1210" s="220" t="s">
        <v>526</v>
      </c>
      <c r="E1210" s="18" t="s">
        <v>228</v>
      </c>
      <c r="F1210" s="221">
        <v>2478.5720000000001</v>
      </c>
      <c r="G1210" s="33"/>
      <c r="H1210" s="34"/>
    </row>
    <row r="1211" spans="1:8" s="2" customFormat="1" ht="16.899999999999999" customHeight="1">
      <c r="A1211" s="33"/>
      <c r="B1211" s="34"/>
      <c r="C1211" s="216" t="s">
        <v>1858</v>
      </c>
      <c r="D1211" s="217" t="s">
        <v>1</v>
      </c>
      <c r="E1211" s="218" t="s">
        <v>1</v>
      </c>
      <c r="F1211" s="219">
        <v>283.52199999999999</v>
      </c>
      <c r="G1211" s="33"/>
      <c r="H1211" s="34"/>
    </row>
    <row r="1212" spans="1:8" s="2" customFormat="1" ht="16.899999999999999" customHeight="1">
      <c r="A1212" s="33"/>
      <c r="B1212" s="34"/>
      <c r="C1212" s="220" t="s">
        <v>1</v>
      </c>
      <c r="D1212" s="220" t="s">
        <v>2066</v>
      </c>
      <c r="E1212" s="18" t="s">
        <v>1</v>
      </c>
      <c r="F1212" s="221">
        <v>0</v>
      </c>
      <c r="G1212" s="33"/>
      <c r="H1212" s="34"/>
    </row>
    <row r="1213" spans="1:8" s="2" customFormat="1" ht="16.899999999999999" customHeight="1">
      <c r="A1213" s="33"/>
      <c r="B1213" s="34"/>
      <c r="C1213" s="220" t="s">
        <v>1</v>
      </c>
      <c r="D1213" s="220" t="s">
        <v>2067</v>
      </c>
      <c r="E1213" s="18" t="s">
        <v>1</v>
      </c>
      <c r="F1213" s="221">
        <v>160.215</v>
      </c>
      <c r="G1213" s="33"/>
      <c r="H1213" s="34"/>
    </row>
    <row r="1214" spans="1:8" s="2" customFormat="1" ht="16.899999999999999" customHeight="1">
      <c r="A1214" s="33"/>
      <c r="B1214" s="34"/>
      <c r="C1214" s="220" t="s">
        <v>1</v>
      </c>
      <c r="D1214" s="220" t="s">
        <v>2068</v>
      </c>
      <c r="E1214" s="18" t="s">
        <v>1</v>
      </c>
      <c r="F1214" s="221">
        <v>180.827</v>
      </c>
      <c r="G1214" s="33"/>
      <c r="H1214" s="34"/>
    </row>
    <row r="1215" spans="1:8" s="2" customFormat="1" ht="16.899999999999999" customHeight="1">
      <c r="A1215" s="33"/>
      <c r="B1215" s="34"/>
      <c r="C1215" s="220" t="s">
        <v>1</v>
      </c>
      <c r="D1215" s="220" t="s">
        <v>2069</v>
      </c>
      <c r="E1215" s="18" t="s">
        <v>1</v>
      </c>
      <c r="F1215" s="221">
        <v>0</v>
      </c>
      <c r="G1215" s="33"/>
      <c r="H1215" s="34"/>
    </row>
    <row r="1216" spans="1:8" s="2" customFormat="1" ht="16.899999999999999" customHeight="1">
      <c r="A1216" s="33"/>
      <c r="B1216" s="34"/>
      <c r="C1216" s="220" t="s">
        <v>1</v>
      </c>
      <c r="D1216" s="220" t="s">
        <v>2070</v>
      </c>
      <c r="E1216" s="18" t="s">
        <v>1</v>
      </c>
      <c r="F1216" s="221">
        <v>-40.734000000000002</v>
      </c>
      <c r="G1216" s="33"/>
      <c r="H1216" s="34"/>
    </row>
    <row r="1217" spans="1:8" s="2" customFormat="1" ht="16.899999999999999" customHeight="1">
      <c r="A1217" s="33"/>
      <c r="B1217" s="34"/>
      <c r="C1217" s="220" t="s">
        <v>1</v>
      </c>
      <c r="D1217" s="220" t="s">
        <v>2071</v>
      </c>
      <c r="E1217" s="18" t="s">
        <v>1</v>
      </c>
      <c r="F1217" s="221">
        <v>-12.603999999999999</v>
      </c>
      <c r="G1217" s="33"/>
      <c r="H1217" s="34"/>
    </row>
    <row r="1218" spans="1:8" s="2" customFormat="1" ht="16.899999999999999" customHeight="1">
      <c r="A1218" s="33"/>
      <c r="B1218" s="34"/>
      <c r="C1218" s="220" t="s">
        <v>1</v>
      </c>
      <c r="D1218" s="220" t="s">
        <v>2072</v>
      </c>
      <c r="E1218" s="18" t="s">
        <v>1</v>
      </c>
      <c r="F1218" s="221">
        <v>-4.1820000000000004</v>
      </c>
      <c r="G1218" s="33"/>
      <c r="H1218" s="34"/>
    </row>
    <row r="1219" spans="1:8" s="2" customFormat="1" ht="16.899999999999999" customHeight="1">
      <c r="A1219" s="33"/>
      <c r="B1219" s="34"/>
      <c r="C1219" s="220" t="s">
        <v>1858</v>
      </c>
      <c r="D1219" s="220" t="s">
        <v>195</v>
      </c>
      <c r="E1219" s="18" t="s">
        <v>1</v>
      </c>
      <c r="F1219" s="221">
        <v>283.52199999999999</v>
      </c>
      <c r="G1219" s="33"/>
      <c r="H1219" s="34"/>
    </row>
    <row r="1220" spans="1:8" s="2" customFormat="1" ht="16.899999999999999" customHeight="1">
      <c r="A1220" s="33"/>
      <c r="B1220" s="34"/>
      <c r="C1220" s="222" t="s">
        <v>5774</v>
      </c>
      <c r="D1220" s="33"/>
      <c r="E1220" s="33"/>
      <c r="F1220" s="33"/>
      <c r="G1220" s="33"/>
      <c r="H1220" s="34"/>
    </row>
    <row r="1221" spans="1:8" s="2" customFormat="1" ht="16.899999999999999" customHeight="1">
      <c r="A1221" s="33"/>
      <c r="B1221" s="34"/>
      <c r="C1221" s="220" t="s">
        <v>2063</v>
      </c>
      <c r="D1221" s="220" t="s">
        <v>2064</v>
      </c>
      <c r="E1221" s="18" t="s">
        <v>228</v>
      </c>
      <c r="F1221" s="221">
        <v>28.352</v>
      </c>
      <c r="G1221" s="33"/>
      <c r="H1221" s="34"/>
    </row>
    <row r="1222" spans="1:8" s="2" customFormat="1" ht="16.899999999999999" customHeight="1">
      <c r="A1222" s="33"/>
      <c r="B1222" s="34"/>
      <c r="C1222" s="220" t="s">
        <v>2074</v>
      </c>
      <c r="D1222" s="220" t="s">
        <v>2075</v>
      </c>
      <c r="E1222" s="18" t="s">
        <v>228</v>
      </c>
      <c r="F1222" s="221">
        <v>232.488</v>
      </c>
      <c r="G1222" s="33"/>
      <c r="H1222" s="34"/>
    </row>
    <row r="1223" spans="1:8" s="2" customFormat="1" ht="16.899999999999999" customHeight="1">
      <c r="A1223" s="33"/>
      <c r="B1223" s="34"/>
      <c r="C1223" s="220" t="s">
        <v>2078</v>
      </c>
      <c r="D1223" s="220" t="s">
        <v>2079</v>
      </c>
      <c r="E1223" s="18" t="s">
        <v>228</v>
      </c>
      <c r="F1223" s="221">
        <v>22.681999999999999</v>
      </c>
      <c r="G1223" s="33"/>
      <c r="H1223" s="34"/>
    </row>
    <row r="1224" spans="1:8" s="2" customFormat="1" ht="16.899999999999999" customHeight="1">
      <c r="A1224" s="33"/>
      <c r="B1224" s="34"/>
      <c r="C1224" s="220" t="s">
        <v>2090</v>
      </c>
      <c r="D1224" s="220" t="s">
        <v>2091</v>
      </c>
      <c r="E1224" s="18" t="s">
        <v>228</v>
      </c>
      <c r="F1224" s="221">
        <v>283.52199999999999</v>
      </c>
      <c r="G1224" s="33"/>
      <c r="H1224" s="34"/>
    </row>
    <row r="1225" spans="1:8" s="2" customFormat="1" ht="16.899999999999999" customHeight="1">
      <c r="A1225" s="33"/>
      <c r="B1225" s="34"/>
      <c r="C1225" s="220" t="s">
        <v>326</v>
      </c>
      <c r="D1225" s="220" t="s">
        <v>327</v>
      </c>
      <c r="E1225" s="18" t="s">
        <v>228</v>
      </c>
      <c r="F1225" s="221">
        <v>3263.4989999999998</v>
      </c>
      <c r="G1225" s="33"/>
      <c r="H1225" s="34"/>
    </row>
    <row r="1226" spans="1:8" s="2" customFormat="1" ht="16.899999999999999" customHeight="1">
      <c r="A1226" s="33"/>
      <c r="B1226" s="34"/>
      <c r="C1226" s="216" t="s">
        <v>1860</v>
      </c>
      <c r="D1226" s="217" t="s">
        <v>1</v>
      </c>
      <c r="E1226" s="218" t="s">
        <v>1</v>
      </c>
      <c r="F1226" s="219">
        <v>341.04199999999997</v>
      </c>
      <c r="G1226" s="33"/>
      <c r="H1226" s="34"/>
    </row>
    <row r="1227" spans="1:8" s="2" customFormat="1" ht="16.899999999999999" customHeight="1">
      <c r="A1227" s="33"/>
      <c r="B1227" s="34"/>
      <c r="C1227" s="220" t="s">
        <v>1</v>
      </c>
      <c r="D1227" s="220" t="s">
        <v>2066</v>
      </c>
      <c r="E1227" s="18" t="s">
        <v>1</v>
      </c>
      <c r="F1227" s="221">
        <v>0</v>
      </c>
      <c r="G1227" s="33"/>
      <c r="H1227" s="34"/>
    </row>
    <row r="1228" spans="1:8" s="2" customFormat="1" ht="16.899999999999999" customHeight="1">
      <c r="A1228" s="33"/>
      <c r="B1228" s="34"/>
      <c r="C1228" s="220" t="s">
        <v>1</v>
      </c>
      <c r="D1228" s="220" t="s">
        <v>2067</v>
      </c>
      <c r="E1228" s="18" t="s">
        <v>1</v>
      </c>
      <c r="F1228" s="221">
        <v>160.215</v>
      </c>
      <c r="G1228" s="33"/>
      <c r="H1228" s="34"/>
    </row>
    <row r="1229" spans="1:8" s="2" customFormat="1" ht="16.899999999999999" customHeight="1">
      <c r="A1229" s="33"/>
      <c r="B1229" s="34"/>
      <c r="C1229" s="220" t="s">
        <v>1</v>
      </c>
      <c r="D1229" s="220" t="s">
        <v>2068</v>
      </c>
      <c r="E1229" s="18" t="s">
        <v>1</v>
      </c>
      <c r="F1229" s="221">
        <v>180.827</v>
      </c>
      <c r="G1229" s="33"/>
      <c r="H1229" s="34"/>
    </row>
    <row r="1230" spans="1:8" s="2" customFormat="1" ht="16.899999999999999" customHeight="1">
      <c r="A1230" s="33"/>
      <c r="B1230" s="34"/>
      <c r="C1230" s="220" t="s">
        <v>1860</v>
      </c>
      <c r="D1230" s="220" t="s">
        <v>510</v>
      </c>
      <c r="E1230" s="18" t="s">
        <v>1</v>
      </c>
      <c r="F1230" s="221">
        <v>341.04199999999997</v>
      </c>
      <c r="G1230" s="33"/>
      <c r="H1230" s="34"/>
    </row>
    <row r="1231" spans="1:8" s="2" customFormat="1" ht="16.899999999999999" customHeight="1">
      <c r="A1231" s="33"/>
      <c r="B1231" s="34"/>
      <c r="C1231" s="222" t="s">
        <v>5774</v>
      </c>
      <c r="D1231" s="33"/>
      <c r="E1231" s="33"/>
      <c r="F1231" s="33"/>
      <c r="G1231" s="33"/>
      <c r="H1231" s="34"/>
    </row>
    <row r="1232" spans="1:8" s="2" customFormat="1" ht="16.899999999999999" customHeight="1">
      <c r="A1232" s="33"/>
      <c r="B1232" s="34"/>
      <c r="C1232" s="220" t="s">
        <v>2063</v>
      </c>
      <c r="D1232" s="220" t="s">
        <v>2064</v>
      </c>
      <c r="E1232" s="18" t="s">
        <v>228</v>
      </c>
      <c r="F1232" s="221">
        <v>28.352</v>
      </c>
      <c r="G1232" s="33"/>
      <c r="H1232" s="34"/>
    </row>
    <row r="1233" spans="1:8" s="2" customFormat="1" ht="16.899999999999999" customHeight="1">
      <c r="A1233" s="33"/>
      <c r="B1233" s="34"/>
      <c r="C1233" s="220" t="s">
        <v>525</v>
      </c>
      <c r="D1233" s="220" t="s">
        <v>526</v>
      </c>
      <c r="E1233" s="18" t="s">
        <v>228</v>
      </c>
      <c r="F1233" s="221">
        <v>2478.5720000000001</v>
      </c>
      <c r="G1233" s="33"/>
      <c r="H1233" s="34"/>
    </row>
    <row r="1234" spans="1:8" s="2" customFormat="1" ht="16.899999999999999" customHeight="1">
      <c r="A1234" s="33"/>
      <c r="B1234" s="34"/>
      <c r="C1234" s="216" t="s">
        <v>1862</v>
      </c>
      <c r="D1234" s="217" t="s">
        <v>1</v>
      </c>
      <c r="E1234" s="218" t="s">
        <v>1</v>
      </c>
      <c r="F1234" s="219">
        <v>134.19200000000001</v>
      </c>
      <c r="G1234" s="33"/>
      <c r="H1234" s="34"/>
    </row>
    <row r="1235" spans="1:8" s="2" customFormat="1" ht="16.899999999999999" customHeight="1">
      <c r="A1235" s="33"/>
      <c r="B1235" s="34"/>
      <c r="C1235" s="220" t="s">
        <v>1</v>
      </c>
      <c r="D1235" s="220" t="s">
        <v>2209</v>
      </c>
      <c r="E1235" s="18" t="s">
        <v>1</v>
      </c>
      <c r="F1235" s="221">
        <v>0</v>
      </c>
      <c r="G1235" s="33"/>
      <c r="H1235" s="34"/>
    </row>
    <row r="1236" spans="1:8" s="2" customFormat="1" ht="16.899999999999999" customHeight="1">
      <c r="A1236" s="33"/>
      <c r="B1236" s="34"/>
      <c r="C1236" s="220" t="s">
        <v>1</v>
      </c>
      <c r="D1236" s="220" t="s">
        <v>2210</v>
      </c>
      <c r="E1236" s="18" t="s">
        <v>1</v>
      </c>
      <c r="F1236" s="221">
        <v>0</v>
      </c>
      <c r="G1236" s="33"/>
      <c r="H1236" s="34"/>
    </row>
    <row r="1237" spans="1:8" s="2" customFormat="1" ht="16.899999999999999" customHeight="1">
      <c r="A1237" s="33"/>
      <c r="B1237" s="34"/>
      <c r="C1237" s="220" t="s">
        <v>1</v>
      </c>
      <c r="D1237" s="220" t="s">
        <v>2211</v>
      </c>
      <c r="E1237" s="18" t="s">
        <v>1</v>
      </c>
      <c r="F1237" s="221">
        <v>58.08</v>
      </c>
      <c r="G1237" s="33"/>
      <c r="H1237" s="34"/>
    </row>
    <row r="1238" spans="1:8" s="2" customFormat="1" ht="16.899999999999999" customHeight="1">
      <c r="A1238" s="33"/>
      <c r="B1238" s="34"/>
      <c r="C1238" s="220" t="s">
        <v>1</v>
      </c>
      <c r="D1238" s="220" t="s">
        <v>2212</v>
      </c>
      <c r="E1238" s="18" t="s">
        <v>1</v>
      </c>
      <c r="F1238" s="221">
        <v>0</v>
      </c>
      <c r="G1238" s="33"/>
      <c r="H1238" s="34"/>
    </row>
    <row r="1239" spans="1:8" s="2" customFormat="1" ht="16.899999999999999" customHeight="1">
      <c r="A1239" s="33"/>
      <c r="B1239" s="34"/>
      <c r="C1239" s="220" t="s">
        <v>1</v>
      </c>
      <c r="D1239" s="220" t="s">
        <v>2213</v>
      </c>
      <c r="E1239" s="18" t="s">
        <v>1</v>
      </c>
      <c r="F1239" s="221">
        <v>42.713000000000001</v>
      </c>
      <c r="G1239" s="33"/>
      <c r="H1239" s="34"/>
    </row>
    <row r="1240" spans="1:8" s="2" customFormat="1" ht="16.899999999999999" customHeight="1">
      <c r="A1240" s="33"/>
      <c r="B1240" s="34"/>
      <c r="C1240" s="220" t="s">
        <v>1</v>
      </c>
      <c r="D1240" s="220" t="s">
        <v>2214</v>
      </c>
      <c r="E1240" s="18" t="s">
        <v>1</v>
      </c>
      <c r="F1240" s="221">
        <v>0</v>
      </c>
      <c r="G1240" s="33"/>
      <c r="H1240" s="34"/>
    </row>
    <row r="1241" spans="1:8" s="2" customFormat="1" ht="16.899999999999999" customHeight="1">
      <c r="A1241" s="33"/>
      <c r="B1241" s="34"/>
      <c r="C1241" s="220" t="s">
        <v>1</v>
      </c>
      <c r="D1241" s="220" t="s">
        <v>2215</v>
      </c>
      <c r="E1241" s="18" t="s">
        <v>1</v>
      </c>
      <c r="F1241" s="221">
        <v>45</v>
      </c>
      <c r="G1241" s="33"/>
      <c r="H1241" s="34"/>
    </row>
    <row r="1242" spans="1:8" s="2" customFormat="1" ht="16.899999999999999" customHeight="1">
      <c r="A1242" s="33"/>
      <c r="B1242" s="34"/>
      <c r="C1242" s="220" t="s">
        <v>1</v>
      </c>
      <c r="D1242" s="220" t="s">
        <v>2216</v>
      </c>
      <c r="E1242" s="18" t="s">
        <v>1</v>
      </c>
      <c r="F1242" s="221">
        <v>0</v>
      </c>
      <c r="G1242" s="33"/>
      <c r="H1242" s="34"/>
    </row>
    <row r="1243" spans="1:8" s="2" customFormat="1" ht="16.899999999999999" customHeight="1">
      <c r="A1243" s="33"/>
      <c r="B1243" s="34"/>
      <c r="C1243" s="220" t="s">
        <v>1</v>
      </c>
      <c r="D1243" s="220" t="s">
        <v>2217</v>
      </c>
      <c r="E1243" s="18" t="s">
        <v>1</v>
      </c>
      <c r="F1243" s="221">
        <v>-9.06</v>
      </c>
      <c r="G1243" s="33"/>
      <c r="H1243" s="34"/>
    </row>
    <row r="1244" spans="1:8" s="2" customFormat="1" ht="16.899999999999999" customHeight="1">
      <c r="A1244" s="33"/>
      <c r="B1244" s="34"/>
      <c r="C1244" s="220" t="s">
        <v>1</v>
      </c>
      <c r="D1244" s="220" t="s">
        <v>2218</v>
      </c>
      <c r="E1244" s="18" t="s">
        <v>1</v>
      </c>
      <c r="F1244" s="221">
        <v>-0.60499999999999998</v>
      </c>
      <c r="G1244" s="33"/>
      <c r="H1244" s="34"/>
    </row>
    <row r="1245" spans="1:8" s="2" customFormat="1" ht="16.899999999999999" customHeight="1">
      <c r="A1245" s="33"/>
      <c r="B1245" s="34"/>
      <c r="C1245" s="220" t="s">
        <v>1</v>
      </c>
      <c r="D1245" s="220" t="s">
        <v>2219</v>
      </c>
      <c r="E1245" s="18" t="s">
        <v>1</v>
      </c>
      <c r="F1245" s="221">
        <v>-0.96799999999999997</v>
      </c>
      <c r="G1245" s="33"/>
      <c r="H1245" s="34"/>
    </row>
    <row r="1246" spans="1:8" s="2" customFormat="1" ht="16.899999999999999" customHeight="1">
      <c r="A1246" s="33"/>
      <c r="B1246" s="34"/>
      <c r="C1246" s="220" t="s">
        <v>1</v>
      </c>
      <c r="D1246" s="220" t="s">
        <v>2220</v>
      </c>
      <c r="E1246" s="18" t="s">
        <v>1</v>
      </c>
      <c r="F1246" s="221">
        <v>-0.96799999999999997</v>
      </c>
      <c r="G1246" s="33"/>
      <c r="H1246" s="34"/>
    </row>
    <row r="1247" spans="1:8" s="2" customFormat="1" ht="16.899999999999999" customHeight="1">
      <c r="A1247" s="33"/>
      <c r="B1247" s="34"/>
      <c r="C1247" s="220" t="s">
        <v>1862</v>
      </c>
      <c r="D1247" s="220" t="s">
        <v>195</v>
      </c>
      <c r="E1247" s="18" t="s">
        <v>1</v>
      </c>
      <c r="F1247" s="221">
        <v>134.19200000000001</v>
      </c>
      <c r="G1247" s="33"/>
      <c r="H1247" s="34"/>
    </row>
    <row r="1248" spans="1:8" s="2" customFormat="1" ht="16.899999999999999" customHeight="1">
      <c r="A1248" s="33"/>
      <c r="B1248" s="34"/>
      <c r="C1248" s="222" t="s">
        <v>5774</v>
      </c>
      <c r="D1248" s="33"/>
      <c r="E1248" s="33"/>
      <c r="F1248" s="33"/>
      <c r="G1248" s="33"/>
      <c r="H1248" s="34"/>
    </row>
    <row r="1249" spans="1:8" s="2" customFormat="1" ht="16.899999999999999" customHeight="1">
      <c r="A1249" s="33"/>
      <c r="B1249" s="34"/>
      <c r="C1249" s="220" t="s">
        <v>2206</v>
      </c>
      <c r="D1249" s="220" t="s">
        <v>2207</v>
      </c>
      <c r="E1249" s="18" t="s">
        <v>228</v>
      </c>
      <c r="F1249" s="221">
        <v>13.419</v>
      </c>
      <c r="G1249" s="33"/>
      <c r="H1249" s="34"/>
    </row>
    <row r="1250" spans="1:8" s="2" customFormat="1" ht="16.899999999999999" customHeight="1">
      <c r="A1250" s="33"/>
      <c r="B1250" s="34"/>
      <c r="C1250" s="220" t="s">
        <v>2222</v>
      </c>
      <c r="D1250" s="220" t="s">
        <v>2223</v>
      </c>
      <c r="E1250" s="18" t="s">
        <v>228</v>
      </c>
      <c r="F1250" s="221">
        <v>110.03700000000001</v>
      </c>
      <c r="G1250" s="33"/>
      <c r="H1250" s="34"/>
    </row>
    <row r="1251" spans="1:8" s="2" customFormat="1" ht="16.899999999999999" customHeight="1">
      <c r="A1251" s="33"/>
      <c r="B1251" s="34"/>
      <c r="C1251" s="220" t="s">
        <v>2226</v>
      </c>
      <c r="D1251" s="220" t="s">
        <v>2227</v>
      </c>
      <c r="E1251" s="18" t="s">
        <v>228</v>
      </c>
      <c r="F1251" s="221">
        <v>10.734999999999999</v>
      </c>
      <c r="G1251" s="33"/>
      <c r="H1251" s="34"/>
    </row>
    <row r="1252" spans="1:8" s="2" customFormat="1" ht="16.899999999999999" customHeight="1">
      <c r="A1252" s="33"/>
      <c r="B1252" s="34"/>
      <c r="C1252" s="220" t="s">
        <v>2240</v>
      </c>
      <c r="D1252" s="220" t="s">
        <v>2241</v>
      </c>
      <c r="E1252" s="18" t="s">
        <v>228</v>
      </c>
      <c r="F1252" s="221">
        <v>134.19200000000001</v>
      </c>
      <c r="G1252" s="33"/>
      <c r="H1252" s="34"/>
    </row>
    <row r="1253" spans="1:8" s="2" customFormat="1" ht="16.899999999999999" customHeight="1">
      <c r="A1253" s="33"/>
      <c r="B1253" s="34"/>
      <c r="C1253" s="220" t="s">
        <v>326</v>
      </c>
      <c r="D1253" s="220" t="s">
        <v>327</v>
      </c>
      <c r="E1253" s="18" t="s">
        <v>228</v>
      </c>
      <c r="F1253" s="221">
        <v>3263.4989999999998</v>
      </c>
      <c r="G1253" s="33"/>
      <c r="H1253" s="34"/>
    </row>
    <row r="1254" spans="1:8" s="2" customFormat="1" ht="16.899999999999999" customHeight="1">
      <c r="A1254" s="33"/>
      <c r="B1254" s="34"/>
      <c r="C1254" s="216" t="s">
        <v>1864</v>
      </c>
      <c r="D1254" s="217" t="s">
        <v>1</v>
      </c>
      <c r="E1254" s="218" t="s">
        <v>1</v>
      </c>
      <c r="F1254" s="219">
        <v>145.79300000000001</v>
      </c>
      <c r="G1254" s="33"/>
      <c r="H1254" s="34"/>
    </row>
    <row r="1255" spans="1:8" s="2" customFormat="1" ht="16.899999999999999" customHeight="1">
      <c r="A1255" s="33"/>
      <c r="B1255" s="34"/>
      <c r="C1255" s="220" t="s">
        <v>1</v>
      </c>
      <c r="D1255" s="220" t="s">
        <v>2209</v>
      </c>
      <c r="E1255" s="18" t="s">
        <v>1</v>
      </c>
      <c r="F1255" s="221">
        <v>0</v>
      </c>
      <c r="G1255" s="33"/>
      <c r="H1255" s="34"/>
    </row>
    <row r="1256" spans="1:8" s="2" customFormat="1" ht="16.899999999999999" customHeight="1">
      <c r="A1256" s="33"/>
      <c r="B1256" s="34"/>
      <c r="C1256" s="220" t="s">
        <v>1</v>
      </c>
      <c r="D1256" s="220" t="s">
        <v>2210</v>
      </c>
      <c r="E1256" s="18" t="s">
        <v>1</v>
      </c>
      <c r="F1256" s="221">
        <v>0</v>
      </c>
      <c r="G1256" s="33"/>
      <c r="H1256" s="34"/>
    </row>
    <row r="1257" spans="1:8" s="2" customFormat="1" ht="16.899999999999999" customHeight="1">
      <c r="A1257" s="33"/>
      <c r="B1257" s="34"/>
      <c r="C1257" s="220" t="s">
        <v>1</v>
      </c>
      <c r="D1257" s="220" t="s">
        <v>2211</v>
      </c>
      <c r="E1257" s="18" t="s">
        <v>1</v>
      </c>
      <c r="F1257" s="221">
        <v>58.08</v>
      </c>
      <c r="G1257" s="33"/>
      <c r="H1257" s="34"/>
    </row>
    <row r="1258" spans="1:8" s="2" customFormat="1" ht="16.899999999999999" customHeight="1">
      <c r="A1258" s="33"/>
      <c r="B1258" s="34"/>
      <c r="C1258" s="220" t="s">
        <v>1</v>
      </c>
      <c r="D1258" s="220" t="s">
        <v>2212</v>
      </c>
      <c r="E1258" s="18" t="s">
        <v>1</v>
      </c>
      <c r="F1258" s="221">
        <v>0</v>
      </c>
      <c r="G1258" s="33"/>
      <c r="H1258" s="34"/>
    </row>
    <row r="1259" spans="1:8" s="2" customFormat="1" ht="16.899999999999999" customHeight="1">
      <c r="A1259" s="33"/>
      <c r="B1259" s="34"/>
      <c r="C1259" s="220" t="s">
        <v>1</v>
      </c>
      <c r="D1259" s="220" t="s">
        <v>2213</v>
      </c>
      <c r="E1259" s="18" t="s">
        <v>1</v>
      </c>
      <c r="F1259" s="221">
        <v>42.713000000000001</v>
      </c>
      <c r="G1259" s="33"/>
      <c r="H1259" s="34"/>
    </row>
    <row r="1260" spans="1:8" s="2" customFormat="1" ht="16.899999999999999" customHeight="1">
      <c r="A1260" s="33"/>
      <c r="B1260" s="34"/>
      <c r="C1260" s="220" t="s">
        <v>1</v>
      </c>
      <c r="D1260" s="220" t="s">
        <v>2214</v>
      </c>
      <c r="E1260" s="18" t="s">
        <v>1</v>
      </c>
      <c r="F1260" s="221">
        <v>0</v>
      </c>
      <c r="G1260" s="33"/>
      <c r="H1260" s="34"/>
    </row>
    <row r="1261" spans="1:8" s="2" customFormat="1" ht="16.899999999999999" customHeight="1">
      <c r="A1261" s="33"/>
      <c r="B1261" s="34"/>
      <c r="C1261" s="220" t="s">
        <v>1</v>
      </c>
      <c r="D1261" s="220" t="s">
        <v>2215</v>
      </c>
      <c r="E1261" s="18" t="s">
        <v>1</v>
      </c>
      <c r="F1261" s="221">
        <v>45</v>
      </c>
      <c r="G1261" s="33"/>
      <c r="H1261" s="34"/>
    </row>
    <row r="1262" spans="1:8" s="2" customFormat="1" ht="16.899999999999999" customHeight="1">
      <c r="A1262" s="33"/>
      <c r="B1262" s="34"/>
      <c r="C1262" s="220" t="s">
        <v>1864</v>
      </c>
      <c r="D1262" s="220" t="s">
        <v>510</v>
      </c>
      <c r="E1262" s="18" t="s">
        <v>1</v>
      </c>
      <c r="F1262" s="221">
        <v>145.79300000000001</v>
      </c>
      <c r="G1262" s="33"/>
      <c r="H1262" s="34"/>
    </row>
    <row r="1263" spans="1:8" s="2" customFormat="1" ht="16.899999999999999" customHeight="1">
      <c r="A1263" s="33"/>
      <c r="B1263" s="34"/>
      <c r="C1263" s="222" t="s">
        <v>5774</v>
      </c>
      <c r="D1263" s="33"/>
      <c r="E1263" s="33"/>
      <c r="F1263" s="33"/>
      <c r="G1263" s="33"/>
      <c r="H1263" s="34"/>
    </row>
    <row r="1264" spans="1:8" s="2" customFormat="1" ht="16.899999999999999" customHeight="1">
      <c r="A1264" s="33"/>
      <c r="B1264" s="34"/>
      <c r="C1264" s="220" t="s">
        <v>2206</v>
      </c>
      <c r="D1264" s="220" t="s">
        <v>2207</v>
      </c>
      <c r="E1264" s="18" t="s">
        <v>228</v>
      </c>
      <c r="F1264" s="221">
        <v>13.419</v>
      </c>
      <c r="G1264" s="33"/>
      <c r="H1264" s="34"/>
    </row>
    <row r="1265" spans="1:8" s="2" customFormat="1" ht="16.899999999999999" customHeight="1">
      <c r="A1265" s="33"/>
      <c r="B1265" s="34"/>
      <c r="C1265" s="220" t="s">
        <v>525</v>
      </c>
      <c r="D1265" s="220" t="s">
        <v>526</v>
      </c>
      <c r="E1265" s="18" t="s">
        <v>228</v>
      </c>
      <c r="F1265" s="221">
        <v>2478.5720000000001</v>
      </c>
      <c r="G1265" s="33"/>
      <c r="H1265" s="34"/>
    </row>
    <row r="1266" spans="1:8" s="2" customFormat="1" ht="16.899999999999999" customHeight="1">
      <c r="A1266" s="33"/>
      <c r="B1266" s="34"/>
      <c r="C1266" s="216" t="s">
        <v>1866</v>
      </c>
      <c r="D1266" s="217" t="s">
        <v>1</v>
      </c>
      <c r="E1266" s="218" t="s">
        <v>1</v>
      </c>
      <c r="F1266" s="219">
        <v>224.91499999999999</v>
      </c>
      <c r="G1266" s="33"/>
      <c r="H1266" s="34"/>
    </row>
    <row r="1267" spans="1:8" s="2" customFormat="1" ht="16.899999999999999" customHeight="1">
      <c r="A1267" s="33"/>
      <c r="B1267" s="34"/>
      <c r="C1267" s="220" t="s">
        <v>1</v>
      </c>
      <c r="D1267" s="220" t="s">
        <v>2046</v>
      </c>
      <c r="E1267" s="18" t="s">
        <v>1</v>
      </c>
      <c r="F1267" s="221">
        <v>4.1820000000000004</v>
      </c>
      <c r="G1267" s="33"/>
      <c r="H1267" s="34"/>
    </row>
    <row r="1268" spans="1:8" s="2" customFormat="1" ht="16.899999999999999" customHeight="1">
      <c r="A1268" s="33"/>
      <c r="B1268" s="34"/>
      <c r="C1268" s="220" t="s">
        <v>1</v>
      </c>
      <c r="D1268" s="220" t="s">
        <v>2047</v>
      </c>
      <c r="E1268" s="18" t="s">
        <v>1</v>
      </c>
      <c r="F1268" s="221">
        <v>17.55</v>
      </c>
      <c r="G1268" s="33"/>
      <c r="H1268" s="34"/>
    </row>
    <row r="1269" spans="1:8" s="2" customFormat="1" ht="16.899999999999999" customHeight="1">
      <c r="A1269" s="33"/>
      <c r="B1269" s="34"/>
      <c r="C1269" s="220" t="s">
        <v>1</v>
      </c>
      <c r="D1269" s="220" t="s">
        <v>2048</v>
      </c>
      <c r="E1269" s="18" t="s">
        <v>1</v>
      </c>
      <c r="F1269" s="221">
        <v>164.608</v>
      </c>
      <c r="G1269" s="33"/>
      <c r="H1269" s="34"/>
    </row>
    <row r="1270" spans="1:8" s="2" customFormat="1" ht="16.899999999999999" customHeight="1">
      <c r="A1270" s="33"/>
      <c r="B1270" s="34"/>
      <c r="C1270" s="220" t="s">
        <v>1</v>
      </c>
      <c r="D1270" s="220" t="s">
        <v>2049</v>
      </c>
      <c r="E1270" s="18" t="s">
        <v>1</v>
      </c>
      <c r="F1270" s="221">
        <v>9.31</v>
      </c>
      <c r="G1270" s="33"/>
      <c r="H1270" s="34"/>
    </row>
    <row r="1271" spans="1:8" s="2" customFormat="1" ht="16.899999999999999" customHeight="1">
      <c r="A1271" s="33"/>
      <c r="B1271" s="34"/>
      <c r="C1271" s="220" t="s">
        <v>1</v>
      </c>
      <c r="D1271" s="220" t="s">
        <v>2050</v>
      </c>
      <c r="E1271" s="18" t="s">
        <v>1</v>
      </c>
      <c r="F1271" s="221">
        <v>29.265000000000001</v>
      </c>
      <c r="G1271" s="33"/>
      <c r="H1271" s="34"/>
    </row>
    <row r="1272" spans="1:8" s="2" customFormat="1" ht="16.899999999999999" customHeight="1">
      <c r="A1272" s="33"/>
      <c r="B1272" s="34"/>
      <c r="C1272" s="220" t="s">
        <v>1866</v>
      </c>
      <c r="D1272" s="220" t="s">
        <v>195</v>
      </c>
      <c r="E1272" s="18" t="s">
        <v>1</v>
      </c>
      <c r="F1272" s="221">
        <v>224.91499999999999</v>
      </c>
      <c r="G1272" s="33"/>
      <c r="H1272" s="34"/>
    </row>
    <row r="1273" spans="1:8" s="2" customFormat="1" ht="16.899999999999999" customHeight="1">
      <c r="A1273" s="33"/>
      <c r="B1273" s="34"/>
      <c r="C1273" s="222" t="s">
        <v>5774</v>
      </c>
      <c r="D1273" s="33"/>
      <c r="E1273" s="33"/>
      <c r="F1273" s="33"/>
      <c r="G1273" s="33"/>
      <c r="H1273" s="34"/>
    </row>
    <row r="1274" spans="1:8" s="2" customFormat="1" ht="16.899999999999999" customHeight="1">
      <c r="A1274" s="33"/>
      <c r="B1274" s="34"/>
      <c r="C1274" s="220" t="s">
        <v>2043</v>
      </c>
      <c r="D1274" s="220" t="s">
        <v>2044</v>
      </c>
      <c r="E1274" s="18" t="s">
        <v>228</v>
      </c>
      <c r="F1274" s="221">
        <v>224.91499999999999</v>
      </c>
      <c r="G1274" s="33"/>
      <c r="H1274" s="34"/>
    </row>
    <row r="1275" spans="1:8" s="2" customFormat="1" ht="16.899999999999999" customHeight="1">
      <c r="A1275" s="33"/>
      <c r="B1275" s="34"/>
      <c r="C1275" s="220" t="s">
        <v>326</v>
      </c>
      <c r="D1275" s="220" t="s">
        <v>327</v>
      </c>
      <c r="E1275" s="18" t="s">
        <v>228</v>
      </c>
      <c r="F1275" s="221">
        <v>3263.4989999999998</v>
      </c>
      <c r="G1275" s="33"/>
      <c r="H1275" s="34"/>
    </row>
    <row r="1276" spans="1:8" s="2" customFormat="1" ht="16.899999999999999" customHeight="1">
      <c r="A1276" s="33"/>
      <c r="B1276" s="34"/>
      <c r="C1276" s="216" t="s">
        <v>1877</v>
      </c>
      <c r="D1276" s="217" t="s">
        <v>1</v>
      </c>
      <c r="E1276" s="218" t="s">
        <v>1</v>
      </c>
      <c r="F1276" s="219">
        <v>4.1820000000000004</v>
      </c>
      <c r="G1276" s="33"/>
      <c r="H1276" s="34"/>
    </row>
    <row r="1277" spans="1:8" s="2" customFormat="1" ht="16.899999999999999" customHeight="1">
      <c r="A1277" s="33"/>
      <c r="B1277" s="34"/>
      <c r="C1277" s="220" t="s">
        <v>1</v>
      </c>
      <c r="D1277" s="220" t="s">
        <v>2046</v>
      </c>
      <c r="E1277" s="18" t="s">
        <v>1</v>
      </c>
      <c r="F1277" s="221">
        <v>4.1820000000000004</v>
      </c>
      <c r="G1277" s="33"/>
      <c r="H1277" s="34"/>
    </row>
    <row r="1278" spans="1:8" s="2" customFormat="1" ht="16.899999999999999" customHeight="1">
      <c r="A1278" s="33"/>
      <c r="B1278" s="34"/>
      <c r="C1278" s="220" t="s">
        <v>1877</v>
      </c>
      <c r="D1278" s="220" t="s">
        <v>510</v>
      </c>
      <c r="E1278" s="18" t="s">
        <v>1</v>
      </c>
      <c r="F1278" s="221">
        <v>4.1820000000000004</v>
      </c>
      <c r="G1278" s="33"/>
      <c r="H1278" s="34"/>
    </row>
    <row r="1279" spans="1:8" s="2" customFormat="1" ht="16.899999999999999" customHeight="1">
      <c r="A1279" s="33"/>
      <c r="B1279" s="34"/>
      <c r="C1279" s="222" t="s">
        <v>5774</v>
      </c>
      <c r="D1279" s="33"/>
      <c r="E1279" s="33"/>
      <c r="F1279" s="33"/>
      <c r="G1279" s="33"/>
      <c r="H1279" s="34"/>
    </row>
    <row r="1280" spans="1:8" s="2" customFormat="1" ht="16.899999999999999" customHeight="1">
      <c r="A1280" s="33"/>
      <c r="B1280" s="34"/>
      <c r="C1280" s="220" t="s">
        <v>2043</v>
      </c>
      <c r="D1280" s="220" t="s">
        <v>2044</v>
      </c>
      <c r="E1280" s="18" t="s">
        <v>228</v>
      </c>
      <c r="F1280" s="221">
        <v>224.91499999999999</v>
      </c>
      <c r="G1280" s="33"/>
      <c r="H1280" s="34"/>
    </row>
    <row r="1281" spans="1:8" s="2" customFormat="1" ht="16.899999999999999" customHeight="1">
      <c r="A1281" s="33"/>
      <c r="B1281" s="34"/>
      <c r="C1281" s="220" t="s">
        <v>2051</v>
      </c>
      <c r="D1281" s="220" t="s">
        <v>2052</v>
      </c>
      <c r="E1281" s="18" t="s">
        <v>228</v>
      </c>
      <c r="F1281" s="221">
        <v>0.41799999999999998</v>
      </c>
      <c r="G1281" s="33"/>
      <c r="H1281" s="34"/>
    </row>
    <row r="1282" spans="1:8" s="2" customFormat="1" ht="16.899999999999999" customHeight="1">
      <c r="A1282" s="33"/>
      <c r="B1282" s="34"/>
      <c r="C1282" s="220" t="s">
        <v>2063</v>
      </c>
      <c r="D1282" s="220" t="s">
        <v>2064</v>
      </c>
      <c r="E1282" s="18" t="s">
        <v>228</v>
      </c>
      <c r="F1282" s="221">
        <v>28.352</v>
      </c>
      <c r="G1282" s="33"/>
      <c r="H1282" s="34"/>
    </row>
    <row r="1283" spans="1:8" s="2" customFormat="1" ht="16.899999999999999" customHeight="1">
      <c r="A1283" s="33"/>
      <c r="B1283" s="34"/>
      <c r="C1283" s="220" t="s">
        <v>2055</v>
      </c>
      <c r="D1283" s="220" t="s">
        <v>2056</v>
      </c>
      <c r="E1283" s="18" t="s">
        <v>228</v>
      </c>
      <c r="F1283" s="221">
        <v>3.4289999999999998</v>
      </c>
      <c r="G1283" s="33"/>
      <c r="H1283" s="34"/>
    </row>
    <row r="1284" spans="1:8" s="2" customFormat="1" ht="16.899999999999999" customHeight="1">
      <c r="A1284" s="33"/>
      <c r="B1284" s="34"/>
      <c r="C1284" s="220" t="s">
        <v>2059</v>
      </c>
      <c r="D1284" s="220" t="s">
        <v>2060</v>
      </c>
      <c r="E1284" s="18" t="s">
        <v>228</v>
      </c>
      <c r="F1284" s="221">
        <v>0.33500000000000002</v>
      </c>
      <c r="G1284" s="33"/>
      <c r="H1284" s="34"/>
    </row>
    <row r="1285" spans="1:8" s="2" customFormat="1" ht="16.899999999999999" customHeight="1">
      <c r="A1285" s="33"/>
      <c r="B1285" s="34"/>
      <c r="C1285" s="216" t="s">
        <v>1875</v>
      </c>
      <c r="D1285" s="217" t="s">
        <v>1</v>
      </c>
      <c r="E1285" s="218" t="s">
        <v>1</v>
      </c>
      <c r="F1285" s="219">
        <v>220.733</v>
      </c>
      <c r="G1285" s="33"/>
      <c r="H1285" s="34"/>
    </row>
    <row r="1286" spans="1:8" s="2" customFormat="1" ht="16.899999999999999" customHeight="1">
      <c r="A1286" s="33"/>
      <c r="B1286" s="34"/>
      <c r="C1286" s="220" t="s">
        <v>1</v>
      </c>
      <c r="D1286" s="220" t="s">
        <v>2047</v>
      </c>
      <c r="E1286" s="18" t="s">
        <v>1</v>
      </c>
      <c r="F1286" s="221">
        <v>17.55</v>
      </c>
      <c r="G1286" s="33"/>
      <c r="H1286" s="34"/>
    </row>
    <row r="1287" spans="1:8" s="2" customFormat="1" ht="16.899999999999999" customHeight="1">
      <c r="A1287" s="33"/>
      <c r="B1287" s="34"/>
      <c r="C1287" s="220" t="s">
        <v>1</v>
      </c>
      <c r="D1287" s="220" t="s">
        <v>2048</v>
      </c>
      <c r="E1287" s="18" t="s">
        <v>1</v>
      </c>
      <c r="F1287" s="221">
        <v>164.608</v>
      </c>
      <c r="G1287" s="33"/>
      <c r="H1287" s="34"/>
    </row>
    <row r="1288" spans="1:8" s="2" customFormat="1" ht="16.899999999999999" customHeight="1">
      <c r="A1288" s="33"/>
      <c r="B1288" s="34"/>
      <c r="C1288" s="220" t="s">
        <v>1</v>
      </c>
      <c r="D1288" s="220" t="s">
        <v>2049</v>
      </c>
      <c r="E1288" s="18" t="s">
        <v>1</v>
      </c>
      <c r="F1288" s="221">
        <v>9.31</v>
      </c>
      <c r="G1288" s="33"/>
      <c r="H1288" s="34"/>
    </row>
    <row r="1289" spans="1:8" s="2" customFormat="1" ht="16.899999999999999" customHeight="1">
      <c r="A1289" s="33"/>
      <c r="B1289" s="34"/>
      <c r="C1289" s="220" t="s">
        <v>1</v>
      </c>
      <c r="D1289" s="220" t="s">
        <v>2050</v>
      </c>
      <c r="E1289" s="18" t="s">
        <v>1</v>
      </c>
      <c r="F1289" s="221">
        <v>29.265000000000001</v>
      </c>
      <c r="G1289" s="33"/>
      <c r="H1289" s="34"/>
    </row>
    <row r="1290" spans="1:8" s="2" customFormat="1" ht="16.899999999999999" customHeight="1">
      <c r="A1290" s="33"/>
      <c r="B1290" s="34"/>
      <c r="C1290" s="220" t="s">
        <v>1875</v>
      </c>
      <c r="D1290" s="220" t="s">
        <v>510</v>
      </c>
      <c r="E1290" s="18" t="s">
        <v>1</v>
      </c>
      <c r="F1290" s="221">
        <v>220.733</v>
      </c>
      <c r="G1290" s="33"/>
      <c r="H1290" s="34"/>
    </row>
    <row r="1291" spans="1:8" s="2" customFormat="1" ht="16.899999999999999" customHeight="1">
      <c r="A1291" s="33"/>
      <c r="B1291" s="34"/>
      <c r="C1291" s="222" t="s">
        <v>5774</v>
      </c>
      <c r="D1291" s="33"/>
      <c r="E1291" s="33"/>
      <c r="F1291" s="33"/>
      <c r="G1291" s="33"/>
      <c r="H1291" s="34"/>
    </row>
    <row r="1292" spans="1:8" s="2" customFormat="1" ht="16.899999999999999" customHeight="1">
      <c r="A1292" s="33"/>
      <c r="B1292" s="34"/>
      <c r="C1292" s="220" t="s">
        <v>2043</v>
      </c>
      <c r="D1292" s="220" t="s">
        <v>2044</v>
      </c>
      <c r="E1292" s="18" t="s">
        <v>228</v>
      </c>
      <c r="F1292" s="221">
        <v>224.91499999999999</v>
      </c>
      <c r="G1292" s="33"/>
      <c r="H1292" s="34"/>
    </row>
    <row r="1293" spans="1:8" s="2" customFormat="1" ht="16.899999999999999" customHeight="1">
      <c r="A1293" s="33"/>
      <c r="B1293" s="34"/>
      <c r="C1293" s="220" t="s">
        <v>2096</v>
      </c>
      <c r="D1293" s="220" t="s">
        <v>2097</v>
      </c>
      <c r="E1293" s="18" t="s">
        <v>228</v>
      </c>
      <c r="F1293" s="221">
        <v>22.073</v>
      </c>
      <c r="G1293" s="33"/>
      <c r="H1293" s="34"/>
    </row>
    <row r="1294" spans="1:8" s="2" customFormat="1" ht="16.899999999999999" customHeight="1">
      <c r="A1294" s="33"/>
      <c r="B1294" s="34"/>
      <c r="C1294" s="220" t="s">
        <v>2109</v>
      </c>
      <c r="D1294" s="220" t="s">
        <v>2110</v>
      </c>
      <c r="E1294" s="18" t="s">
        <v>228</v>
      </c>
      <c r="F1294" s="221">
        <v>274.66399999999999</v>
      </c>
      <c r="G1294" s="33"/>
      <c r="H1294" s="34"/>
    </row>
    <row r="1295" spans="1:8" s="2" customFormat="1" ht="16.899999999999999" customHeight="1">
      <c r="A1295" s="33"/>
      <c r="B1295" s="34"/>
      <c r="C1295" s="220" t="s">
        <v>2101</v>
      </c>
      <c r="D1295" s="220" t="s">
        <v>2102</v>
      </c>
      <c r="E1295" s="18" t="s">
        <v>228</v>
      </c>
      <c r="F1295" s="221">
        <v>181.001</v>
      </c>
      <c r="G1295" s="33"/>
      <c r="H1295" s="34"/>
    </row>
    <row r="1296" spans="1:8" s="2" customFormat="1" ht="16.899999999999999" customHeight="1">
      <c r="A1296" s="33"/>
      <c r="B1296" s="34"/>
      <c r="C1296" s="220" t="s">
        <v>2105</v>
      </c>
      <c r="D1296" s="220" t="s">
        <v>2106</v>
      </c>
      <c r="E1296" s="18" t="s">
        <v>228</v>
      </c>
      <c r="F1296" s="221">
        <v>17.658999999999999</v>
      </c>
      <c r="G1296" s="33"/>
      <c r="H1296" s="34"/>
    </row>
    <row r="1297" spans="1:8" s="2" customFormat="1" ht="16.899999999999999" customHeight="1">
      <c r="A1297" s="33"/>
      <c r="B1297" s="34"/>
      <c r="C1297" s="216" t="s">
        <v>1868</v>
      </c>
      <c r="D1297" s="217" t="s">
        <v>1</v>
      </c>
      <c r="E1297" s="218" t="s">
        <v>1</v>
      </c>
      <c r="F1297" s="219">
        <v>77.259</v>
      </c>
      <c r="G1297" s="33"/>
      <c r="H1297" s="34"/>
    </row>
    <row r="1298" spans="1:8" s="2" customFormat="1" ht="16.899999999999999" customHeight="1">
      <c r="A1298" s="33"/>
      <c r="B1298" s="34"/>
      <c r="C1298" s="220" t="s">
        <v>1</v>
      </c>
      <c r="D1298" s="220" t="s">
        <v>2342</v>
      </c>
      <c r="E1298" s="18" t="s">
        <v>1</v>
      </c>
      <c r="F1298" s="221">
        <v>0</v>
      </c>
      <c r="G1298" s="33"/>
      <c r="H1298" s="34"/>
    </row>
    <row r="1299" spans="1:8" s="2" customFormat="1" ht="16.899999999999999" customHeight="1">
      <c r="A1299" s="33"/>
      <c r="B1299" s="34"/>
      <c r="C1299" s="220" t="s">
        <v>1</v>
      </c>
      <c r="D1299" s="220" t="s">
        <v>2343</v>
      </c>
      <c r="E1299" s="18" t="s">
        <v>1</v>
      </c>
      <c r="F1299" s="221">
        <v>77.259</v>
      </c>
      <c r="G1299" s="33"/>
      <c r="H1299" s="34"/>
    </row>
    <row r="1300" spans="1:8" s="2" customFormat="1" ht="16.899999999999999" customHeight="1">
      <c r="A1300" s="33"/>
      <c r="B1300" s="34"/>
      <c r="C1300" s="220" t="s">
        <v>1868</v>
      </c>
      <c r="D1300" s="220" t="s">
        <v>195</v>
      </c>
      <c r="E1300" s="18" t="s">
        <v>1</v>
      </c>
      <c r="F1300" s="221">
        <v>77.259</v>
      </c>
      <c r="G1300" s="33"/>
      <c r="H1300" s="34"/>
    </row>
    <row r="1301" spans="1:8" s="2" customFormat="1" ht="16.899999999999999" customHeight="1">
      <c r="A1301" s="33"/>
      <c r="B1301" s="34"/>
      <c r="C1301" s="222" t="s">
        <v>5774</v>
      </c>
      <c r="D1301" s="33"/>
      <c r="E1301" s="33"/>
      <c r="F1301" s="33"/>
      <c r="G1301" s="33"/>
      <c r="H1301" s="34"/>
    </row>
    <row r="1302" spans="1:8" s="2" customFormat="1" ht="16.899999999999999" customHeight="1">
      <c r="A1302" s="33"/>
      <c r="B1302" s="34"/>
      <c r="C1302" s="220" t="s">
        <v>2338</v>
      </c>
      <c r="D1302" s="220" t="s">
        <v>2339</v>
      </c>
      <c r="E1302" s="18" t="s">
        <v>228</v>
      </c>
      <c r="F1302" s="221">
        <v>54.081000000000003</v>
      </c>
      <c r="G1302" s="33"/>
      <c r="H1302" s="34"/>
    </row>
    <row r="1303" spans="1:8" s="2" customFormat="1" ht="16.899999999999999" customHeight="1">
      <c r="A1303" s="33"/>
      <c r="B1303" s="34"/>
      <c r="C1303" s="220" t="s">
        <v>2346</v>
      </c>
      <c r="D1303" s="220" t="s">
        <v>2347</v>
      </c>
      <c r="E1303" s="18" t="s">
        <v>228</v>
      </c>
      <c r="F1303" s="221">
        <v>23.178000000000001</v>
      </c>
      <c r="G1303" s="33"/>
      <c r="H1303" s="34"/>
    </row>
    <row r="1304" spans="1:8" s="2" customFormat="1" ht="16.899999999999999" customHeight="1">
      <c r="A1304" s="33"/>
      <c r="B1304" s="34"/>
      <c r="C1304" s="216" t="s">
        <v>1870</v>
      </c>
      <c r="D1304" s="217" t="s">
        <v>510</v>
      </c>
      <c r="E1304" s="218" t="s">
        <v>1</v>
      </c>
      <c r="F1304" s="219">
        <v>77.259</v>
      </c>
      <c r="G1304" s="33"/>
      <c r="H1304" s="34"/>
    </row>
    <row r="1305" spans="1:8" s="2" customFormat="1" ht="16.899999999999999" customHeight="1">
      <c r="A1305" s="33"/>
      <c r="B1305" s="34"/>
      <c r="C1305" s="220" t="s">
        <v>1</v>
      </c>
      <c r="D1305" s="220" t="s">
        <v>2342</v>
      </c>
      <c r="E1305" s="18" t="s">
        <v>1</v>
      </c>
      <c r="F1305" s="221">
        <v>0</v>
      </c>
      <c r="G1305" s="33"/>
      <c r="H1305" s="34"/>
    </row>
    <row r="1306" spans="1:8" s="2" customFormat="1" ht="16.899999999999999" customHeight="1">
      <c r="A1306" s="33"/>
      <c r="B1306" s="34"/>
      <c r="C1306" s="220" t="s">
        <v>1</v>
      </c>
      <c r="D1306" s="220" t="s">
        <v>2343</v>
      </c>
      <c r="E1306" s="18" t="s">
        <v>1</v>
      </c>
      <c r="F1306" s="221">
        <v>77.259</v>
      </c>
      <c r="G1306" s="33"/>
      <c r="H1306" s="34"/>
    </row>
    <row r="1307" spans="1:8" s="2" customFormat="1" ht="16.899999999999999" customHeight="1">
      <c r="A1307" s="33"/>
      <c r="B1307" s="34"/>
      <c r="C1307" s="220" t="s">
        <v>1870</v>
      </c>
      <c r="D1307" s="220" t="s">
        <v>510</v>
      </c>
      <c r="E1307" s="18" t="s">
        <v>1</v>
      </c>
      <c r="F1307" s="221">
        <v>77.259</v>
      </c>
      <c r="G1307" s="33"/>
      <c r="H1307" s="34"/>
    </row>
    <row r="1308" spans="1:8" s="2" customFormat="1" ht="16.899999999999999" customHeight="1">
      <c r="A1308" s="33"/>
      <c r="B1308" s="34"/>
      <c r="C1308" s="222" t="s">
        <v>5774</v>
      </c>
      <c r="D1308" s="33"/>
      <c r="E1308" s="33"/>
      <c r="F1308" s="33"/>
      <c r="G1308" s="33"/>
      <c r="H1308" s="34"/>
    </row>
    <row r="1309" spans="1:8" s="2" customFormat="1" ht="16.899999999999999" customHeight="1">
      <c r="A1309" s="33"/>
      <c r="B1309" s="34"/>
      <c r="C1309" s="220" t="s">
        <v>2338</v>
      </c>
      <c r="D1309" s="220" t="s">
        <v>2339</v>
      </c>
      <c r="E1309" s="18" t="s">
        <v>228</v>
      </c>
      <c r="F1309" s="221">
        <v>54.081000000000003</v>
      </c>
      <c r="G1309" s="33"/>
      <c r="H1309" s="34"/>
    </row>
    <row r="1310" spans="1:8" s="2" customFormat="1" ht="16.899999999999999" customHeight="1">
      <c r="A1310" s="33"/>
      <c r="B1310" s="34"/>
      <c r="C1310" s="220" t="s">
        <v>2404</v>
      </c>
      <c r="D1310" s="220" t="s">
        <v>2405</v>
      </c>
      <c r="E1310" s="18" t="s">
        <v>228</v>
      </c>
      <c r="F1310" s="221">
        <v>104.068</v>
      </c>
      <c r="G1310" s="33"/>
      <c r="H1310" s="34"/>
    </row>
    <row r="1311" spans="1:8" s="2" customFormat="1" ht="16.899999999999999" customHeight="1">
      <c r="A1311" s="33"/>
      <c r="B1311" s="34"/>
      <c r="C1311" s="216" t="s">
        <v>1871</v>
      </c>
      <c r="D1311" s="217" t="s">
        <v>1</v>
      </c>
      <c r="E1311" s="218" t="s">
        <v>1</v>
      </c>
      <c r="F1311" s="219">
        <v>256.16399999999999</v>
      </c>
      <c r="G1311" s="33"/>
      <c r="H1311" s="34"/>
    </row>
    <row r="1312" spans="1:8" s="2" customFormat="1" ht="16.899999999999999" customHeight="1">
      <c r="A1312" s="33"/>
      <c r="B1312" s="34"/>
      <c r="C1312" s="220" t="s">
        <v>1</v>
      </c>
      <c r="D1312" s="220" t="s">
        <v>2416</v>
      </c>
      <c r="E1312" s="18" t="s">
        <v>1</v>
      </c>
      <c r="F1312" s="221">
        <v>0</v>
      </c>
      <c r="G1312" s="33"/>
      <c r="H1312" s="34"/>
    </row>
    <row r="1313" spans="1:8" s="2" customFormat="1" ht="16.899999999999999" customHeight="1">
      <c r="A1313" s="33"/>
      <c r="B1313" s="34"/>
      <c r="C1313" s="220" t="s">
        <v>1</v>
      </c>
      <c r="D1313" s="220" t="s">
        <v>2417</v>
      </c>
      <c r="E1313" s="18" t="s">
        <v>1</v>
      </c>
      <c r="F1313" s="221">
        <v>287.78399999999999</v>
      </c>
      <c r="G1313" s="33"/>
      <c r="H1313" s="34"/>
    </row>
    <row r="1314" spans="1:8" s="2" customFormat="1" ht="16.899999999999999" customHeight="1">
      <c r="A1314" s="33"/>
      <c r="B1314" s="34"/>
      <c r="C1314" s="220" t="s">
        <v>1</v>
      </c>
      <c r="D1314" s="220" t="s">
        <v>2418</v>
      </c>
      <c r="E1314" s="18" t="s">
        <v>1</v>
      </c>
      <c r="F1314" s="221">
        <v>78.408000000000001</v>
      </c>
      <c r="G1314" s="33"/>
      <c r="H1314" s="34"/>
    </row>
    <row r="1315" spans="1:8" s="2" customFormat="1" ht="16.899999999999999" customHeight="1">
      <c r="A1315" s="33"/>
      <c r="B1315" s="34"/>
      <c r="C1315" s="220" t="s">
        <v>1</v>
      </c>
      <c r="D1315" s="220" t="s">
        <v>2419</v>
      </c>
      <c r="E1315" s="18" t="s">
        <v>1</v>
      </c>
      <c r="F1315" s="221">
        <v>0</v>
      </c>
      <c r="G1315" s="33"/>
      <c r="H1315" s="34"/>
    </row>
    <row r="1316" spans="1:8" s="2" customFormat="1" ht="16.899999999999999" customHeight="1">
      <c r="A1316" s="33"/>
      <c r="B1316" s="34"/>
      <c r="C1316" s="220" t="s">
        <v>1</v>
      </c>
      <c r="D1316" s="220" t="s">
        <v>2420</v>
      </c>
      <c r="E1316" s="18" t="s">
        <v>1</v>
      </c>
      <c r="F1316" s="221">
        <v>0.3</v>
      </c>
      <c r="G1316" s="33"/>
      <c r="H1316" s="34"/>
    </row>
    <row r="1317" spans="1:8" s="2" customFormat="1" ht="16.899999999999999" customHeight="1">
      <c r="A1317" s="33"/>
      <c r="B1317" s="34"/>
      <c r="C1317" s="220" t="s">
        <v>1</v>
      </c>
      <c r="D1317" s="220" t="s">
        <v>2422</v>
      </c>
      <c r="E1317" s="18" t="s">
        <v>1</v>
      </c>
      <c r="F1317" s="221">
        <v>0</v>
      </c>
      <c r="G1317" s="33"/>
      <c r="H1317" s="34"/>
    </row>
    <row r="1318" spans="1:8" s="2" customFormat="1" ht="16.899999999999999" customHeight="1">
      <c r="A1318" s="33"/>
      <c r="B1318" s="34"/>
      <c r="C1318" s="220" t="s">
        <v>1</v>
      </c>
      <c r="D1318" s="220" t="s">
        <v>2423</v>
      </c>
      <c r="E1318" s="18" t="s">
        <v>1</v>
      </c>
      <c r="F1318" s="221">
        <v>0</v>
      </c>
      <c r="G1318" s="33"/>
      <c r="H1318" s="34"/>
    </row>
    <row r="1319" spans="1:8" s="2" customFormat="1" ht="16.899999999999999" customHeight="1">
      <c r="A1319" s="33"/>
      <c r="B1319" s="34"/>
      <c r="C1319" s="220" t="s">
        <v>1</v>
      </c>
      <c r="D1319" s="220" t="s">
        <v>2424</v>
      </c>
      <c r="E1319" s="18" t="s">
        <v>1</v>
      </c>
      <c r="F1319" s="221">
        <v>0</v>
      </c>
      <c r="G1319" s="33"/>
      <c r="H1319" s="34"/>
    </row>
    <row r="1320" spans="1:8" s="2" customFormat="1" ht="16.899999999999999" customHeight="1">
      <c r="A1320" s="33"/>
      <c r="B1320" s="34"/>
      <c r="C1320" s="220" t="s">
        <v>1</v>
      </c>
      <c r="D1320" s="220" t="s">
        <v>2425</v>
      </c>
      <c r="E1320" s="18" t="s">
        <v>1</v>
      </c>
      <c r="F1320" s="221">
        <v>-30.187999999999999</v>
      </c>
      <c r="G1320" s="33"/>
      <c r="H1320" s="34"/>
    </row>
    <row r="1321" spans="1:8" s="2" customFormat="1" ht="16.899999999999999" customHeight="1">
      <c r="A1321" s="33"/>
      <c r="B1321" s="34"/>
      <c r="C1321" s="220" t="s">
        <v>1</v>
      </c>
      <c r="D1321" s="220" t="s">
        <v>2426</v>
      </c>
      <c r="E1321" s="18" t="s">
        <v>1</v>
      </c>
      <c r="F1321" s="221">
        <v>-38.366999999999997</v>
      </c>
      <c r="G1321" s="33"/>
      <c r="H1321" s="34"/>
    </row>
    <row r="1322" spans="1:8" s="2" customFormat="1" ht="16.899999999999999" customHeight="1">
      <c r="A1322" s="33"/>
      <c r="B1322" s="34"/>
      <c r="C1322" s="220" t="s">
        <v>1</v>
      </c>
      <c r="D1322" s="220" t="s">
        <v>2427</v>
      </c>
      <c r="E1322" s="18" t="s">
        <v>1</v>
      </c>
      <c r="F1322" s="221">
        <v>0</v>
      </c>
      <c r="G1322" s="33"/>
      <c r="H1322" s="34"/>
    </row>
    <row r="1323" spans="1:8" s="2" customFormat="1" ht="16.899999999999999" customHeight="1">
      <c r="A1323" s="33"/>
      <c r="B1323" s="34"/>
      <c r="C1323" s="220" t="s">
        <v>1</v>
      </c>
      <c r="D1323" s="220" t="s">
        <v>2428</v>
      </c>
      <c r="E1323" s="18" t="s">
        <v>1</v>
      </c>
      <c r="F1323" s="221">
        <v>-6.0380000000000003</v>
      </c>
      <c r="G1323" s="33"/>
      <c r="H1323" s="34"/>
    </row>
    <row r="1324" spans="1:8" s="2" customFormat="1" ht="16.899999999999999" customHeight="1">
      <c r="A1324" s="33"/>
      <c r="B1324" s="34"/>
      <c r="C1324" s="220" t="s">
        <v>1</v>
      </c>
      <c r="D1324" s="220" t="s">
        <v>2429</v>
      </c>
      <c r="E1324" s="18" t="s">
        <v>1</v>
      </c>
      <c r="F1324" s="221">
        <v>0</v>
      </c>
      <c r="G1324" s="33"/>
      <c r="H1324" s="34"/>
    </row>
    <row r="1325" spans="1:8" s="2" customFormat="1" ht="16.899999999999999" customHeight="1">
      <c r="A1325" s="33"/>
      <c r="B1325" s="34"/>
      <c r="C1325" s="220" t="s">
        <v>1</v>
      </c>
      <c r="D1325" s="220" t="s">
        <v>2430</v>
      </c>
      <c r="E1325" s="18" t="s">
        <v>1</v>
      </c>
      <c r="F1325" s="221">
        <v>-0.18</v>
      </c>
      <c r="G1325" s="33"/>
      <c r="H1325" s="34"/>
    </row>
    <row r="1326" spans="1:8" s="2" customFormat="1" ht="16.899999999999999" customHeight="1">
      <c r="A1326" s="33"/>
      <c r="B1326" s="34"/>
      <c r="C1326" s="220" t="s">
        <v>1</v>
      </c>
      <c r="D1326" s="220" t="s">
        <v>2431</v>
      </c>
      <c r="E1326" s="18" t="s">
        <v>1</v>
      </c>
      <c r="F1326" s="221">
        <v>0</v>
      </c>
      <c r="G1326" s="33"/>
      <c r="H1326" s="34"/>
    </row>
    <row r="1327" spans="1:8" s="2" customFormat="1" ht="16.899999999999999" customHeight="1">
      <c r="A1327" s="33"/>
      <c r="B1327" s="34"/>
      <c r="C1327" s="220" t="s">
        <v>1</v>
      </c>
      <c r="D1327" s="220" t="s">
        <v>2432</v>
      </c>
      <c r="E1327" s="18" t="s">
        <v>1</v>
      </c>
      <c r="F1327" s="221">
        <v>-12.659000000000001</v>
      </c>
      <c r="G1327" s="33"/>
      <c r="H1327" s="34"/>
    </row>
    <row r="1328" spans="1:8" s="2" customFormat="1" ht="16.899999999999999" customHeight="1">
      <c r="A1328" s="33"/>
      <c r="B1328" s="34"/>
      <c r="C1328" s="220" t="s">
        <v>1</v>
      </c>
      <c r="D1328" s="220" t="s">
        <v>2216</v>
      </c>
      <c r="E1328" s="18" t="s">
        <v>1</v>
      </c>
      <c r="F1328" s="221">
        <v>0</v>
      </c>
      <c r="G1328" s="33"/>
      <c r="H1328" s="34"/>
    </row>
    <row r="1329" spans="1:8" s="2" customFormat="1" ht="16.899999999999999" customHeight="1">
      <c r="A1329" s="33"/>
      <c r="B1329" s="34"/>
      <c r="C1329" s="220" t="s">
        <v>1</v>
      </c>
      <c r="D1329" s="220" t="s">
        <v>2433</v>
      </c>
      <c r="E1329" s="18" t="s">
        <v>1</v>
      </c>
      <c r="F1329" s="221">
        <v>-10.08</v>
      </c>
      <c r="G1329" s="33"/>
      <c r="H1329" s="34"/>
    </row>
    <row r="1330" spans="1:8" s="2" customFormat="1" ht="16.899999999999999" customHeight="1">
      <c r="A1330" s="33"/>
      <c r="B1330" s="34"/>
      <c r="C1330" s="220" t="s">
        <v>1</v>
      </c>
      <c r="D1330" s="220" t="s">
        <v>2434</v>
      </c>
      <c r="E1330" s="18" t="s">
        <v>1</v>
      </c>
      <c r="F1330" s="221">
        <v>-12.816000000000001</v>
      </c>
      <c r="G1330" s="33"/>
      <c r="H1330" s="34"/>
    </row>
    <row r="1331" spans="1:8" s="2" customFormat="1" ht="16.899999999999999" customHeight="1">
      <c r="A1331" s="33"/>
      <c r="B1331" s="34"/>
      <c r="C1331" s="220" t="s">
        <v>1871</v>
      </c>
      <c r="D1331" s="220" t="s">
        <v>195</v>
      </c>
      <c r="E1331" s="18" t="s">
        <v>1</v>
      </c>
      <c r="F1331" s="221">
        <v>256.16399999999999</v>
      </c>
      <c r="G1331" s="33"/>
      <c r="H1331" s="34"/>
    </row>
    <row r="1332" spans="1:8" s="2" customFormat="1" ht="16.899999999999999" customHeight="1">
      <c r="A1332" s="33"/>
      <c r="B1332" s="34"/>
      <c r="C1332" s="222" t="s">
        <v>5774</v>
      </c>
      <c r="D1332" s="33"/>
      <c r="E1332" s="33"/>
      <c r="F1332" s="33"/>
      <c r="G1332" s="33"/>
      <c r="H1332" s="34"/>
    </row>
    <row r="1333" spans="1:8" s="2" customFormat="1" ht="16.899999999999999" customHeight="1">
      <c r="A1333" s="33"/>
      <c r="B1333" s="34"/>
      <c r="C1333" s="220" t="s">
        <v>2413</v>
      </c>
      <c r="D1333" s="220" t="s">
        <v>2414</v>
      </c>
      <c r="E1333" s="18" t="s">
        <v>228</v>
      </c>
      <c r="F1333" s="221">
        <v>179.315</v>
      </c>
      <c r="G1333" s="33"/>
      <c r="H1333" s="34"/>
    </row>
    <row r="1334" spans="1:8" s="2" customFormat="1" ht="16.899999999999999" customHeight="1">
      <c r="A1334" s="33"/>
      <c r="B1334" s="34"/>
      <c r="C1334" s="220" t="s">
        <v>2437</v>
      </c>
      <c r="D1334" s="220" t="s">
        <v>2438</v>
      </c>
      <c r="E1334" s="18" t="s">
        <v>228</v>
      </c>
      <c r="F1334" s="221">
        <v>76.849000000000004</v>
      </c>
      <c r="G1334" s="33"/>
      <c r="H1334" s="34"/>
    </row>
    <row r="1335" spans="1:8" s="2" customFormat="1" ht="16.899999999999999" customHeight="1">
      <c r="A1335" s="33"/>
      <c r="B1335" s="34"/>
      <c r="C1335" s="220" t="s">
        <v>326</v>
      </c>
      <c r="D1335" s="220" t="s">
        <v>327</v>
      </c>
      <c r="E1335" s="18" t="s">
        <v>228</v>
      </c>
      <c r="F1335" s="221">
        <v>3263.4989999999998</v>
      </c>
      <c r="G1335" s="33"/>
      <c r="H1335" s="34"/>
    </row>
    <row r="1336" spans="1:8" s="2" customFormat="1" ht="16.899999999999999" customHeight="1">
      <c r="A1336" s="33"/>
      <c r="B1336" s="34"/>
      <c r="C1336" s="220" t="s">
        <v>525</v>
      </c>
      <c r="D1336" s="220" t="s">
        <v>526</v>
      </c>
      <c r="E1336" s="18" t="s">
        <v>228</v>
      </c>
      <c r="F1336" s="221">
        <v>2478.5720000000001</v>
      </c>
      <c r="G1336" s="33"/>
      <c r="H1336" s="34"/>
    </row>
    <row r="1337" spans="1:8" s="2" customFormat="1" ht="16.899999999999999" customHeight="1">
      <c r="A1337" s="33"/>
      <c r="B1337" s="34"/>
      <c r="C1337" s="216" t="s">
        <v>2421</v>
      </c>
      <c r="D1337" s="217" t="s">
        <v>2421</v>
      </c>
      <c r="E1337" s="218" t="s">
        <v>1</v>
      </c>
      <c r="F1337" s="219">
        <v>366.49200000000002</v>
      </c>
      <c r="G1337" s="33"/>
      <c r="H1337" s="34"/>
    </row>
    <row r="1338" spans="1:8" s="2" customFormat="1" ht="16.899999999999999" customHeight="1">
      <c r="A1338" s="33"/>
      <c r="B1338" s="34"/>
      <c r="C1338" s="220" t="s">
        <v>1</v>
      </c>
      <c r="D1338" s="220" t="s">
        <v>2416</v>
      </c>
      <c r="E1338" s="18" t="s">
        <v>1</v>
      </c>
      <c r="F1338" s="221">
        <v>0</v>
      </c>
      <c r="G1338" s="33"/>
      <c r="H1338" s="34"/>
    </row>
    <row r="1339" spans="1:8" s="2" customFormat="1" ht="16.899999999999999" customHeight="1">
      <c r="A1339" s="33"/>
      <c r="B1339" s="34"/>
      <c r="C1339" s="220" t="s">
        <v>1</v>
      </c>
      <c r="D1339" s="220" t="s">
        <v>2417</v>
      </c>
      <c r="E1339" s="18" t="s">
        <v>1</v>
      </c>
      <c r="F1339" s="221">
        <v>287.78399999999999</v>
      </c>
      <c r="G1339" s="33"/>
      <c r="H1339" s="34"/>
    </row>
    <row r="1340" spans="1:8" s="2" customFormat="1" ht="16.899999999999999" customHeight="1">
      <c r="A1340" s="33"/>
      <c r="B1340" s="34"/>
      <c r="C1340" s="220" t="s">
        <v>1</v>
      </c>
      <c r="D1340" s="220" t="s">
        <v>2418</v>
      </c>
      <c r="E1340" s="18" t="s">
        <v>1</v>
      </c>
      <c r="F1340" s="221">
        <v>78.408000000000001</v>
      </c>
      <c r="G1340" s="33"/>
      <c r="H1340" s="34"/>
    </row>
    <row r="1341" spans="1:8" s="2" customFormat="1" ht="16.899999999999999" customHeight="1">
      <c r="A1341" s="33"/>
      <c r="B1341" s="34"/>
      <c r="C1341" s="220" t="s">
        <v>1</v>
      </c>
      <c r="D1341" s="220" t="s">
        <v>2419</v>
      </c>
      <c r="E1341" s="18" t="s">
        <v>1</v>
      </c>
      <c r="F1341" s="221">
        <v>0</v>
      </c>
      <c r="G1341" s="33"/>
      <c r="H1341" s="34"/>
    </row>
    <row r="1342" spans="1:8" s="2" customFormat="1" ht="16.899999999999999" customHeight="1">
      <c r="A1342" s="33"/>
      <c r="B1342" s="34"/>
      <c r="C1342" s="220" t="s">
        <v>1</v>
      </c>
      <c r="D1342" s="220" t="s">
        <v>2420</v>
      </c>
      <c r="E1342" s="18" t="s">
        <v>1</v>
      </c>
      <c r="F1342" s="221">
        <v>0.3</v>
      </c>
      <c r="G1342" s="33"/>
      <c r="H1342" s="34"/>
    </row>
    <row r="1343" spans="1:8" s="2" customFormat="1" ht="16.899999999999999" customHeight="1">
      <c r="A1343" s="33"/>
      <c r="B1343" s="34"/>
      <c r="C1343" s="220" t="s">
        <v>2421</v>
      </c>
      <c r="D1343" s="220" t="s">
        <v>510</v>
      </c>
      <c r="E1343" s="18" t="s">
        <v>1</v>
      </c>
      <c r="F1343" s="221">
        <v>366.49200000000002</v>
      </c>
      <c r="G1343" s="33"/>
      <c r="H1343" s="34"/>
    </row>
    <row r="1344" spans="1:8" s="2" customFormat="1" ht="16.899999999999999" customHeight="1">
      <c r="A1344" s="33"/>
      <c r="B1344" s="34"/>
      <c r="C1344" s="216" t="s">
        <v>1873</v>
      </c>
      <c r="D1344" s="217" t="s">
        <v>1</v>
      </c>
      <c r="E1344" s="218" t="s">
        <v>1</v>
      </c>
      <c r="F1344" s="219">
        <v>104.068</v>
      </c>
      <c r="G1344" s="33"/>
      <c r="H1344" s="34"/>
    </row>
    <row r="1345" spans="1:8" s="2" customFormat="1" ht="16.899999999999999" customHeight="1">
      <c r="A1345" s="33"/>
      <c r="B1345" s="34"/>
      <c r="C1345" s="220" t="s">
        <v>1</v>
      </c>
      <c r="D1345" s="220" t="s">
        <v>2407</v>
      </c>
      <c r="E1345" s="18" t="s">
        <v>1</v>
      </c>
      <c r="F1345" s="221">
        <v>0</v>
      </c>
      <c r="G1345" s="33"/>
      <c r="H1345" s="34"/>
    </row>
    <row r="1346" spans="1:8" s="2" customFormat="1" ht="16.899999999999999" customHeight="1">
      <c r="A1346" s="33"/>
      <c r="B1346" s="34"/>
      <c r="C1346" s="220" t="s">
        <v>1</v>
      </c>
      <c r="D1346" s="220" t="s">
        <v>2408</v>
      </c>
      <c r="E1346" s="18" t="s">
        <v>1</v>
      </c>
      <c r="F1346" s="221">
        <v>0</v>
      </c>
      <c r="G1346" s="33"/>
      <c r="H1346" s="34"/>
    </row>
    <row r="1347" spans="1:8" s="2" customFormat="1" ht="16.899999999999999" customHeight="1">
      <c r="A1347" s="33"/>
      <c r="B1347" s="34"/>
      <c r="C1347" s="220" t="s">
        <v>1</v>
      </c>
      <c r="D1347" s="220" t="s">
        <v>2409</v>
      </c>
      <c r="E1347" s="18" t="s">
        <v>1</v>
      </c>
      <c r="F1347" s="221">
        <v>0</v>
      </c>
      <c r="G1347" s="33"/>
      <c r="H1347" s="34"/>
    </row>
    <row r="1348" spans="1:8" s="2" customFormat="1" ht="16.899999999999999" customHeight="1">
      <c r="A1348" s="33"/>
      <c r="B1348" s="34"/>
      <c r="C1348" s="220" t="s">
        <v>1</v>
      </c>
      <c r="D1348" s="220" t="s">
        <v>2410</v>
      </c>
      <c r="E1348" s="18" t="s">
        <v>1</v>
      </c>
      <c r="F1348" s="221">
        <v>71.387</v>
      </c>
      <c r="G1348" s="33"/>
      <c r="H1348" s="34"/>
    </row>
    <row r="1349" spans="1:8" s="2" customFormat="1" ht="16.899999999999999" customHeight="1">
      <c r="A1349" s="33"/>
      <c r="B1349" s="34"/>
      <c r="C1349" s="220" t="s">
        <v>1</v>
      </c>
      <c r="D1349" s="220" t="s">
        <v>2411</v>
      </c>
      <c r="E1349" s="18" t="s">
        <v>1</v>
      </c>
      <c r="F1349" s="221">
        <v>0</v>
      </c>
      <c r="G1349" s="33"/>
      <c r="H1349" s="34"/>
    </row>
    <row r="1350" spans="1:8" s="2" customFormat="1" ht="16.899999999999999" customHeight="1">
      <c r="A1350" s="33"/>
      <c r="B1350" s="34"/>
      <c r="C1350" s="220" t="s">
        <v>1</v>
      </c>
      <c r="D1350" s="220" t="s">
        <v>2412</v>
      </c>
      <c r="E1350" s="18" t="s">
        <v>1</v>
      </c>
      <c r="F1350" s="221">
        <v>32.680999999999997</v>
      </c>
      <c r="G1350" s="33"/>
      <c r="H1350" s="34"/>
    </row>
    <row r="1351" spans="1:8" s="2" customFormat="1" ht="16.899999999999999" customHeight="1">
      <c r="A1351" s="33"/>
      <c r="B1351" s="34"/>
      <c r="C1351" s="220" t="s">
        <v>1873</v>
      </c>
      <c r="D1351" s="220" t="s">
        <v>195</v>
      </c>
      <c r="E1351" s="18" t="s">
        <v>1</v>
      </c>
      <c r="F1351" s="221">
        <v>104.068</v>
      </c>
      <c r="G1351" s="33"/>
      <c r="H1351" s="34"/>
    </row>
    <row r="1352" spans="1:8" s="2" customFormat="1" ht="16.899999999999999" customHeight="1">
      <c r="A1352" s="33"/>
      <c r="B1352" s="34"/>
      <c r="C1352" s="222" t="s">
        <v>5774</v>
      </c>
      <c r="D1352" s="33"/>
      <c r="E1352" s="33"/>
      <c r="F1352" s="33"/>
      <c r="G1352" s="33"/>
      <c r="H1352" s="34"/>
    </row>
    <row r="1353" spans="1:8" s="2" customFormat="1" ht="16.899999999999999" customHeight="1">
      <c r="A1353" s="33"/>
      <c r="B1353" s="34"/>
      <c r="C1353" s="220" t="s">
        <v>2404</v>
      </c>
      <c r="D1353" s="220" t="s">
        <v>2405</v>
      </c>
      <c r="E1353" s="18" t="s">
        <v>228</v>
      </c>
      <c r="F1353" s="221">
        <v>104.068</v>
      </c>
      <c r="G1353" s="33"/>
      <c r="H1353" s="34"/>
    </row>
    <row r="1354" spans="1:8" s="2" customFormat="1" ht="16.899999999999999" customHeight="1">
      <c r="A1354" s="33"/>
      <c r="B1354" s="34"/>
      <c r="C1354" s="220" t="s">
        <v>326</v>
      </c>
      <c r="D1354" s="220" t="s">
        <v>327</v>
      </c>
      <c r="E1354" s="18" t="s">
        <v>228</v>
      </c>
      <c r="F1354" s="221">
        <v>3263.4989999999998</v>
      </c>
      <c r="G1354" s="33"/>
      <c r="H1354" s="34"/>
    </row>
    <row r="1355" spans="1:8" s="2" customFormat="1" ht="16.899999999999999" customHeight="1">
      <c r="A1355" s="33"/>
      <c r="B1355" s="34"/>
      <c r="C1355" s="216" t="s">
        <v>2370</v>
      </c>
      <c r="D1355" s="217" t="s">
        <v>2370</v>
      </c>
      <c r="E1355" s="218" t="s">
        <v>1</v>
      </c>
      <c r="F1355" s="219">
        <v>3019.893</v>
      </c>
      <c r="G1355" s="33"/>
      <c r="H1355" s="34"/>
    </row>
    <row r="1356" spans="1:8" s="2" customFormat="1" ht="16.899999999999999" customHeight="1">
      <c r="A1356" s="33"/>
      <c r="B1356" s="34"/>
      <c r="C1356" s="220" t="s">
        <v>1</v>
      </c>
      <c r="D1356" s="220" t="s">
        <v>2369</v>
      </c>
      <c r="E1356" s="18" t="s">
        <v>1</v>
      </c>
      <c r="F1356" s="221">
        <v>3019.893</v>
      </c>
      <c r="G1356" s="33"/>
      <c r="H1356" s="34"/>
    </row>
    <row r="1357" spans="1:8" s="2" customFormat="1" ht="16.899999999999999" customHeight="1">
      <c r="A1357" s="33"/>
      <c r="B1357" s="34"/>
      <c r="C1357" s="220" t="s">
        <v>2370</v>
      </c>
      <c r="D1357" s="220" t="s">
        <v>195</v>
      </c>
      <c r="E1357" s="18" t="s">
        <v>1</v>
      </c>
      <c r="F1357" s="221">
        <v>3019.893</v>
      </c>
      <c r="G1357" s="33"/>
      <c r="H1357" s="34"/>
    </row>
    <row r="1358" spans="1:8" s="2" customFormat="1" ht="16.899999999999999" customHeight="1">
      <c r="A1358" s="33"/>
      <c r="B1358" s="34"/>
      <c r="C1358" s="216" t="s">
        <v>2379</v>
      </c>
      <c r="D1358" s="217" t="s">
        <v>2379</v>
      </c>
      <c r="E1358" s="218" t="s">
        <v>1</v>
      </c>
      <c r="F1358" s="219">
        <v>1127.557</v>
      </c>
      <c r="G1358" s="33"/>
      <c r="H1358" s="34"/>
    </row>
    <row r="1359" spans="1:8" s="2" customFormat="1" ht="16.899999999999999" customHeight="1">
      <c r="A1359" s="33"/>
      <c r="B1359" s="34"/>
      <c r="C1359" s="220" t="s">
        <v>1</v>
      </c>
      <c r="D1359" s="220" t="s">
        <v>2377</v>
      </c>
      <c r="E1359" s="18" t="s">
        <v>1</v>
      </c>
      <c r="F1359" s="221">
        <v>857.91499999999996</v>
      </c>
      <c r="G1359" s="33"/>
      <c r="H1359" s="34"/>
    </row>
    <row r="1360" spans="1:8" s="2" customFormat="1" ht="16.899999999999999" customHeight="1">
      <c r="A1360" s="33"/>
      <c r="B1360" s="34"/>
      <c r="C1360" s="220" t="s">
        <v>1</v>
      </c>
      <c r="D1360" s="220" t="s">
        <v>2378</v>
      </c>
      <c r="E1360" s="18" t="s">
        <v>1</v>
      </c>
      <c r="F1360" s="221">
        <v>269.642</v>
      </c>
      <c r="G1360" s="33"/>
      <c r="H1360" s="34"/>
    </row>
    <row r="1361" spans="1:8" s="2" customFormat="1" ht="16.899999999999999" customHeight="1">
      <c r="A1361" s="33"/>
      <c r="B1361" s="34"/>
      <c r="C1361" s="220" t="s">
        <v>2379</v>
      </c>
      <c r="D1361" s="220" t="s">
        <v>195</v>
      </c>
      <c r="E1361" s="18" t="s">
        <v>1</v>
      </c>
      <c r="F1361" s="221">
        <v>1127.557</v>
      </c>
      <c r="G1361" s="33"/>
      <c r="H1361" s="34"/>
    </row>
    <row r="1362" spans="1:8" s="2" customFormat="1" ht="16.899999999999999" customHeight="1">
      <c r="A1362" s="33"/>
      <c r="B1362" s="34"/>
      <c r="C1362" s="216" t="s">
        <v>529</v>
      </c>
      <c r="D1362" s="217" t="s">
        <v>1</v>
      </c>
      <c r="E1362" s="218" t="s">
        <v>1</v>
      </c>
      <c r="F1362" s="219">
        <v>2478.5720000000001</v>
      </c>
      <c r="G1362" s="33"/>
      <c r="H1362" s="34"/>
    </row>
    <row r="1363" spans="1:8" s="2" customFormat="1" ht="16.899999999999999" customHeight="1">
      <c r="A1363" s="33"/>
      <c r="B1363" s="34"/>
      <c r="C1363" s="220" t="s">
        <v>1</v>
      </c>
      <c r="D1363" s="220" t="s">
        <v>2266</v>
      </c>
      <c r="E1363" s="18" t="s">
        <v>1</v>
      </c>
      <c r="F1363" s="221">
        <v>0</v>
      </c>
      <c r="G1363" s="33"/>
      <c r="H1363" s="34"/>
    </row>
    <row r="1364" spans="1:8" s="2" customFormat="1" ht="16.899999999999999" customHeight="1">
      <c r="A1364" s="33"/>
      <c r="B1364" s="34"/>
      <c r="C1364" s="220" t="s">
        <v>1</v>
      </c>
      <c r="D1364" s="220" t="s">
        <v>2267</v>
      </c>
      <c r="E1364" s="18" t="s">
        <v>1</v>
      </c>
      <c r="F1364" s="221">
        <v>3849.2890000000002</v>
      </c>
      <c r="G1364" s="33"/>
      <c r="H1364" s="34"/>
    </row>
    <row r="1365" spans="1:8" s="2" customFormat="1" ht="16.899999999999999" customHeight="1">
      <c r="A1365" s="33"/>
      <c r="B1365" s="34"/>
      <c r="C1365" s="220" t="s">
        <v>1</v>
      </c>
      <c r="D1365" s="220" t="s">
        <v>2268</v>
      </c>
      <c r="E1365" s="18" t="s">
        <v>1</v>
      </c>
      <c r="F1365" s="221">
        <v>145.79300000000001</v>
      </c>
      <c r="G1365" s="33"/>
      <c r="H1365" s="34"/>
    </row>
    <row r="1366" spans="1:8" s="2" customFormat="1" ht="16.899999999999999" customHeight="1">
      <c r="A1366" s="33"/>
      <c r="B1366" s="34"/>
      <c r="C1366" s="220" t="s">
        <v>1</v>
      </c>
      <c r="D1366" s="220" t="s">
        <v>2269</v>
      </c>
      <c r="E1366" s="18" t="s">
        <v>1</v>
      </c>
      <c r="F1366" s="221">
        <v>256.16399999999999</v>
      </c>
      <c r="G1366" s="33"/>
      <c r="H1366" s="34"/>
    </row>
    <row r="1367" spans="1:8" s="2" customFormat="1" ht="16.899999999999999" customHeight="1">
      <c r="A1367" s="33"/>
      <c r="B1367" s="34"/>
      <c r="C1367" s="220" t="s">
        <v>1</v>
      </c>
      <c r="D1367" s="220" t="s">
        <v>2270</v>
      </c>
      <c r="E1367" s="18" t="s">
        <v>1</v>
      </c>
      <c r="F1367" s="221">
        <v>0</v>
      </c>
      <c r="G1367" s="33"/>
      <c r="H1367" s="34"/>
    </row>
    <row r="1368" spans="1:8" s="2" customFormat="1" ht="16.899999999999999" customHeight="1">
      <c r="A1368" s="33"/>
      <c r="B1368" s="34"/>
      <c r="C1368" s="220" t="s">
        <v>1</v>
      </c>
      <c r="D1368" s="220" t="s">
        <v>2271</v>
      </c>
      <c r="E1368" s="18" t="s">
        <v>1</v>
      </c>
      <c r="F1368" s="221">
        <v>-225.488</v>
      </c>
      <c r="G1368" s="33"/>
      <c r="H1368" s="34"/>
    </row>
    <row r="1369" spans="1:8" s="2" customFormat="1" ht="16.899999999999999" customHeight="1">
      <c r="A1369" s="33"/>
      <c r="B1369" s="34"/>
      <c r="C1369" s="220" t="s">
        <v>1</v>
      </c>
      <c r="D1369" s="220" t="s">
        <v>2272</v>
      </c>
      <c r="E1369" s="18" t="s">
        <v>1</v>
      </c>
      <c r="F1369" s="221">
        <v>-19.14</v>
      </c>
      <c r="G1369" s="33"/>
      <c r="H1369" s="34"/>
    </row>
    <row r="1370" spans="1:8" s="2" customFormat="1" ht="16.899999999999999" customHeight="1">
      <c r="A1370" s="33"/>
      <c r="B1370" s="34"/>
      <c r="C1370" s="220" t="s">
        <v>1</v>
      </c>
      <c r="D1370" s="220" t="s">
        <v>2273</v>
      </c>
      <c r="E1370" s="18" t="s">
        <v>1</v>
      </c>
      <c r="F1370" s="221">
        <v>0</v>
      </c>
      <c r="G1370" s="33"/>
      <c r="H1370" s="34"/>
    </row>
    <row r="1371" spans="1:8" s="2" customFormat="1" ht="16.899999999999999" customHeight="1">
      <c r="A1371" s="33"/>
      <c r="B1371" s="34"/>
      <c r="C1371" s="220" t="s">
        <v>1</v>
      </c>
      <c r="D1371" s="220" t="s">
        <v>2274</v>
      </c>
      <c r="E1371" s="18" t="s">
        <v>1</v>
      </c>
      <c r="F1371" s="221">
        <v>0</v>
      </c>
      <c r="G1371" s="33"/>
      <c r="H1371" s="34"/>
    </row>
    <row r="1372" spans="1:8" s="2" customFormat="1" ht="16.899999999999999" customHeight="1">
      <c r="A1372" s="33"/>
      <c r="B1372" s="34"/>
      <c r="C1372" s="220" t="s">
        <v>1</v>
      </c>
      <c r="D1372" s="220" t="s">
        <v>2275</v>
      </c>
      <c r="E1372" s="18" t="s">
        <v>1</v>
      </c>
      <c r="F1372" s="221">
        <v>-743.72500000000002</v>
      </c>
      <c r="G1372" s="33"/>
      <c r="H1372" s="34"/>
    </row>
    <row r="1373" spans="1:8" s="2" customFormat="1" ht="16.899999999999999" customHeight="1">
      <c r="A1373" s="33"/>
      <c r="B1373" s="34"/>
      <c r="C1373" s="220" t="s">
        <v>1</v>
      </c>
      <c r="D1373" s="220" t="s">
        <v>2276</v>
      </c>
      <c r="E1373" s="18" t="s">
        <v>1</v>
      </c>
      <c r="F1373" s="221">
        <v>-123.458</v>
      </c>
      <c r="G1373" s="33"/>
      <c r="H1373" s="34"/>
    </row>
    <row r="1374" spans="1:8" s="2" customFormat="1" ht="16.899999999999999" customHeight="1">
      <c r="A1374" s="33"/>
      <c r="B1374" s="34"/>
      <c r="C1374" s="220" t="s">
        <v>1</v>
      </c>
      <c r="D1374" s="220" t="s">
        <v>2277</v>
      </c>
      <c r="E1374" s="18" t="s">
        <v>1</v>
      </c>
      <c r="F1374" s="221">
        <v>0</v>
      </c>
      <c r="G1374" s="33"/>
      <c r="H1374" s="34"/>
    </row>
    <row r="1375" spans="1:8" s="2" customFormat="1" ht="16.899999999999999" customHeight="1">
      <c r="A1375" s="33"/>
      <c r="B1375" s="34"/>
      <c r="C1375" s="220" t="s">
        <v>1</v>
      </c>
      <c r="D1375" s="220" t="s">
        <v>2278</v>
      </c>
      <c r="E1375" s="18" t="s">
        <v>1</v>
      </c>
      <c r="F1375" s="221">
        <v>-344.62400000000002</v>
      </c>
      <c r="G1375" s="33"/>
      <c r="H1375" s="34"/>
    </row>
    <row r="1376" spans="1:8" s="2" customFormat="1" ht="16.899999999999999" customHeight="1">
      <c r="A1376" s="33"/>
      <c r="B1376" s="34"/>
      <c r="C1376" s="220" t="s">
        <v>1</v>
      </c>
      <c r="D1376" s="220" t="s">
        <v>2279</v>
      </c>
      <c r="E1376" s="18" t="s">
        <v>1</v>
      </c>
      <c r="F1376" s="221">
        <v>0</v>
      </c>
      <c r="G1376" s="33"/>
      <c r="H1376" s="34"/>
    </row>
    <row r="1377" spans="1:8" s="2" customFormat="1" ht="16.899999999999999" customHeight="1">
      <c r="A1377" s="33"/>
      <c r="B1377" s="34"/>
      <c r="C1377" s="220" t="s">
        <v>1</v>
      </c>
      <c r="D1377" s="220" t="s">
        <v>2280</v>
      </c>
      <c r="E1377" s="18" t="s">
        <v>1</v>
      </c>
      <c r="F1377" s="221">
        <v>-1.913</v>
      </c>
      <c r="G1377" s="33"/>
      <c r="H1377" s="34"/>
    </row>
    <row r="1378" spans="1:8" s="2" customFormat="1" ht="16.899999999999999" customHeight="1">
      <c r="A1378" s="33"/>
      <c r="B1378" s="34"/>
      <c r="C1378" s="220" t="s">
        <v>1</v>
      </c>
      <c r="D1378" s="220" t="s">
        <v>2281</v>
      </c>
      <c r="E1378" s="18" t="s">
        <v>1</v>
      </c>
      <c r="F1378" s="221">
        <v>0</v>
      </c>
      <c r="G1378" s="33"/>
      <c r="H1378" s="34"/>
    </row>
    <row r="1379" spans="1:8" s="2" customFormat="1" ht="16.899999999999999" customHeight="1">
      <c r="A1379" s="33"/>
      <c r="B1379" s="34"/>
      <c r="C1379" s="220" t="s">
        <v>1</v>
      </c>
      <c r="D1379" s="220" t="s">
        <v>2282</v>
      </c>
      <c r="E1379" s="18" t="s">
        <v>1</v>
      </c>
      <c r="F1379" s="221">
        <v>0</v>
      </c>
      <c r="G1379" s="33"/>
      <c r="H1379" s="34"/>
    </row>
    <row r="1380" spans="1:8" s="2" customFormat="1" ht="16.899999999999999" customHeight="1">
      <c r="A1380" s="33"/>
      <c r="B1380" s="34"/>
      <c r="C1380" s="220" t="s">
        <v>1</v>
      </c>
      <c r="D1380" s="220" t="s">
        <v>2283</v>
      </c>
      <c r="E1380" s="18" t="s">
        <v>1</v>
      </c>
      <c r="F1380" s="221">
        <v>-17.64</v>
      </c>
      <c r="G1380" s="33"/>
      <c r="H1380" s="34"/>
    </row>
    <row r="1381" spans="1:8" s="2" customFormat="1" ht="16.899999999999999" customHeight="1">
      <c r="A1381" s="33"/>
      <c r="B1381" s="34"/>
      <c r="C1381" s="220" t="s">
        <v>1</v>
      </c>
      <c r="D1381" s="220" t="s">
        <v>2284</v>
      </c>
      <c r="E1381" s="18" t="s">
        <v>1</v>
      </c>
      <c r="F1381" s="221">
        <v>-64.605999999999995</v>
      </c>
      <c r="G1381" s="33"/>
      <c r="H1381" s="34"/>
    </row>
    <row r="1382" spans="1:8" s="2" customFormat="1" ht="16.899999999999999" customHeight="1">
      <c r="A1382" s="33"/>
      <c r="B1382" s="34"/>
      <c r="C1382" s="220" t="s">
        <v>1</v>
      </c>
      <c r="D1382" s="220" t="s">
        <v>2285</v>
      </c>
      <c r="E1382" s="18" t="s">
        <v>1</v>
      </c>
      <c r="F1382" s="221">
        <v>-22.087</v>
      </c>
      <c r="G1382" s="33"/>
      <c r="H1382" s="34"/>
    </row>
    <row r="1383" spans="1:8" s="2" customFormat="1" ht="16.899999999999999" customHeight="1">
      <c r="A1383" s="33"/>
      <c r="B1383" s="34"/>
      <c r="C1383" s="220" t="s">
        <v>1</v>
      </c>
      <c r="D1383" s="220" t="s">
        <v>2286</v>
      </c>
      <c r="E1383" s="18" t="s">
        <v>1</v>
      </c>
      <c r="F1383" s="221">
        <v>-1.5720000000000001</v>
      </c>
      <c r="G1383" s="33"/>
      <c r="H1383" s="34"/>
    </row>
    <row r="1384" spans="1:8" s="2" customFormat="1" ht="16.899999999999999" customHeight="1">
      <c r="A1384" s="33"/>
      <c r="B1384" s="34"/>
      <c r="C1384" s="220" t="s">
        <v>1</v>
      </c>
      <c r="D1384" s="220" t="s">
        <v>2287</v>
      </c>
      <c r="E1384" s="18" t="s">
        <v>1</v>
      </c>
      <c r="F1384" s="221">
        <v>-2.3220000000000001</v>
      </c>
      <c r="G1384" s="33"/>
      <c r="H1384" s="34"/>
    </row>
    <row r="1385" spans="1:8" s="2" customFormat="1" ht="16.899999999999999" customHeight="1">
      <c r="A1385" s="33"/>
      <c r="B1385" s="34"/>
      <c r="C1385" s="220" t="s">
        <v>1</v>
      </c>
      <c r="D1385" s="220" t="s">
        <v>2288</v>
      </c>
      <c r="E1385" s="18" t="s">
        <v>1</v>
      </c>
      <c r="F1385" s="221">
        <v>0</v>
      </c>
      <c r="G1385" s="33"/>
      <c r="H1385" s="34"/>
    </row>
    <row r="1386" spans="1:8" s="2" customFormat="1" ht="16.899999999999999" customHeight="1">
      <c r="A1386" s="33"/>
      <c r="B1386" s="34"/>
      <c r="C1386" s="220" t="s">
        <v>1</v>
      </c>
      <c r="D1386" s="220" t="s">
        <v>2289</v>
      </c>
      <c r="E1386" s="18" t="s">
        <v>1</v>
      </c>
      <c r="F1386" s="221">
        <v>-5.9450000000000003</v>
      </c>
      <c r="G1386" s="33"/>
      <c r="H1386" s="34"/>
    </row>
    <row r="1387" spans="1:8" s="2" customFormat="1" ht="16.899999999999999" customHeight="1">
      <c r="A1387" s="33"/>
      <c r="B1387" s="34"/>
      <c r="C1387" s="220" t="s">
        <v>1</v>
      </c>
      <c r="D1387" s="220" t="s">
        <v>2290</v>
      </c>
      <c r="E1387" s="18" t="s">
        <v>1</v>
      </c>
      <c r="F1387" s="221">
        <v>0</v>
      </c>
      <c r="G1387" s="33"/>
      <c r="H1387" s="34"/>
    </row>
    <row r="1388" spans="1:8" s="2" customFormat="1" ht="16.899999999999999" customHeight="1">
      <c r="A1388" s="33"/>
      <c r="B1388" s="34"/>
      <c r="C1388" s="220" t="s">
        <v>1</v>
      </c>
      <c r="D1388" s="220" t="s">
        <v>2291</v>
      </c>
      <c r="E1388" s="18" t="s">
        <v>1</v>
      </c>
      <c r="F1388" s="221">
        <v>-10.288</v>
      </c>
      <c r="G1388" s="33"/>
      <c r="H1388" s="34"/>
    </row>
    <row r="1389" spans="1:8" s="2" customFormat="1" ht="16.899999999999999" customHeight="1">
      <c r="A1389" s="33"/>
      <c r="B1389" s="34"/>
      <c r="C1389" s="220" t="s">
        <v>1</v>
      </c>
      <c r="D1389" s="220" t="s">
        <v>2292</v>
      </c>
      <c r="E1389" s="18" t="s">
        <v>1</v>
      </c>
      <c r="F1389" s="221">
        <v>0</v>
      </c>
      <c r="G1389" s="33"/>
      <c r="H1389" s="34"/>
    </row>
    <row r="1390" spans="1:8" s="2" customFormat="1" ht="16.899999999999999" customHeight="1">
      <c r="A1390" s="33"/>
      <c r="B1390" s="34"/>
      <c r="C1390" s="220" t="s">
        <v>1</v>
      </c>
      <c r="D1390" s="220" t="s">
        <v>2293</v>
      </c>
      <c r="E1390" s="18" t="s">
        <v>1</v>
      </c>
      <c r="F1390" s="221">
        <v>0</v>
      </c>
      <c r="G1390" s="33"/>
      <c r="H1390" s="34"/>
    </row>
    <row r="1391" spans="1:8" s="2" customFormat="1" ht="16.899999999999999" customHeight="1">
      <c r="A1391" s="33"/>
      <c r="B1391" s="34"/>
      <c r="C1391" s="220" t="s">
        <v>1</v>
      </c>
      <c r="D1391" s="220" t="s">
        <v>2294</v>
      </c>
      <c r="E1391" s="18" t="s">
        <v>1</v>
      </c>
      <c r="F1391" s="221">
        <v>-3.0470000000000002</v>
      </c>
      <c r="G1391" s="33"/>
      <c r="H1391" s="34"/>
    </row>
    <row r="1392" spans="1:8" s="2" customFormat="1" ht="16.899999999999999" customHeight="1">
      <c r="A1392" s="33"/>
      <c r="B1392" s="34"/>
      <c r="C1392" s="220" t="s">
        <v>1</v>
      </c>
      <c r="D1392" s="220" t="s">
        <v>2295</v>
      </c>
      <c r="E1392" s="18" t="s">
        <v>1</v>
      </c>
      <c r="F1392" s="221">
        <v>-16.393000000000001</v>
      </c>
      <c r="G1392" s="33"/>
      <c r="H1392" s="34"/>
    </row>
    <row r="1393" spans="1:8" s="2" customFormat="1" ht="16.899999999999999" customHeight="1">
      <c r="A1393" s="33"/>
      <c r="B1393" s="34"/>
      <c r="C1393" s="220" t="s">
        <v>1</v>
      </c>
      <c r="D1393" s="220" t="s">
        <v>2296</v>
      </c>
      <c r="E1393" s="18" t="s">
        <v>1</v>
      </c>
      <c r="F1393" s="221">
        <v>-14.058999999999999</v>
      </c>
      <c r="G1393" s="33"/>
      <c r="H1393" s="34"/>
    </row>
    <row r="1394" spans="1:8" s="2" customFormat="1" ht="16.899999999999999" customHeight="1">
      <c r="A1394" s="33"/>
      <c r="B1394" s="34"/>
      <c r="C1394" s="220" t="s">
        <v>1</v>
      </c>
      <c r="D1394" s="220" t="s">
        <v>2297</v>
      </c>
      <c r="E1394" s="18" t="s">
        <v>1</v>
      </c>
      <c r="F1394" s="221">
        <v>-15.304</v>
      </c>
      <c r="G1394" s="33"/>
      <c r="H1394" s="34"/>
    </row>
    <row r="1395" spans="1:8" s="2" customFormat="1" ht="16.899999999999999" customHeight="1">
      <c r="A1395" s="33"/>
      <c r="B1395" s="34"/>
      <c r="C1395" s="220" t="s">
        <v>1</v>
      </c>
      <c r="D1395" s="220" t="s">
        <v>2298</v>
      </c>
      <c r="E1395" s="18" t="s">
        <v>1</v>
      </c>
      <c r="F1395" s="221">
        <v>-22.324000000000002</v>
      </c>
      <c r="G1395" s="33"/>
      <c r="H1395" s="34"/>
    </row>
    <row r="1396" spans="1:8" s="2" customFormat="1" ht="16.899999999999999" customHeight="1">
      <c r="A1396" s="33"/>
      <c r="B1396" s="34"/>
      <c r="C1396" s="220" t="s">
        <v>1</v>
      </c>
      <c r="D1396" s="220" t="s">
        <v>2299</v>
      </c>
      <c r="E1396" s="18" t="s">
        <v>1</v>
      </c>
      <c r="F1396" s="221">
        <v>-53.351999999999997</v>
      </c>
      <c r="G1396" s="33"/>
      <c r="H1396" s="34"/>
    </row>
    <row r="1397" spans="1:8" s="2" customFormat="1" ht="16.899999999999999" customHeight="1">
      <c r="A1397" s="33"/>
      <c r="B1397" s="34"/>
      <c r="C1397" s="220" t="s">
        <v>1</v>
      </c>
      <c r="D1397" s="220" t="s">
        <v>2300</v>
      </c>
      <c r="E1397" s="18" t="s">
        <v>1</v>
      </c>
      <c r="F1397" s="221">
        <v>-4.9329999999999998</v>
      </c>
      <c r="G1397" s="33"/>
      <c r="H1397" s="34"/>
    </row>
    <row r="1398" spans="1:8" s="2" customFormat="1" ht="16.899999999999999" customHeight="1">
      <c r="A1398" s="33"/>
      <c r="B1398" s="34"/>
      <c r="C1398" s="220" t="s">
        <v>1</v>
      </c>
      <c r="D1398" s="220" t="s">
        <v>2128</v>
      </c>
      <c r="E1398" s="18" t="s">
        <v>1</v>
      </c>
      <c r="F1398" s="221">
        <v>0</v>
      </c>
      <c r="G1398" s="33"/>
      <c r="H1398" s="34"/>
    </row>
    <row r="1399" spans="1:8" s="2" customFormat="1" ht="16.899999999999999" customHeight="1">
      <c r="A1399" s="33"/>
      <c r="B1399" s="34"/>
      <c r="C1399" s="220" t="s">
        <v>1</v>
      </c>
      <c r="D1399" s="220" t="s">
        <v>2301</v>
      </c>
      <c r="E1399" s="18" t="s">
        <v>1</v>
      </c>
      <c r="F1399" s="221">
        <v>-8.6590000000000007</v>
      </c>
      <c r="G1399" s="33"/>
      <c r="H1399" s="34"/>
    </row>
    <row r="1400" spans="1:8" s="2" customFormat="1" ht="16.899999999999999" customHeight="1">
      <c r="A1400" s="33"/>
      <c r="B1400" s="34"/>
      <c r="C1400" s="220" t="s">
        <v>1</v>
      </c>
      <c r="D1400" s="220" t="s">
        <v>2302</v>
      </c>
      <c r="E1400" s="18" t="s">
        <v>1</v>
      </c>
      <c r="F1400" s="221">
        <v>-6.4939999999999998</v>
      </c>
      <c r="G1400" s="33"/>
      <c r="H1400" s="34"/>
    </row>
    <row r="1401" spans="1:8" s="2" customFormat="1" ht="16.899999999999999" customHeight="1">
      <c r="A1401" s="33"/>
      <c r="B1401" s="34"/>
      <c r="C1401" s="220" t="s">
        <v>1</v>
      </c>
      <c r="D1401" s="220" t="s">
        <v>2303</v>
      </c>
      <c r="E1401" s="18" t="s">
        <v>1</v>
      </c>
      <c r="F1401" s="221">
        <v>0</v>
      </c>
      <c r="G1401" s="33"/>
      <c r="H1401" s="34"/>
    </row>
    <row r="1402" spans="1:8" s="2" customFormat="1" ht="16.899999999999999" customHeight="1">
      <c r="A1402" s="33"/>
      <c r="B1402" s="34"/>
      <c r="C1402" s="220" t="s">
        <v>1</v>
      </c>
      <c r="D1402" s="220" t="s">
        <v>2304</v>
      </c>
      <c r="E1402" s="18" t="s">
        <v>1</v>
      </c>
      <c r="F1402" s="221">
        <v>-21.545999999999999</v>
      </c>
      <c r="G1402" s="33"/>
      <c r="H1402" s="34"/>
    </row>
    <row r="1403" spans="1:8" s="2" customFormat="1" ht="16.899999999999999" customHeight="1">
      <c r="A1403" s="33"/>
      <c r="B1403" s="34"/>
      <c r="C1403" s="220" t="s">
        <v>1</v>
      </c>
      <c r="D1403" s="220" t="s">
        <v>2305</v>
      </c>
      <c r="E1403" s="18" t="s">
        <v>1</v>
      </c>
      <c r="F1403" s="221">
        <v>0</v>
      </c>
      <c r="G1403" s="33"/>
      <c r="H1403" s="34"/>
    </row>
    <row r="1404" spans="1:8" s="2" customFormat="1" ht="16.899999999999999" customHeight="1">
      <c r="A1404" s="33"/>
      <c r="B1404" s="34"/>
      <c r="C1404" s="220" t="s">
        <v>1</v>
      </c>
      <c r="D1404" s="220" t="s">
        <v>2306</v>
      </c>
      <c r="E1404" s="18" t="s">
        <v>1</v>
      </c>
      <c r="F1404" s="221">
        <v>-19.805</v>
      </c>
      <c r="G1404" s="33"/>
      <c r="H1404" s="34"/>
    </row>
    <row r="1405" spans="1:8" s="2" customFormat="1" ht="16.899999999999999" customHeight="1">
      <c r="A1405" s="33"/>
      <c r="B1405" s="34"/>
      <c r="C1405" s="220" t="s">
        <v>1</v>
      </c>
      <c r="D1405" s="220" t="s">
        <v>2307</v>
      </c>
      <c r="E1405" s="18" t="s">
        <v>1</v>
      </c>
      <c r="F1405" s="221">
        <v>-3.95</v>
      </c>
      <c r="G1405" s="33"/>
      <c r="H1405" s="34"/>
    </row>
    <row r="1406" spans="1:8" s="2" customFormat="1" ht="16.899999999999999" customHeight="1">
      <c r="A1406" s="33"/>
      <c r="B1406" s="34"/>
      <c r="C1406" s="220" t="s">
        <v>529</v>
      </c>
      <c r="D1406" s="220" t="s">
        <v>195</v>
      </c>
      <c r="E1406" s="18" t="s">
        <v>1</v>
      </c>
      <c r="F1406" s="221">
        <v>2478.5720000000001</v>
      </c>
      <c r="G1406" s="33"/>
      <c r="H1406" s="34"/>
    </row>
    <row r="1407" spans="1:8" s="2" customFormat="1" ht="16.899999999999999" customHeight="1">
      <c r="A1407" s="33"/>
      <c r="B1407" s="34"/>
      <c r="C1407" s="216" t="s">
        <v>2317</v>
      </c>
      <c r="D1407" s="217" t="s">
        <v>1</v>
      </c>
      <c r="E1407" s="218" t="s">
        <v>1</v>
      </c>
      <c r="F1407" s="219">
        <v>370.93</v>
      </c>
      <c r="G1407" s="33"/>
      <c r="H1407" s="34"/>
    </row>
    <row r="1408" spans="1:8" s="2" customFormat="1" ht="16.899999999999999" customHeight="1">
      <c r="A1408" s="33"/>
      <c r="B1408" s="34"/>
      <c r="C1408" s="220" t="s">
        <v>1</v>
      </c>
      <c r="D1408" s="220" t="s">
        <v>2314</v>
      </c>
      <c r="E1408" s="18" t="s">
        <v>1</v>
      </c>
      <c r="F1408" s="221">
        <v>0</v>
      </c>
      <c r="G1408" s="33"/>
      <c r="H1408" s="34"/>
    </row>
    <row r="1409" spans="1:8" s="2" customFormat="1" ht="16.899999999999999" customHeight="1">
      <c r="A1409" s="33"/>
      <c r="B1409" s="34"/>
      <c r="C1409" s="220" t="s">
        <v>1</v>
      </c>
      <c r="D1409" s="220" t="s">
        <v>2315</v>
      </c>
      <c r="E1409" s="18" t="s">
        <v>1</v>
      </c>
      <c r="F1409" s="221">
        <v>267.03800000000001</v>
      </c>
      <c r="G1409" s="33"/>
      <c r="H1409" s="34"/>
    </row>
    <row r="1410" spans="1:8" s="2" customFormat="1" ht="16.899999999999999" customHeight="1">
      <c r="A1410" s="33"/>
      <c r="B1410" s="34"/>
      <c r="C1410" s="220" t="s">
        <v>1</v>
      </c>
      <c r="D1410" s="220" t="s">
        <v>2316</v>
      </c>
      <c r="E1410" s="18" t="s">
        <v>1</v>
      </c>
      <c r="F1410" s="221">
        <v>103.892</v>
      </c>
      <c r="G1410" s="33"/>
      <c r="H1410" s="34"/>
    </row>
    <row r="1411" spans="1:8" s="2" customFormat="1" ht="16.899999999999999" customHeight="1">
      <c r="A1411" s="33"/>
      <c r="B1411" s="34"/>
      <c r="C1411" s="220" t="s">
        <v>2317</v>
      </c>
      <c r="D1411" s="220" t="s">
        <v>195</v>
      </c>
      <c r="E1411" s="18" t="s">
        <v>1</v>
      </c>
      <c r="F1411" s="221">
        <v>370.93</v>
      </c>
      <c r="G1411" s="33"/>
      <c r="H1411" s="34"/>
    </row>
    <row r="1412" spans="1:8" s="2" customFormat="1" ht="26.45" customHeight="1">
      <c r="A1412" s="33"/>
      <c r="B1412" s="34"/>
      <c r="C1412" s="215" t="s">
        <v>5783</v>
      </c>
      <c r="D1412" s="215" t="s">
        <v>134</v>
      </c>
      <c r="E1412" s="33"/>
      <c r="F1412" s="33"/>
      <c r="G1412" s="33"/>
      <c r="H1412" s="34"/>
    </row>
    <row r="1413" spans="1:8" s="2" customFormat="1" ht="16.899999999999999" customHeight="1">
      <c r="A1413" s="33"/>
      <c r="B1413" s="34"/>
      <c r="C1413" s="216" t="s">
        <v>3431</v>
      </c>
      <c r="D1413" s="217" t="s">
        <v>1</v>
      </c>
      <c r="E1413" s="218" t="s">
        <v>1</v>
      </c>
      <c r="F1413" s="219">
        <v>34</v>
      </c>
      <c r="G1413" s="33"/>
      <c r="H1413" s="34"/>
    </row>
    <row r="1414" spans="1:8" s="2" customFormat="1" ht="16.899999999999999" customHeight="1">
      <c r="A1414" s="33"/>
      <c r="B1414" s="34"/>
      <c r="C1414" s="220" t="s">
        <v>1</v>
      </c>
      <c r="D1414" s="220" t="s">
        <v>3506</v>
      </c>
      <c r="E1414" s="18" t="s">
        <v>1</v>
      </c>
      <c r="F1414" s="221">
        <v>34</v>
      </c>
      <c r="G1414" s="33"/>
      <c r="H1414" s="34"/>
    </row>
    <row r="1415" spans="1:8" s="2" customFormat="1" ht="16.899999999999999" customHeight="1">
      <c r="A1415" s="33"/>
      <c r="B1415" s="34"/>
      <c r="C1415" s="220" t="s">
        <v>3431</v>
      </c>
      <c r="D1415" s="220" t="s">
        <v>195</v>
      </c>
      <c r="E1415" s="18" t="s">
        <v>1</v>
      </c>
      <c r="F1415" s="221">
        <v>34</v>
      </c>
      <c r="G1415" s="33"/>
      <c r="H1415" s="34"/>
    </row>
    <row r="1416" spans="1:8" s="2" customFormat="1" ht="16.899999999999999" customHeight="1">
      <c r="A1416" s="33"/>
      <c r="B1416" s="34"/>
      <c r="C1416" s="222" t="s">
        <v>5774</v>
      </c>
      <c r="D1416" s="33"/>
      <c r="E1416" s="33"/>
      <c r="F1416" s="33"/>
      <c r="G1416" s="33"/>
      <c r="H1416" s="34"/>
    </row>
    <row r="1417" spans="1:8" s="2" customFormat="1" ht="16.899999999999999" customHeight="1">
      <c r="A1417" s="33"/>
      <c r="B1417" s="34"/>
      <c r="C1417" s="220" t="s">
        <v>278</v>
      </c>
      <c r="D1417" s="220" t="s">
        <v>279</v>
      </c>
      <c r="E1417" s="18" t="s">
        <v>280</v>
      </c>
      <c r="F1417" s="221">
        <v>34</v>
      </c>
      <c r="G1417" s="33"/>
      <c r="H1417" s="34"/>
    </row>
    <row r="1418" spans="1:8" s="2" customFormat="1" ht="16.899999999999999" customHeight="1">
      <c r="A1418" s="33"/>
      <c r="B1418" s="34"/>
      <c r="C1418" s="220" t="s">
        <v>283</v>
      </c>
      <c r="D1418" s="220" t="s">
        <v>284</v>
      </c>
      <c r="E1418" s="18" t="s">
        <v>280</v>
      </c>
      <c r="F1418" s="221">
        <v>34</v>
      </c>
      <c r="G1418" s="33"/>
      <c r="H1418" s="34"/>
    </row>
    <row r="1419" spans="1:8" s="2" customFormat="1" ht="16.899999999999999" customHeight="1">
      <c r="A1419" s="33"/>
      <c r="B1419" s="34"/>
      <c r="C1419" s="220" t="s">
        <v>312</v>
      </c>
      <c r="D1419" s="220" t="s">
        <v>313</v>
      </c>
      <c r="E1419" s="18" t="s">
        <v>234</v>
      </c>
      <c r="F1419" s="221">
        <v>6.0060000000000002</v>
      </c>
      <c r="G1419" s="33"/>
      <c r="H1419" s="34"/>
    </row>
    <row r="1420" spans="1:8" s="2" customFormat="1" ht="16.899999999999999" customHeight="1">
      <c r="A1420" s="33"/>
      <c r="B1420" s="34"/>
      <c r="C1420" s="216" t="s">
        <v>3432</v>
      </c>
      <c r="D1420" s="217" t="s">
        <v>1</v>
      </c>
      <c r="E1420" s="218" t="s">
        <v>1</v>
      </c>
      <c r="F1420" s="219">
        <v>1.5</v>
      </c>
      <c r="G1420" s="33"/>
      <c r="H1420" s="34"/>
    </row>
    <row r="1421" spans="1:8" s="2" customFormat="1" ht="16.899999999999999" customHeight="1">
      <c r="A1421" s="33"/>
      <c r="B1421" s="34"/>
      <c r="C1421" s="220" t="s">
        <v>1</v>
      </c>
      <c r="D1421" s="220" t="s">
        <v>3508</v>
      </c>
      <c r="E1421" s="18" t="s">
        <v>1</v>
      </c>
      <c r="F1421" s="221">
        <v>1.5</v>
      </c>
      <c r="G1421" s="33"/>
      <c r="H1421" s="34"/>
    </row>
    <row r="1422" spans="1:8" s="2" customFormat="1" ht="16.899999999999999" customHeight="1">
      <c r="A1422" s="33"/>
      <c r="B1422" s="34"/>
      <c r="C1422" s="220" t="s">
        <v>3432</v>
      </c>
      <c r="D1422" s="220" t="s">
        <v>195</v>
      </c>
      <c r="E1422" s="18" t="s">
        <v>1</v>
      </c>
      <c r="F1422" s="221">
        <v>1.5</v>
      </c>
      <c r="G1422" s="33"/>
      <c r="H1422" s="34"/>
    </row>
    <row r="1423" spans="1:8" s="2" customFormat="1" ht="16.899999999999999" customHeight="1">
      <c r="A1423" s="33"/>
      <c r="B1423" s="34"/>
      <c r="C1423" s="222" t="s">
        <v>5774</v>
      </c>
      <c r="D1423" s="33"/>
      <c r="E1423" s="33"/>
      <c r="F1423" s="33"/>
      <c r="G1423" s="33"/>
      <c r="H1423" s="34"/>
    </row>
    <row r="1424" spans="1:8" s="2" customFormat="1" ht="16.899999999999999" customHeight="1">
      <c r="A1424" s="33"/>
      <c r="B1424" s="34"/>
      <c r="C1424" s="220" t="s">
        <v>1264</v>
      </c>
      <c r="D1424" s="220" t="s">
        <v>1265</v>
      </c>
      <c r="E1424" s="18" t="s">
        <v>280</v>
      </c>
      <c r="F1424" s="221">
        <v>1.5</v>
      </c>
      <c r="G1424" s="33"/>
      <c r="H1424" s="34"/>
    </row>
    <row r="1425" spans="1:8" s="2" customFormat="1" ht="16.899999999999999" customHeight="1">
      <c r="A1425" s="33"/>
      <c r="B1425" s="34"/>
      <c r="C1425" s="220" t="s">
        <v>1268</v>
      </c>
      <c r="D1425" s="220" t="s">
        <v>1269</v>
      </c>
      <c r="E1425" s="18" t="s">
        <v>280</v>
      </c>
      <c r="F1425" s="221">
        <v>1.5</v>
      </c>
      <c r="G1425" s="33"/>
      <c r="H1425" s="34"/>
    </row>
    <row r="1426" spans="1:8" s="2" customFormat="1" ht="16.899999999999999" customHeight="1">
      <c r="A1426" s="33"/>
      <c r="B1426" s="34"/>
      <c r="C1426" s="216" t="s">
        <v>1487</v>
      </c>
      <c r="D1426" s="217" t="s">
        <v>1</v>
      </c>
      <c r="E1426" s="218" t="s">
        <v>1</v>
      </c>
      <c r="F1426" s="219">
        <v>83.742999999999995</v>
      </c>
      <c r="G1426" s="33"/>
      <c r="H1426" s="34"/>
    </row>
    <row r="1427" spans="1:8" s="2" customFormat="1" ht="16.899999999999999" customHeight="1">
      <c r="A1427" s="33"/>
      <c r="B1427" s="34"/>
      <c r="C1427" s="220" t="s">
        <v>1</v>
      </c>
      <c r="D1427" s="220" t="s">
        <v>1640</v>
      </c>
      <c r="E1427" s="18" t="s">
        <v>1</v>
      </c>
      <c r="F1427" s="221">
        <v>0</v>
      </c>
      <c r="G1427" s="33"/>
      <c r="H1427" s="34"/>
    </row>
    <row r="1428" spans="1:8" s="2" customFormat="1" ht="16.899999999999999" customHeight="1">
      <c r="A1428" s="33"/>
      <c r="B1428" s="34"/>
      <c r="C1428" s="220" t="s">
        <v>1</v>
      </c>
      <c r="D1428" s="220" t="s">
        <v>3941</v>
      </c>
      <c r="E1428" s="18" t="s">
        <v>1</v>
      </c>
      <c r="F1428" s="221">
        <v>44.33</v>
      </c>
      <c r="G1428" s="33"/>
      <c r="H1428" s="34"/>
    </row>
    <row r="1429" spans="1:8" s="2" customFormat="1" ht="16.899999999999999" customHeight="1">
      <c r="A1429" s="33"/>
      <c r="B1429" s="34"/>
      <c r="C1429" s="220" t="s">
        <v>1</v>
      </c>
      <c r="D1429" s="220" t="s">
        <v>3942</v>
      </c>
      <c r="E1429" s="18" t="s">
        <v>1</v>
      </c>
      <c r="F1429" s="221">
        <v>39.412999999999997</v>
      </c>
      <c r="G1429" s="33"/>
      <c r="H1429" s="34"/>
    </row>
    <row r="1430" spans="1:8" s="2" customFormat="1" ht="16.899999999999999" customHeight="1">
      <c r="A1430" s="33"/>
      <c r="B1430" s="34"/>
      <c r="C1430" s="220" t="s">
        <v>1487</v>
      </c>
      <c r="D1430" s="220" t="s">
        <v>195</v>
      </c>
      <c r="E1430" s="18" t="s">
        <v>1</v>
      </c>
      <c r="F1430" s="221">
        <v>83.742999999999995</v>
      </c>
      <c r="G1430" s="33"/>
      <c r="H1430" s="34"/>
    </row>
    <row r="1431" spans="1:8" s="2" customFormat="1" ht="16.899999999999999" customHeight="1">
      <c r="A1431" s="33"/>
      <c r="B1431" s="34"/>
      <c r="C1431" s="222" t="s">
        <v>5774</v>
      </c>
      <c r="D1431" s="33"/>
      <c r="E1431" s="33"/>
      <c r="F1431" s="33"/>
      <c r="G1431" s="33"/>
      <c r="H1431" s="34"/>
    </row>
    <row r="1432" spans="1:8" s="2" customFormat="1" ht="16.899999999999999" customHeight="1">
      <c r="A1432" s="33"/>
      <c r="B1432" s="34"/>
      <c r="C1432" s="220" t="s">
        <v>2945</v>
      </c>
      <c r="D1432" s="220" t="s">
        <v>2946</v>
      </c>
      <c r="E1432" s="18" t="s">
        <v>288</v>
      </c>
      <c r="F1432" s="221">
        <v>83.742999999999995</v>
      </c>
      <c r="G1432" s="33"/>
      <c r="H1432" s="34"/>
    </row>
    <row r="1433" spans="1:8" s="2" customFormat="1" ht="16.899999999999999" customHeight="1">
      <c r="A1433" s="33"/>
      <c r="B1433" s="34"/>
      <c r="C1433" s="220" t="s">
        <v>348</v>
      </c>
      <c r="D1433" s="220" t="s">
        <v>349</v>
      </c>
      <c r="E1433" s="18" t="s">
        <v>228</v>
      </c>
      <c r="F1433" s="221">
        <v>16.748999999999999</v>
      </c>
      <c r="G1433" s="33"/>
      <c r="H1433" s="34"/>
    </row>
    <row r="1434" spans="1:8" s="2" customFormat="1" ht="16.899999999999999" customHeight="1">
      <c r="A1434" s="33"/>
      <c r="B1434" s="34"/>
      <c r="C1434" s="220" t="s">
        <v>525</v>
      </c>
      <c r="D1434" s="220" t="s">
        <v>526</v>
      </c>
      <c r="E1434" s="18" t="s">
        <v>228</v>
      </c>
      <c r="F1434" s="221">
        <v>1189.4880000000001</v>
      </c>
      <c r="G1434" s="33"/>
      <c r="H1434" s="34"/>
    </row>
    <row r="1435" spans="1:8" s="2" customFormat="1" ht="16.899999999999999" customHeight="1">
      <c r="A1435" s="33"/>
      <c r="B1435" s="34"/>
      <c r="C1435" s="220" t="s">
        <v>2953</v>
      </c>
      <c r="D1435" s="220" t="s">
        <v>1648</v>
      </c>
      <c r="E1435" s="18" t="s">
        <v>288</v>
      </c>
      <c r="F1435" s="221">
        <v>167.48599999999999</v>
      </c>
      <c r="G1435" s="33"/>
      <c r="H1435" s="34"/>
    </row>
    <row r="1436" spans="1:8" s="2" customFormat="1" ht="16.899999999999999" customHeight="1">
      <c r="A1436" s="33"/>
      <c r="B1436" s="34"/>
      <c r="C1436" s="216" t="s">
        <v>3541</v>
      </c>
      <c r="D1436" s="217" t="s">
        <v>3541</v>
      </c>
      <c r="E1436" s="218" t="s">
        <v>1</v>
      </c>
      <c r="F1436" s="219">
        <v>0.51700000000000002</v>
      </c>
      <c r="G1436" s="33"/>
      <c r="H1436" s="34"/>
    </row>
    <row r="1437" spans="1:8" s="2" customFormat="1" ht="16.899999999999999" customHeight="1">
      <c r="A1437" s="33"/>
      <c r="B1437" s="34"/>
      <c r="C1437" s="220" t="s">
        <v>1</v>
      </c>
      <c r="D1437" s="220" t="s">
        <v>3538</v>
      </c>
      <c r="E1437" s="18" t="s">
        <v>1</v>
      </c>
      <c r="F1437" s="221">
        <v>0</v>
      </c>
      <c r="G1437" s="33"/>
      <c r="H1437" s="34"/>
    </row>
    <row r="1438" spans="1:8" s="2" customFormat="1" ht="16.899999999999999" customHeight="1">
      <c r="A1438" s="33"/>
      <c r="B1438" s="34"/>
      <c r="C1438" s="220" t="s">
        <v>1</v>
      </c>
      <c r="D1438" s="220" t="s">
        <v>3539</v>
      </c>
      <c r="E1438" s="18" t="s">
        <v>1</v>
      </c>
      <c r="F1438" s="221">
        <v>0</v>
      </c>
      <c r="G1438" s="33"/>
      <c r="H1438" s="34"/>
    </row>
    <row r="1439" spans="1:8" s="2" customFormat="1" ht="16.899999999999999" customHeight="1">
      <c r="A1439" s="33"/>
      <c r="B1439" s="34"/>
      <c r="C1439" s="220" t="s">
        <v>1</v>
      </c>
      <c r="D1439" s="220" t="s">
        <v>3540</v>
      </c>
      <c r="E1439" s="18" t="s">
        <v>1</v>
      </c>
      <c r="F1439" s="221">
        <v>0.51700000000000002</v>
      </c>
      <c r="G1439" s="33"/>
      <c r="H1439" s="34"/>
    </row>
    <row r="1440" spans="1:8" s="2" customFormat="1" ht="16.899999999999999" customHeight="1">
      <c r="A1440" s="33"/>
      <c r="B1440" s="34"/>
      <c r="C1440" s="220" t="s">
        <v>3541</v>
      </c>
      <c r="D1440" s="220" t="s">
        <v>510</v>
      </c>
      <c r="E1440" s="18" t="s">
        <v>1</v>
      </c>
      <c r="F1440" s="221">
        <v>0.51700000000000002</v>
      </c>
      <c r="G1440" s="33"/>
      <c r="H1440" s="34"/>
    </row>
    <row r="1441" spans="1:8" s="2" customFormat="1" ht="16.899999999999999" customHeight="1">
      <c r="A1441" s="33"/>
      <c r="B1441" s="34"/>
      <c r="C1441" s="216" t="s">
        <v>3435</v>
      </c>
      <c r="D1441" s="217" t="s">
        <v>1</v>
      </c>
      <c r="E1441" s="218" t="s">
        <v>1</v>
      </c>
      <c r="F1441" s="219">
        <v>11.164999999999999</v>
      </c>
      <c r="G1441" s="33"/>
      <c r="H1441" s="34"/>
    </row>
    <row r="1442" spans="1:8" s="2" customFormat="1" ht="16.899999999999999" customHeight="1">
      <c r="A1442" s="33"/>
      <c r="B1442" s="34"/>
      <c r="C1442" s="220" t="s">
        <v>1</v>
      </c>
      <c r="D1442" s="220" t="s">
        <v>3522</v>
      </c>
      <c r="E1442" s="18" t="s">
        <v>1</v>
      </c>
      <c r="F1442" s="221">
        <v>0</v>
      </c>
      <c r="G1442" s="33"/>
      <c r="H1442" s="34"/>
    </row>
    <row r="1443" spans="1:8" s="2" customFormat="1" ht="16.899999999999999" customHeight="1">
      <c r="A1443" s="33"/>
      <c r="B1443" s="34"/>
      <c r="C1443" s="220" t="s">
        <v>1</v>
      </c>
      <c r="D1443" s="220" t="s">
        <v>3523</v>
      </c>
      <c r="E1443" s="18" t="s">
        <v>1</v>
      </c>
      <c r="F1443" s="221">
        <v>11.164999999999999</v>
      </c>
      <c r="G1443" s="33"/>
      <c r="H1443" s="34"/>
    </row>
    <row r="1444" spans="1:8" s="2" customFormat="1" ht="16.899999999999999" customHeight="1">
      <c r="A1444" s="33"/>
      <c r="B1444" s="34"/>
      <c r="C1444" s="220" t="s">
        <v>3435</v>
      </c>
      <c r="D1444" s="220" t="s">
        <v>195</v>
      </c>
      <c r="E1444" s="18" t="s">
        <v>1</v>
      </c>
      <c r="F1444" s="221">
        <v>11.164999999999999</v>
      </c>
      <c r="G1444" s="33"/>
      <c r="H1444" s="34"/>
    </row>
    <row r="1445" spans="1:8" s="2" customFormat="1" ht="16.899999999999999" customHeight="1">
      <c r="A1445" s="33"/>
      <c r="B1445" s="34"/>
      <c r="C1445" s="222" t="s">
        <v>5774</v>
      </c>
      <c r="D1445" s="33"/>
      <c r="E1445" s="33"/>
      <c r="F1445" s="33"/>
      <c r="G1445" s="33"/>
      <c r="H1445" s="34"/>
    </row>
    <row r="1446" spans="1:8" s="2" customFormat="1" ht="16.899999999999999" customHeight="1">
      <c r="A1446" s="33"/>
      <c r="B1446" s="34"/>
      <c r="C1446" s="220" t="s">
        <v>3519</v>
      </c>
      <c r="D1446" s="220" t="s">
        <v>3520</v>
      </c>
      <c r="E1446" s="18" t="s">
        <v>288</v>
      </c>
      <c r="F1446" s="221">
        <v>11.164999999999999</v>
      </c>
      <c r="G1446" s="33"/>
      <c r="H1446" s="34"/>
    </row>
    <row r="1447" spans="1:8" s="2" customFormat="1" ht="16.899999999999999" customHeight="1">
      <c r="A1447" s="33"/>
      <c r="B1447" s="34"/>
      <c r="C1447" s="220" t="s">
        <v>1893</v>
      </c>
      <c r="D1447" s="220" t="s">
        <v>1894</v>
      </c>
      <c r="E1447" s="18" t="s">
        <v>288</v>
      </c>
      <c r="F1447" s="221">
        <v>85.227999999999994</v>
      </c>
      <c r="G1447" s="33"/>
      <c r="H1447" s="34"/>
    </row>
    <row r="1448" spans="1:8" s="2" customFormat="1" ht="16.899999999999999" customHeight="1">
      <c r="A1448" s="33"/>
      <c r="B1448" s="34"/>
      <c r="C1448" s="220" t="s">
        <v>2109</v>
      </c>
      <c r="D1448" s="220" t="s">
        <v>2110</v>
      </c>
      <c r="E1448" s="18" t="s">
        <v>228</v>
      </c>
      <c r="F1448" s="221">
        <v>97.855999999999995</v>
      </c>
      <c r="G1448" s="33"/>
      <c r="H1448" s="34"/>
    </row>
    <row r="1449" spans="1:8" s="2" customFormat="1" ht="16.899999999999999" customHeight="1">
      <c r="A1449" s="33"/>
      <c r="B1449" s="34"/>
      <c r="C1449" s="220" t="s">
        <v>3951</v>
      </c>
      <c r="D1449" s="220" t="s">
        <v>3952</v>
      </c>
      <c r="E1449" s="18" t="s">
        <v>288</v>
      </c>
      <c r="F1449" s="221">
        <v>270.49</v>
      </c>
      <c r="G1449" s="33"/>
      <c r="H1449" s="34"/>
    </row>
    <row r="1450" spans="1:8" s="2" customFormat="1" ht="16.899999999999999" customHeight="1">
      <c r="A1450" s="33"/>
      <c r="B1450" s="34"/>
      <c r="C1450" s="220" t="s">
        <v>707</v>
      </c>
      <c r="D1450" s="220" t="s">
        <v>708</v>
      </c>
      <c r="E1450" s="18" t="s">
        <v>288</v>
      </c>
      <c r="F1450" s="221">
        <v>11.164999999999999</v>
      </c>
      <c r="G1450" s="33"/>
      <c r="H1450" s="34"/>
    </row>
    <row r="1451" spans="1:8" s="2" customFormat="1" ht="16.899999999999999" customHeight="1">
      <c r="A1451" s="33"/>
      <c r="B1451" s="34"/>
      <c r="C1451" s="220" t="s">
        <v>3956</v>
      </c>
      <c r="D1451" s="220" t="s">
        <v>3957</v>
      </c>
      <c r="E1451" s="18" t="s">
        <v>288</v>
      </c>
      <c r="F1451" s="221">
        <v>261.91800000000001</v>
      </c>
      <c r="G1451" s="33"/>
      <c r="H1451" s="34"/>
    </row>
    <row r="1452" spans="1:8" s="2" customFormat="1" ht="16.899999999999999" customHeight="1">
      <c r="A1452" s="33"/>
      <c r="B1452" s="34"/>
      <c r="C1452" s="216" t="s">
        <v>3437</v>
      </c>
      <c r="D1452" s="217" t="s">
        <v>1</v>
      </c>
      <c r="E1452" s="218" t="s">
        <v>1</v>
      </c>
      <c r="F1452" s="219">
        <v>17.853000000000002</v>
      </c>
      <c r="G1452" s="33"/>
      <c r="H1452" s="34"/>
    </row>
    <row r="1453" spans="1:8" s="2" customFormat="1" ht="16.899999999999999" customHeight="1">
      <c r="A1453" s="33"/>
      <c r="B1453" s="34"/>
      <c r="C1453" s="220" t="s">
        <v>1</v>
      </c>
      <c r="D1453" s="220" t="s">
        <v>3533</v>
      </c>
      <c r="E1453" s="18" t="s">
        <v>1</v>
      </c>
      <c r="F1453" s="221">
        <v>0</v>
      </c>
      <c r="G1453" s="33"/>
      <c r="H1453" s="34"/>
    </row>
    <row r="1454" spans="1:8" s="2" customFormat="1" ht="16.899999999999999" customHeight="1">
      <c r="A1454" s="33"/>
      <c r="B1454" s="34"/>
      <c r="C1454" s="220" t="s">
        <v>1</v>
      </c>
      <c r="D1454" s="220" t="s">
        <v>3534</v>
      </c>
      <c r="E1454" s="18" t="s">
        <v>1</v>
      </c>
      <c r="F1454" s="221">
        <v>17.853000000000002</v>
      </c>
      <c r="G1454" s="33"/>
      <c r="H1454" s="34"/>
    </row>
    <row r="1455" spans="1:8" s="2" customFormat="1" ht="16.899999999999999" customHeight="1">
      <c r="A1455" s="33"/>
      <c r="B1455" s="34"/>
      <c r="C1455" s="220" t="s">
        <v>3437</v>
      </c>
      <c r="D1455" s="220" t="s">
        <v>510</v>
      </c>
      <c r="E1455" s="18" t="s">
        <v>1</v>
      </c>
      <c r="F1455" s="221">
        <v>17.853000000000002</v>
      </c>
      <c r="G1455" s="33"/>
      <c r="H1455" s="34"/>
    </row>
    <row r="1456" spans="1:8" s="2" customFormat="1" ht="16.899999999999999" customHeight="1">
      <c r="A1456" s="33"/>
      <c r="B1456" s="34"/>
      <c r="C1456" s="222" t="s">
        <v>5774</v>
      </c>
      <c r="D1456" s="33"/>
      <c r="E1456" s="33"/>
      <c r="F1456" s="33"/>
      <c r="G1456" s="33"/>
      <c r="H1456" s="34"/>
    </row>
    <row r="1457" spans="1:8" s="2" customFormat="1" ht="16.899999999999999" customHeight="1">
      <c r="A1457" s="33"/>
      <c r="B1457" s="34"/>
      <c r="C1457" s="220" t="s">
        <v>3530</v>
      </c>
      <c r="D1457" s="220" t="s">
        <v>3531</v>
      </c>
      <c r="E1457" s="18" t="s">
        <v>288</v>
      </c>
      <c r="F1457" s="221">
        <v>17.853000000000002</v>
      </c>
      <c r="G1457" s="33"/>
      <c r="H1457" s="34"/>
    </row>
    <row r="1458" spans="1:8" s="2" customFormat="1" ht="16.899999999999999" customHeight="1">
      <c r="A1458" s="33"/>
      <c r="B1458" s="34"/>
      <c r="C1458" s="220" t="s">
        <v>1893</v>
      </c>
      <c r="D1458" s="220" t="s">
        <v>1894</v>
      </c>
      <c r="E1458" s="18" t="s">
        <v>288</v>
      </c>
      <c r="F1458" s="221">
        <v>85.227999999999994</v>
      </c>
      <c r="G1458" s="33"/>
      <c r="H1458" s="34"/>
    </row>
    <row r="1459" spans="1:8" s="2" customFormat="1" ht="16.899999999999999" customHeight="1">
      <c r="A1459" s="33"/>
      <c r="B1459" s="34"/>
      <c r="C1459" s="220" t="s">
        <v>1896</v>
      </c>
      <c r="D1459" s="220" t="s">
        <v>1897</v>
      </c>
      <c r="E1459" s="18" t="s">
        <v>288</v>
      </c>
      <c r="F1459" s="221">
        <v>51.414000000000001</v>
      </c>
      <c r="G1459" s="33"/>
      <c r="H1459" s="34"/>
    </row>
    <row r="1460" spans="1:8" s="2" customFormat="1" ht="16.899999999999999" customHeight="1">
      <c r="A1460" s="33"/>
      <c r="B1460" s="34"/>
      <c r="C1460" s="220" t="s">
        <v>2109</v>
      </c>
      <c r="D1460" s="220" t="s">
        <v>2110</v>
      </c>
      <c r="E1460" s="18" t="s">
        <v>228</v>
      </c>
      <c r="F1460" s="221">
        <v>97.855999999999995</v>
      </c>
      <c r="G1460" s="33"/>
      <c r="H1460" s="34"/>
    </row>
    <row r="1461" spans="1:8" s="2" customFormat="1" ht="16.899999999999999" customHeight="1">
      <c r="A1461" s="33"/>
      <c r="B1461" s="34"/>
      <c r="C1461" s="220" t="s">
        <v>3947</v>
      </c>
      <c r="D1461" s="220" t="s">
        <v>3948</v>
      </c>
      <c r="E1461" s="18" t="s">
        <v>288</v>
      </c>
      <c r="F1461" s="221">
        <v>17.853000000000002</v>
      </c>
      <c r="G1461" s="33"/>
      <c r="H1461" s="34"/>
    </row>
    <row r="1462" spans="1:8" s="2" customFormat="1" ht="16.899999999999999" customHeight="1">
      <c r="A1462" s="33"/>
      <c r="B1462" s="34"/>
      <c r="C1462" s="216" t="s">
        <v>3439</v>
      </c>
      <c r="D1462" s="217" t="s">
        <v>1</v>
      </c>
      <c r="E1462" s="218" t="s">
        <v>1</v>
      </c>
      <c r="F1462" s="219">
        <v>241.02099999999999</v>
      </c>
      <c r="G1462" s="33"/>
      <c r="H1462" s="34"/>
    </row>
    <row r="1463" spans="1:8" s="2" customFormat="1" ht="16.899999999999999" customHeight="1">
      <c r="A1463" s="33"/>
      <c r="B1463" s="34"/>
      <c r="C1463" s="220" t="s">
        <v>1</v>
      </c>
      <c r="D1463" s="220" t="s">
        <v>3557</v>
      </c>
      <c r="E1463" s="18" t="s">
        <v>1</v>
      </c>
      <c r="F1463" s="221">
        <v>0</v>
      </c>
      <c r="G1463" s="33"/>
      <c r="H1463" s="34"/>
    </row>
    <row r="1464" spans="1:8" s="2" customFormat="1" ht="16.899999999999999" customHeight="1">
      <c r="A1464" s="33"/>
      <c r="B1464" s="34"/>
      <c r="C1464" s="220" t="s">
        <v>1</v>
      </c>
      <c r="D1464" s="220" t="s">
        <v>3596</v>
      </c>
      <c r="E1464" s="18" t="s">
        <v>1</v>
      </c>
      <c r="F1464" s="221">
        <v>6.6879999999999997</v>
      </c>
      <c r="G1464" s="33"/>
      <c r="H1464" s="34"/>
    </row>
    <row r="1465" spans="1:8" s="2" customFormat="1" ht="16.899999999999999" customHeight="1">
      <c r="A1465" s="33"/>
      <c r="B1465" s="34"/>
      <c r="C1465" s="220" t="s">
        <v>1</v>
      </c>
      <c r="D1465" s="220" t="s">
        <v>3597</v>
      </c>
      <c r="E1465" s="18" t="s">
        <v>1</v>
      </c>
      <c r="F1465" s="221">
        <v>5.9950000000000001</v>
      </c>
      <c r="G1465" s="33"/>
      <c r="H1465" s="34"/>
    </row>
    <row r="1466" spans="1:8" s="2" customFormat="1" ht="16.899999999999999" customHeight="1">
      <c r="A1466" s="33"/>
      <c r="B1466" s="34"/>
      <c r="C1466" s="220" t="s">
        <v>1</v>
      </c>
      <c r="D1466" s="220" t="s">
        <v>3598</v>
      </c>
      <c r="E1466" s="18" t="s">
        <v>1</v>
      </c>
      <c r="F1466" s="221">
        <v>7.9530000000000003</v>
      </c>
      <c r="G1466" s="33"/>
      <c r="H1466" s="34"/>
    </row>
    <row r="1467" spans="1:8" s="2" customFormat="1" ht="16.899999999999999" customHeight="1">
      <c r="A1467" s="33"/>
      <c r="B1467" s="34"/>
      <c r="C1467" s="220" t="s">
        <v>1</v>
      </c>
      <c r="D1467" s="220" t="s">
        <v>3599</v>
      </c>
      <c r="E1467" s="18" t="s">
        <v>1</v>
      </c>
      <c r="F1467" s="221">
        <v>14.333</v>
      </c>
      <c r="G1467" s="33"/>
      <c r="H1467" s="34"/>
    </row>
    <row r="1468" spans="1:8" s="2" customFormat="1" ht="16.899999999999999" customHeight="1">
      <c r="A1468" s="33"/>
      <c r="B1468" s="34"/>
      <c r="C1468" s="220" t="s">
        <v>1</v>
      </c>
      <c r="D1468" s="220" t="s">
        <v>3600</v>
      </c>
      <c r="E1468" s="18" t="s">
        <v>1</v>
      </c>
      <c r="F1468" s="221">
        <v>5.1920000000000002</v>
      </c>
      <c r="G1468" s="33"/>
      <c r="H1468" s="34"/>
    </row>
    <row r="1469" spans="1:8" s="2" customFormat="1" ht="16.899999999999999" customHeight="1">
      <c r="A1469" s="33"/>
      <c r="B1469" s="34"/>
      <c r="C1469" s="220" t="s">
        <v>1</v>
      </c>
      <c r="D1469" s="220" t="s">
        <v>3601</v>
      </c>
      <c r="E1469" s="18" t="s">
        <v>1</v>
      </c>
      <c r="F1469" s="221">
        <v>5.2249999999999996</v>
      </c>
      <c r="G1469" s="33"/>
      <c r="H1469" s="34"/>
    </row>
    <row r="1470" spans="1:8" s="2" customFormat="1" ht="16.899999999999999" customHeight="1">
      <c r="A1470" s="33"/>
      <c r="B1470" s="34"/>
      <c r="C1470" s="220" t="s">
        <v>1</v>
      </c>
      <c r="D1470" s="220" t="s">
        <v>3602</v>
      </c>
      <c r="E1470" s="18" t="s">
        <v>1</v>
      </c>
      <c r="F1470" s="221">
        <v>7.2709999999999999</v>
      </c>
      <c r="G1470" s="33"/>
      <c r="H1470" s="34"/>
    </row>
    <row r="1471" spans="1:8" s="2" customFormat="1" ht="16.899999999999999" customHeight="1">
      <c r="A1471" s="33"/>
      <c r="B1471" s="34"/>
      <c r="C1471" s="220" t="s">
        <v>1</v>
      </c>
      <c r="D1471" s="220" t="s">
        <v>3603</v>
      </c>
      <c r="E1471" s="18" t="s">
        <v>1</v>
      </c>
      <c r="F1471" s="221">
        <v>5.335</v>
      </c>
      <c r="G1471" s="33"/>
      <c r="H1471" s="34"/>
    </row>
    <row r="1472" spans="1:8" s="2" customFormat="1" ht="16.899999999999999" customHeight="1">
      <c r="A1472" s="33"/>
      <c r="B1472" s="34"/>
      <c r="C1472" s="220" t="s">
        <v>1</v>
      </c>
      <c r="D1472" s="220" t="s">
        <v>3604</v>
      </c>
      <c r="E1472" s="18" t="s">
        <v>1</v>
      </c>
      <c r="F1472" s="221">
        <v>8.25</v>
      </c>
      <c r="G1472" s="33"/>
      <c r="H1472" s="34"/>
    </row>
    <row r="1473" spans="1:8" s="2" customFormat="1" ht="16.899999999999999" customHeight="1">
      <c r="A1473" s="33"/>
      <c r="B1473" s="34"/>
      <c r="C1473" s="220" t="s">
        <v>1</v>
      </c>
      <c r="D1473" s="220" t="s">
        <v>3605</v>
      </c>
      <c r="E1473" s="18" t="s">
        <v>1</v>
      </c>
      <c r="F1473" s="221">
        <v>10.054</v>
      </c>
      <c r="G1473" s="33"/>
      <c r="H1473" s="34"/>
    </row>
    <row r="1474" spans="1:8" s="2" customFormat="1" ht="16.899999999999999" customHeight="1">
      <c r="A1474" s="33"/>
      <c r="B1474" s="34"/>
      <c r="C1474" s="220" t="s">
        <v>1</v>
      </c>
      <c r="D1474" s="220" t="s">
        <v>3606</v>
      </c>
      <c r="E1474" s="18" t="s">
        <v>1</v>
      </c>
      <c r="F1474" s="221">
        <v>7.2160000000000002</v>
      </c>
      <c r="G1474" s="33"/>
      <c r="H1474" s="34"/>
    </row>
    <row r="1475" spans="1:8" s="2" customFormat="1" ht="16.899999999999999" customHeight="1">
      <c r="A1475" s="33"/>
      <c r="B1475" s="34"/>
      <c r="C1475" s="220" t="s">
        <v>1</v>
      </c>
      <c r="D1475" s="220" t="s">
        <v>3607</v>
      </c>
      <c r="E1475" s="18" t="s">
        <v>1</v>
      </c>
      <c r="F1475" s="221">
        <v>7.843</v>
      </c>
      <c r="G1475" s="33"/>
      <c r="H1475" s="34"/>
    </row>
    <row r="1476" spans="1:8" s="2" customFormat="1" ht="16.899999999999999" customHeight="1">
      <c r="A1476" s="33"/>
      <c r="B1476" s="34"/>
      <c r="C1476" s="220" t="s">
        <v>1</v>
      </c>
      <c r="D1476" s="220" t="s">
        <v>3608</v>
      </c>
      <c r="E1476" s="18" t="s">
        <v>1</v>
      </c>
      <c r="F1476" s="221">
        <v>14.784000000000001</v>
      </c>
      <c r="G1476" s="33"/>
      <c r="H1476" s="34"/>
    </row>
    <row r="1477" spans="1:8" s="2" customFormat="1" ht="16.899999999999999" customHeight="1">
      <c r="A1477" s="33"/>
      <c r="B1477" s="34"/>
      <c r="C1477" s="220" t="s">
        <v>1</v>
      </c>
      <c r="D1477" s="220" t="s">
        <v>3609</v>
      </c>
      <c r="E1477" s="18" t="s">
        <v>1</v>
      </c>
      <c r="F1477" s="221">
        <v>12.561999999999999</v>
      </c>
      <c r="G1477" s="33"/>
      <c r="H1477" s="34"/>
    </row>
    <row r="1478" spans="1:8" s="2" customFormat="1" ht="16.899999999999999" customHeight="1">
      <c r="A1478" s="33"/>
      <c r="B1478" s="34"/>
      <c r="C1478" s="220" t="s">
        <v>1</v>
      </c>
      <c r="D1478" s="220" t="s">
        <v>3610</v>
      </c>
      <c r="E1478" s="18" t="s">
        <v>1</v>
      </c>
      <c r="F1478" s="221">
        <v>13.728</v>
      </c>
      <c r="G1478" s="33"/>
      <c r="H1478" s="34"/>
    </row>
    <row r="1479" spans="1:8" s="2" customFormat="1" ht="16.899999999999999" customHeight="1">
      <c r="A1479" s="33"/>
      <c r="B1479" s="34"/>
      <c r="C1479" s="220" t="s">
        <v>1</v>
      </c>
      <c r="D1479" s="220" t="s">
        <v>3611</v>
      </c>
      <c r="E1479" s="18" t="s">
        <v>1</v>
      </c>
      <c r="F1479" s="221">
        <v>6.0279999999999996</v>
      </c>
      <c r="G1479" s="33"/>
      <c r="H1479" s="34"/>
    </row>
    <row r="1480" spans="1:8" s="2" customFormat="1" ht="16.899999999999999" customHeight="1">
      <c r="A1480" s="33"/>
      <c r="B1480" s="34"/>
      <c r="C1480" s="220" t="s">
        <v>1</v>
      </c>
      <c r="D1480" s="220" t="s">
        <v>3612</v>
      </c>
      <c r="E1480" s="18" t="s">
        <v>1</v>
      </c>
      <c r="F1480" s="221">
        <v>2.6179999999999999</v>
      </c>
      <c r="G1480" s="33"/>
      <c r="H1480" s="34"/>
    </row>
    <row r="1481" spans="1:8" s="2" customFormat="1" ht="16.899999999999999" customHeight="1">
      <c r="A1481" s="33"/>
      <c r="B1481" s="34"/>
      <c r="C1481" s="220" t="s">
        <v>1</v>
      </c>
      <c r="D1481" s="220" t="s">
        <v>3613</v>
      </c>
      <c r="E1481" s="18" t="s">
        <v>1</v>
      </c>
      <c r="F1481" s="221">
        <v>11.164999999999999</v>
      </c>
      <c r="G1481" s="33"/>
      <c r="H1481" s="34"/>
    </row>
    <row r="1482" spans="1:8" s="2" customFormat="1" ht="16.899999999999999" customHeight="1">
      <c r="A1482" s="33"/>
      <c r="B1482" s="34"/>
      <c r="C1482" s="220" t="s">
        <v>1</v>
      </c>
      <c r="D1482" s="220" t="s">
        <v>3614</v>
      </c>
      <c r="E1482" s="18" t="s">
        <v>1</v>
      </c>
      <c r="F1482" s="221">
        <v>6.391</v>
      </c>
      <c r="G1482" s="33"/>
      <c r="H1482" s="34"/>
    </row>
    <row r="1483" spans="1:8" s="2" customFormat="1" ht="16.899999999999999" customHeight="1">
      <c r="A1483" s="33"/>
      <c r="B1483" s="34"/>
      <c r="C1483" s="220" t="s">
        <v>1</v>
      </c>
      <c r="D1483" s="220" t="s">
        <v>3615</v>
      </c>
      <c r="E1483" s="18" t="s">
        <v>1</v>
      </c>
      <c r="F1483" s="221">
        <v>9.8780000000000001</v>
      </c>
      <c r="G1483" s="33"/>
      <c r="H1483" s="34"/>
    </row>
    <row r="1484" spans="1:8" s="2" customFormat="1" ht="16.899999999999999" customHeight="1">
      <c r="A1484" s="33"/>
      <c r="B1484" s="34"/>
      <c r="C1484" s="220" t="s">
        <v>1</v>
      </c>
      <c r="D1484" s="220" t="s">
        <v>3616</v>
      </c>
      <c r="E1484" s="18" t="s">
        <v>1</v>
      </c>
      <c r="F1484" s="221">
        <v>11.616</v>
      </c>
      <c r="G1484" s="33"/>
      <c r="H1484" s="34"/>
    </row>
    <row r="1485" spans="1:8" s="2" customFormat="1" ht="16.899999999999999" customHeight="1">
      <c r="A1485" s="33"/>
      <c r="B1485" s="34"/>
      <c r="C1485" s="220" t="s">
        <v>1</v>
      </c>
      <c r="D1485" s="220" t="s">
        <v>3617</v>
      </c>
      <c r="E1485" s="18" t="s">
        <v>1</v>
      </c>
      <c r="F1485" s="221">
        <v>14.574999999999999</v>
      </c>
      <c r="G1485" s="33"/>
      <c r="H1485" s="34"/>
    </row>
    <row r="1486" spans="1:8" s="2" customFormat="1" ht="16.899999999999999" customHeight="1">
      <c r="A1486" s="33"/>
      <c r="B1486" s="34"/>
      <c r="C1486" s="220" t="s">
        <v>1</v>
      </c>
      <c r="D1486" s="220" t="s">
        <v>3618</v>
      </c>
      <c r="E1486" s="18" t="s">
        <v>1</v>
      </c>
      <c r="F1486" s="221">
        <v>15.125</v>
      </c>
      <c r="G1486" s="33"/>
      <c r="H1486" s="34"/>
    </row>
    <row r="1487" spans="1:8" s="2" customFormat="1" ht="16.899999999999999" customHeight="1">
      <c r="A1487" s="33"/>
      <c r="B1487" s="34"/>
      <c r="C1487" s="220" t="s">
        <v>1</v>
      </c>
      <c r="D1487" s="220" t="s">
        <v>3619</v>
      </c>
      <c r="E1487" s="18" t="s">
        <v>1</v>
      </c>
      <c r="F1487" s="221">
        <v>9.7680000000000007</v>
      </c>
      <c r="G1487" s="33"/>
      <c r="H1487" s="34"/>
    </row>
    <row r="1488" spans="1:8" s="2" customFormat="1" ht="16.899999999999999" customHeight="1">
      <c r="A1488" s="33"/>
      <c r="B1488" s="34"/>
      <c r="C1488" s="220" t="s">
        <v>1</v>
      </c>
      <c r="D1488" s="220" t="s">
        <v>3619</v>
      </c>
      <c r="E1488" s="18" t="s">
        <v>1</v>
      </c>
      <c r="F1488" s="221">
        <v>9.7680000000000007</v>
      </c>
      <c r="G1488" s="33"/>
      <c r="H1488" s="34"/>
    </row>
    <row r="1489" spans="1:8" s="2" customFormat="1" ht="16.899999999999999" customHeight="1">
      <c r="A1489" s="33"/>
      <c r="B1489" s="34"/>
      <c r="C1489" s="220" t="s">
        <v>1</v>
      </c>
      <c r="D1489" s="220" t="s">
        <v>3620</v>
      </c>
      <c r="E1489" s="18" t="s">
        <v>1</v>
      </c>
      <c r="F1489" s="221">
        <v>11.66</v>
      </c>
      <c r="G1489" s="33"/>
      <c r="H1489" s="34"/>
    </row>
    <row r="1490" spans="1:8" s="2" customFormat="1" ht="16.899999999999999" customHeight="1">
      <c r="A1490" s="33"/>
      <c r="B1490" s="34"/>
      <c r="C1490" s="220" t="s">
        <v>3439</v>
      </c>
      <c r="D1490" s="220" t="s">
        <v>510</v>
      </c>
      <c r="E1490" s="18" t="s">
        <v>1</v>
      </c>
      <c r="F1490" s="221">
        <v>241.02099999999999</v>
      </c>
      <c r="G1490" s="33"/>
      <c r="H1490" s="34"/>
    </row>
    <row r="1491" spans="1:8" s="2" customFormat="1" ht="16.899999999999999" customHeight="1">
      <c r="A1491" s="33"/>
      <c r="B1491" s="34"/>
      <c r="C1491" s="222" t="s">
        <v>5774</v>
      </c>
      <c r="D1491" s="33"/>
      <c r="E1491" s="33"/>
      <c r="F1491" s="33"/>
      <c r="G1491" s="33"/>
      <c r="H1491" s="34"/>
    </row>
    <row r="1492" spans="1:8" s="2" customFormat="1" ht="16.899999999999999" customHeight="1">
      <c r="A1492" s="33"/>
      <c r="B1492" s="34"/>
      <c r="C1492" s="220" t="s">
        <v>3593</v>
      </c>
      <c r="D1492" s="220" t="s">
        <v>3594</v>
      </c>
      <c r="E1492" s="18" t="s">
        <v>288</v>
      </c>
      <c r="F1492" s="221">
        <v>241.02099999999999</v>
      </c>
      <c r="G1492" s="33"/>
      <c r="H1492" s="34"/>
    </row>
    <row r="1493" spans="1:8" s="2" customFormat="1" ht="16.899999999999999" customHeight="1">
      <c r="A1493" s="33"/>
      <c r="B1493" s="34"/>
      <c r="C1493" s="220" t="s">
        <v>1884</v>
      </c>
      <c r="D1493" s="220" t="s">
        <v>1885</v>
      </c>
      <c r="E1493" s="18" t="s">
        <v>288</v>
      </c>
      <c r="F1493" s="221">
        <v>272.75599999999997</v>
      </c>
      <c r="G1493" s="33"/>
      <c r="H1493" s="34"/>
    </row>
    <row r="1494" spans="1:8" s="2" customFormat="1" ht="16.899999999999999" customHeight="1">
      <c r="A1494" s="33"/>
      <c r="B1494" s="34"/>
      <c r="C1494" s="220" t="s">
        <v>3552</v>
      </c>
      <c r="D1494" s="220" t="s">
        <v>3553</v>
      </c>
      <c r="E1494" s="18" t="s">
        <v>288</v>
      </c>
      <c r="F1494" s="221">
        <v>241.02099999999999</v>
      </c>
      <c r="G1494" s="33"/>
      <c r="H1494" s="34"/>
    </row>
    <row r="1495" spans="1:8" s="2" customFormat="1" ht="16.899999999999999" customHeight="1">
      <c r="A1495" s="33"/>
      <c r="B1495" s="34"/>
      <c r="C1495" s="220" t="s">
        <v>2109</v>
      </c>
      <c r="D1495" s="220" t="s">
        <v>2110</v>
      </c>
      <c r="E1495" s="18" t="s">
        <v>228</v>
      </c>
      <c r="F1495" s="221">
        <v>97.855999999999995</v>
      </c>
      <c r="G1495" s="33"/>
      <c r="H1495" s="34"/>
    </row>
    <row r="1496" spans="1:8" s="2" customFormat="1" ht="16.899999999999999" customHeight="1">
      <c r="A1496" s="33"/>
      <c r="B1496" s="34"/>
      <c r="C1496" s="220" t="s">
        <v>3951</v>
      </c>
      <c r="D1496" s="220" t="s">
        <v>3952</v>
      </c>
      <c r="E1496" s="18" t="s">
        <v>288</v>
      </c>
      <c r="F1496" s="221">
        <v>270.49</v>
      </c>
      <c r="G1496" s="33"/>
      <c r="H1496" s="34"/>
    </row>
    <row r="1497" spans="1:8" s="2" customFormat="1" ht="16.899999999999999" customHeight="1">
      <c r="A1497" s="33"/>
      <c r="B1497" s="34"/>
      <c r="C1497" s="216" t="s">
        <v>3441</v>
      </c>
      <c r="D1497" s="217" t="s">
        <v>1</v>
      </c>
      <c r="E1497" s="218" t="s">
        <v>1</v>
      </c>
      <c r="F1497" s="219">
        <v>16.97</v>
      </c>
      <c r="G1497" s="33"/>
      <c r="H1497" s="34"/>
    </row>
    <row r="1498" spans="1:8" s="2" customFormat="1" ht="16.899999999999999" customHeight="1">
      <c r="A1498" s="33"/>
      <c r="B1498" s="34"/>
      <c r="C1498" s="220" t="s">
        <v>1</v>
      </c>
      <c r="D1498" s="220" t="s">
        <v>3936</v>
      </c>
      <c r="E1498" s="18" t="s">
        <v>1</v>
      </c>
      <c r="F1498" s="221">
        <v>0</v>
      </c>
      <c r="G1498" s="33"/>
      <c r="H1498" s="34"/>
    </row>
    <row r="1499" spans="1:8" s="2" customFormat="1" ht="16.899999999999999" customHeight="1">
      <c r="A1499" s="33"/>
      <c r="B1499" s="34"/>
      <c r="C1499" s="220" t="s">
        <v>1</v>
      </c>
      <c r="D1499" s="220" t="s">
        <v>3937</v>
      </c>
      <c r="E1499" s="18" t="s">
        <v>1</v>
      </c>
      <c r="F1499" s="221">
        <v>16.97</v>
      </c>
      <c r="G1499" s="33"/>
      <c r="H1499" s="34"/>
    </row>
    <row r="1500" spans="1:8" s="2" customFormat="1" ht="16.899999999999999" customHeight="1">
      <c r="A1500" s="33"/>
      <c r="B1500" s="34"/>
      <c r="C1500" s="220" t="s">
        <v>3441</v>
      </c>
      <c r="D1500" s="220" t="s">
        <v>195</v>
      </c>
      <c r="E1500" s="18" t="s">
        <v>1</v>
      </c>
      <c r="F1500" s="221">
        <v>16.97</v>
      </c>
      <c r="G1500" s="33"/>
      <c r="H1500" s="34"/>
    </row>
    <row r="1501" spans="1:8" s="2" customFormat="1" ht="16.899999999999999" customHeight="1">
      <c r="A1501" s="33"/>
      <c r="B1501" s="34"/>
      <c r="C1501" s="222" t="s">
        <v>5774</v>
      </c>
      <c r="D1501" s="33"/>
      <c r="E1501" s="33"/>
      <c r="F1501" s="33"/>
      <c r="G1501" s="33"/>
      <c r="H1501" s="34"/>
    </row>
    <row r="1502" spans="1:8" s="2" customFormat="1" ht="16.899999999999999" customHeight="1">
      <c r="A1502" s="33"/>
      <c r="B1502" s="34"/>
      <c r="C1502" s="220" t="s">
        <v>3933</v>
      </c>
      <c r="D1502" s="220" t="s">
        <v>3934</v>
      </c>
      <c r="E1502" s="18" t="s">
        <v>228</v>
      </c>
      <c r="F1502" s="221">
        <v>16.97</v>
      </c>
      <c r="G1502" s="33"/>
      <c r="H1502" s="34"/>
    </row>
    <row r="1503" spans="1:8" s="2" customFormat="1" ht="16.899999999999999" customHeight="1">
      <c r="A1503" s="33"/>
      <c r="B1503" s="34"/>
      <c r="C1503" s="220" t="s">
        <v>525</v>
      </c>
      <c r="D1503" s="220" t="s">
        <v>526</v>
      </c>
      <c r="E1503" s="18" t="s">
        <v>228</v>
      </c>
      <c r="F1503" s="221">
        <v>1189.4880000000001</v>
      </c>
      <c r="G1503" s="33"/>
      <c r="H1503" s="34"/>
    </row>
    <row r="1504" spans="1:8" s="2" customFormat="1" ht="16.899999999999999" customHeight="1">
      <c r="A1504" s="33"/>
      <c r="B1504" s="34"/>
      <c r="C1504" s="216" t="s">
        <v>638</v>
      </c>
      <c r="D1504" s="217" t="s">
        <v>1</v>
      </c>
      <c r="E1504" s="218" t="s">
        <v>1</v>
      </c>
      <c r="F1504" s="219">
        <v>3.6739999999999999</v>
      </c>
      <c r="G1504" s="33"/>
      <c r="H1504" s="34"/>
    </row>
    <row r="1505" spans="1:8" s="2" customFormat="1" ht="16.899999999999999" customHeight="1">
      <c r="A1505" s="33"/>
      <c r="B1505" s="34"/>
      <c r="C1505" s="220" t="s">
        <v>1</v>
      </c>
      <c r="D1505" s="220" t="s">
        <v>770</v>
      </c>
      <c r="E1505" s="18" t="s">
        <v>1</v>
      </c>
      <c r="F1505" s="221">
        <v>0</v>
      </c>
      <c r="G1505" s="33"/>
      <c r="H1505" s="34"/>
    </row>
    <row r="1506" spans="1:8" s="2" customFormat="1" ht="16.899999999999999" customHeight="1">
      <c r="A1506" s="33"/>
      <c r="B1506" s="34"/>
      <c r="C1506" s="220" t="s">
        <v>1</v>
      </c>
      <c r="D1506" s="220" t="s">
        <v>3634</v>
      </c>
      <c r="E1506" s="18" t="s">
        <v>1</v>
      </c>
      <c r="F1506" s="221">
        <v>3.6739999999999999</v>
      </c>
      <c r="G1506" s="33"/>
      <c r="H1506" s="34"/>
    </row>
    <row r="1507" spans="1:8" s="2" customFormat="1" ht="16.899999999999999" customHeight="1">
      <c r="A1507" s="33"/>
      <c r="B1507" s="34"/>
      <c r="C1507" s="220" t="s">
        <v>638</v>
      </c>
      <c r="D1507" s="220" t="s">
        <v>510</v>
      </c>
      <c r="E1507" s="18" t="s">
        <v>1</v>
      </c>
      <c r="F1507" s="221">
        <v>3.6739999999999999</v>
      </c>
      <c r="G1507" s="33"/>
      <c r="H1507" s="34"/>
    </row>
    <row r="1508" spans="1:8" s="2" customFormat="1" ht="16.899999999999999" customHeight="1">
      <c r="A1508" s="33"/>
      <c r="B1508" s="34"/>
      <c r="C1508" s="222" t="s">
        <v>5774</v>
      </c>
      <c r="D1508" s="33"/>
      <c r="E1508" s="33"/>
      <c r="F1508" s="33"/>
      <c r="G1508" s="33"/>
      <c r="H1508" s="34"/>
    </row>
    <row r="1509" spans="1:8" s="2" customFormat="1" ht="16.899999999999999" customHeight="1">
      <c r="A1509" s="33"/>
      <c r="B1509" s="34"/>
      <c r="C1509" s="220" t="s">
        <v>766</v>
      </c>
      <c r="D1509" s="220" t="s">
        <v>767</v>
      </c>
      <c r="E1509" s="18" t="s">
        <v>288</v>
      </c>
      <c r="F1509" s="221">
        <v>70.597999999999999</v>
      </c>
      <c r="G1509" s="33"/>
      <c r="H1509" s="34"/>
    </row>
    <row r="1510" spans="1:8" s="2" customFormat="1" ht="16.899999999999999" customHeight="1">
      <c r="A1510" s="33"/>
      <c r="B1510" s="34"/>
      <c r="C1510" s="220" t="s">
        <v>1890</v>
      </c>
      <c r="D1510" s="220" t="s">
        <v>1891</v>
      </c>
      <c r="E1510" s="18" t="s">
        <v>288</v>
      </c>
      <c r="F1510" s="221">
        <v>26.905999999999999</v>
      </c>
      <c r="G1510" s="33"/>
      <c r="H1510" s="34"/>
    </row>
    <row r="1511" spans="1:8" s="2" customFormat="1" ht="16.899999999999999" customHeight="1">
      <c r="A1511" s="33"/>
      <c r="B1511" s="34"/>
      <c r="C1511" s="220" t="s">
        <v>1896</v>
      </c>
      <c r="D1511" s="220" t="s">
        <v>1897</v>
      </c>
      <c r="E1511" s="18" t="s">
        <v>288</v>
      </c>
      <c r="F1511" s="221">
        <v>51.414000000000001</v>
      </c>
      <c r="G1511" s="33"/>
      <c r="H1511" s="34"/>
    </row>
    <row r="1512" spans="1:8" s="2" customFormat="1" ht="16.899999999999999" customHeight="1">
      <c r="A1512" s="33"/>
      <c r="B1512" s="34"/>
      <c r="C1512" s="220" t="s">
        <v>2109</v>
      </c>
      <c r="D1512" s="220" t="s">
        <v>2110</v>
      </c>
      <c r="E1512" s="18" t="s">
        <v>228</v>
      </c>
      <c r="F1512" s="221">
        <v>97.855999999999995</v>
      </c>
      <c r="G1512" s="33"/>
      <c r="H1512" s="34"/>
    </row>
    <row r="1513" spans="1:8" s="2" customFormat="1" ht="16.899999999999999" customHeight="1">
      <c r="A1513" s="33"/>
      <c r="B1513" s="34"/>
      <c r="C1513" s="220" t="s">
        <v>2945</v>
      </c>
      <c r="D1513" s="220" t="s">
        <v>2946</v>
      </c>
      <c r="E1513" s="18" t="s">
        <v>288</v>
      </c>
      <c r="F1513" s="221">
        <v>83.742999999999995</v>
      </c>
      <c r="G1513" s="33"/>
      <c r="H1513" s="34"/>
    </row>
    <row r="1514" spans="1:8" s="2" customFormat="1" ht="16.899999999999999" customHeight="1">
      <c r="A1514" s="33"/>
      <c r="B1514" s="34"/>
      <c r="C1514" s="216" t="s">
        <v>640</v>
      </c>
      <c r="D1514" s="217" t="s">
        <v>1</v>
      </c>
      <c r="E1514" s="218" t="s">
        <v>1</v>
      </c>
      <c r="F1514" s="219">
        <v>12.144</v>
      </c>
      <c r="G1514" s="33"/>
      <c r="H1514" s="34"/>
    </row>
    <row r="1515" spans="1:8" s="2" customFormat="1" ht="16.899999999999999" customHeight="1">
      <c r="A1515" s="33"/>
      <c r="B1515" s="34"/>
      <c r="C1515" s="220" t="s">
        <v>1</v>
      </c>
      <c r="D1515" s="220" t="s">
        <v>761</v>
      </c>
      <c r="E1515" s="18" t="s">
        <v>1</v>
      </c>
      <c r="F1515" s="221">
        <v>0</v>
      </c>
      <c r="G1515" s="33"/>
      <c r="H1515" s="34"/>
    </row>
    <row r="1516" spans="1:8" s="2" customFormat="1" ht="16.899999999999999" customHeight="1">
      <c r="A1516" s="33"/>
      <c r="B1516" s="34"/>
      <c r="C1516" s="220" t="s">
        <v>1</v>
      </c>
      <c r="D1516" s="220" t="s">
        <v>3627</v>
      </c>
      <c r="E1516" s="18" t="s">
        <v>1</v>
      </c>
      <c r="F1516" s="221">
        <v>12.144</v>
      </c>
      <c r="G1516" s="33"/>
      <c r="H1516" s="34"/>
    </row>
    <row r="1517" spans="1:8" s="2" customFormat="1" ht="16.899999999999999" customHeight="1">
      <c r="A1517" s="33"/>
      <c r="B1517" s="34"/>
      <c r="C1517" s="220" t="s">
        <v>640</v>
      </c>
      <c r="D1517" s="220" t="s">
        <v>510</v>
      </c>
      <c r="E1517" s="18" t="s">
        <v>1</v>
      </c>
      <c r="F1517" s="221">
        <v>12.144</v>
      </c>
      <c r="G1517" s="33"/>
      <c r="H1517" s="34"/>
    </row>
    <row r="1518" spans="1:8" s="2" customFormat="1" ht="16.899999999999999" customHeight="1">
      <c r="A1518" s="33"/>
      <c r="B1518" s="34"/>
      <c r="C1518" s="222" t="s">
        <v>5774</v>
      </c>
      <c r="D1518" s="33"/>
      <c r="E1518" s="33"/>
      <c r="F1518" s="33"/>
      <c r="G1518" s="33"/>
      <c r="H1518" s="34"/>
    </row>
    <row r="1519" spans="1:8" s="2" customFormat="1" ht="16.899999999999999" customHeight="1">
      <c r="A1519" s="33"/>
      <c r="B1519" s="34"/>
      <c r="C1519" s="220" t="s">
        <v>757</v>
      </c>
      <c r="D1519" s="220" t="s">
        <v>758</v>
      </c>
      <c r="E1519" s="18" t="s">
        <v>288</v>
      </c>
      <c r="F1519" s="221">
        <v>62.326000000000001</v>
      </c>
      <c r="G1519" s="33"/>
      <c r="H1519" s="34"/>
    </row>
    <row r="1520" spans="1:8" s="2" customFormat="1" ht="16.899999999999999" customHeight="1">
      <c r="A1520" s="33"/>
      <c r="B1520" s="34"/>
      <c r="C1520" s="220" t="s">
        <v>3623</v>
      </c>
      <c r="D1520" s="220" t="s">
        <v>3624</v>
      </c>
      <c r="E1520" s="18" t="s">
        <v>288</v>
      </c>
      <c r="F1520" s="221">
        <v>30.459</v>
      </c>
      <c r="G1520" s="33"/>
      <c r="H1520" s="34"/>
    </row>
    <row r="1521" spans="1:8" s="2" customFormat="1" ht="16.899999999999999" customHeight="1">
      <c r="A1521" s="33"/>
      <c r="B1521" s="34"/>
      <c r="C1521" s="220" t="s">
        <v>1884</v>
      </c>
      <c r="D1521" s="220" t="s">
        <v>1885</v>
      </c>
      <c r="E1521" s="18" t="s">
        <v>288</v>
      </c>
      <c r="F1521" s="221">
        <v>272.75599999999997</v>
      </c>
      <c r="G1521" s="33"/>
      <c r="H1521" s="34"/>
    </row>
    <row r="1522" spans="1:8" s="2" customFormat="1" ht="16.899999999999999" customHeight="1">
      <c r="A1522" s="33"/>
      <c r="B1522" s="34"/>
      <c r="C1522" s="220" t="s">
        <v>1896</v>
      </c>
      <c r="D1522" s="220" t="s">
        <v>1897</v>
      </c>
      <c r="E1522" s="18" t="s">
        <v>288</v>
      </c>
      <c r="F1522" s="221">
        <v>51.414000000000001</v>
      </c>
      <c r="G1522" s="33"/>
      <c r="H1522" s="34"/>
    </row>
    <row r="1523" spans="1:8" s="2" customFormat="1" ht="16.899999999999999" customHeight="1">
      <c r="A1523" s="33"/>
      <c r="B1523" s="34"/>
      <c r="C1523" s="220" t="s">
        <v>2109</v>
      </c>
      <c r="D1523" s="220" t="s">
        <v>2110</v>
      </c>
      <c r="E1523" s="18" t="s">
        <v>228</v>
      </c>
      <c r="F1523" s="221">
        <v>97.855999999999995</v>
      </c>
      <c r="G1523" s="33"/>
      <c r="H1523" s="34"/>
    </row>
    <row r="1524" spans="1:8" s="2" customFormat="1" ht="16.899999999999999" customHeight="1">
      <c r="A1524" s="33"/>
      <c r="B1524" s="34"/>
      <c r="C1524" s="220" t="s">
        <v>2945</v>
      </c>
      <c r="D1524" s="220" t="s">
        <v>2946</v>
      </c>
      <c r="E1524" s="18" t="s">
        <v>288</v>
      </c>
      <c r="F1524" s="221">
        <v>83.742999999999995</v>
      </c>
      <c r="G1524" s="33"/>
      <c r="H1524" s="34"/>
    </row>
    <row r="1525" spans="1:8" s="2" customFormat="1" ht="16.899999999999999" customHeight="1">
      <c r="A1525" s="33"/>
      <c r="B1525" s="34"/>
      <c r="C1525" s="216" t="s">
        <v>642</v>
      </c>
      <c r="D1525" s="217" t="s">
        <v>1</v>
      </c>
      <c r="E1525" s="218" t="s">
        <v>1</v>
      </c>
      <c r="F1525" s="219">
        <v>18.315000000000001</v>
      </c>
      <c r="G1525" s="33"/>
      <c r="H1525" s="34"/>
    </row>
    <row r="1526" spans="1:8" s="2" customFormat="1" ht="16.899999999999999" customHeight="1">
      <c r="A1526" s="33"/>
      <c r="B1526" s="34"/>
      <c r="C1526" s="220" t="s">
        <v>1</v>
      </c>
      <c r="D1526" s="220" t="s">
        <v>762</v>
      </c>
      <c r="E1526" s="18" t="s">
        <v>1</v>
      </c>
      <c r="F1526" s="221">
        <v>0</v>
      </c>
      <c r="G1526" s="33"/>
      <c r="H1526" s="34"/>
    </row>
    <row r="1527" spans="1:8" s="2" customFormat="1" ht="16.899999999999999" customHeight="1">
      <c r="A1527" s="33"/>
      <c r="B1527" s="34"/>
      <c r="C1527" s="220" t="s">
        <v>1</v>
      </c>
      <c r="D1527" s="220" t="s">
        <v>3628</v>
      </c>
      <c r="E1527" s="18" t="s">
        <v>1</v>
      </c>
      <c r="F1527" s="221">
        <v>0</v>
      </c>
      <c r="G1527" s="33"/>
      <c r="H1527" s="34"/>
    </row>
    <row r="1528" spans="1:8" s="2" customFormat="1" ht="16.899999999999999" customHeight="1">
      <c r="A1528" s="33"/>
      <c r="B1528" s="34"/>
      <c r="C1528" s="220" t="s">
        <v>1</v>
      </c>
      <c r="D1528" s="220" t="s">
        <v>3629</v>
      </c>
      <c r="E1528" s="18" t="s">
        <v>1</v>
      </c>
      <c r="F1528" s="221">
        <v>18.315000000000001</v>
      </c>
      <c r="G1528" s="33"/>
      <c r="H1528" s="34"/>
    </row>
    <row r="1529" spans="1:8" s="2" customFormat="1" ht="16.899999999999999" customHeight="1">
      <c r="A1529" s="33"/>
      <c r="B1529" s="34"/>
      <c r="C1529" s="220" t="s">
        <v>642</v>
      </c>
      <c r="D1529" s="220" t="s">
        <v>510</v>
      </c>
      <c r="E1529" s="18" t="s">
        <v>1</v>
      </c>
      <c r="F1529" s="221">
        <v>18.315000000000001</v>
      </c>
      <c r="G1529" s="33"/>
      <c r="H1529" s="34"/>
    </row>
    <row r="1530" spans="1:8" s="2" customFormat="1" ht="16.899999999999999" customHeight="1">
      <c r="A1530" s="33"/>
      <c r="B1530" s="34"/>
      <c r="C1530" s="222" t="s">
        <v>5774</v>
      </c>
      <c r="D1530" s="33"/>
      <c r="E1530" s="33"/>
      <c r="F1530" s="33"/>
      <c r="G1530" s="33"/>
      <c r="H1530" s="34"/>
    </row>
    <row r="1531" spans="1:8" s="2" customFormat="1" ht="16.899999999999999" customHeight="1">
      <c r="A1531" s="33"/>
      <c r="B1531" s="34"/>
      <c r="C1531" s="220" t="s">
        <v>757</v>
      </c>
      <c r="D1531" s="220" t="s">
        <v>758</v>
      </c>
      <c r="E1531" s="18" t="s">
        <v>288</v>
      </c>
      <c r="F1531" s="221">
        <v>62.326000000000001</v>
      </c>
      <c r="G1531" s="33"/>
      <c r="H1531" s="34"/>
    </row>
    <row r="1532" spans="1:8" s="2" customFormat="1" ht="16.899999999999999" customHeight="1">
      <c r="A1532" s="33"/>
      <c r="B1532" s="34"/>
      <c r="C1532" s="220" t="s">
        <v>3623</v>
      </c>
      <c r="D1532" s="220" t="s">
        <v>3624</v>
      </c>
      <c r="E1532" s="18" t="s">
        <v>288</v>
      </c>
      <c r="F1532" s="221">
        <v>30.459</v>
      </c>
      <c r="G1532" s="33"/>
      <c r="H1532" s="34"/>
    </row>
    <row r="1533" spans="1:8" s="2" customFormat="1" ht="16.899999999999999" customHeight="1">
      <c r="A1533" s="33"/>
      <c r="B1533" s="34"/>
      <c r="C1533" s="220" t="s">
        <v>1893</v>
      </c>
      <c r="D1533" s="220" t="s">
        <v>1894</v>
      </c>
      <c r="E1533" s="18" t="s">
        <v>288</v>
      </c>
      <c r="F1533" s="221">
        <v>85.227999999999994</v>
      </c>
      <c r="G1533" s="33"/>
      <c r="H1533" s="34"/>
    </row>
    <row r="1534" spans="1:8" s="2" customFormat="1" ht="16.899999999999999" customHeight="1">
      <c r="A1534" s="33"/>
      <c r="B1534" s="34"/>
      <c r="C1534" s="220" t="s">
        <v>2109</v>
      </c>
      <c r="D1534" s="220" t="s">
        <v>2110</v>
      </c>
      <c r="E1534" s="18" t="s">
        <v>228</v>
      </c>
      <c r="F1534" s="221">
        <v>97.855999999999995</v>
      </c>
      <c r="G1534" s="33"/>
      <c r="H1534" s="34"/>
    </row>
    <row r="1535" spans="1:8" s="2" customFormat="1" ht="16.899999999999999" customHeight="1">
      <c r="A1535" s="33"/>
      <c r="B1535" s="34"/>
      <c r="C1535" s="220" t="s">
        <v>2945</v>
      </c>
      <c r="D1535" s="220" t="s">
        <v>2946</v>
      </c>
      <c r="E1535" s="18" t="s">
        <v>288</v>
      </c>
      <c r="F1535" s="221">
        <v>83.742999999999995</v>
      </c>
      <c r="G1535" s="33"/>
      <c r="H1535" s="34"/>
    </row>
    <row r="1536" spans="1:8" s="2" customFormat="1" ht="16.899999999999999" customHeight="1">
      <c r="A1536" s="33"/>
      <c r="B1536" s="34"/>
      <c r="C1536" s="216" t="s">
        <v>644</v>
      </c>
      <c r="D1536" s="217" t="s">
        <v>1</v>
      </c>
      <c r="E1536" s="218" t="s">
        <v>1</v>
      </c>
      <c r="F1536" s="219">
        <v>4.1029999999999998</v>
      </c>
      <c r="G1536" s="33"/>
      <c r="H1536" s="34"/>
    </row>
    <row r="1537" spans="1:8" s="2" customFormat="1" ht="16.899999999999999" customHeight="1">
      <c r="A1537" s="33"/>
      <c r="B1537" s="34"/>
      <c r="C1537" s="220" t="s">
        <v>1</v>
      </c>
      <c r="D1537" s="220" t="s">
        <v>772</v>
      </c>
      <c r="E1537" s="18" t="s">
        <v>1</v>
      </c>
      <c r="F1537" s="221">
        <v>0</v>
      </c>
      <c r="G1537" s="33"/>
      <c r="H1537" s="34"/>
    </row>
    <row r="1538" spans="1:8" s="2" customFormat="1" ht="16.899999999999999" customHeight="1">
      <c r="A1538" s="33"/>
      <c r="B1538" s="34"/>
      <c r="C1538" s="220" t="s">
        <v>1</v>
      </c>
      <c r="D1538" s="220" t="s">
        <v>3635</v>
      </c>
      <c r="E1538" s="18" t="s">
        <v>1</v>
      </c>
      <c r="F1538" s="221">
        <v>4.1029999999999998</v>
      </c>
      <c r="G1538" s="33"/>
      <c r="H1538" s="34"/>
    </row>
    <row r="1539" spans="1:8" s="2" customFormat="1" ht="16.899999999999999" customHeight="1">
      <c r="A1539" s="33"/>
      <c r="B1539" s="34"/>
      <c r="C1539" s="220" t="s">
        <v>644</v>
      </c>
      <c r="D1539" s="220" t="s">
        <v>510</v>
      </c>
      <c r="E1539" s="18" t="s">
        <v>1</v>
      </c>
      <c r="F1539" s="221">
        <v>4.1029999999999998</v>
      </c>
      <c r="G1539" s="33"/>
      <c r="H1539" s="34"/>
    </row>
    <row r="1540" spans="1:8" s="2" customFormat="1" ht="16.899999999999999" customHeight="1">
      <c r="A1540" s="33"/>
      <c r="B1540" s="34"/>
      <c r="C1540" s="222" t="s">
        <v>5774</v>
      </c>
      <c r="D1540" s="33"/>
      <c r="E1540" s="33"/>
      <c r="F1540" s="33"/>
      <c r="G1540" s="33"/>
      <c r="H1540" s="34"/>
    </row>
    <row r="1541" spans="1:8" s="2" customFormat="1" ht="16.899999999999999" customHeight="1">
      <c r="A1541" s="33"/>
      <c r="B1541" s="34"/>
      <c r="C1541" s="220" t="s">
        <v>766</v>
      </c>
      <c r="D1541" s="220" t="s">
        <v>767</v>
      </c>
      <c r="E1541" s="18" t="s">
        <v>288</v>
      </c>
      <c r="F1541" s="221">
        <v>70.597999999999999</v>
      </c>
      <c r="G1541" s="33"/>
      <c r="H1541" s="34"/>
    </row>
    <row r="1542" spans="1:8" s="2" customFormat="1" ht="16.899999999999999" customHeight="1">
      <c r="A1542" s="33"/>
      <c r="B1542" s="34"/>
      <c r="C1542" s="220" t="s">
        <v>780</v>
      </c>
      <c r="D1542" s="220" t="s">
        <v>781</v>
      </c>
      <c r="E1542" s="18" t="s">
        <v>288</v>
      </c>
      <c r="F1542" s="221">
        <v>4.1029999999999998</v>
      </c>
      <c r="G1542" s="33"/>
      <c r="H1542" s="34"/>
    </row>
    <row r="1543" spans="1:8" s="2" customFormat="1" ht="16.899999999999999" customHeight="1">
      <c r="A1543" s="33"/>
      <c r="B1543" s="34"/>
      <c r="C1543" s="220" t="s">
        <v>1896</v>
      </c>
      <c r="D1543" s="220" t="s">
        <v>1897</v>
      </c>
      <c r="E1543" s="18" t="s">
        <v>288</v>
      </c>
      <c r="F1543" s="221">
        <v>51.414000000000001</v>
      </c>
      <c r="G1543" s="33"/>
      <c r="H1543" s="34"/>
    </row>
    <row r="1544" spans="1:8" s="2" customFormat="1" ht="16.899999999999999" customHeight="1">
      <c r="A1544" s="33"/>
      <c r="B1544" s="34"/>
      <c r="C1544" s="220" t="s">
        <v>2109</v>
      </c>
      <c r="D1544" s="220" t="s">
        <v>2110</v>
      </c>
      <c r="E1544" s="18" t="s">
        <v>228</v>
      </c>
      <c r="F1544" s="221">
        <v>97.855999999999995</v>
      </c>
      <c r="G1544" s="33"/>
      <c r="H1544" s="34"/>
    </row>
    <row r="1545" spans="1:8" s="2" customFormat="1" ht="16.899999999999999" customHeight="1">
      <c r="A1545" s="33"/>
      <c r="B1545" s="34"/>
      <c r="C1545" s="220" t="s">
        <v>2945</v>
      </c>
      <c r="D1545" s="220" t="s">
        <v>2946</v>
      </c>
      <c r="E1545" s="18" t="s">
        <v>288</v>
      </c>
      <c r="F1545" s="221">
        <v>83.742999999999995</v>
      </c>
      <c r="G1545" s="33"/>
      <c r="H1545" s="34"/>
    </row>
    <row r="1546" spans="1:8" s="2" customFormat="1" ht="16.899999999999999" customHeight="1">
      <c r="A1546" s="33"/>
      <c r="B1546" s="34"/>
      <c r="C1546" s="216" t="s">
        <v>646</v>
      </c>
      <c r="D1546" s="217" t="s">
        <v>1</v>
      </c>
      <c r="E1546" s="218" t="s">
        <v>1</v>
      </c>
      <c r="F1546" s="219">
        <v>6.0940000000000003</v>
      </c>
      <c r="G1546" s="33"/>
      <c r="H1546" s="34"/>
    </row>
    <row r="1547" spans="1:8" s="2" customFormat="1" ht="16.899999999999999" customHeight="1">
      <c r="A1547" s="33"/>
      <c r="B1547" s="34"/>
      <c r="C1547" s="220" t="s">
        <v>1</v>
      </c>
      <c r="D1547" s="220" t="s">
        <v>773</v>
      </c>
      <c r="E1547" s="18" t="s">
        <v>1</v>
      </c>
      <c r="F1547" s="221">
        <v>0</v>
      </c>
      <c r="G1547" s="33"/>
      <c r="H1547" s="34"/>
    </row>
    <row r="1548" spans="1:8" s="2" customFormat="1" ht="16.899999999999999" customHeight="1">
      <c r="A1548" s="33"/>
      <c r="B1548" s="34"/>
      <c r="C1548" s="220" t="s">
        <v>1</v>
      </c>
      <c r="D1548" s="220" t="s">
        <v>3636</v>
      </c>
      <c r="E1548" s="18" t="s">
        <v>1</v>
      </c>
      <c r="F1548" s="221">
        <v>6.0940000000000003</v>
      </c>
      <c r="G1548" s="33"/>
      <c r="H1548" s="34"/>
    </row>
    <row r="1549" spans="1:8" s="2" customFormat="1" ht="16.899999999999999" customHeight="1">
      <c r="A1549" s="33"/>
      <c r="B1549" s="34"/>
      <c r="C1549" s="220" t="s">
        <v>646</v>
      </c>
      <c r="D1549" s="220" t="s">
        <v>510</v>
      </c>
      <c r="E1549" s="18" t="s">
        <v>1</v>
      </c>
      <c r="F1549" s="221">
        <v>6.0940000000000003</v>
      </c>
      <c r="G1549" s="33"/>
      <c r="H1549" s="34"/>
    </row>
    <row r="1550" spans="1:8" s="2" customFormat="1" ht="16.899999999999999" customHeight="1">
      <c r="A1550" s="33"/>
      <c r="B1550" s="34"/>
      <c r="C1550" s="222" t="s">
        <v>5774</v>
      </c>
      <c r="D1550" s="33"/>
      <c r="E1550" s="33"/>
      <c r="F1550" s="33"/>
      <c r="G1550" s="33"/>
      <c r="H1550" s="34"/>
    </row>
    <row r="1551" spans="1:8" s="2" customFormat="1" ht="16.899999999999999" customHeight="1">
      <c r="A1551" s="33"/>
      <c r="B1551" s="34"/>
      <c r="C1551" s="220" t="s">
        <v>766</v>
      </c>
      <c r="D1551" s="220" t="s">
        <v>767</v>
      </c>
      <c r="E1551" s="18" t="s">
        <v>288</v>
      </c>
      <c r="F1551" s="221">
        <v>70.597999999999999</v>
      </c>
      <c r="G1551" s="33"/>
      <c r="H1551" s="34"/>
    </row>
    <row r="1552" spans="1:8" s="2" customFormat="1" ht="16.899999999999999" customHeight="1">
      <c r="A1552" s="33"/>
      <c r="B1552" s="34"/>
      <c r="C1552" s="220" t="s">
        <v>1896</v>
      </c>
      <c r="D1552" s="220" t="s">
        <v>1897</v>
      </c>
      <c r="E1552" s="18" t="s">
        <v>288</v>
      </c>
      <c r="F1552" s="221">
        <v>51.414000000000001</v>
      </c>
      <c r="G1552" s="33"/>
      <c r="H1552" s="34"/>
    </row>
    <row r="1553" spans="1:8" s="2" customFormat="1" ht="16.899999999999999" customHeight="1">
      <c r="A1553" s="33"/>
      <c r="B1553" s="34"/>
      <c r="C1553" s="220" t="s">
        <v>2109</v>
      </c>
      <c r="D1553" s="220" t="s">
        <v>2110</v>
      </c>
      <c r="E1553" s="18" t="s">
        <v>228</v>
      </c>
      <c r="F1553" s="221">
        <v>97.855999999999995</v>
      </c>
      <c r="G1553" s="33"/>
      <c r="H1553" s="34"/>
    </row>
    <row r="1554" spans="1:8" s="2" customFormat="1" ht="16.899999999999999" customHeight="1">
      <c r="A1554" s="33"/>
      <c r="B1554" s="34"/>
      <c r="C1554" s="220" t="s">
        <v>2945</v>
      </c>
      <c r="D1554" s="220" t="s">
        <v>2946</v>
      </c>
      <c r="E1554" s="18" t="s">
        <v>288</v>
      </c>
      <c r="F1554" s="221">
        <v>83.742999999999995</v>
      </c>
      <c r="G1554" s="33"/>
      <c r="H1554" s="34"/>
    </row>
    <row r="1555" spans="1:8" s="2" customFormat="1" ht="16.899999999999999" customHeight="1">
      <c r="A1555" s="33"/>
      <c r="B1555" s="34"/>
      <c r="C1555" s="216" t="s">
        <v>648</v>
      </c>
      <c r="D1555" s="217" t="s">
        <v>1</v>
      </c>
      <c r="E1555" s="218" t="s">
        <v>1</v>
      </c>
      <c r="F1555" s="219">
        <v>12.276</v>
      </c>
      <c r="G1555" s="33"/>
      <c r="H1555" s="34"/>
    </row>
    <row r="1556" spans="1:8" s="2" customFormat="1" ht="16.899999999999999" customHeight="1">
      <c r="A1556" s="33"/>
      <c r="B1556" s="34"/>
      <c r="C1556" s="220" t="s">
        <v>1</v>
      </c>
      <c r="D1556" s="220" t="s">
        <v>775</v>
      </c>
      <c r="E1556" s="18" t="s">
        <v>1</v>
      </c>
      <c r="F1556" s="221">
        <v>0</v>
      </c>
      <c r="G1556" s="33"/>
      <c r="H1556" s="34"/>
    </row>
    <row r="1557" spans="1:8" s="2" customFormat="1" ht="16.899999999999999" customHeight="1">
      <c r="A1557" s="33"/>
      <c r="B1557" s="34"/>
      <c r="C1557" s="220" t="s">
        <v>1</v>
      </c>
      <c r="D1557" s="220" t="s">
        <v>3637</v>
      </c>
      <c r="E1557" s="18" t="s">
        <v>1</v>
      </c>
      <c r="F1557" s="221">
        <v>12.276</v>
      </c>
      <c r="G1557" s="33"/>
      <c r="H1557" s="34"/>
    </row>
    <row r="1558" spans="1:8" s="2" customFormat="1" ht="16.899999999999999" customHeight="1">
      <c r="A1558" s="33"/>
      <c r="B1558" s="34"/>
      <c r="C1558" s="220" t="s">
        <v>648</v>
      </c>
      <c r="D1558" s="220" t="s">
        <v>510</v>
      </c>
      <c r="E1558" s="18" t="s">
        <v>1</v>
      </c>
      <c r="F1558" s="221">
        <v>12.276</v>
      </c>
      <c r="G1558" s="33"/>
      <c r="H1558" s="34"/>
    </row>
    <row r="1559" spans="1:8" s="2" customFormat="1" ht="16.899999999999999" customHeight="1">
      <c r="A1559" s="33"/>
      <c r="B1559" s="34"/>
      <c r="C1559" s="222" t="s">
        <v>5774</v>
      </c>
      <c r="D1559" s="33"/>
      <c r="E1559" s="33"/>
      <c r="F1559" s="33"/>
      <c r="G1559" s="33"/>
      <c r="H1559" s="34"/>
    </row>
    <row r="1560" spans="1:8" s="2" customFormat="1" ht="16.899999999999999" customHeight="1">
      <c r="A1560" s="33"/>
      <c r="B1560" s="34"/>
      <c r="C1560" s="220" t="s">
        <v>766</v>
      </c>
      <c r="D1560" s="220" t="s">
        <v>767</v>
      </c>
      <c r="E1560" s="18" t="s">
        <v>288</v>
      </c>
      <c r="F1560" s="221">
        <v>70.597999999999999</v>
      </c>
      <c r="G1560" s="33"/>
      <c r="H1560" s="34"/>
    </row>
    <row r="1561" spans="1:8" s="2" customFormat="1" ht="16.899999999999999" customHeight="1">
      <c r="A1561" s="33"/>
      <c r="B1561" s="34"/>
      <c r="C1561" s="220" t="s">
        <v>757</v>
      </c>
      <c r="D1561" s="220" t="s">
        <v>758</v>
      </c>
      <c r="E1561" s="18" t="s">
        <v>288</v>
      </c>
      <c r="F1561" s="221">
        <v>62.326000000000001</v>
      </c>
      <c r="G1561" s="33"/>
      <c r="H1561" s="34"/>
    </row>
    <row r="1562" spans="1:8" s="2" customFormat="1" ht="16.899999999999999" customHeight="1">
      <c r="A1562" s="33"/>
      <c r="B1562" s="34"/>
      <c r="C1562" s="220" t="s">
        <v>3502</v>
      </c>
      <c r="D1562" s="220" t="s">
        <v>3503</v>
      </c>
      <c r="E1562" s="18" t="s">
        <v>288</v>
      </c>
      <c r="F1562" s="221">
        <v>12.276</v>
      </c>
      <c r="G1562" s="33"/>
      <c r="H1562" s="34"/>
    </row>
    <row r="1563" spans="1:8" s="2" customFormat="1" ht="16.899999999999999" customHeight="1">
      <c r="A1563" s="33"/>
      <c r="B1563" s="34"/>
      <c r="C1563" s="220" t="s">
        <v>2109</v>
      </c>
      <c r="D1563" s="220" t="s">
        <v>2110</v>
      </c>
      <c r="E1563" s="18" t="s">
        <v>228</v>
      </c>
      <c r="F1563" s="221">
        <v>97.855999999999995</v>
      </c>
      <c r="G1563" s="33"/>
      <c r="H1563" s="34"/>
    </row>
    <row r="1564" spans="1:8" s="2" customFormat="1" ht="16.899999999999999" customHeight="1">
      <c r="A1564" s="33"/>
      <c r="B1564" s="34"/>
      <c r="C1564" s="220" t="s">
        <v>2945</v>
      </c>
      <c r="D1564" s="220" t="s">
        <v>2946</v>
      </c>
      <c r="E1564" s="18" t="s">
        <v>288</v>
      </c>
      <c r="F1564" s="221">
        <v>83.742999999999995</v>
      </c>
      <c r="G1564" s="33"/>
      <c r="H1564" s="34"/>
    </row>
    <row r="1565" spans="1:8" s="2" customFormat="1" ht="16.899999999999999" customHeight="1">
      <c r="A1565" s="33"/>
      <c r="B1565" s="34"/>
      <c r="C1565" s="216" t="s">
        <v>650</v>
      </c>
      <c r="D1565" s="217" t="s">
        <v>1</v>
      </c>
      <c r="E1565" s="218" t="s">
        <v>1</v>
      </c>
      <c r="F1565" s="219">
        <v>7.5460000000000003</v>
      </c>
      <c r="G1565" s="33"/>
      <c r="H1565" s="34"/>
    </row>
    <row r="1566" spans="1:8" s="2" customFormat="1" ht="16.899999999999999" customHeight="1">
      <c r="A1566" s="33"/>
      <c r="B1566" s="34"/>
      <c r="C1566" s="220" t="s">
        <v>1</v>
      </c>
      <c r="D1566" s="220" t="s">
        <v>776</v>
      </c>
      <c r="E1566" s="18" t="s">
        <v>1</v>
      </c>
      <c r="F1566" s="221">
        <v>0</v>
      </c>
      <c r="G1566" s="33"/>
      <c r="H1566" s="34"/>
    </row>
    <row r="1567" spans="1:8" s="2" customFormat="1" ht="16.899999999999999" customHeight="1">
      <c r="A1567" s="33"/>
      <c r="B1567" s="34"/>
      <c r="C1567" s="220" t="s">
        <v>1</v>
      </c>
      <c r="D1567" s="220" t="s">
        <v>3638</v>
      </c>
      <c r="E1567" s="18" t="s">
        <v>1</v>
      </c>
      <c r="F1567" s="221">
        <v>7.5460000000000003</v>
      </c>
      <c r="G1567" s="33"/>
      <c r="H1567" s="34"/>
    </row>
    <row r="1568" spans="1:8" s="2" customFormat="1" ht="16.899999999999999" customHeight="1">
      <c r="A1568" s="33"/>
      <c r="B1568" s="34"/>
      <c r="C1568" s="220" t="s">
        <v>650</v>
      </c>
      <c r="D1568" s="220" t="s">
        <v>510</v>
      </c>
      <c r="E1568" s="18" t="s">
        <v>1</v>
      </c>
      <c r="F1568" s="221">
        <v>7.5460000000000003</v>
      </c>
      <c r="G1568" s="33"/>
      <c r="H1568" s="34"/>
    </row>
    <row r="1569" spans="1:8" s="2" customFormat="1" ht="16.899999999999999" customHeight="1">
      <c r="A1569" s="33"/>
      <c r="B1569" s="34"/>
      <c r="C1569" s="222" t="s">
        <v>5774</v>
      </c>
      <c r="D1569" s="33"/>
      <c r="E1569" s="33"/>
      <c r="F1569" s="33"/>
      <c r="G1569" s="33"/>
      <c r="H1569" s="34"/>
    </row>
    <row r="1570" spans="1:8" s="2" customFormat="1" ht="16.899999999999999" customHeight="1">
      <c r="A1570" s="33"/>
      <c r="B1570" s="34"/>
      <c r="C1570" s="220" t="s">
        <v>766</v>
      </c>
      <c r="D1570" s="220" t="s">
        <v>767</v>
      </c>
      <c r="E1570" s="18" t="s">
        <v>288</v>
      </c>
      <c r="F1570" s="221">
        <v>70.597999999999999</v>
      </c>
      <c r="G1570" s="33"/>
      <c r="H1570" s="34"/>
    </row>
    <row r="1571" spans="1:8" s="2" customFormat="1" ht="16.899999999999999" customHeight="1">
      <c r="A1571" s="33"/>
      <c r="B1571" s="34"/>
      <c r="C1571" s="220" t="s">
        <v>3491</v>
      </c>
      <c r="D1571" s="220" t="s">
        <v>3492</v>
      </c>
      <c r="E1571" s="18" t="s">
        <v>288</v>
      </c>
      <c r="F1571" s="221">
        <v>7.5460000000000003</v>
      </c>
      <c r="G1571" s="33"/>
      <c r="H1571" s="34"/>
    </row>
    <row r="1572" spans="1:8" s="2" customFormat="1" ht="16.899999999999999" customHeight="1">
      <c r="A1572" s="33"/>
      <c r="B1572" s="34"/>
      <c r="C1572" s="220" t="s">
        <v>1896</v>
      </c>
      <c r="D1572" s="220" t="s">
        <v>1897</v>
      </c>
      <c r="E1572" s="18" t="s">
        <v>288</v>
      </c>
      <c r="F1572" s="221">
        <v>51.414000000000001</v>
      </c>
      <c r="G1572" s="33"/>
      <c r="H1572" s="34"/>
    </row>
    <row r="1573" spans="1:8" s="2" customFormat="1" ht="16.899999999999999" customHeight="1">
      <c r="A1573" s="33"/>
      <c r="B1573" s="34"/>
      <c r="C1573" s="220" t="s">
        <v>2109</v>
      </c>
      <c r="D1573" s="220" t="s">
        <v>2110</v>
      </c>
      <c r="E1573" s="18" t="s">
        <v>228</v>
      </c>
      <c r="F1573" s="221">
        <v>97.855999999999995</v>
      </c>
      <c r="G1573" s="33"/>
      <c r="H1573" s="34"/>
    </row>
    <row r="1574" spans="1:8" s="2" customFormat="1" ht="16.899999999999999" customHeight="1">
      <c r="A1574" s="33"/>
      <c r="B1574" s="34"/>
      <c r="C1574" s="220" t="s">
        <v>2945</v>
      </c>
      <c r="D1574" s="220" t="s">
        <v>2946</v>
      </c>
      <c r="E1574" s="18" t="s">
        <v>288</v>
      </c>
      <c r="F1574" s="221">
        <v>83.742999999999995</v>
      </c>
      <c r="G1574" s="33"/>
      <c r="H1574" s="34"/>
    </row>
    <row r="1575" spans="1:8" s="2" customFormat="1" ht="16.899999999999999" customHeight="1">
      <c r="A1575" s="33"/>
      <c r="B1575" s="34"/>
      <c r="C1575" s="216" t="s">
        <v>653</v>
      </c>
      <c r="D1575" s="217" t="s">
        <v>1</v>
      </c>
      <c r="E1575" s="218" t="s">
        <v>1</v>
      </c>
      <c r="F1575" s="219">
        <v>15.95</v>
      </c>
      <c r="G1575" s="33"/>
      <c r="H1575" s="34"/>
    </row>
    <row r="1576" spans="1:8" s="2" customFormat="1" ht="16.899999999999999" customHeight="1">
      <c r="A1576" s="33"/>
      <c r="B1576" s="34"/>
      <c r="C1576" s="220" t="s">
        <v>1</v>
      </c>
      <c r="D1576" s="220" t="s">
        <v>778</v>
      </c>
      <c r="E1576" s="18" t="s">
        <v>1</v>
      </c>
      <c r="F1576" s="221">
        <v>0</v>
      </c>
      <c r="G1576" s="33"/>
      <c r="H1576" s="34"/>
    </row>
    <row r="1577" spans="1:8" s="2" customFormat="1" ht="16.899999999999999" customHeight="1">
      <c r="A1577" s="33"/>
      <c r="B1577" s="34"/>
      <c r="C1577" s="220" t="s">
        <v>1</v>
      </c>
      <c r="D1577" s="220" t="s">
        <v>3639</v>
      </c>
      <c r="E1577" s="18" t="s">
        <v>1</v>
      </c>
      <c r="F1577" s="221">
        <v>15.95</v>
      </c>
      <c r="G1577" s="33"/>
      <c r="H1577" s="34"/>
    </row>
    <row r="1578" spans="1:8" s="2" customFormat="1" ht="16.899999999999999" customHeight="1">
      <c r="A1578" s="33"/>
      <c r="B1578" s="34"/>
      <c r="C1578" s="220" t="s">
        <v>653</v>
      </c>
      <c r="D1578" s="220" t="s">
        <v>510</v>
      </c>
      <c r="E1578" s="18" t="s">
        <v>1</v>
      </c>
      <c r="F1578" s="221">
        <v>15.95</v>
      </c>
      <c r="G1578" s="33"/>
      <c r="H1578" s="34"/>
    </row>
    <row r="1579" spans="1:8" s="2" customFormat="1" ht="16.899999999999999" customHeight="1">
      <c r="A1579" s="33"/>
      <c r="B1579" s="34"/>
      <c r="C1579" s="222" t="s">
        <v>5774</v>
      </c>
      <c r="D1579" s="33"/>
      <c r="E1579" s="33"/>
      <c r="F1579" s="33"/>
      <c r="G1579" s="33"/>
      <c r="H1579" s="34"/>
    </row>
    <row r="1580" spans="1:8" s="2" customFormat="1" ht="16.899999999999999" customHeight="1">
      <c r="A1580" s="33"/>
      <c r="B1580" s="34"/>
      <c r="C1580" s="220" t="s">
        <v>766</v>
      </c>
      <c r="D1580" s="220" t="s">
        <v>767</v>
      </c>
      <c r="E1580" s="18" t="s">
        <v>288</v>
      </c>
      <c r="F1580" s="221">
        <v>70.597999999999999</v>
      </c>
      <c r="G1580" s="33"/>
      <c r="H1580" s="34"/>
    </row>
    <row r="1581" spans="1:8" s="2" customFormat="1" ht="16.899999999999999" customHeight="1">
      <c r="A1581" s="33"/>
      <c r="B1581" s="34"/>
      <c r="C1581" s="220" t="s">
        <v>757</v>
      </c>
      <c r="D1581" s="220" t="s">
        <v>758</v>
      </c>
      <c r="E1581" s="18" t="s">
        <v>288</v>
      </c>
      <c r="F1581" s="221">
        <v>62.326000000000001</v>
      </c>
      <c r="G1581" s="33"/>
      <c r="H1581" s="34"/>
    </row>
    <row r="1582" spans="1:8" s="2" customFormat="1" ht="16.899999999999999" customHeight="1">
      <c r="A1582" s="33"/>
      <c r="B1582" s="34"/>
      <c r="C1582" s="220" t="s">
        <v>1884</v>
      </c>
      <c r="D1582" s="220" t="s">
        <v>1885</v>
      </c>
      <c r="E1582" s="18" t="s">
        <v>288</v>
      </c>
      <c r="F1582" s="221">
        <v>272.75599999999997</v>
      </c>
      <c r="G1582" s="33"/>
      <c r="H1582" s="34"/>
    </row>
    <row r="1583" spans="1:8" s="2" customFormat="1" ht="16.899999999999999" customHeight="1">
      <c r="A1583" s="33"/>
      <c r="B1583" s="34"/>
      <c r="C1583" s="220" t="s">
        <v>1890</v>
      </c>
      <c r="D1583" s="220" t="s">
        <v>1891</v>
      </c>
      <c r="E1583" s="18" t="s">
        <v>288</v>
      </c>
      <c r="F1583" s="221">
        <v>26.905999999999999</v>
      </c>
      <c r="G1583" s="33"/>
      <c r="H1583" s="34"/>
    </row>
    <row r="1584" spans="1:8" s="2" customFormat="1" ht="16.899999999999999" customHeight="1">
      <c r="A1584" s="33"/>
      <c r="B1584" s="34"/>
      <c r="C1584" s="220" t="s">
        <v>1893</v>
      </c>
      <c r="D1584" s="220" t="s">
        <v>1894</v>
      </c>
      <c r="E1584" s="18" t="s">
        <v>288</v>
      </c>
      <c r="F1584" s="221">
        <v>85.227999999999994</v>
      </c>
      <c r="G1584" s="33"/>
      <c r="H1584" s="34"/>
    </row>
    <row r="1585" spans="1:8" s="2" customFormat="1" ht="16.899999999999999" customHeight="1">
      <c r="A1585" s="33"/>
      <c r="B1585" s="34"/>
      <c r="C1585" s="220" t="s">
        <v>2109</v>
      </c>
      <c r="D1585" s="220" t="s">
        <v>2110</v>
      </c>
      <c r="E1585" s="18" t="s">
        <v>228</v>
      </c>
      <c r="F1585" s="221">
        <v>97.855999999999995</v>
      </c>
      <c r="G1585" s="33"/>
      <c r="H1585" s="34"/>
    </row>
    <row r="1586" spans="1:8" s="2" customFormat="1" ht="16.899999999999999" customHeight="1">
      <c r="A1586" s="33"/>
      <c r="B1586" s="34"/>
      <c r="C1586" s="220" t="s">
        <v>2945</v>
      </c>
      <c r="D1586" s="220" t="s">
        <v>2946</v>
      </c>
      <c r="E1586" s="18" t="s">
        <v>288</v>
      </c>
      <c r="F1586" s="221">
        <v>83.742999999999995</v>
      </c>
      <c r="G1586" s="33"/>
      <c r="H1586" s="34"/>
    </row>
    <row r="1587" spans="1:8" s="2" customFormat="1" ht="16.899999999999999" customHeight="1">
      <c r="A1587" s="33"/>
      <c r="B1587" s="34"/>
      <c r="C1587" s="216" t="s">
        <v>655</v>
      </c>
      <c r="D1587" s="217" t="s">
        <v>1</v>
      </c>
      <c r="E1587" s="218" t="s">
        <v>1</v>
      </c>
      <c r="F1587" s="219">
        <v>3.641</v>
      </c>
      <c r="G1587" s="33"/>
      <c r="H1587" s="34"/>
    </row>
    <row r="1588" spans="1:8" s="2" customFormat="1" ht="16.899999999999999" customHeight="1">
      <c r="A1588" s="33"/>
      <c r="B1588" s="34"/>
      <c r="C1588" s="220" t="s">
        <v>1</v>
      </c>
      <c r="D1588" s="220" t="s">
        <v>779</v>
      </c>
      <c r="E1588" s="18" t="s">
        <v>1</v>
      </c>
      <c r="F1588" s="221">
        <v>0</v>
      </c>
      <c r="G1588" s="33"/>
      <c r="H1588" s="34"/>
    </row>
    <row r="1589" spans="1:8" s="2" customFormat="1" ht="16.899999999999999" customHeight="1">
      <c r="A1589" s="33"/>
      <c r="B1589" s="34"/>
      <c r="C1589" s="220" t="s">
        <v>1</v>
      </c>
      <c r="D1589" s="220" t="s">
        <v>3640</v>
      </c>
      <c r="E1589" s="18" t="s">
        <v>1</v>
      </c>
      <c r="F1589" s="221">
        <v>3.641</v>
      </c>
      <c r="G1589" s="33"/>
      <c r="H1589" s="34"/>
    </row>
    <row r="1590" spans="1:8" s="2" customFormat="1" ht="16.899999999999999" customHeight="1">
      <c r="A1590" s="33"/>
      <c r="B1590" s="34"/>
      <c r="C1590" s="220" t="s">
        <v>655</v>
      </c>
      <c r="D1590" s="220" t="s">
        <v>510</v>
      </c>
      <c r="E1590" s="18" t="s">
        <v>1</v>
      </c>
      <c r="F1590" s="221">
        <v>3.641</v>
      </c>
      <c r="G1590" s="33"/>
      <c r="H1590" s="34"/>
    </row>
    <row r="1591" spans="1:8" s="2" customFormat="1" ht="16.899999999999999" customHeight="1">
      <c r="A1591" s="33"/>
      <c r="B1591" s="34"/>
      <c r="C1591" s="222" t="s">
        <v>5774</v>
      </c>
      <c r="D1591" s="33"/>
      <c r="E1591" s="33"/>
      <c r="F1591" s="33"/>
      <c r="G1591" s="33"/>
      <c r="H1591" s="34"/>
    </row>
    <row r="1592" spans="1:8" s="2" customFormat="1" ht="16.899999999999999" customHeight="1">
      <c r="A1592" s="33"/>
      <c r="B1592" s="34"/>
      <c r="C1592" s="220" t="s">
        <v>766</v>
      </c>
      <c r="D1592" s="220" t="s">
        <v>767</v>
      </c>
      <c r="E1592" s="18" t="s">
        <v>288</v>
      </c>
      <c r="F1592" s="221">
        <v>70.597999999999999</v>
      </c>
      <c r="G1592" s="33"/>
      <c r="H1592" s="34"/>
    </row>
    <row r="1593" spans="1:8" s="2" customFormat="1" ht="16.899999999999999" customHeight="1">
      <c r="A1593" s="33"/>
      <c r="B1593" s="34"/>
      <c r="C1593" s="220" t="s">
        <v>757</v>
      </c>
      <c r="D1593" s="220" t="s">
        <v>758</v>
      </c>
      <c r="E1593" s="18" t="s">
        <v>288</v>
      </c>
      <c r="F1593" s="221">
        <v>62.326000000000001</v>
      </c>
      <c r="G1593" s="33"/>
      <c r="H1593" s="34"/>
    </row>
    <row r="1594" spans="1:8" s="2" customFormat="1" ht="16.899999999999999" customHeight="1">
      <c r="A1594" s="33"/>
      <c r="B1594" s="34"/>
      <c r="C1594" s="220" t="s">
        <v>1884</v>
      </c>
      <c r="D1594" s="220" t="s">
        <v>1885</v>
      </c>
      <c r="E1594" s="18" t="s">
        <v>288</v>
      </c>
      <c r="F1594" s="221">
        <v>272.75599999999997</v>
      </c>
      <c r="G1594" s="33"/>
      <c r="H1594" s="34"/>
    </row>
    <row r="1595" spans="1:8" s="2" customFormat="1" ht="16.899999999999999" customHeight="1">
      <c r="A1595" s="33"/>
      <c r="B1595" s="34"/>
      <c r="C1595" s="220" t="s">
        <v>1890</v>
      </c>
      <c r="D1595" s="220" t="s">
        <v>1891</v>
      </c>
      <c r="E1595" s="18" t="s">
        <v>288</v>
      </c>
      <c r="F1595" s="221">
        <v>26.905999999999999</v>
      </c>
      <c r="G1595" s="33"/>
      <c r="H1595" s="34"/>
    </row>
    <row r="1596" spans="1:8" s="2" customFormat="1" ht="16.899999999999999" customHeight="1">
      <c r="A1596" s="33"/>
      <c r="B1596" s="34"/>
      <c r="C1596" s="220" t="s">
        <v>1893</v>
      </c>
      <c r="D1596" s="220" t="s">
        <v>1894</v>
      </c>
      <c r="E1596" s="18" t="s">
        <v>288</v>
      </c>
      <c r="F1596" s="221">
        <v>85.227999999999994</v>
      </c>
      <c r="G1596" s="33"/>
      <c r="H1596" s="34"/>
    </row>
    <row r="1597" spans="1:8" s="2" customFormat="1" ht="16.899999999999999" customHeight="1">
      <c r="A1597" s="33"/>
      <c r="B1597" s="34"/>
      <c r="C1597" s="220" t="s">
        <v>2109</v>
      </c>
      <c r="D1597" s="220" t="s">
        <v>2110</v>
      </c>
      <c r="E1597" s="18" t="s">
        <v>228</v>
      </c>
      <c r="F1597" s="221">
        <v>97.855999999999995</v>
      </c>
      <c r="G1597" s="33"/>
      <c r="H1597" s="34"/>
    </row>
    <row r="1598" spans="1:8" s="2" customFormat="1" ht="16.899999999999999" customHeight="1">
      <c r="A1598" s="33"/>
      <c r="B1598" s="34"/>
      <c r="C1598" s="220" t="s">
        <v>2945</v>
      </c>
      <c r="D1598" s="220" t="s">
        <v>2946</v>
      </c>
      <c r="E1598" s="18" t="s">
        <v>288</v>
      </c>
      <c r="F1598" s="221">
        <v>83.742999999999995</v>
      </c>
      <c r="G1598" s="33"/>
      <c r="H1598" s="34"/>
    </row>
    <row r="1599" spans="1:8" s="2" customFormat="1" ht="16.899999999999999" customHeight="1">
      <c r="A1599" s="33"/>
      <c r="B1599" s="34"/>
      <c r="C1599" s="216" t="s">
        <v>3453</v>
      </c>
      <c r="D1599" s="217" t="s">
        <v>1</v>
      </c>
      <c r="E1599" s="218" t="s">
        <v>1</v>
      </c>
      <c r="F1599" s="219">
        <v>18.303999999999998</v>
      </c>
      <c r="G1599" s="33"/>
      <c r="H1599" s="34"/>
    </row>
    <row r="1600" spans="1:8" s="2" customFormat="1" ht="16.899999999999999" customHeight="1">
      <c r="A1600" s="33"/>
      <c r="B1600" s="34"/>
      <c r="C1600" s="220" t="s">
        <v>1</v>
      </c>
      <c r="D1600" s="220" t="s">
        <v>3526</v>
      </c>
      <c r="E1600" s="18" t="s">
        <v>1</v>
      </c>
      <c r="F1600" s="221">
        <v>0</v>
      </c>
      <c r="G1600" s="33"/>
      <c r="H1600" s="34"/>
    </row>
    <row r="1601" spans="1:8" s="2" customFormat="1" ht="16.899999999999999" customHeight="1">
      <c r="A1601" s="33"/>
      <c r="B1601" s="34"/>
      <c r="C1601" s="220" t="s">
        <v>1</v>
      </c>
      <c r="D1601" s="220" t="s">
        <v>3527</v>
      </c>
      <c r="E1601" s="18" t="s">
        <v>1</v>
      </c>
      <c r="F1601" s="221">
        <v>0</v>
      </c>
      <c r="G1601" s="33"/>
      <c r="H1601" s="34"/>
    </row>
    <row r="1602" spans="1:8" s="2" customFormat="1" ht="16.899999999999999" customHeight="1">
      <c r="A1602" s="33"/>
      <c r="B1602" s="34"/>
      <c r="C1602" s="220" t="s">
        <v>1</v>
      </c>
      <c r="D1602" s="220" t="s">
        <v>3528</v>
      </c>
      <c r="E1602" s="18" t="s">
        <v>1</v>
      </c>
      <c r="F1602" s="221">
        <v>18.303999999999998</v>
      </c>
      <c r="G1602" s="33"/>
      <c r="H1602" s="34"/>
    </row>
    <row r="1603" spans="1:8" s="2" customFormat="1" ht="16.899999999999999" customHeight="1">
      <c r="A1603" s="33"/>
      <c r="B1603" s="34"/>
      <c r="C1603" s="220" t="s">
        <v>3453</v>
      </c>
      <c r="D1603" s="220" t="s">
        <v>510</v>
      </c>
      <c r="E1603" s="18" t="s">
        <v>1</v>
      </c>
      <c r="F1603" s="221">
        <v>18.303999999999998</v>
      </c>
      <c r="G1603" s="33"/>
      <c r="H1603" s="34"/>
    </row>
    <row r="1604" spans="1:8" s="2" customFormat="1" ht="16.899999999999999" customHeight="1">
      <c r="A1604" s="33"/>
      <c r="B1604" s="34"/>
      <c r="C1604" s="222" t="s">
        <v>5774</v>
      </c>
      <c r="D1604" s="33"/>
      <c r="E1604" s="33"/>
      <c r="F1604" s="33"/>
      <c r="G1604" s="33"/>
      <c r="H1604" s="34"/>
    </row>
    <row r="1605" spans="1:8" s="2" customFormat="1" ht="16.899999999999999" customHeight="1">
      <c r="A1605" s="33"/>
      <c r="B1605" s="34"/>
      <c r="C1605" s="220" t="s">
        <v>291</v>
      </c>
      <c r="D1605" s="220" t="s">
        <v>292</v>
      </c>
      <c r="E1605" s="18" t="s">
        <v>288</v>
      </c>
      <c r="F1605" s="221">
        <v>18.303999999999998</v>
      </c>
      <c r="G1605" s="33"/>
      <c r="H1605" s="34"/>
    </row>
    <row r="1606" spans="1:8" s="2" customFormat="1" ht="16.899999999999999" customHeight="1">
      <c r="A1606" s="33"/>
      <c r="B1606" s="34"/>
      <c r="C1606" s="220" t="s">
        <v>1893</v>
      </c>
      <c r="D1606" s="220" t="s">
        <v>1894</v>
      </c>
      <c r="E1606" s="18" t="s">
        <v>288</v>
      </c>
      <c r="F1606" s="221">
        <v>85.227999999999994</v>
      </c>
      <c r="G1606" s="33"/>
      <c r="H1606" s="34"/>
    </row>
    <row r="1607" spans="1:8" s="2" customFormat="1" ht="16.899999999999999" customHeight="1">
      <c r="A1607" s="33"/>
      <c r="B1607" s="34"/>
      <c r="C1607" s="220" t="s">
        <v>2109</v>
      </c>
      <c r="D1607" s="220" t="s">
        <v>2110</v>
      </c>
      <c r="E1607" s="18" t="s">
        <v>228</v>
      </c>
      <c r="F1607" s="221">
        <v>97.855999999999995</v>
      </c>
      <c r="G1607" s="33"/>
      <c r="H1607" s="34"/>
    </row>
    <row r="1608" spans="1:8" s="2" customFormat="1" ht="16.899999999999999" customHeight="1">
      <c r="A1608" s="33"/>
      <c r="B1608" s="34"/>
      <c r="C1608" s="220" t="s">
        <v>3951</v>
      </c>
      <c r="D1608" s="220" t="s">
        <v>3952</v>
      </c>
      <c r="E1608" s="18" t="s">
        <v>288</v>
      </c>
      <c r="F1608" s="221">
        <v>270.49</v>
      </c>
      <c r="G1608" s="33"/>
      <c r="H1608" s="34"/>
    </row>
    <row r="1609" spans="1:8" s="2" customFormat="1" ht="16.899999999999999" customHeight="1">
      <c r="A1609" s="33"/>
      <c r="B1609" s="34"/>
      <c r="C1609" s="220" t="s">
        <v>295</v>
      </c>
      <c r="D1609" s="220" t="s">
        <v>296</v>
      </c>
      <c r="E1609" s="18" t="s">
        <v>288</v>
      </c>
      <c r="F1609" s="221">
        <v>18.303999999999998</v>
      </c>
      <c r="G1609" s="33"/>
      <c r="H1609" s="34"/>
    </row>
    <row r="1610" spans="1:8" s="2" customFormat="1" ht="16.899999999999999" customHeight="1">
      <c r="A1610" s="33"/>
      <c r="B1610" s="34"/>
      <c r="C1610" s="220" t="s">
        <v>312</v>
      </c>
      <c r="D1610" s="220" t="s">
        <v>313</v>
      </c>
      <c r="E1610" s="18" t="s">
        <v>234</v>
      </c>
      <c r="F1610" s="221">
        <v>6.0060000000000002</v>
      </c>
      <c r="G1610" s="33"/>
      <c r="H1610" s="34"/>
    </row>
    <row r="1611" spans="1:8" s="2" customFormat="1" ht="16.899999999999999" customHeight="1">
      <c r="A1611" s="33"/>
      <c r="B1611" s="34"/>
      <c r="C1611" s="216" t="s">
        <v>3455</v>
      </c>
      <c r="D1611" s="217" t="s">
        <v>1</v>
      </c>
      <c r="E1611" s="218" t="s">
        <v>1</v>
      </c>
      <c r="F1611" s="219">
        <v>270.49</v>
      </c>
      <c r="G1611" s="33"/>
      <c r="H1611" s="34"/>
    </row>
    <row r="1612" spans="1:8" s="2" customFormat="1" ht="16.899999999999999" customHeight="1">
      <c r="A1612" s="33"/>
      <c r="B1612" s="34"/>
      <c r="C1612" s="220" t="s">
        <v>1</v>
      </c>
      <c r="D1612" s="220" t="s">
        <v>3954</v>
      </c>
      <c r="E1612" s="18" t="s">
        <v>1</v>
      </c>
      <c r="F1612" s="221">
        <v>0</v>
      </c>
      <c r="G1612" s="33"/>
      <c r="H1612" s="34"/>
    </row>
    <row r="1613" spans="1:8" s="2" customFormat="1" ht="16.899999999999999" customHeight="1">
      <c r="A1613" s="33"/>
      <c r="B1613" s="34"/>
      <c r="C1613" s="220" t="s">
        <v>1</v>
      </c>
      <c r="D1613" s="220" t="s">
        <v>3955</v>
      </c>
      <c r="E1613" s="18" t="s">
        <v>1</v>
      </c>
      <c r="F1613" s="221">
        <v>270.49</v>
      </c>
      <c r="G1613" s="33"/>
      <c r="H1613" s="34"/>
    </row>
    <row r="1614" spans="1:8" s="2" customFormat="1" ht="16.899999999999999" customHeight="1">
      <c r="A1614" s="33"/>
      <c r="B1614" s="34"/>
      <c r="C1614" s="220" t="s">
        <v>3455</v>
      </c>
      <c r="D1614" s="220" t="s">
        <v>195</v>
      </c>
      <c r="E1614" s="18" t="s">
        <v>1</v>
      </c>
      <c r="F1614" s="221">
        <v>270.49</v>
      </c>
      <c r="G1614" s="33"/>
      <c r="H1614" s="34"/>
    </row>
    <row r="1615" spans="1:8" s="2" customFormat="1" ht="16.899999999999999" customHeight="1">
      <c r="A1615" s="33"/>
      <c r="B1615" s="34"/>
      <c r="C1615" s="222" t="s">
        <v>5774</v>
      </c>
      <c r="D1615" s="33"/>
      <c r="E1615" s="33"/>
      <c r="F1615" s="33"/>
      <c r="G1615" s="33"/>
      <c r="H1615" s="34"/>
    </row>
    <row r="1616" spans="1:8" s="2" customFormat="1" ht="16.899999999999999" customHeight="1">
      <c r="A1616" s="33"/>
      <c r="B1616" s="34"/>
      <c r="C1616" s="220" t="s">
        <v>3951</v>
      </c>
      <c r="D1616" s="220" t="s">
        <v>3952</v>
      </c>
      <c r="E1616" s="18" t="s">
        <v>288</v>
      </c>
      <c r="F1616" s="221">
        <v>270.49</v>
      </c>
      <c r="G1616" s="33"/>
      <c r="H1616" s="34"/>
    </row>
    <row r="1617" spans="1:8" s="2" customFormat="1" ht="16.899999999999999" customHeight="1">
      <c r="A1617" s="33"/>
      <c r="B1617" s="34"/>
      <c r="C1617" s="220" t="s">
        <v>525</v>
      </c>
      <c r="D1617" s="220" t="s">
        <v>526</v>
      </c>
      <c r="E1617" s="18" t="s">
        <v>228</v>
      </c>
      <c r="F1617" s="221">
        <v>1189.4880000000001</v>
      </c>
      <c r="G1617" s="33"/>
      <c r="H1617" s="34"/>
    </row>
    <row r="1618" spans="1:8" s="2" customFormat="1" ht="16.899999999999999" customHeight="1">
      <c r="A1618" s="33"/>
      <c r="B1618" s="34"/>
      <c r="C1618" s="220" t="s">
        <v>3956</v>
      </c>
      <c r="D1618" s="220" t="s">
        <v>3957</v>
      </c>
      <c r="E1618" s="18" t="s">
        <v>288</v>
      </c>
      <c r="F1618" s="221">
        <v>261.91800000000001</v>
      </c>
      <c r="G1618" s="33"/>
      <c r="H1618" s="34"/>
    </row>
    <row r="1619" spans="1:8" s="2" customFormat="1" ht="16.899999999999999" customHeight="1">
      <c r="A1619" s="33"/>
      <c r="B1619" s="34"/>
      <c r="C1619" s="216" t="s">
        <v>3457</v>
      </c>
      <c r="D1619" s="217" t="s">
        <v>1</v>
      </c>
      <c r="E1619" s="218" t="s">
        <v>1</v>
      </c>
      <c r="F1619" s="219">
        <v>28.2</v>
      </c>
      <c r="G1619" s="33"/>
      <c r="H1619" s="34"/>
    </row>
    <row r="1620" spans="1:8" s="2" customFormat="1" ht="16.899999999999999" customHeight="1">
      <c r="A1620" s="33"/>
      <c r="B1620" s="34"/>
      <c r="C1620" s="220" t="s">
        <v>1</v>
      </c>
      <c r="D1620" s="220" t="s">
        <v>3458</v>
      </c>
      <c r="E1620" s="18" t="s">
        <v>1</v>
      </c>
      <c r="F1620" s="221">
        <v>28.2</v>
      </c>
      <c r="G1620" s="33"/>
      <c r="H1620" s="34"/>
    </row>
    <row r="1621" spans="1:8" s="2" customFormat="1" ht="16.899999999999999" customHeight="1">
      <c r="A1621" s="33"/>
      <c r="B1621" s="34"/>
      <c r="C1621" s="220" t="s">
        <v>3457</v>
      </c>
      <c r="D1621" s="220" t="s">
        <v>195</v>
      </c>
      <c r="E1621" s="18" t="s">
        <v>1</v>
      </c>
      <c r="F1621" s="221">
        <v>28.2</v>
      </c>
      <c r="G1621" s="33"/>
      <c r="H1621" s="34"/>
    </row>
    <row r="1622" spans="1:8" s="2" customFormat="1" ht="16.899999999999999" customHeight="1">
      <c r="A1622" s="33"/>
      <c r="B1622" s="34"/>
      <c r="C1622" s="222" t="s">
        <v>5774</v>
      </c>
      <c r="D1622" s="33"/>
      <c r="E1622" s="33"/>
      <c r="F1622" s="33"/>
      <c r="G1622" s="33"/>
      <c r="H1622" s="34"/>
    </row>
    <row r="1623" spans="1:8" s="2" customFormat="1" ht="16.899999999999999" customHeight="1">
      <c r="A1623" s="33"/>
      <c r="B1623" s="34"/>
      <c r="C1623" s="220" t="s">
        <v>3960</v>
      </c>
      <c r="D1623" s="220" t="s">
        <v>3961</v>
      </c>
      <c r="E1623" s="18" t="s">
        <v>280</v>
      </c>
      <c r="F1623" s="221">
        <v>28.2</v>
      </c>
      <c r="G1623" s="33"/>
      <c r="H1623" s="34"/>
    </row>
    <row r="1624" spans="1:8" s="2" customFormat="1" ht="16.899999999999999" customHeight="1">
      <c r="A1624" s="33"/>
      <c r="B1624" s="34"/>
      <c r="C1624" s="220" t="s">
        <v>3933</v>
      </c>
      <c r="D1624" s="220" t="s">
        <v>3934</v>
      </c>
      <c r="E1624" s="18" t="s">
        <v>228</v>
      </c>
      <c r="F1624" s="221">
        <v>16.97</v>
      </c>
      <c r="G1624" s="33"/>
      <c r="H1624" s="34"/>
    </row>
    <row r="1625" spans="1:8" s="2" customFormat="1" ht="16.899999999999999" customHeight="1">
      <c r="A1625" s="33"/>
      <c r="B1625" s="34"/>
      <c r="C1625" s="220" t="s">
        <v>2933</v>
      </c>
      <c r="D1625" s="220" t="s">
        <v>2934</v>
      </c>
      <c r="E1625" s="18" t="s">
        <v>288</v>
      </c>
      <c r="F1625" s="221">
        <v>92.564999999999998</v>
      </c>
      <c r="G1625" s="33"/>
      <c r="H1625" s="34"/>
    </row>
    <row r="1626" spans="1:8" s="2" customFormat="1" ht="16.899999999999999" customHeight="1">
      <c r="A1626" s="33"/>
      <c r="B1626" s="34"/>
      <c r="C1626" s="220" t="s">
        <v>1662</v>
      </c>
      <c r="D1626" s="220" t="s">
        <v>1663</v>
      </c>
      <c r="E1626" s="18" t="s">
        <v>280</v>
      </c>
      <c r="F1626" s="221">
        <v>28.2</v>
      </c>
      <c r="G1626" s="33"/>
      <c r="H1626" s="34"/>
    </row>
    <row r="1627" spans="1:8" s="2" customFormat="1" ht="16.899999999999999" customHeight="1">
      <c r="A1627" s="33"/>
      <c r="B1627" s="34"/>
      <c r="C1627" s="216" t="s">
        <v>3459</v>
      </c>
      <c r="D1627" s="217" t="s">
        <v>1</v>
      </c>
      <c r="E1627" s="218" t="s">
        <v>1</v>
      </c>
      <c r="F1627" s="219">
        <v>15.67</v>
      </c>
      <c r="G1627" s="33"/>
      <c r="H1627" s="34"/>
    </row>
    <row r="1628" spans="1:8" s="2" customFormat="1" ht="16.899999999999999" customHeight="1">
      <c r="A1628" s="33"/>
      <c r="B1628" s="34"/>
      <c r="C1628" s="220" t="s">
        <v>1</v>
      </c>
      <c r="D1628" s="220" t="s">
        <v>3972</v>
      </c>
      <c r="E1628" s="18" t="s">
        <v>1</v>
      </c>
      <c r="F1628" s="221">
        <v>7.48</v>
      </c>
      <c r="G1628" s="33"/>
      <c r="H1628" s="34"/>
    </row>
    <row r="1629" spans="1:8" s="2" customFormat="1" ht="16.899999999999999" customHeight="1">
      <c r="A1629" s="33"/>
      <c r="B1629" s="34"/>
      <c r="C1629" s="220" t="s">
        <v>1</v>
      </c>
      <c r="D1629" s="220" t="s">
        <v>3973</v>
      </c>
      <c r="E1629" s="18" t="s">
        <v>1</v>
      </c>
      <c r="F1629" s="221">
        <v>2.75</v>
      </c>
      <c r="G1629" s="33"/>
      <c r="H1629" s="34"/>
    </row>
    <row r="1630" spans="1:8" s="2" customFormat="1" ht="16.899999999999999" customHeight="1">
      <c r="A1630" s="33"/>
      <c r="B1630" s="34"/>
      <c r="C1630" s="220" t="s">
        <v>1</v>
      </c>
      <c r="D1630" s="220" t="s">
        <v>3974</v>
      </c>
      <c r="E1630" s="18" t="s">
        <v>1</v>
      </c>
      <c r="F1630" s="221">
        <v>5.44</v>
      </c>
      <c r="G1630" s="33"/>
      <c r="H1630" s="34"/>
    </row>
    <row r="1631" spans="1:8" s="2" customFormat="1" ht="16.899999999999999" customHeight="1">
      <c r="A1631" s="33"/>
      <c r="B1631" s="34"/>
      <c r="C1631" s="220" t="s">
        <v>3459</v>
      </c>
      <c r="D1631" s="220" t="s">
        <v>510</v>
      </c>
      <c r="E1631" s="18" t="s">
        <v>1</v>
      </c>
      <c r="F1631" s="221">
        <v>15.67</v>
      </c>
      <c r="G1631" s="33"/>
      <c r="H1631" s="34"/>
    </row>
    <row r="1632" spans="1:8" s="2" customFormat="1" ht="16.899999999999999" customHeight="1">
      <c r="A1632" s="33"/>
      <c r="B1632" s="34"/>
      <c r="C1632" s="222" t="s">
        <v>5774</v>
      </c>
      <c r="D1632" s="33"/>
      <c r="E1632" s="33"/>
      <c r="F1632" s="33"/>
      <c r="G1632" s="33"/>
      <c r="H1632" s="34"/>
    </row>
    <row r="1633" spans="1:8" s="2" customFormat="1" ht="16.899999999999999" customHeight="1">
      <c r="A1633" s="33"/>
      <c r="B1633" s="34"/>
      <c r="C1633" s="220" t="s">
        <v>3969</v>
      </c>
      <c r="D1633" s="220" t="s">
        <v>3970</v>
      </c>
      <c r="E1633" s="18" t="s">
        <v>280</v>
      </c>
      <c r="F1633" s="221">
        <v>27.97</v>
      </c>
      <c r="G1633" s="33"/>
      <c r="H1633" s="34"/>
    </row>
    <row r="1634" spans="1:8" s="2" customFormat="1" ht="16.899999999999999" customHeight="1">
      <c r="A1634" s="33"/>
      <c r="B1634" s="34"/>
      <c r="C1634" s="220" t="s">
        <v>2109</v>
      </c>
      <c r="D1634" s="220" t="s">
        <v>2110</v>
      </c>
      <c r="E1634" s="18" t="s">
        <v>228</v>
      </c>
      <c r="F1634" s="221">
        <v>97.855999999999995</v>
      </c>
      <c r="G1634" s="33"/>
      <c r="H1634" s="34"/>
    </row>
    <row r="1635" spans="1:8" s="2" customFormat="1" ht="16.899999999999999" customHeight="1">
      <c r="A1635" s="33"/>
      <c r="B1635" s="34"/>
      <c r="C1635" s="220" t="s">
        <v>525</v>
      </c>
      <c r="D1635" s="220" t="s">
        <v>526</v>
      </c>
      <c r="E1635" s="18" t="s">
        <v>228</v>
      </c>
      <c r="F1635" s="221">
        <v>1189.4880000000001</v>
      </c>
      <c r="G1635" s="33"/>
      <c r="H1635" s="34"/>
    </row>
    <row r="1636" spans="1:8" s="2" customFormat="1" ht="16.899999999999999" customHeight="1">
      <c r="A1636" s="33"/>
      <c r="B1636" s="34"/>
      <c r="C1636" s="220" t="s">
        <v>226</v>
      </c>
      <c r="D1636" s="220" t="s">
        <v>227</v>
      </c>
      <c r="E1636" s="18" t="s">
        <v>228</v>
      </c>
      <c r="F1636" s="221">
        <v>71.248000000000005</v>
      </c>
      <c r="G1636" s="33"/>
      <c r="H1636" s="34"/>
    </row>
    <row r="1637" spans="1:8" s="2" customFormat="1" ht="16.899999999999999" customHeight="1">
      <c r="A1637" s="33"/>
      <c r="B1637" s="34"/>
      <c r="C1637" s="220" t="s">
        <v>1592</v>
      </c>
      <c r="D1637" s="220" t="s">
        <v>1593</v>
      </c>
      <c r="E1637" s="18" t="s">
        <v>228</v>
      </c>
      <c r="F1637" s="221">
        <v>6.9880000000000004</v>
      </c>
      <c r="G1637" s="33"/>
      <c r="H1637" s="34"/>
    </row>
    <row r="1638" spans="1:8" s="2" customFormat="1" ht="16.899999999999999" customHeight="1">
      <c r="A1638" s="33"/>
      <c r="B1638" s="34"/>
      <c r="C1638" s="220" t="s">
        <v>2839</v>
      </c>
      <c r="D1638" s="220" t="s">
        <v>2840</v>
      </c>
      <c r="E1638" s="18" t="s">
        <v>228</v>
      </c>
      <c r="F1638" s="221">
        <v>19.513000000000002</v>
      </c>
      <c r="G1638" s="33"/>
      <c r="H1638" s="34"/>
    </row>
    <row r="1639" spans="1:8" s="2" customFormat="1" ht="16.899999999999999" customHeight="1">
      <c r="A1639" s="33"/>
      <c r="B1639" s="34"/>
      <c r="C1639" s="220" t="s">
        <v>1633</v>
      </c>
      <c r="D1639" s="220" t="s">
        <v>1634</v>
      </c>
      <c r="E1639" s="18" t="s">
        <v>228</v>
      </c>
      <c r="F1639" s="221">
        <v>19.513000000000002</v>
      </c>
      <c r="G1639" s="33"/>
      <c r="H1639" s="34"/>
    </row>
    <row r="1640" spans="1:8" s="2" customFormat="1" ht="16.899999999999999" customHeight="1">
      <c r="A1640" s="33"/>
      <c r="B1640" s="34"/>
      <c r="C1640" s="220" t="s">
        <v>1662</v>
      </c>
      <c r="D1640" s="220" t="s">
        <v>1663</v>
      </c>
      <c r="E1640" s="18" t="s">
        <v>280</v>
      </c>
      <c r="F1640" s="221">
        <v>27.97</v>
      </c>
      <c r="G1640" s="33"/>
      <c r="H1640" s="34"/>
    </row>
    <row r="1641" spans="1:8" s="2" customFormat="1" ht="16.899999999999999" customHeight="1">
      <c r="A1641" s="33"/>
      <c r="B1641" s="34"/>
      <c r="C1641" s="220" t="s">
        <v>1733</v>
      </c>
      <c r="D1641" s="220" t="s">
        <v>1734</v>
      </c>
      <c r="E1641" s="18" t="s">
        <v>228</v>
      </c>
      <c r="F1641" s="221">
        <v>79.869</v>
      </c>
      <c r="G1641" s="33"/>
      <c r="H1641" s="34"/>
    </row>
    <row r="1642" spans="1:8" s="2" customFormat="1" ht="16.899999999999999" customHeight="1">
      <c r="A1642" s="33"/>
      <c r="B1642" s="34"/>
      <c r="C1642" s="220" t="s">
        <v>1742</v>
      </c>
      <c r="D1642" s="220" t="s">
        <v>1743</v>
      </c>
      <c r="E1642" s="18" t="s">
        <v>288</v>
      </c>
      <c r="F1642" s="221">
        <v>89.966999999999999</v>
      </c>
      <c r="G1642" s="33"/>
      <c r="H1642" s="34"/>
    </row>
    <row r="1643" spans="1:8" s="2" customFormat="1" ht="16.899999999999999" customHeight="1">
      <c r="A1643" s="33"/>
      <c r="B1643" s="34"/>
      <c r="C1643" s="216" t="s">
        <v>3976</v>
      </c>
      <c r="D1643" s="217" t="s">
        <v>3976</v>
      </c>
      <c r="E1643" s="218" t="s">
        <v>1</v>
      </c>
      <c r="F1643" s="219">
        <v>27.97</v>
      </c>
      <c r="G1643" s="33"/>
      <c r="H1643" s="34"/>
    </row>
    <row r="1644" spans="1:8" s="2" customFormat="1" ht="16.899999999999999" customHeight="1">
      <c r="A1644" s="33"/>
      <c r="B1644" s="34"/>
      <c r="C1644" s="220" t="s">
        <v>1</v>
      </c>
      <c r="D1644" s="220" t="s">
        <v>3972</v>
      </c>
      <c r="E1644" s="18" t="s">
        <v>1</v>
      </c>
      <c r="F1644" s="221">
        <v>7.48</v>
      </c>
      <c r="G1644" s="33"/>
      <c r="H1644" s="34"/>
    </row>
    <row r="1645" spans="1:8" s="2" customFormat="1" ht="16.899999999999999" customHeight="1">
      <c r="A1645" s="33"/>
      <c r="B1645" s="34"/>
      <c r="C1645" s="220" t="s">
        <v>1</v>
      </c>
      <c r="D1645" s="220" t="s">
        <v>3973</v>
      </c>
      <c r="E1645" s="18" t="s">
        <v>1</v>
      </c>
      <c r="F1645" s="221">
        <v>2.75</v>
      </c>
      <c r="G1645" s="33"/>
      <c r="H1645" s="34"/>
    </row>
    <row r="1646" spans="1:8" s="2" customFormat="1" ht="16.899999999999999" customHeight="1">
      <c r="A1646" s="33"/>
      <c r="B1646" s="34"/>
      <c r="C1646" s="220" t="s">
        <v>1</v>
      </c>
      <c r="D1646" s="220" t="s">
        <v>3974</v>
      </c>
      <c r="E1646" s="18" t="s">
        <v>1</v>
      </c>
      <c r="F1646" s="221">
        <v>5.44</v>
      </c>
      <c r="G1646" s="33"/>
      <c r="H1646" s="34"/>
    </row>
    <row r="1647" spans="1:8" s="2" customFormat="1" ht="16.899999999999999" customHeight="1">
      <c r="A1647" s="33"/>
      <c r="B1647" s="34"/>
      <c r="C1647" s="220" t="s">
        <v>3461</v>
      </c>
      <c r="D1647" s="220" t="s">
        <v>3975</v>
      </c>
      <c r="E1647" s="18" t="s">
        <v>1</v>
      </c>
      <c r="F1647" s="221">
        <v>12.3</v>
      </c>
      <c r="G1647" s="33"/>
      <c r="H1647" s="34"/>
    </row>
    <row r="1648" spans="1:8" s="2" customFormat="1" ht="16.899999999999999" customHeight="1">
      <c r="A1648" s="33"/>
      <c r="B1648" s="34"/>
      <c r="C1648" s="220" t="s">
        <v>3976</v>
      </c>
      <c r="D1648" s="220" t="s">
        <v>195</v>
      </c>
      <c r="E1648" s="18" t="s">
        <v>1</v>
      </c>
      <c r="F1648" s="221">
        <v>27.97</v>
      </c>
      <c r="G1648" s="33"/>
      <c r="H1648" s="34"/>
    </row>
    <row r="1649" spans="1:8" s="2" customFormat="1" ht="16.899999999999999" customHeight="1">
      <c r="A1649" s="33"/>
      <c r="B1649" s="34"/>
      <c r="C1649" s="216" t="s">
        <v>3461</v>
      </c>
      <c r="D1649" s="217" t="s">
        <v>1</v>
      </c>
      <c r="E1649" s="218" t="s">
        <v>1</v>
      </c>
      <c r="F1649" s="219">
        <v>12.3</v>
      </c>
      <c r="G1649" s="33"/>
      <c r="H1649" s="34"/>
    </row>
    <row r="1650" spans="1:8" s="2" customFormat="1" ht="16.899999999999999" customHeight="1">
      <c r="A1650" s="33"/>
      <c r="B1650" s="34"/>
      <c r="C1650" s="220" t="s">
        <v>3461</v>
      </c>
      <c r="D1650" s="220" t="s">
        <v>3975</v>
      </c>
      <c r="E1650" s="18" t="s">
        <v>1</v>
      </c>
      <c r="F1650" s="221">
        <v>12.3</v>
      </c>
      <c r="G1650" s="33"/>
      <c r="H1650" s="34"/>
    </row>
    <row r="1651" spans="1:8" s="2" customFormat="1" ht="16.899999999999999" customHeight="1">
      <c r="A1651" s="33"/>
      <c r="B1651" s="34"/>
      <c r="C1651" s="222" t="s">
        <v>5774</v>
      </c>
      <c r="D1651" s="33"/>
      <c r="E1651" s="33"/>
      <c r="F1651" s="33"/>
      <c r="G1651" s="33"/>
      <c r="H1651" s="34"/>
    </row>
    <row r="1652" spans="1:8" s="2" customFormat="1" ht="16.899999999999999" customHeight="1">
      <c r="A1652" s="33"/>
      <c r="B1652" s="34"/>
      <c r="C1652" s="220" t="s">
        <v>3969</v>
      </c>
      <c r="D1652" s="220" t="s">
        <v>3970</v>
      </c>
      <c r="E1652" s="18" t="s">
        <v>280</v>
      </c>
      <c r="F1652" s="221">
        <v>27.97</v>
      </c>
      <c r="G1652" s="33"/>
      <c r="H1652" s="34"/>
    </row>
    <row r="1653" spans="1:8" s="2" customFormat="1" ht="16.899999999999999" customHeight="1">
      <c r="A1653" s="33"/>
      <c r="B1653" s="34"/>
      <c r="C1653" s="220" t="s">
        <v>3933</v>
      </c>
      <c r="D1653" s="220" t="s">
        <v>3934</v>
      </c>
      <c r="E1653" s="18" t="s">
        <v>228</v>
      </c>
      <c r="F1653" s="221">
        <v>16.97</v>
      </c>
      <c r="G1653" s="33"/>
      <c r="H1653" s="34"/>
    </row>
    <row r="1654" spans="1:8" s="2" customFormat="1" ht="16.899999999999999" customHeight="1">
      <c r="A1654" s="33"/>
      <c r="B1654" s="34"/>
      <c r="C1654" s="220" t="s">
        <v>2933</v>
      </c>
      <c r="D1654" s="220" t="s">
        <v>2934</v>
      </c>
      <c r="E1654" s="18" t="s">
        <v>288</v>
      </c>
      <c r="F1654" s="221">
        <v>92.564999999999998</v>
      </c>
      <c r="G1654" s="33"/>
      <c r="H1654" s="34"/>
    </row>
    <row r="1655" spans="1:8" s="2" customFormat="1" ht="16.899999999999999" customHeight="1">
      <c r="A1655" s="33"/>
      <c r="B1655" s="34"/>
      <c r="C1655" s="220" t="s">
        <v>1662</v>
      </c>
      <c r="D1655" s="220" t="s">
        <v>1663</v>
      </c>
      <c r="E1655" s="18" t="s">
        <v>280</v>
      </c>
      <c r="F1655" s="221">
        <v>27.97</v>
      </c>
      <c r="G1655" s="33"/>
      <c r="H1655" s="34"/>
    </row>
    <row r="1656" spans="1:8" s="2" customFormat="1" ht="16.899999999999999" customHeight="1">
      <c r="A1656" s="33"/>
      <c r="B1656" s="34"/>
      <c r="C1656" s="216" t="s">
        <v>1498</v>
      </c>
      <c r="D1656" s="217" t="s">
        <v>1</v>
      </c>
      <c r="E1656" s="218" t="s">
        <v>1</v>
      </c>
      <c r="F1656" s="219">
        <v>178.49</v>
      </c>
      <c r="G1656" s="33"/>
      <c r="H1656" s="34"/>
    </row>
    <row r="1657" spans="1:8" s="2" customFormat="1" ht="16.899999999999999" customHeight="1">
      <c r="A1657" s="33"/>
      <c r="B1657" s="34"/>
      <c r="C1657" s="220" t="s">
        <v>1</v>
      </c>
      <c r="D1657" s="220" t="s">
        <v>3985</v>
      </c>
      <c r="E1657" s="18" t="s">
        <v>1</v>
      </c>
      <c r="F1657" s="221">
        <v>0</v>
      </c>
      <c r="G1657" s="33"/>
      <c r="H1657" s="34"/>
    </row>
    <row r="1658" spans="1:8" s="2" customFormat="1" ht="16.899999999999999" customHeight="1">
      <c r="A1658" s="33"/>
      <c r="B1658" s="34"/>
      <c r="C1658" s="220" t="s">
        <v>1</v>
      </c>
      <c r="D1658" s="220" t="s">
        <v>3986</v>
      </c>
      <c r="E1658" s="18" t="s">
        <v>1</v>
      </c>
      <c r="F1658" s="221">
        <v>0</v>
      </c>
      <c r="G1658" s="33"/>
      <c r="H1658" s="34"/>
    </row>
    <row r="1659" spans="1:8" s="2" customFormat="1" ht="16.899999999999999" customHeight="1">
      <c r="A1659" s="33"/>
      <c r="B1659" s="34"/>
      <c r="C1659" s="220" t="s">
        <v>1</v>
      </c>
      <c r="D1659" s="220" t="s">
        <v>3987</v>
      </c>
      <c r="E1659" s="18" t="s">
        <v>1</v>
      </c>
      <c r="F1659" s="221">
        <v>90.36</v>
      </c>
      <c r="G1659" s="33"/>
      <c r="H1659" s="34"/>
    </row>
    <row r="1660" spans="1:8" s="2" customFormat="1" ht="16.899999999999999" customHeight="1">
      <c r="A1660" s="33"/>
      <c r="B1660" s="34"/>
      <c r="C1660" s="220" t="s">
        <v>1</v>
      </c>
      <c r="D1660" s="220" t="s">
        <v>3988</v>
      </c>
      <c r="E1660" s="18" t="s">
        <v>1</v>
      </c>
      <c r="F1660" s="221">
        <v>0</v>
      </c>
      <c r="G1660" s="33"/>
      <c r="H1660" s="34"/>
    </row>
    <row r="1661" spans="1:8" s="2" customFormat="1" ht="16.899999999999999" customHeight="1">
      <c r="A1661" s="33"/>
      <c r="B1661" s="34"/>
      <c r="C1661" s="220" t="s">
        <v>1</v>
      </c>
      <c r="D1661" s="220" t="s">
        <v>3989</v>
      </c>
      <c r="E1661" s="18" t="s">
        <v>1</v>
      </c>
      <c r="F1661" s="221">
        <v>24.21</v>
      </c>
      <c r="G1661" s="33"/>
      <c r="H1661" s="34"/>
    </row>
    <row r="1662" spans="1:8" s="2" customFormat="1" ht="16.899999999999999" customHeight="1">
      <c r="A1662" s="33"/>
      <c r="B1662" s="34"/>
      <c r="C1662" s="220" t="s">
        <v>1</v>
      </c>
      <c r="D1662" s="220" t="s">
        <v>3990</v>
      </c>
      <c r="E1662" s="18" t="s">
        <v>1</v>
      </c>
      <c r="F1662" s="221">
        <v>35.76</v>
      </c>
      <c r="G1662" s="33"/>
      <c r="H1662" s="34"/>
    </row>
    <row r="1663" spans="1:8" s="2" customFormat="1" ht="16.899999999999999" customHeight="1">
      <c r="A1663" s="33"/>
      <c r="B1663" s="34"/>
      <c r="C1663" s="220" t="s">
        <v>1</v>
      </c>
      <c r="D1663" s="220" t="s">
        <v>3991</v>
      </c>
      <c r="E1663" s="18" t="s">
        <v>1</v>
      </c>
      <c r="F1663" s="221">
        <v>28.16</v>
      </c>
      <c r="G1663" s="33"/>
      <c r="H1663" s="34"/>
    </row>
    <row r="1664" spans="1:8" s="2" customFormat="1" ht="16.899999999999999" customHeight="1">
      <c r="A1664" s="33"/>
      <c r="B1664" s="34"/>
      <c r="C1664" s="220" t="s">
        <v>1498</v>
      </c>
      <c r="D1664" s="220" t="s">
        <v>195</v>
      </c>
      <c r="E1664" s="18" t="s">
        <v>1</v>
      </c>
      <c r="F1664" s="221">
        <v>178.49</v>
      </c>
      <c r="G1664" s="33"/>
      <c r="H1664" s="34"/>
    </row>
    <row r="1665" spans="1:8" s="2" customFormat="1" ht="16.899999999999999" customHeight="1">
      <c r="A1665" s="33"/>
      <c r="B1665" s="34"/>
      <c r="C1665" s="222" t="s">
        <v>5774</v>
      </c>
      <c r="D1665" s="33"/>
      <c r="E1665" s="33"/>
      <c r="F1665" s="33"/>
      <c r="G1665" s="33"/>
      <c r="H1665" s="34"/>
    </row>
    <row r="1666" spans="1:8" s="2" customFormat="1" ht="16.899999999999999" customHeight="1">
      <c r="A1666" s="33"/>
      <c r="B1666" s="34"/>
      <c r="C1666" s="220" t="s">
        <v>1654</v>
      </c>
      <c r="D1666" s="220" t="s">
        <v>1655</v>
      </c>
      <c r="E1666" s="18" t="s">
        <v>280</v>
      </c>
      <c r="F1666" s="221">
        <v>161.19999999999999</v>
      </c>
      <c r="G1666" s="33"/>
      <c r="H1666" s="34"/>
    </row>
    <row r="1667" spans="1:8" s="2" customFormat="1" ht="16.899999999999999" customHeight="1">
      <c r="A1667" s="33"/>
      <c r="B1667" s="34"/>
      <c r="C1667" s="220" t="s">
        <v>2109</v>
      </c>
      <c r="D1667" s="220" t="s">
        <v>2110</v>
      </c>
      <c r="E1667" s="18" t="s">
        <v>228</v>
      </c>
      <c r="F1667" s="221">
        <v>97.855999999999995</v>
      </c>
      <c r="G1667" s="33"/>
      <c r="H1667" s="34"/>
    </row>
    <row r="1668" spans="1:8" s="2" customFormat="1" ht="16.899999999999999" customHeight="1">
      <c r="A1668" s="33"/>
      <c r="B1668" s="34"/>
      <c r="C1668" s="220" t="s">
        <v>525</v>
      </c>
      <c r="D1668" s="220" t="s">
        <v>526</v>
      </c>
      <c r="E1668" s="18" t="s">
        <v>228</v>
      </c>
      <c r="F1668" s="221">
        <v>1189.4880000000001</v>
      </c>
      <c r="G1668" s="33"/>
      <c r="H1668" s="34"/>
    </row>
    <row r="1669" spans="1:8" s="2" customFormat="1" ht="16.899999999999999" customHeight="1">
      <c r="A1669" s="33"/>
      <c r="B1669" s="34"/>
      <c r="C1669" s="220" t="s">
        <v>226</v>
      </c>
      <c r="D1669" s="220" t="s">
        <v>227</v>
      </c>
      <c r="E1669" s="18" t="s">
        <v>228</v>
      </c>
      <c r="F1669" s="221">
        <v>71.248000000000005</v>
      </c>
      <c r="G1669" s="33"/>
      <c r="H1669" s="34"/>
    </row>
    <row r="1670" spans="1:8" s="2" customFormat="1" ht="16.899999999999999" customHeight="1">
      <c r="A1670" s="33"/>
      <c r="B1670" s="34"/>
      <c r="C1670" s="220" t="s">
        <v>1592</v>
      </c>
      <c r="D1670" s="220" t="s">
        <v>1593</v>
      </c>
      <c r="E1670" s="18" t="s">
        <v>228</v>
      </c>
      <c r="F1670" s="221">
        <v>6.9880000000000004</v>
      </c>
      <c r="G1670" s="33"/>
      <c r="H1670" s="34"/>
    </row>
    <row r="1671" spans="1:8" s="2" customFormat="1" ht="16.899999999999999" customHeight="1">
      <c r="A1671" s="33"/>
      <c r="B1671" s="34"/>
      <c r="C1671" s="220" t="s">
        <v>2839</v>
      </c>
      <c r="D1671" s="220" t="s">
        <v>2840</v>
      </c>
      <c r="E1671" s="18" t="s">
        <v>228</v>
      </c>
      <c r="F1671" s="221">
        <v>19.513000000000002</v>
      </c>
      <c r="G1671" s="33"/>
      <c r="H1671" s="34"/>
    </row>
    <row r="1672" spans="1:8" s="2" customFormat="1" ht="16.899999999999999" customHeight="1">
      <c r="A1672" s="33"/>
      <c r="B1672" s="34"/>
      <c r="C1672" s="220" t="s">
        <v>1633</v>
      </c>
      <c r="D1672" s="220" t="s">
        <v>1634</v>
      </c>
      <c r="E1672" s="18" t="s">
        <v>228</v>
      </c>
      <c r="F1672" s="221">
        <v>19.513000000000002</v>
      </c>
      <c r="G1672" s="33"/>
      <c r="H1672" s="34"/>
    </row>
    <row r="1673" spans="1:8" s="2" customFormat="1" ht="16.899999999999999" customHeight="1">
      <c r="A1673" s="33"/>
      <c r="B1673" s="34"/>
      <c r="C1673" s="220" t="s">
        <v>1662</v>
      </c>
      <c r="D1673" s="220" t="s">
        <v>1663</v>
      </c>
      <c r="E1673" s="18" t="s">
        <v>280</v>
      </c>
      <c r="F1673" s="221">
        <v>124.943</v>
      </c>
      <c r="G1673" s="33"/>
      <c r="H1673" s="34"/>
    </row>
    <row r="1674" spans="1:8" s="2" customFormat="1" ht="16.899999999999999" customHeight="1">
      <c r="A1674" s="33"/>
      <c r="B1674" s="34"/>
      <c r="C1674" s="220" t="s">
        <v>1733</v>
      </c>
      <c r="D1674" s="220" t="s">
        <v>1734</v>
      </c>
      <c r="E1674" s="18" t="s">
        <v>228</v>
      </c>
      <c r="F1674" s="221">
        <v>79.869</v>
      </c>
      <c r="G1674" s="33"/>
      <c r="H1674" s="34"/>
    </row>
    <row r="1675" spans="1:8" s="2" customFormat="1" ht="16.899999999999999" customHeight="1">
      <c r="A1675" s="33"/>
      <c r="B1675" s="34"/>
      <c r="C1675" s="220" t="s">
        <v>1742</v>
      </c>
      <c r="D1675" s="220" t="s">
        <v>1743</v>
      </c>
      <c r="E1675" s="18" t="s">
        <v>288</v>
      </c>
      <c r="F1675" s="221">
        <v>89.966999999999999</v>
      </c>
      <c r="G1675" s="33"/>
      <c r="H1675" s="34"/>
    </row>
    <row r="1676" spans="1:8" s="2" customFormat="1" ht="16.899999999999999" customHeight="1">
      <c r="A1676" s="33"/>
      <c r="B1676" s="34"/>
      <c r="C1676" s="216" t="s">
        <v>3994</v>
      </c>
      <c r="D1676" s="217" t="s">
        <v>3994</v>
      </c>
      <c r="E1676" s="218" t="s">
        <v>1</v>
      </c>
      <c r="F1676" s="219">
        <v>161.19999999999999</v>
      </c>
      <c r="G1676" s="33"/>
      <c r="H1676" s="34"/>
    </row>
    <row r="1677" spans="1:8" s="2" customFormat="1" ht="16.899999999999999" customHeight="1">
      <c r="A1677" s="33"/>
      <c r="B1677" s="34"/>
      <c r="C1677" s="220" t="s">
        <v>1</v>
      </c>
      <c r="D1677" s="220" t="s">
        <v>3992</v>
      </c>
      <c r="E1677" s="18" t="s">
        <v>1</v>
      </c>
      <c r="F1677" s="221">
        <v>0</v>
      </c>
      <c r="G1677" s="33"/>
      <c r="H1677" s="34"/>
    </row>
    <row r="1678" spans="1:8" s="2" customFormat="1" ht="16.899999999999999" customHeight="1">
      <c r="A1678" s="33"/>
      <c r="B1678" s="34"/>
      <c r="C1678" s="220" t="s">
        <v>1</v>
      </c>
      <c r="D1678" s="220" t="s">
        <v>3993</v>
      </c>
      <c r="E1678" s="18" t="s">
        <v>1</v>
      </c>
      <c r="F1678" s="221">
        <v>161.19999999999999</v>
      </c>
      <c r="G1678" s="33"/>
      <c r="H1678" s="34"/>
    </row>
    <row r="1679" spans="1:8" s="2" customFormat="1" ht="16.899999999999999" customHeight="1">
      <c r="A1679" s="33"/>
      <c r="B1679" s="34"/>
      <c r="C1679" s="220" t="s">
        <v>3994</v>
      </c>
      <c r="D1679" s="220" t="s">
        <v>195</v>
      </c>
      <c r="E1679" s="18" t="s">
        <v>1</v>
      </c>
      <c r="F1679" s="221">
        <v>161.19999999999999</v>
      </c>
      <c r="G1679" s="33"/>
      <c r="H1679" s="34"/>
    </row>
    <row r="1680" spans="1:8" s="2" customFormat="1" ht="16.899999999999999" customHeight="1">
      <c r="A1680" s="33"/>
      <c r="B1680" s="34"/>
      <c r="C1680" s="216" t="s">
        <v>3464</v>
      </c>
      <c r="D1680" s="217" t="s">
        <v>1</v>
      </c>
      <c r="E1680" s="218" t="s">
        <v>1</v>
      </c>
      <c r="F1680" s="219">
        <v>160.63</v>
      </c>
      <c r="G1680" s="33"/>
      <c r="H1680" s="34"/>
    </row>
    <row r="1681" spans="1:8" s="2" customFormat="1" ht="16.899999999999999" customHeight="1">
      <c r="A1681" s="33"/>
      <c r="B1681" s="34"/>
      <c r="C1681" s="220" t="s">
        <v>1</v>
      </c>
      <c r="D1681" s="220" t="s">
        <v>3985</v>
      </c>
      <c r="E1681" s="18" t="s">
        <v>1</v>
      </c>
      <c r="F1681" s="221">
        <v>0</v>
      </c>
      <c r="G1681" s="33"/>
      <c r="H1681" s="34"/>
    </row>
    <row r="1682" spans="1:8" s="2" customFormat="1" ht="16.899999999999999" customHeight="1">
      <c r="A1682" s="33"/>
      <c r="B1682" s="34"/>
      <c r="C1682" s="220" t="s">
        <v>1</v>
      </c>
      <c r="D1682" s="220" t="s">
        <v>4003</v>
      </c>
      <c r="E1682" s="18" t="s">
        <v>1</v>
      </c>
      <c r="F1682" s="221">
        <v>0</v>
      </c>
      <c r="G1682" s="33"/>
      <c r="H1682" s="34"/>
    </row>
    <row r="1683" spans="1:8" s="2" customFormat="1" ht="16.899999999999999" customHeight="1">
      <c r="A1683" s="33"/>
      <c r="B1683" s="34"/>
      <c r="C1683" s="220" t="s">
        <v>1</v>
      </c>
      <c r="D1683" s="220" t="s">
        <v>4004</v>
      </c>
      <c r="E1683" s="18" t="s">
        <v>1</v>
      </c>
      <c r="F1683" s="221">
        <v>250.99</v>
      </c>
      <c r="G1683" s="33"/>
      <c r="H1683" s="34"/>
    </row>
    <row r="1684" spans="1:8" s="2" customFormat="1" ht="16.899999999999999" customHeight="1">
      <c r="A1684" s="33"/>
      <c r="B1684" s="34"/>
      <c r="C1684" s="220" t="s">
        <v>1</v>
      </c>
      <c r="D1684" s="220" t="s">
        <v>4005</v>
      </c>
      <c r="E1684" s="18" t="s">
        <v>1</v>
      </c>
      <c r="F1684" s="221">
        <v>-90.36</v>
      </c>
      <c r="G1684" s="33"/>
      <c r="H1684" s="34"/>
    </row>
    <row r="1685" spans="1:8" s="2" customFormat="1" ht="16.899999999999999" customHeight="1">
      <c r="A1685" s="33"/>
      <c r="B1685" s="34"/>
      <c r="C1685" s="220" t="s">
        <v>3464</v>
      </c>
      <c r="D1685" s="220" t="s">
        <v>195</v>
      </c>
      <c r="E1685" s="18" t="s">
        <v>1</v>
      </c>
      <c r="F1685" s="221">
        <v>160.63</v>
      </c>
      <c r="G1685" s="33"/>
      <c r="H1685" s="34"/>
    </row>
    <row r="1686" spans="1:8" s="2" customFormat="1" ht="16.899999999999999" customHeight="1">
      <c r="A1686" s="33"/>
      <c r="B1686" s="34"/>
      <c r="C1686" s="222" t="s">
        <v>5774</v>
      </c>
      <c r="D1686" s="33"/>
      <c r="E1686" s="33"/>
      <c r="F1686" s="33"/>
      <c r="G1686" s="33"/>
      <c r="H1686" s="34"/>
    </row>
    <row r="1687" spans="1:8" s="2" customFormat="1" ht="16.899999999999999" customHeight="1">
      <c r="A1687" s="33"/>
      <c r="B1687" s="34"/>
      <c r="C1687" s="220" t="s">
        <v>4000</v>
      </c>
      <c r="D1687" s="220" t="s">
        <v>4001</v>
      </c>
      <c r="E1687" s="18" t="s">
        <v>280</v>
      </c>
      <c r="F1687" s="221">
        <v>125.5</v>
      </c>
      <c r="G1687" s="33"/>
      <c r="H1687" s="34"/>
    </row>
    <row r="1688" spans="1:8" s="2" customFormat="1" ht="16.899999999999999" customHeight="1">
      <c r="A1688" s="33"/>
      <c r="B1688" s="34"/>
      <c r="C1688" s="220" t="s">
        <v>2109</v>
      </c>
      <c r="D1688" s="220" t="s">
        <v>2110</v>
      </c>
      <c r="E1688" s="18" t="s">
        <v>228</v>
      </c>
      <c r="F1688" s="221">
        <v>97.855999999999995</v>
      </c>
      <c r="G1688" s="33"/>
      <c r="H1688" s="34"/>
    </row>
    <row r="1689" spans="1:8" s="2" customFormat="1" ht="16.899999999999999" customHeight="1">
      <c r="A1689" s="33"/>
      <c r="B1689" s="34"/>
      <c r="C1689" s="220" t="s">
        <v>525</v>
      </c>
      <c r="D1689" s="220" t="s">
        <v>526</v>
      </c>
      <c r="E1689" s="18" t="s">
        <v>228</v>
      </c>
      <c r="F1689" s="221">
        <v>1189.4880000000001</v>
      </c>
      <c r="G1689" s="33"/>
      <c r="H1689" s="34"/>
    </row>
    <row r="1690" spans="1:8" s="2" customFormat="1" ht="16.899999999999999" customHeight="1">
      <c r="A1690" s="33"/>
      <c r="B1690" s="34"/>
      <c r="C1690" s="220" t="s">
        <v>226</v>
      </c>
      <c r="D1690" s="220" t="s">
        <v>227</v>
      </c>
      <c r="E1690" s="18" t="s">
        <v>228</v>
      </c>
      <c r="F1690" s="221">
        <v>71.248000000000005</v>
      </c>
      <c r="G1690" s="33"/>
      <c r="H1690" s="34"/>
    </row>
    <row r="1691" spans="1:8" s="2" customFormat="1" ht="16.899999999999999" customHeight="1">
      <c r="A1691" s="33"/>
      <c r="B1691" s="34"/>
      <c r="C1691" s="220" t="s">
        <v>1592</v>
      </c>
      <c r="D1691" s="220" t="s">
        <v>1593</v>
      </c>
      <c r="E1691" s="18" t="s">
        <v>228</v>
      </c>
      <c r="F1691" s="221">
        <v>6.9880000000000004</v>
      </c>
      <c r="G1691" s="33"/>
      <c r="H1691" s="34"/>
    </row>
    <row r="1692" spans="1:8" s="2" customFormat="1" ht="16.899999999999999" customHeight="1">
      <c r="A1692" s="33"/>
      <c r="B1692" s="34"/>
      <c r="C1692" s="220" t="s">
        <v>2839</v>
      </c>
      <c r="D1692" s="220" t="s">
        <v>2840</v>
      </c>
      <c r="E1692" s="18" t="s">
        <v>228</v>
      </c>
      <c r="F1692" s="221">
        <v>19.513000000000002</v>
      </c>
      <c r="G1692" s="33"/>
      <c r="H1692" s="34"/>
    </row>
    <row r="1693" spans="1:8" s="2" customFormat="1" ht="16.899999999999999" customHeight="1">
      <c r="A1693" s="33"/>
      <c r="B1693" s="34"/>
      <c r="C1693" s="220" t="s">
        <v>1633</v>
      </c>
      <c r="D1693" s="220" t="s">
        <v>1634</v>
      </c>
      <c r="E1693" s="18" t="s">
        <v>228</v>
      </c>
      <c r="F1693" s="221">
        <v>19.513000000000002</v>
      </c>
      <c r="G1693" s="33"/>
      <c r="H1693" s="34"/>
    </row>
    <row r="1694" spans="1:8" s="2" customFormat="1" ht="16.899999999999999" customHeight="1">
      <c r="A1694" s="33"/>
      <c r="B1694" s="34"/>
      <c r="C1694" s="220" t="s">
        <v>1662</v>
      </c>
      <c r="D1694" s="220" t="s">
        <v>1663</v>
      </c>
      <c r="E1694" s="18" t="s">
        <v>280</v>
      </c>
      <c r="F1694" s="221">
        <v>112.441</v>
      </c>
      <c r="G1694" s="33"/>
      <c r="H1694" s="34"/>
    </row>
    <row r="1695" spans="1:8" s="2" customFormat="1" ht="16.899999999999999" customHeight="1">
      <c r="A1695" s="33"/>
      <c r="B1695" s="34"/>
      <c r="C1695" s="220" t="s">
        <v>1733</v>
      </c>
      <c r="D1695" s="220" t="s">
        <v>1734</v>
      </c>
      <c r="E1695" s="18" t="s">
        <v>228</v>
      </c>
      <c r="F1695" s="221">
        <v>79.869</v>
      </c>
      <c r="G1695" s="33"/>
      <c r="H1695" s="34"/>
    </row>
    <row r="1696" spans="1:8" s="2" customFormat="1" ht="16.899999999999999" customHeight="1">
      <c r="A1696" s="33"/>
      <c r="B1696" s="34"/>
      <c r="C1696" s="220" t="s">
        <v>1742</v>
      </c>
      <c r="D1696" s="220" t="s">
        <v>1743</v>
      </c>
      <c r="E1696" s="18" t="s">
        <v>288</v>
      </c>
      <c r="F1696" s="221">
        <v>89.966999999999999</v>
      </c>
      <c r="G1696" s="33"/>
      <c r="H1696" s="34"/>
    </row>
    <row r="1697" spans="1:8" s="2" customFormat="1" ht="16.899999999999999" customHeight="1">
      <c r="A1697" s="33"/>
      <c r="B1697" s="34"/>
      <c r="C1697" s="216" t="s">
        <v>3466</v>
      </c>
      <c r="D1697" s="217" t="s">
        <v>1</v>
      </c>
      <c r="E1697" s="218" t="s">
        <v>1</v>
      </c>
      <c r="F1697" s="219">
        <v>125.5</v>
      </c>
      <c r="G1697" s="33"/>
      <c r="H1697" s="34"/>
    </row>
    <row r="1698" spans="1:8" s="2" customFormat="1" ht="16.899999999999999" customHeight="1">
      <c r="A1698" s="33"/>
      <c r="B1698" s="34"/>
      <c r="C1698" s="220" t="s">
        <v>1</v>
      </c>
      <c r="D1698" s="220" t="s">
        <v>3992</v>
      </c>
      <c r="E1698" s="18" t="s">
        <v>1</v>
      </c>
      <c r="F1698" s="221">
        <v>0</v>
      </c>
      <c r="G1698" s="33"/>
      <c r="H1698" s="34"/>
    </row>
    <row r="1699" spans="1:8" s="2" customFormat="1" ht="16.899999999999999" customHeight="1">
      <c r="A1699" s="33"/>
      <c r="B1699" s="34"/>
      <c r="C1699" s="220" t="s">
        <v>1</v>
      </c>
      <c r="D1699" s="220" t="s">
        <v>3467</v>
      </c>
      <c r="E1699" s="18" t="s">
        <v>1</v>
      </c>
      <c r="F1699" s="221">
        <v>125.5</v>
      </c>
      <c r="G1699" s="33"/>
      <c r="H1699" s="34"/>
    </row>
    <row r="1700" spans="1:8" s="2" customFormat="1" ht="16.899999999999999" customHeight="1">
      <c r="A1700" s="33"/>
      <c r="B1700" s="34"/>
      <c r="C1700" s="220" t="s">
        <v>3466</v>
      </c>
      <c r="D1700" s="220" t="s">
        <v>195</v>
      </c>
      <c r="E1700" s="18" t="s">
        <v>1</v>
      </c>
      <c r="F1700" s="221">
        <v>125.5</v>
      </c>
      <c r="G1700" s="33"/>
      <c r="H1700" s="34"/>
    </row>
    <row r="1701" spans="1:8" s="2" customFormat="1" ht="16.899999999999999" customHeight="1">
      <c r="A1701" s="33"/>
      <c r="B1701" s="34"/>
      <c r="C1701" s="222" t="s">
        <v>5774</v>
      </c>
      <c r="D1701" s="33"/>
      <c r="E1701" s="33"/>
      <c r="F1701" s="33"/>
      <c r="G1701" s="33"/>
      <c r="H1701" s="34"/>
    </row>
    <row r="1702" spans="1:8" s="2" customFormat="1" ht="16.899999999999999" customHeight="1">
      <c r="A1702" s="33"/>
      <c r="B1702" s="34"/>
      <c r="C1702" s="220" t="s">
        <v>4000</v>
      </c>
      <c r="D1702" s="220" t="s">
        <v>4001</v>
      </c>
      <c r="E1702" s="18" t="s">
        <v>280</v>
      </c>
      <c r="F1702" s="221">
        <v>125.5</v>
      </c>
      <c r="G1702" s="33"/>
      <c r="H1702" s="34"/>
    </row>
    <row r="1703" spans="1:8" s="2" customFormat="1" ht="16.899999999999999" customHeight="1">
      <c r="A1703" s="33"/>
      <c r="B1703" s="34"/>
      <c r="C1703" s="220" t="s">
        <v>4006</v>
      </c>
      <c r="D1703" s="220" t="s">
        <v>4007</v>
      </c>
      <c r="E1703" s="18" t="s">
        <v>280</v>
      </c>
      <c r="F1703" s="221">
        <v>127.383</v>
      </c>
      <c r="G1703" s="33"/>
      <c r="H1703" s="34"/>
    </row>
    <row r="1704" spans="1:8" s="2" customFormat="1" ht="16.899999999999999" customHeight="1">
      <c r="A1704" s="33"/>
      <c r="B1704" s="34"/>
      <c r="C1704" s="216" t="s">
        <v>1812</v>
      </c>
      <c r="D1704" s="217" t="s">
        <v>1</v>
      </c>
      <c r="E1704" s="218" t="s">
        <v>1</v>
      </c>
      <c r="F1704" s="219">
        <v>38.5</v>
      </c>
      <c r="G1704" s="33"/>
      <c r="H1704" s="34"/>
    </row>
    <row r="1705" spans="1:8" s="2" customFormat="1" ht="16.899999999999999" customHeight="1">
      <c r="A1705" s="33"/>
      <c r="B1705" s="34"/>
      <c r="C1705" s="220" t="s">
        <v>1</v>
      </c>
      <c r="D1705" s="220" t="s">
        <v>2041</v>
      </c>
      <c r="E1705" s="18" t="s">
        <v>1</v>
      </c>
      <c r="F1705" s="221">
        <v>0</v>
      </c>
      <c r="G1705" s="33"/>
      <c r="H1705" s="34"/>
    </row>
    <row r="1706" spans="1:8" s="2" customFormat="1" ht="16.899999999999999" customHeight="1">
      <c r="A1706" s="33"/>
      <c r="B1706" s="34"/>
      <c r="C1706" s="220" t="s">
        <v>1</v>
      </c>
      <c r="D1706" s="220" t="s">
        <v>3663</v>
      </c>
      <c r="E1706" s="18" t="s">
        <v>1</v>
      </c>
      <c r="F1706" s="221">
        <v>38.5</v>
      </c>
      <c r="G1706" s="33"/>
      <c r="H1706" s="34"/>
    </row>
    <row r="1707" spans="1:8" s="2" customFormat="1" ht="16.899999999999999" customHeight="1">
      <c r="A1707" s="33"/>
      <c r="B1707" s="34"/>
      <c r="C1707" s="220" t="s">
        <v>1812</v>
      </c>
      <c r="D1707" s="220" t="s">
        <v>195</v>
      </c>
      <c r="E1707" s="18" t="s">
        <v>1</v>
      </c>
      <c r="F1707" s="221">
        <v>38.5</v>
      </c>
      <c r="G1707" s="33"/>
      <c r="H1707" s="34"/>
    </row>
    <row r="1708" spans="1:8" s="2" customFormat="1" ht="16.899999999999999" customHeight="1">
      <c r="A1708" s="33"/>
      <c r="B1708" s="34"/>
      <c r="C1708" s="222" t="s">
        <v>5774</v>
      </c>
      <c r="D1708" s="33"/>
      <c r="E1708" s="33"/>
      <c r="F1708" s="33"/>
      <c r="G1708" s="33"/>
      <c r="H1708" s="34"/>
    </row>
    <row r="1709" spans="1:8" s="2" customFormat="1" ht="16.899999999999999" customHeight="1">
      <c r="A1709" s="33"/>
      <c r="B1709" s="34"/>
      <c r="C1709" s="220" t="s">
        <v>2038</v>
      </c>
      <c r="D1709" s="220" t="s">
        <v>2039</v>
      </c>
      <c r="E1709" s="18" t="s">
        <v>280</v>
      </c>
      <c r="F1709" s="221">
        <v>38.5</v>
      </c>
      <c r="G1709" s="33"/>
      <c r="H1709" s="34"/>
    </row>
    <row r="1710" spans="1:8" s="2" customFormat="1" ht="16.899999999999999" customHeight="1">
      <c r="A1710" s="33"/>
      <c r="B1710" s="34"/>
      <c r="C1710" s="220" t="s">
        <v>3423</v>
      </c>
      <c r="D1710" s="220" t="s">
        <v>3424</v>
      </c>
      <c r="E1710" s="18" t="s">
        <v>280</v>
      </c>
      <c r="F1710" s="221">
        <v>100.1</v>
      </c>
      <c r="G1710" s="33"/>
      <c r="H1710" s="34"/>
    </row>
    <row r="1711" spans="1:8" s="2" customFormat="1" ht="16.899999999999999" customHeight="1">
      <c r="A1711" s="33"/>
      <c r="B1711" s="34"/>
      <c r="C1711" s="216" t="s">
        <v>3469</v>
      </c>
      <c r="D1711" s="217" t="s">
        <v>1</v>
      </c>
      <c r="E1711" s="218" t="s">
        <v>1</v>
      </c>
      <c r="F1711" s="219">
        <v>46.8</v>
      </c>
      <c r="G1711" s="33"/>
      <c r="H1711" s="34"/>
    </row>
    <row r="1712" spans="1:8" s="2" customFormat="1" ht="16.899999999999999" customHeight="1">
      <c r="A1712" s="33"/>
      <c r="B1712" s="34"/>
      <c r="C1712" s="220" t="s">
        <v>1</v>
      </c>
      <c r="D1712" s="220" t="s">
        <v>3512</v>
      </c>
      <c r="E1712" s="18" t="s">
        <v>1</v>
      </c>
      <c r="F1712" s="221">
        <v>3.6</v>
      </c>
      <c r="G1712" s="33"/>
      <c r="H1712" s="34"/>
    </row>
    <row r="1713" spans="1:8" s="2" customFormat="1" ht="16.899999999999999" customHeight="1">
      <c r="A1713" s="33"/>
      <c r="B1713" s="34"/>
      <c r="C1713" s="220" t="s">
        <v>1</v>
      </c>
      <c r="D1713" s="220" t="s">
        <v>3513</v>
      </c>
      <c r="E1713" s="18" t="s">
        <v>1</v>
      </c>
      <c r="F1713" s="221">
        <v>14.4</v>
      </c>
      <c r="G1713" s="33"/>
      <c r="H1713" s="34"/>
    </row>
    <row r="1714" spans="1:8" s="2" customFormat="1" ht="16.899999999999999" customHeight="1">
      <c r="A1714" s="33"/>
      <c r="B1714" s="34"/>
      <c r="C1714" s="220" t="s">
        <v>1</v>
      </c>
      <c r="D1714" s="220" t="s">
        <v>3514</v>
      </c>
      <c r="E1714" s="18" t="s">
        <v>1</v>
      </c>
      <c r="F1714" s="221">
        <v>28.8</v>
      </c>
      <c r="G1714" s="33"/>
      <c r="H1714" s="34"/>
    </row>
    <row r="1715" spans="1:8" s="2" customFormat="1" ht="16.899999999999999" customHeight="1">
      <c r="A1715" s="33"/>
      <c r="B1715" s="34"/>
      <c r="C1715" s="220" t="s">
        <v>3469</v>
      </c>
      <c r="D1715" s="220" t="s">
        <v>195</v>
      </c>
      <c r="E1715" s="18" t="s">
        <v>1</v>
      </c>
      <c r="F1715" s="221">
        <v>46.8</v>
      </c>
      <c r="G1715" s="33"/>
      <c r="H1715" s="34"/>
    </row>
    <row r="1716" spans="1:8" s="2" customFormat="1" ht="16.899999999999999" customHeight="1">
      <c r="A1716" s="33"/>
      <c r="B1716" s="34"/>
      <c r="C1716" s="222" t="s">
        <v>5774</v>
      </c>
      <c r="D1716" s="33"/>
      <c r="E1716" s="33"/>
      <c r="F1716" s="33"/>
      <c r="G1716" s="33"/>
      <c r="H1716" s="34"/>
    </row>
    <row r="1717" spans="1:8" s="2" customFormat="1" ht="16.899999999999999" customHeight="1">
      <c r="A1717" s="33"/>
      <c r="B1717" s="34"/>
      <c r="C1717" s="220" t="s">
        <v>692</v>
      </c>
      <c r="D1717" s="220" t="s">
        <v>693</v>
      </c>
      <c r="E1717" s="18" t="s">
        <v>280</v>
      </c>
      <c r="F1717" s="221">
        <v>46.8</v>
      </c>
      <c r="G1717" s="33"/>
      <c r="H1717" s="34"/>
    </row>
    <row r="1718" spans="1:8" s="2" customFormat="1" ht="16.899999999999999" customHeight="1">
      <c r="A1718" s="33"/>
      <c r="B1718" s="34"/>
      <c r="C1718" s="220" t="s">
        <v>3515</v>
      </c>
      <c r="D1718" s="220" t="s">
        <v>3516</v>
      </c>
      <c r="E1718" s="18" t="s">
        <v>288</v>
      </c>
      <c r="F1718" s="221">
        <v>4.68</v>
      </c>
      <c r="G1718" s="33"/>
      <c r="H1718" s="34"/>
    </row>
    <row r="1719" spans="1:8" s="2" customFormat="1" ht="16.899999999999999" customHeight="1">
      <c r="A1719" s="33"/>
      <c r="B1719" s="34"/>
      <c r="C1719" s="220" t="s">
        <v>312</v>
      </c>
      <c r="D1719" s="220" t="s">
        <v>313</v>
      </c>
      <c r="E1719" s="18" t="s">
        <v>234</v>
      </c>
      <c r="F1719" s="221">
        <v>6.0060000000000002</v>
      </c>
      <c r="G1719" s="33"/>
      <c r="H1719" s="34"/>
    </row>
    <row r="1720" spans="1:8" s="2" customFormat="1" ht="16.899999999999999" customHeight="1">
      <c r="A1720" s="33"/>
      <c r="B1720" s="34"/>
      <c r="C1720" s="216" t="s">
        <v>1814</v>
      </c>
      <c r="D1720" s="217" t="s">
        <v>1</v>
      </c>
      <c r="E1720" s="218" t="s">
        <v>1</v>
      </c>
      <c r="F1720" s="219">
        <v>19.513000000000002</v>
      </c>
      <c r="G1720" s="33"/>
      <c r="H1720" s="34"/>
    </row>
    <row r="1721" spans="1:8" s="2" customFormat="1" ht="16.899999999999999" customHeight="1">
      <c r="A1721" s="33"/>
      <c r="B1721" s="34"/>
      <c r="C1721" s="220" t="s">
        <v>1</v>
      </c>
      <c r="D1721" s="220" t="s">
        <v>3916</v>
      </c>
      <c r="E1721" s="18" t="s">
        <v>1</v>
      </c>
      <c r="F1721" s="221">
        <v>0</v>
      </c>
      <c r="G1721" s="33"/>
      <c r="H1721" s="34"/>
    </row>
    <row r="1722" spans="1:8" s="2" customFormat="1" ht="16.899999999999999" customHeight="1">
      <c r="A1722" s="33"/>
      <c r="B1722" s="34"/>
      <c r="C1722" s="220" t="s">
        <v>1</v>
      </c>
      <c r="D1722" s="220" t="s">
        <v>3917</v>
      </c>
      <c r="E1722" s="18" t="s">
        <v>1</v>
      </c>
      <c r="F1722" s="221">
        <v>19.513000000000002</v>
      </c>
      <c r="G1722" s="33"/>
      <c r="H1722" s="34"/>
    </row>
    <row r="1723" spans="1:8" s="2" customFormat="1" ht="16.899999999999999" customHeight="1">
      <c r="A1723" s="33"/>
      <c r="B1723" s="34"/>
      <c r="C1723" s="220" t="s">
        <v>1814</v>
      </c>
      <c r="D1723" s="220" t="s">
        <v>195</v>
      </c>
      <c r="E1723" s="18" t="s">
        <v>1</v>
      </c>
      <c r="F1723" s="221">
        <v>19.513000000000002</v>
      </c>
      <c r="G1723" s="33"/>
      <c r="H1723" s="34"/>
    </row>
    <row r="1724" spans="1:8" s="2" customFormat="1" ht="16.899999999999999" customHeight="1">
      <c r="A1724" s="33"/>
      <c r="B1724" s="34"/>
      <c r="C1724" s="222" t="s">
        <v>5774</v>
      </c>
      <c r="D1724" s="33"/>
      <c r="E1724" s="33"/>
      <c r="F1724" s="33"/>
      <c r="G1724" s="33"/>
      <c r="H1724" s="34"/>
    </row>
    <row r="1725" spans="1:8" s="2" customFormat="1" ht="16.899999999999999" customHeight="1">
      <c r="A1725" s="33"/>
      <c r="B1725" s="34"/>
      <c r="C1725" s="220" t="s">
        <v>2839</v>
      </c>
      <c r="D1725" s="220" t="s">
        <v>2840</v>
      </c>
      <c r="E1725" s="18" t="s">
        <v>228</v>
      </c>
      <c r="F1725" s="221">
        <v>19.513000000000002</v>
      </c>
      <c r="G1725" s="33"/>
      <c r="H1725" s="34"/>
    </row>
    <row r="1726" spans="1:8" s="2" customFormat="1" ht="16.899999999999999" customHeight="1">
      <c r="A1726" s="33"/>
      <c r="B1726" s="34"/>
      <c r="C1726" s="220" t="s">
        <v>348</v>
      </c>
      <c r="D1726" s="220" t="s">
        <v>349</v>
      </c>
      <c r="E1726" s="18" t="s">
        <v>228</v>
      </c>
      <c r="F1726" s="221">
        <v>19.513000000000002</v>
      </c>
      <c r="G1726" s="33"/>
      <c r="H1726" s="34"/>
    </row>
    <row r="1727" spans="1:8" s="2" customFormat="1" ht="16.899999999999999" customHeight="1">
      <c r="A1727" s="33"/>
      <c r="B1727" s="34"/>
      <c r="C1727" s="216" t="s">
        <v>1502</v>
      </c>
      <c r="D1727" s="217" t="s">
        <v>1</v>
      </c>
      <c r="E1727" s="218" t="s">
        <v>1</v>
      </c>
      <c r="F1727" s="219">
        <v>1292.8820000000001</v>
      </c>
      <c r="G1727" s="33"/>
      <c r="H1727" s="34"/>
    </row>
    <row r="1728" spans="1:8" s="2" customFormat="1" ht="16.899999999999999" customHeight="1">
      <c r="A1728" s="33"/>
      <c r="B1728" s="34"/>
      <c r="C1728" s="220" t="s">
        <v>1</v>
      </c>
      <c r="D1728" s="220" t="s">
        <v>3855</v>
      </c>
      <c r="E1728" s="18" t="s">
        <v>1</v>
      </c>
      <c r="F1728" s="221">
        <v>1292.8820000000001</v>
      </c>
      <c r="G1728" s="33"/>
      <c r="H1728" s="34"/>
    </row>
    <row r="1729" spans="1:8" s="2" customFormat="1" ht="16.899999999999999" customHeight="1">
      <c r="A1729" s="33"/>
      <c r="B1729" s="34"/>
      <c r="C1729" s="220" t="s">
        <v>1502</v>
      </c>
      <c r="D1729" s="220" t="s">
        <v>195</v>
      </c>
      <c r="E1729" s="18" t="s">
        <v>1</v>
      </c>
      <c r="F1729" s="221">
        <v>1292.8820000000001</v>
      </c>
      <c r="G1729" s="33"/>
      <c r="H1729" s="34"/>
    </row>
    <row r="1730" spans="1:8" s="2" customFormat="1" ht="16.899999999999999" customHeight="1">
      <c r="A1730" s="33"/>
      <c r="B1730" s="34"/>
      <c r="C1730" s="222" t="s">
        <v>5774</v>
      </c>
      <c r="D1730" s="33"/>
      <c r="E1730" s="33"/>
      <c r="F1730" s="33"/>
      <c r="G1730" s="33"/>
      <c r="H1730" s="34"/>
    </row>
    <row r="1731" spans="1:8" s="2" customFormat="1" ht="16.899999999999999" customHeight="1">
      <c r="A1731" s="33"/>
      <c r="B1731" s="34"/>
      <c r="C1731" s="220" t="s">
        <v>326</v>
      </c>
      <c r="D1731" s="220" t="s">
        <v>327</v>
      </c>
      <c r="E1731" s="18" t="s">
        <v>228</v>
      </c>
      <c r="F1731" s="221">
        <v>1111.8789999999999</v>
      </c>
      <c r="G1731" s="33"/>
      <c r="H1731" s="34"/>
    </row>
    <row r="1732" spans="1:8" s="2" customFormat="1" ht="16.899999999999999" customHeight="1">
      <c r="A1732" s="33"/>
      <c r="B1732" s="34"/>
      <c r="C1732" s="220" t="s">
        <v>512</v>
      </c>
      <c r="D1732" s="220" t="s">
        <v>513</v>
      </c>
      <c r="E1732" s="18" t="s">
        <v>228</v>
      </c>
      <c r="F1732" s="221">
        <v>181.00299999999999</v>
      </c>
      <c r="G1732" s="33"/>
      <c r="H1732" s="34"/>
    </row>
    <row r="1733" spans="1:8" s="2" customFormat="1" ht="16.899999999999999" customHeight="1">
      <c r="A1733" s="33"/>
      <c r="B1733" s="34"/>
      <c r="C1733" s="220" t="s">
        <v>334</v>
      </c>
      <c r="D1733" s="220" t="s">
        <v>858</v>
      </c>
      <c r="E1733" s="18" t="s">
        <v>228</v>
      </c>
      <c r="F1733" s="221">
        <v>1163.5940000000001</v>
      </c>
      <c r="G1733" s="33"/>
      <c r="H1733" s="34"/>
    </row>
    <row r="1734" spans="1:8" s="2" customFormat="1" ht="16.899999999999999" customHeight="1">
      <c r="A1734" s="33"/>
      <c r="B1734" s="34"/>
      <c r="C1734" s="220" t="s">
        <v>521</v>
      </c>
      <c r="D1734" s="220" t="s">
        <v>862</v>
      </c>
      <c r="E1734" s="18" t="s">
        <v>228</v>
      </c>
      <c r="F1734" s="221">
        <v>129.28800000000001</v>
      </c>
      <c r="G1734" s="33"/>
      <c r="H1734" s="34"/>
    </row>
    <row r="1735" spans="1:8" s="2" customFormat="1" ht="16.899999999999999" customHeight="1">
      <c r="A1735" s="33"/>
      <c r="B1735" s="34"/>
      <c r="C1735" s="216" t="s">
        <v>267</v>
      </c>
      <c r="D1735" s="217" t="s">
        <v>1</v>
      </c>
      <c r="E1735" s="218" t="s">
        <v>1</v>
      </c>
      <c r="F1735" s="219">
        <v>7.5659999999999998</v>
      </c>
      <c r="G1735" s="33"/>
      <c r="H1735" s="34"/>
    </row>
    <row r="1736" spans="1:8" s="2" customFormat="1" ht="16.899999999999999" customHeight="1">
      <c r="A1736" s="33"/>
      <c r="B1736" s="34"/>
      <c r="C1736" s="220" t="s">
        <v>1</v>
      </c>
      <c r="D1736" s="220" t="s">
        <v>3655</v>
      </c>
      <c r="E1736" s="18" t="s">
        <v>1</v>
      </c>
      <c r="F1736" s="221">
        <v>0</v>
      </c>
      <c r="G1736" s="33"/>
      <c r="H1736" s="34"/>
    </row>
    <row r="1737" spans="1:8" s="2" customFormat="1" ht="16.899999999999999" customHeight="1">
      <c r="A1737" s="33"/>
      <c r="B1737" s="34"/>
      <c r="C1737" s="220" t="s">
        <v>3475</v>
      </c>
      <c r="D1737" s="220" t="s">
        <v>3656</v>
      </c>
      <c r="E1737" s="18" t="s">
        <v>1</v>
      </c>
      <c r="F1737" s="221">
        <v>2.044</v>
      </c>
      <c r="G1737" s="33"/>
      <c r="H1737" s="34"/>
    </row>
    <row r="1738" spans="1:8" s="2" customFormat="1" ht="16.899999999999999" customHeight="1">
      <c r="A1738" s="33"/>
      <c r="B1738" s="34"/>
      <c r="C1738" s="220" t="s">
        <v>1818</v>
      </c>
      <c r="D1738" s="220" t="s">
        <v>3657</v>
      </c>
      <c r="E1738" s="18" t="s">
        <v>1</v>
      </c>
      <c r="F1738" s="221">
        <v>5.5220000000000002</v>
      </c>
      <c r="G1738" s="33"/>
      <c r="H1738" s="34"/>
    </row>
    <row r="1739" spans="1:8" s="2" customFormat="1" ht="16.899999999999999" customHeight="1">
      <c r="A1739" s="33"/>
      <c r="B1739" s="34"/>
      <c r="C1739" s="220" t="s">
        <v>267</v>
      </c>
      <c r="D1739" s="220" t="s">
        <v>195</v>
      </c>
      <c r="E1739" s="18" t="s">
        <v>1</v>
      </c>
      <c r="F1739" s="221">
        <v>7.5659999999999998</v>
      </c>
      <c r="G1739" s="33"/>
      <c r="H1739" s="34"/>
    </row>
    <row r="1740" spans="1:8" s="2" customFormat="1" ht="16.899999999999999" customHeight="1">
      <c r="A1740" s="33"/>
      <c r="B1740" s="34"/>
      <c r="C1740" s="222" t="s">
        <v>5774</v>
      </c>
      <c r="D1740" s="33"/>
      <c r="E1740" s="33"/>
      <c r="F1740" s="33"/>
      <c r="G1740" s="33"/>
      <c r="H1740" s="34"/>
    </row>
    <row r="1741" spans="1:8" s="2" customFormat="1" ht="16.899999999999999" customHeight="1">
      <c r="A1741" s="33"/>
      <c r="B1741" s="34"/>
      <c r="C1741" s="220" t="s">
        <v>322</v>
      </c>
      <c r="D1741" s="220" t="s">
        <v>323</v>
      </c>
      <c r="E1741" s="18" t="s">
        <v>288</v>
      </c>
      <c r="F1741" s="221">
        <v>37.83</v>
      </c>
      <c r="G1741" s="33"/>
      <c r="H1741" s="34"/>
    </row>
    <row r="1742" spans="1:8" s="2" customFormat="1" ht="16.899999999999999" customHeight="1">
      <c r="A1742" s="33"/>
      <c r="B1742" s="34"/>
      <c r="C1742" s="220" t="s">
        <v>326</v>
      </c>
      <c r="D1742" s="220" t="s">
        <v>327</v>
      </c>
      <c r="E1742" s="18" t="s">
        <v>228</v>
      </c>
      <c r="F1742" s="221">
        <v>1111.8789999999999</v>
      </c>
      <c r="G1742" s="33"/>
      <c r="H1742" s="34"/>
    </row>
    <row r="1743" spans="1:8" s="2" customFormat="1" ht="16.899999999999999" customHeight="1">
      <c r="A1743" s="33"/>
      <c r="B1743" s="34"/>
      <c r="C1743" s="216" t="s">
        <v>1818</v>
      </c>
      <c r="D1743" s="217" t="s">
        <v>1</v>
      </c>
      <c r="E1743" s="218" t="s">
        <v>1</v>
      </c>
      <c r="F1743" s="219">
        <v>5.5220000000000002</v>
      </c>
      <c r="G1743" s="33"/>
      <c r="H1743" s="34"/>
    </row>
    <row r="1744" spans="1:8" s="2" customFormat="1" ht="16.899999999999999" customHeight="1">
      <c r="A1744" s="33"/>
      <c r="B1744" s="34"/>
      <c r="C1744" s="220" t="s">
        <v>1818</v>
      </c>
      <c r="D1744" s="220" t="s">
        <v>3657</v>
      </c>
      <c r="E1744" s="18" t="s">
        <v>1</v>
      </c>
      <c r="F1744" s="221">
        <v>5.5220000000000002</v>
      </c>
      <c r="G1744" s="33"/>
      <c r="H1744" s="34"/>
    </row>
    <row r="1745" spans="1:8" s="2" customFormat="1" ht="16.899999999999999" customHeight="1">
      <c r="A1745" s="33"/>
      <c r="B1745" s="34"/>
      <c r="C1745" s="222" t="s">
        <v>5774</v>
      </c>
      <c r="D1745" s="33"/>
      <c r="E1745" s="33"/>
      <c r="F1745" s="33"/>
      <c r="G1745" s="33"/>
      <c r="H1745" s="34"/>
    </row>
    <row r="1746" spans="1:8" s="2" customFormat="1" ht="16.899999999999999" customHeight="1">
      <c r="A1746" s="33"/>
      <c r="B1746" s="34"/>
      <c r="C1746" s="220" t="s">
        <v>322</v>
      </c>
      <c r="D1746" s="220" t="s">
        <v>323</v>
      </c>
      <c r="E1746" s="18" t="s">
        <v>288</v>
      </c>
      <c r="F1746" s="221">
        <v>37.83</v>
      </c>
      <c r="G1746" s="33"/>
      <c r="H1746" s="34"/>
    </row>
    <row r="1747" spans="1:8" s="2" customFormat="1" ht="16.899999999999999" customHeight="1">
      <c r="A1747" s="33"/>
      <c r="B1747" s="34"/>
      <c r="C1747" s="220" t="s">
        <v>3827</v>
      </c>
      <c r="D1747" s="220" t="s">
        <v>3828</v>
      </c>
      <c r="E1747" s="18" t="s">
        <v>228</v>
      </c>
      <c r="F1747" s="221">
        <v>4.97</v>
      </c>
      <c r="G1747" s="33"/>
      <c r="H1747" s="34"/>
    </row>
    <row r="1748" spans="1:8" s="2" customFormat="1" ht="16.899999999999999" customHeight="1">
      <c r="A1748" s="33"/>
      <c r="B1748" s="34"/>
      <c r="C1748" s="220" t="s">
        <v>348</v>
      </c>
      <c r="D1748" s="220" t="s">
        <v>349</v>
      </c>
      <c r="E1748" s="18" t="s">
        <v>228</v>
      </c>
      <c r="F1748" s="221">
        <v>5.5220000000000002</v>
      </c>
      <c r="G1748" s="33"/>
      <c r="H1748" s="34"/>
    </row>
    <row r="1749" spans="1:8" s="2" customFormat="1" ht="16.899999999999999" customHeight="1">
      <c r="A1749" s="33"/>
      <c r="B1749" s="34"/>
      <c r="C1749" s="220" t="s">
        <v>525</v>
      </c>
      <c r="D1749" s="220" t="s">
        <v>526</v>
      </c>
      <c r="E1749" s="18" t="s">
        <v>228</v>
      </c>
      <c r="F1749" s="221">
        <v>1189.4880000000001</v>
      </c>
      <c r="G1749" s="33"/>
      <c r="H1749" s="34"/>
    </row>
    <row r="1750" spans="1:8" s="2" customFormat="1" ht="16.899999999999999" customHeight="1">
      <c r="A1750" s="33"/>
      <c r="B1750" s="34"/>
      <c r="C1750" s="220" t="s">
        <v>362</v>
      </c>
      <c r="D1750" s="220" t="s">
        <v>363</v>
      </c>
      <c r="E1750" s="18" t="s">
        <v>288</v>
      </c>
      <c r="F1750" s="221">
        <v>55.22</v>
      </c>
      <c r="G1750" s="33"/>
      <c r="H1750" s="34"/>
    </row>
    <row r="1751" spans="1:8" s="2" customFormat="1" ht="16.899999999999999" customHeight="1">
      <c r="A1751" s="33"/>
      <c r="B1751" s="34"/>
      <c r="C1751" s="220" t="s">
        <v>338</v>
      </c>
      <c r="D1751" s="220" t="s">
        <v>339</v>
      </c>
      <c r="E1751" s="18" t="s">
        <v>288</v>
      </c>
      <c r="F1751" s="221">
        <v>27.61</v>
      </c>
      <c r="G1751" s="33"/>
      <c r="H1751" s="34"/>
    </row>
    <row r="1752" spans="1:8" s="2" customFormat="1" ht="16.899999999999999" customHeight="1">
      <c r="A1752" s="33"/>
      <c r="B1752" s="34"/>
      <c r="C1752" s="220" t="s">
        <v>357</v>
      </c>
      <c r="D1752" s="220" t="s">
        <v>358</v>
      </c>
      <c r="E1752" s="18" t="s">
        <v>288</v>
      </c>
      <c r="F1752" s="221">
        <v>27.61</v>
      </c>
      <c r="G1752" s="33"/>
      <c r="H1752" s="34"/>
    </row>
    <row r="1753" spans="1:8" s="2" customFormat="1" ht="16.899999999999999" customHeight="1">
      <c r="A1753" s="33"/>
      <c r="B1753" s="34"/>
      <c r="C1753" s="216" t="s">
        <v>3475</v>
      </c>
      <c r="D1753" s="217" t="s">
        <v>1</v>
      </c>
      <c r="E1753" s="218" t="s">
        <v>1</v>
      </c>
      <c r="F1753" s="219">
        <v>2.044</v>
      </c>
      <c r="G1753" s="33"/>
      <c r="H1753" s="34"/>
    </row>
    <row r="1754" spans="1:8" s="2" customFormat="1" ht="16.899999999999999" customHeight="1">
      <c r="A1754" s="33"/>
      <c r="B1754" s="34"/>
      <c r="C1754" s="220" t="s">
        <v>1</v>
      </c>
      <c r="D1754" s="220" t="s">
        <v>3655</v>
      </c>
      <c r="E1754" s="18" t="s">
        <v>1</v>
      </c>
      <c r="F1754" s="221">
        <v>0</v>
      </c>
      <c r="G1754" s="33"/>
      <c r="H1754" s="34"/>
    </row>
    <row r="1755" spans="1:8" s="2" customFormat="1" ht="16.899999999999999" customHeight="1">
      <c r="A1755" s="33"/>
      <c r="B1755" s="34"/>
      <c r="C1755" s="220" t="s">
        <v>3475</v>
      </c>
      <c r="D1755" s="220" t="s">
        <v>3656</v>
      </c>
      <c r="E1755" s="18" t="s">
        <v>1</v>
      </c>
      <c r="F1755" s="221">
        <v>2.044</v>
      </c>
      <c r="G1755" s="33"/>
      <c r="H1755" s="34"/>
    </row>
    <row r="1756" spans="1:8" s="2" customFormat="1" ht="16.899999999999999" customHeight="1">
      <c r="A1756" s="33"/>
      <c r="B1756" s="34"/>
      <c r="C1756" s="222" t="s">
        <v>5774</v>
      </c>
      <c r="D1756" s="33"/>
      <c r="E1756" s="33"/>
      <c r="F1756" s="33"/>
      <c r="G1756" s="33"/>
      <c r="H1756" s="34"/>
    </row>
    <row r="1757" spans="1:8" s="2" customFormat="1" ht="16.899999999999999" customHeight="1">
      <c r="A1757" s="33"/>
      <c r="B1757" s="34"/>
      <c r="C1757" s="220" t="s">
        <v>322</v>
      </c>
      <c r="D1757" s="220" t="s">
        <v>323</v>
      </c>
      <c r="E1757" s="18" t="s">
        <v>288</v>
      </c>
      <c r="F1757" s="221">
        <v>37.83</v>
      </c>
      <c r="G1757" s="33"/>
      <c r="H1757" s="34"/>
    </row>
    <row r="1758" spans="1:8" s="2" customFormat="1" ht="16.899999999999999" customHeight="1">
      <c r="A1758" s="33"/>
      <c r="B1758" s="34"/>
      <c r="C1758" s="220" t="s">
        <v>2109</v>
      </c>
      <c r="D1758" s="220" t="s">
        <v>2110</v>
      </c>
      <c r="E1758" s="18" t="s">
        <v>228</v>
      </c>
      <c r="F1758" s="221">
        <v>97.855999999999995</v>
      </c>
      <c r="G1758" s="33"/>
      <c r="H1758" s="34"/>
    </row>
    <row r="1759" spans="1:8" s="2" customFormat="1" ht="16.899999999999999" customHeight="1">
      <c r="A1759" s="33"/>
      <c r="B1759" s="34"/>
      <c r="C1759" s="216" t="s">
        <v>3477</v>
      </c>
      <c r="D1759" s="217" t="s">
        <v>1</v>
      </c>
      <c r="E1759" s="218" t="s">
        <v>1</v>
      </c>
      <c r="F1759" s="219">
        <v>399.69299999999998</v>
      </c>
      <c r="G1759" s="33"/>
      <c r="H1759" s="34"/>
    </row>
    <row r="1760" spans="1:8" s="2" customFormat="1" ht="16.899999999999999" customHeight="1">
      <c r="A1760" s="33"/>
      <c r="B1760" s="34"/>
      <c r="C1760" s="220" t="s">
        <v>1</v>
      </c>
      <c r="D1760" s="220" t="s">
        <v>3672</v>
      </c>
      <c r="E1760" s="18" t="s">
        <v>1</v>
      </c>
      <c r="F1760" s="221">
        <v>0</v>
      </c>
      <c r="G1760" s="33"/>
      <c r="H1760" s="34"/>
    </row>
    <row r="1761" spans="1:8" s="2" customFormat="1" ht="16.899999999999999" customHeight="1">
      <c r="A1761" s="33"/>
      <c r="B1761" s="34"/>
      <c r="C1761" s="220" t="s">
        <v>1</v>
      </c>
      <c r="D1761" s="220" t="s">
        <v>3763</v>
      </c>
      <c r="E1761" s="18" t="s">
        <v>1</v>
      </c>
      <c r="F1761" s="221">
        <v>30.542999999999999</v>
      </c>
      <c r="G1761" s="33"/>
      <c r="H1761" s="34"/>
    </row>
    <row r="1762" spans="1:8" s="2" customFormat="1" ht="16.899999999999999" customHeight="1">
      <c r="A1762" s="33"/>
      <c r="B1762" s="34"/>
      <c r="C1762" s="220" t="s">
        <v>1</v>
      </c>
      <c r="D1762" s="220" t="s">
        <v>3700</v>
      </c>
      <c r="E1762" s="18" t="s">
        <v>1</v>
      </c>
      <c r="F1762" s="221">
        <v>0</v>
      </c>
      <c r="G1762" s="33"/>
      <c r="H1762" s="34"/>
    </row>
    <row r="1763" spans="1:8" s="2" customFormat="1" ht="16.899999999999999" customHeight="1">
      <c r="A1763" s="33"/>
      <c r="B1763" s="34"/>
      <c r="C1763" s="220" t="s">
        <v>1</v>
      </c>
      <c r="D1763" s="220" t="s">
        <v>3764</v>
      </c>
      <c r="E1763" s="18" t="s">
        <v>1</v>
      </c>
      <c r="F1763" s="221">
        <v>34.956000000000003</v>
      </c>
      <c r="G1763" s="33"/>
      <c r="H1763" s="34"/>
    </row>
    <row r="1764" spans="1:8" s="2" customFormat="1" ht="16.899999999999999" customHeight="1">
      <c r="A1764" s="33"/>
      <c r="B1764" s="34"/>
      <c r="C1764" s="220" t="s">
        <v>1</v>
      </c>
      <c r="D1764" s="220" t="s">
        <v>3703</v>
      </c>
      <c r="E1764" s="18" t="s">
        <v>1</v>
      </c>
      <c r="F1764" s="221">
        <v>0</v>
      </c>
      <c r="G1764" s="33"/>
      <c r="H1764" s="34"/>
    </row>
    <row r="1765" spans="1:8" s="2" customFormat="1" ht="16.899999999999999" customHeight="1">
      <c r="A1765" s="33"/>
      <c r="B1765" s="34"/>
      <c r="C1765" s="220" t="s">
        <v>1</v>
      </c>
      <c r="D1765" s="220" t="s">
        <v>3765</v>
      </c>
      <c r="E1765" s="18" t="s">
        <v>1</v>
      </c>
      <c r="F1765" s="221">
        <v>11.833</v>
      </c>
      <c r="G1765" s="33"/>
      <c r="H1765" s="34"/>
    </row>
    <row r="1766" spans="1:8" s="2" customFormat="1" ht="16.899999999999999" customHeight="1">
      <c r="A1766" s="33"/>
      <c r="B1766" s="34"/>
      <c r="C1766" s="220" t="s">
        <v>1</v>
      </c>
      <c r="D1766" s="220" t="s">
        <v>3709</v>
      </c>
      <c r="E1766" s="18" t="s">
        <v>1</v>
      </c>
      <c r="F1766" s="221">
        <v>0</v>
      </c>
      <c r="G1766" s="33"/>
      <c r="H1766" s="34"/>
    </row>
    <row r="1767" spans="1:8" s="2" customFormat="1" ht="16.899999999999999" customHeight="1">
      <c r="A1767" s="33"/>
      <c r="B1767" s="34"/>
      <c r="C1767" s="220" t="s">
        <v>1</v>
      </c>
      <c r="D1767" s="220" t="s">
        <v>3766</v>
      </c>
      <c r="E1767" s="18" t="s">
        <v>1</v>
      </c>
      <c r="F1767" s="221">
        <v>46.98</v>
      </c>
      <c r="G1767" s="33"/>
      <c r="H1767" s="34"/>
    </row>
    <row r="1768" spans="1:8" s="2" customFormat="1" ht="16.899999999999999" customHeight="1">
      <c r="A1768" s="33"/>
      <c r="B1768" s="34"/>
      <c r="C1768" s="220" t="s">
        <v>1</v>
      </c>
      <c r="D1768" s="220" t="s">
        <v>3712</v>
      </c>
      <c r="E1768" s="18" t="s">
        <v>1</v>
      </c>
      <c r="F1768" s="221">
        <v>0</v>
      </c>
      <c r="G1768" s="33"/>
      <c r="H1768" s="34"/>
    </row>
    <row r="1769" spans="1:8" s="2" customFormat="1" ht="16.899999999999999" customHeight="1">
      <c r="A1769" s="33"/>
      <c r="B1769" s="34"/>
      <c r="C1769" s="220" t="s">
        <v>1</v>
      </c>
      <c r="D1769" s="220" t="s">
        <v>3767</v>
      </c>
      <c r="E1769" s="18" t="s">
        <v>1</v>
      </c>
      <c r="F1769" s="221">
        <v>33.500999999999998</v>
      </c>
      <c r="G1769" s="33"/>
      <c r="H1769" s="34"/>
    </row>
    <row r="1770" spans="1:8" s="2" customFormat="1" ht="16.899999999999999" customHeight="1">
      <c r="A1770" s="33"/>
      <c r="B1770" s="34"/>
      <c r="C1770" s="220" t="s">
        <v>1</v>
      </c>
      <c r="D1770" s="220" t="s">
        <v>3715</v>
      </c>
      <c r="E1770" s="18" t="s">
        <v>1</v>
      </c>
      <c r="F1770" s="221">
        <v>0</v>
      </c>
      <c r="G1770" s="33"/>
      <c r="H1770" s="34"/>
    </row>
    <row r="1771" spans="1:8" s="2" customFormat="1" ht="16.899999999999999" customHeight="1">
      <c r="A1771" s="33"/>
      <c r="B1771" s="34"/>
      <c r="C1771" s="220" t="s">
        <v>1</v>
      </c>
      <c r="D1771" s="220" t="s">
        <v>3768</v>
      </c>
      <c r="E1771" s="18" t="s">
        <v>1</v>
      </c>
      <c r="F1771" s="221">
        <v>38.518999999999998</v>
      </c>
      <c r="G1771" s="33"/>
      <c r="H1771" s="34"/>
    </row>
    <row r="1772" spans="1:8" s="2" customFormat="1" ht="16.899999999999999" customHeight="1">
      <c r="A1772" s="33"/>
      <c r="B1772" s="34"/>
      <c r="C1772" s="220" t="s">
        <v>1</v>
      </c>
      <c r="D1772" s="220" t="s">
        <v>3722</v>
      </c>
      <c r="E1772" s="18" t="s">
        <v>1</v>
      </c>
      <c r="F1772" s="221">
        <v>0</v>
      </c>
      <c r="G1772" s="33"/>
      <c r="H1772" s="34"/>
    </row>
    <row r="1773" spans="1:8" s="2" customFormat="1" ht="16.899999999999999" customHeight="1">
      <c r="A1773" s="33"/>
      <c r="B1773" s="34"/>
      <c r="C1773" s="220" t="s">
        <v>1</v>
      </c>
      <c r="D1773" s="220" t="s">
        <v>3769</v>
      </c>
      <c r="E1773" s="18" t="s">
        <v>1</v>
      </c>
      <c r="F1773" s="221">
        <v>58.259</v>
      </c>
      <c r="G1773" s="33"/>
      <c r="H1773" s="34"/>
    </row>
    <row r="1774" spans="1:8" s="2" customFormat="1" ht="16.899999999999999" customHeight="1">
      <c r="A1774" s="33"/>
      <c r="B1774" s="34"/>
      <c r="C1774" s="220" t="s">
        <v>1</v>
      </c>
      <c r="D1774" s="220" t="s">
        <v>3725</v>
      </c>
      <c r="E1774" s="18" t="s">
        <v>1</v>
      </c>
      <c r="F1774" s="221">
        <v>0</v>
      </c>
      <c r="G1774" s="33"/>
      <c r="H1774" s="34"/>
    </row>
    <row r="1775" spans="1:8" s="2" customFormat="1" ht="16.899999999999999" customHeight="1">
      <c r="A1775" s="33"/>
      <c r="B1775" s="34"/>
      <c r="C1775" s="220" t="s">
        <v>1</v>
      </c>
      <c r="D1775" s="220" t="s">
        <v>3770</v>
      </c>
      <c r="E1775" s="18" t="s">
        <v>1</v>
      </c>
      <c r="F1775" s="221">
        <v>40.466999999999999</v>
      </c>
      <c r="G1775" s="33"/>
      <c r="H1775" s="34"/>
    </row>
    <row r="1776" spans="1:8" s="2" customFormat="1" ht="16.899999999999999" customHeight="1">
      <c r="A1776" s="33"/>
      <c r="B1776" s="34"/>
      <c r="C1776" s="220" t="s">
        <v>1</v>
      </c>
      <c r="D1776" s="220" t="s">
        <v>3728</v>
      </c>
      <c r="E1776" s="18" t="s">
        <v>1</v>
      </c>
      <c r="F1776" s="221">
        <v>0</v>
      </c>
      <c r="G1776" s="33"/>
      <c r="H1776" s="34"/>
    </row>
    <row r="1777" spans="1:8" s="2" customFormat="1" ht="16.899999999999999" customHeight="1">
      <c r="A1777" s="33"/>
      <c r="B1777" s="34"/>
      <c r="C1777" s="220" t="s">
        <v>1</v>
      </c>
      <c r="D1777" s="220" t="s">
        <v>3771</v>
      </c>
      <c r="E1777" s="18" t="s">
        <v>1</v>
      </c>
      <c r="F1777" s="221">
        <v>23.539000000000001</v>
      </c>
      <c r="G1777" s="33"/>
      <c r="H1777" s="34"/>
    </row>
    <row r="1778" spans="1:8" s="2" customFormat="1" ht="16.899999999999999" customHeight="1">
      <c r="A1778" s="33"/>
      <c r="B1778" s="34"/>
      <c r="C1778" s="220" t="s">
        <v>1</v>
      </c>
      <c r="D1778" s="220" t="s">
        <v>3731</v>
      </c>
      <c r="E1778" s="18" t="s">
        <v>1</v>
      </c>
      <c r="F1778" s="221">
        <v>0</v>
      </c>
      <c r="G1778" s="33"/>
      <c r="H1778" s="34"/>
    </row>
    <row r="1779" spans="1:8" s="2" customFormat="1" ht="16.899999999999999" customHeight="1">
      <c r="A1779" s="33"/>
      <c r="B1779" s="34"/>
      <c r="C1779" s="220" t="s">
        <v>1</v>
      </c>
      <c r="D1779" s="220" t="s">
        <v>3772</v>
      </c>
      <c r="E1779" s="18" t="s">
        <v>1</v>
      </c>
      <c r="F1779" s="221">
        <v>14.108000000000001</v>
      </c>
      <c r="G1779" s="33"/>
      <c r="H1779" s="34"/>
    </row>
    <row r="1780" spans="1:8" s="2" customFormat="1" ht="16.899999999999999" customHeight="1">
      <c r="A1780" s="33"/>
      <c r="B1780" s="34"/>
      <c r="C1780" s="220" t="s">
        <v>1</v>
      </c>
      <c r="D1780" s="220" t="s">
        <v>3734</v>
      </c>
      <c r="E1780" s="18" t="s">
        <v>1</v>
      </c>
      <c r="F1780" s="221">
        <v>0</v>
      </c>
      <c r="G1780" s="33"/>
      <c r="H1780" s="34"/>
    </row>
    <row r="1781" spans="1:8" s="2" customFormat="1" ht="16.899999999999999" customHeight="1">
      <c r="A1781" s="33"/>
      <c r="B1781" s="34"/>
      <c r="C1781" s="220" t="s">
        <v>1</v>
      </c>
      <c r="D1781" s="220" t="s">
        <v>3773</v>
      </c>
      <c r="E1781" s="18" t="s">
        <v>1</v>
      </c>
      <c r="F1781" s="221">
        <v>31.75</v>
      </c>
      <c r="G1781" s="33"/>
      <c r="H1781" s="34"/>
    </row>
    <row r="1782" spans="1:8" s="2" customFormat="1" ht="16.899999999999999" customHeight="1">
      <c r="A1782" s="33"/>
      <c r="B1782" s="34"/>
      <c r="C1782" s="220" t="s">
        <v>1</v>
      </c>
      <c r="D1782" s="220" t="s">
        <v>3737</v>
      </c>
      <c r="E1782" s="18" t="s">
        <v>1</v>
      </c>
      <c r="F1782" s="221">
        <v>0</v>
      </c>
      <c r="G1782" s="33"/>
      <c r="H1782" s="34"/>
    </row>
    <row r="1783" spans="1:8" s="2" customFormat="1" ht="16.899999999999999" customHeight="1">
      <c r="A1783" s="33"/>
      <c r="B1783" s="34"/>
      <c r="C1783" s="220" t="s">
        <v>1</v>
      </c>
      <c r="D1783" s="220" t="s">
        <v>3774</v>
      </c>
      <c r="E1783" s="18" t="s">
        <v>1</v>
      </c>
      <c r="F1783" s="221">
        <v>27.581</v>
      </c>
      <c r="G1783" s="33"/>
      <c r="H1783" s="34"/>
    </row>
    <row r="1784" spans="1:8" s="2" customFormat="1" ht="16.899999999999999" customHeight="1">
      <c r="A1784" s="33"/>
      <c r="B1784" s="34"/>
      <c r="C1784" s="220" t="s">
        <v>1</v>
      </c>
      <c r="D1784" s="220" t="s">
        <v>3740</v>
      </c>
      <c r="E1784" s="18" t="s">
        <v>1</v>
      </c>
      <c r="F1784" s="221">
        <v>0</v>
      </c>
      <c r="G1784" s="33"/>
      <c r="H1784" s="34"/>
    </row>
    <row r="1785" spans="1:8" s="2" customFormat="1" ht="16.899999999999999" customHeight="1">
      <c r="A1785" s="33"/>
      <c r="B1785" s="34"/>
      <c r="C1785" s="220" t="s">
        <v>1</v>
      </c>
      <c r="D1785" s="220" t="s">
        <v>3775</v>
      </c>
      <c r="E1785" s="18" t="s">
        <v>1</v>
      </c>
      <c r="F1785" s="221">
        <v>7.657</v>
      </c>
      <c r="G1785" s="33"/>
      <c r="H1785" s="34"/>
    </row>
    <row r="1786" spans="1:8" s="2" customFormat="1" ht="16.899999999999999" customHeight="1">
      <c r="A1786" s="33"/>
      <c r="B1786" s="34"/>
      <c r="C1786" s="220" t="s">
        <v>3477</v>
      </c>
      <c r="D1786" s="220" t="s">
        <v>195</v>
      </c>
      <c r="E1786" s="18" t="s">
        <v>1</v>
      </c>
      <c r="F1786" s="221">
        <v>399.69299999999998</v>
      </c>
      <c r="G1786" s="33"/>
      <c r="H1786" s="34"/>
    </row>
    <row r="1787" spans="1:8" s="2" customFormat="1" ht="16.899999999999999" customHeight="1">
      <c r="A1787" s="33"/>
      <c r="B1787" s="34"/>
      <c r="C1787" s="222" t="s">
        <v>5774</v>
      </c>
      <c r="D1787" s="33"/>
      <c r="E1787" s="33"/>
      <c r="F1787" s="33"/>
      <c r="G1787" s="33"/>
      <c r="H1787" s="34"/>
    </row>
    <row r="1788" spans="1:8" s="2" customFormat="1" ht="16.899999999999999" customHeight="1">
      <c r="A1788" s="33"/>
      <c r="B1788" s="34"/>
      <c r="C1788" s="220" t="s">
        <v>1560</v>
      </c>
      <c r="D1788" s="220" t="s">
        <v>1561</v>
      </c>
      <c r="E1788" s="18" t="s">
        <v>288</v>
      </c>
      <c r="F1788" s="221">
        <v>399.69299999999998</v>
      </c>
      <c r="G1788" s="33"/>
      <c r="H1788" s="34"/>
    </row>
    <row r="1789" spans="1:8" s="2" customFormat="1" ht="16.899999999999999" customHeight="1">
      <c r="A1789" s="33"/>
      <c r="B1789" s="34"/>
      <c r="C1789" s="220" t="s">
        <v>3777</v>
      </c>
      <c r="D1789" s="220" t="s">
        <v>3778</v>
      </c>
      <c r="E1789" s="18" t="s">
        <v>288</v>
      </c>
      <c r="F1789" s="221">
        <v>2142.6529999999998</v>
      </c>
      <c r="G1789" s="33"/>
      <c r="H1789" s="34"/>
    </row>
    <row r="1790" spans="1:8" s="2" customFormat="1" ht="16.899999999999999" customHeight="1">
      <c r="A1790" s="33"/>
      <c r="B1790" s="34"/>
      <c r="C1790" s="216" t="s">
        <v>1838</v>
      </c>
      <c r="D1790" s="217" t="s">
        <v>1</v>
      </c>
      <c r="E1790" s="218" t="s">
        <v>1</v>
      </c>
      <c r="F1790" s="219">
        <v>30.8</v>
      </c>
      <c r="G1790" s="33"/>
      <c r="H1790" s="34"/>
    </row>
    <row r="1791" spans="1:8" s="2" customFormat="1" ht="16.899999999999999" customHeight="1">
      <c r="A1791" s="33"/>
      <c r="B1791" s="34"/>
      <c r="C1791" s="220" t="s">
        <v>1</v>
      </c>
      <c r="D1791" s="220" t="s">
        <v>3659</v>
      </c>
      <c r="E1791" s="18" t="s">
        <v>1</v>
      </c>
      <c r="F1791" s="221">
        <v>30.8</v>
      </c>
      <c r="G1791" s="33"/>
      <c r="H1791" s="34"/>
    </row>
    <row r="1792" spans="1:8" s="2" customFormat="1" ht="16.899999999999999" customHeight="1">
      <c r="A1792" s="33"/>
      <c r="B1792" s="34"/>
      <c r="C1792" s="220" t="s">
        <v>1838</v>
      </c>
      <c r="D1792" s="220" t="s">
        <v>195</v>
      </c>
      <c r="E1792" s="18" t="s">
        <v>1</v>
      </c>
      <c r="F1792" s="221">
        <v>30.8</v>
      </c>
      <c r="G1792" s="33"/>
      <c r="H1792" s="34"/>
    </row>
    <row r="1793" spans="1:8" s="2" customFormat="1" ht="16.899999999999999" customHeight="1">
      <c r="A1793" s="33"/>
      <c r="B1793" s="34"/>
      <c r="C1793" s="222" t="s">
        <v>5774</v>
      </c>
      <c r="D1793" s="33"/>
      <c r="E1793" s="33"/>
      <c r="F1793" s="33"/>
      <c r="G1793" s="33"/>
      <c r="H1793" s="34"/>
    </row>
    <row r="1794" spans="1:8" s="2" customFormat="1" ht="16.899999999999999" customHeight="1">
      <c r="A1794" s="33"/>
      <c r="B1794" s="34"/>
      <c r="C1794" s="220" t="s">
        <v>2030</v>
      </c>
      <c r="D1794" s="220" t="s">
        <v>2031</v>
      </c>
      <c r="E1794" s="18" t="s">
        <v>280</v>
      </c>
      <c r="F1794" s="221">
        <v>30.8</v>
      </c>
      <c r="G1794" s="33"/>
      <c r="H1794" s="34"/>
    </row>
    <row r="1795" spans="1:8" s="2" customFormat="1" ht="16.899999999999999" customHeight="1">
      <c r="A1795" s="33"/>
      <c r="B1795" s="34"/>
      <c r="C1795" s="220" t="s">
        <v>3423</v>
      </c>
      <c r="D1795" s="220" t="s">
        <v>3424</v>
      </c>
      <c r="E1795" s="18" t="s">
        <v>280</v>
      </c>
      <c r="F1795" s="221">
        <v>100.1</v>
      </c>
      <c r="G1795" s="33"/>
      <c r="H1795" s="34"/>
    </row>
    <row r="1796" spans="1:8" s="2" customFormat="1" ht="16.899999999999999" customHeight="1">
      <c r="A1796" s="33"/>
      <c r="B1796" s="34"/>
      <c r="C1796" s="216" t="s">
        <v>1840</v>
      </c>
      <c r="D1796" s="217" t="s">
        <v>1</v>
      </c>
      <c r="E1796" s="218" t="s">
        <v>1</v>
      </c>
      <c r="F1796" s="219">
        <v>30.8</v>
      </c>
      <c r="G1796" s="33"/>
      <c r="H1796" s="34"/>
    </row>
    <row r="1797" spans="1:8" s="2" customFormat="1" ht="16.899999999999999" customHeight="1">
      <c r="A1797" s="33"/>
      <c r="B1797" s="34"/>
      <c r="C1797" s="220" t="s">
        <v>1</v>
      </c>
      <c r="D1797" s="220" t="s">
        <v>3661</v>
      </c>
      <c r="E1797" s="18" t="s">
        <v>1</v>
      </c>
      <c r="F1797" s="221">
        <v>30.8</v>
      </c>
      <c r="G1797" s="33"/>
      <c r="H1797" s="34"/>
    </row>
    <row r="1798" spans="1:8" s="2" customFormat="1" ht="16.899999999999999" customHeight="1">
      <c r="A1798" s="33"/>
      <c r="B1798" s="34"/>
      <c r="C1798" s="220" t="s">
        <v>1840</v>
      </c>
      <c r="D1798" s="220" t="s">
        <v>195</v>
      </c>
      <c r="E1798" s="18" t="s">
        <v>1</v>
      </c>
      <c r="F1798" s="221">
        <v>30.8</v>
      </c>
      <c r="G1798" s="33"/>
      <c r="H1798" s="34"/>
    </row>
    <row r="1799" spans="1:8" s="2" customFormat="1" ht="16.899999999999999" customHeight="1">
      <c r="A1799" s="33"/>
      <c r="B1799" s="34"/>
      <c r="C1799" s="222" t="s">
        <v>5774</v>
      </c>
      <c r="D1799" s="33"/>
      <c r="E1799" s="33"/>
      <c r="F1799" s="33"/>
      <c r="G1799" s="33"/>
      <c r="H1799" s="34"/>
    </row>
    <row r="1800" spans="1:8" s="2" customFormat="1" ht="16.899999999999999" customHeight="1">
      <c r="A1800" s="33"/>
      <c r="B1800" s="34"/>
      <c r="C1800" s="220" t="s">
        <v>2034</v>
      </c>
      <c r="D1800" s="220" t="s">
        <v>2035</v>
      </c>
      <c r="E1800" s="18" t="s">
        <v>280</v>
      </c>
      <c r="F1800" s="221">
        <v>30.8</v>
      </c>
      <c r="G1800" s="33"/>
      <c r="H1800" s="34"/>
    </row>
    <row r="1801" spans="1:8" s="2" customFormat="1" ht="16.899999999999999" customHeight="1">
      <c r="A1801" s="33"/>
      <c r="B1801" s="34"/>
      <c r="C1801" s="220" t="s">
        <v>3423</v>
      </c>
      <c r="D1801" s="220" t="s">
        <v>3424</v>
      </c>
      <c r="E1801" s="18" t="s">
        <v>280</v>
      </c>
      <c r="F1801" s="221">
        <v>100.1</v>
      </c>
      <c r="G1801" s="33"/>
      <c r="H1801" s="34"/>
    </row>
    <row r="1802" spans="1:8" s="2" customFormat="1" ht="16.899999999999999" customHeight="1">
      <c r="A1802" s="33"/>
      <c r="B1802" s="34"/>
      <c r="C1802" s="216" t="s">
        <v>3480</v>
      </c>
      <c r="D1802" s="217" t="s">
        <v>1</v>
      </c>
      <c r="E1802" s="218" t="s">
        <v>1</v>
      </c>
      <c r="F1802" s="219">
        <v>17.853000000000002</v>
      </c>
      <c r="G1802" s="33"/>
      <c r="H1802" s="34"/>
    </row>
    <row r="1803" spans="1:8" s="2" customFormat="1" ht="16.899999999999999" customHeight="1">
      <c r="A1803" s="33"/>
      <c r="B1803" s="34"/>
      <c r="C1803" s="220" t="s">
        <v>1</v>
      </c>
      <c r="D1803" s="220" t="s">
        <v>3950</v>
      </c>
      <c r="E1803" s="18" t="s">
        <v>1</v>
      </c>
      <c r="F1803" s="221">
        <v>17.853000000000002</v>
      </c>
      <c r="G1803" s="33"/>
      <c r="H1803" s="34"/>
    </row>
    <row r="1804" spans="1:8" s="2" customFormat="1" ht="16.899999999999999" customHeight="1">
      <c r="A1804" s="33"/>
      <c r="B1804" s="34"/>
      <c r="C1804" s="220" t="s">
        <v>3480</v>
      </c>
      <c r="D1804" s="220" t="s">
        <v>195</v>
      </c>
      <c r="E1804" s="18" t="s">
        <v>1</v>
      </c>
      <c r="F1804" s="221">
        <v>17.853000000000002</v>
      </c>
      <c r="G1804" s="33"/>
      <c r="H1804" s="34"/>
    </row>
    <row r="1805" spans="1:8" s="2" customFormat="1" ht="16.899999999999999" customHeight="1">
      <c r="A1805" s="33"/>
      <c r="B1805" s="34"/>
      <c r="C1805" s="222" t="s">
        <v>5774</v>
      </c>
      <c r="D1805" s="33"/>
      <c r="E1805" s="33"/>
      <c r="F1805" s="33"/>
      <c r="G1805" s="33"/>
      <c r="H1805" s="34"/>
    </row>
    <row r="1806" spans="1:8" s="2" customFormat="1" ht="16.899999999999999" customHeight="1">
      <c r="A1806" s="33"/>
      <c r="B1806" s="34"/>
      <c r="C1806" s="220" t="s">
        <v>3947</v>
      </c>
      <c r="D1806" s="220" t="s">
        <v>3948</v>
      </c>
      <c r="E1806" s="18" t="s">
        <v>288</v>
      </c>
      <c r="F1806" s="221">
        <v>17.853000000000002</v>
      </c>
      <c r="G1806" s="33"/>
      <c r="H1806" s="34"/>
    </row>
    <row r="1807" spans="1:8" s="2" customFormat="1" ht="16.899999999999999" customHeight="1">
      <c r="A1807" s="33"/>
      <c r="B1807" s="34"/>
      <c r="C1807" s="220" t="s">
        <v>525</v>
      </c>
      <c r="D1807" s="220" t="s">
        <v>526</v>
      </c>
      <c r="E1807" s="18" t="s">
        <v>228</v>
      </c>
      <c r="F1807" s="221">
        <v>1189.4880000000001</v>
      </c>
      <c r="G1807" s="33"/>
      <c r="H1807" s="34"/>
    </row>
    <row r="1808" spans="1:8" s="2" customFormat="1" ht="16.899999999999999" customHeight="1">
      <c r="A1808" s="33"/>
      <c r="B1808" s="34"/>
      <c r="C1808" s="216" t="s">
        <v>269</v>
      </c>
      <c r="D1808" s="217" t="s">
        <v>1</v>
      </c>
      <c r="E1808" s="218" t="s">
        <v>1</v>
      </c>
      <c r="F1808" s="219">
        <v>55.22</v>
      </c>
      <c r="G1808" s="33"/>
      <c r="H1808" s="34"/>
    </row>
    <row r="1809" spans="1:8" s="2" customFormat="1" ht="16.899999999999999" customHeight="1">
      <c r="A1809" s="33"/>
      <c r="B1809" s="34"/>
      <c r="C1809" s="220" t="s">
        <v>1</v>
      </c>
      <c r="D1809" s="220" t="s">
        <v>365</v>
      </c>
      <c r="E1809" s="18" t="s">
        <v>1</v>
      </c>
      <c r="F1809" s="221">
        <v>0</v>
      </c>
      <c r="G1809" s="33"/>
      <c r="H1809" s="34"/>
    </row>
    <row r="1810" spans="1:8" s="2" customFormat="1" ht="16.899999999999999" customHeight="1">
      <c r="A1810" s="33"/>
      <c r="B1810" s="34"/>
      <c r="C1810" s="220" t="s">
        <v>269</v>
      </c>
      <c r="D1810" s="220" t="s">
        <v>3897</v>
      </c>
      <c r="E1810" s="18" t="s">
        <v>1</v>
      </c>
      <c r="F1810" s="221">
        <v>55.22</v>
      </c>
      <c r="G1810" s="33"/>
      <c r="H1810" s="34"/>
    </row>
    <row r="1811" spans="1:8" s="2" customFormat="1" ht="16.899999999999999" customHeight="1">
      <c r="A1811" s="33"/>
      <c r="B1811" s="34"/>
      <c r="C1811" s="222" t="s">
        <v>5774</v>
      </c>
      <c r="D1811" s="33"/>
      <c r="E1811" s="33"/>
      <c r="F1811" s="33"/>
      <c r="G1811" s="33"/>
      <c r="H1811" s="34"/>
    </row>
    <row r="1812" spans="1:8" s="2" customFormat="1" ht="16.899999999999999" customHeight="1">
      <c r="A1812" s="33"/>
      <c r="B1812" s="34"/>
      <c r="C1812" s="220" t="s">
        <v>362</v>
      </c>
      <c r="D1812" s="220" t="s">
        <v>363</v>
      </c>
      <c r="E1812" s="18" t="s">
        <v>288</v>
      </c>
      <c r="F1812" s="221">
        <v>55.22</v>
      </c>
      <c r="G1812" s="33"/>
      <c r="H1812" s="34"/>
    </row>
    <row r="1813" spans="1:8" s="2" customFormat="1" ht="16.899999999999999" customHeight="1">
      <c r="A1813" s="33"/>
      <c r="B1813" s="34"/>
      <c r="C1813" s="220" t="s">
        <v>368</v>
      </c>
      <c r="D1813" s="220" t="s">
        <v>369</v>
      </c>
      <c r="E1813" s="18" t="s">
        <v>288</v>
      </c>
      <c r="F1813" s="221">
        <v>55.22</v>
      </c>
      <c r="G1813" s="33"/>
      <c r="H1813" s="34"/>
    </row>
    <row r="1814" spans="1:8" s="2" customFormat="1" ht="16.899999999999999" customHeight="1">
      <c r="A1814" s="33"/>
      <c r="B1814" s="34"/>
      <c r="C1814" s="220" t="s">
        <v>373</v>
      </c>
      <c r="D1814" s="220" t="s">
        <v>374</v>
      </c>
      <c r="E1814" s="18" t="s">
        <v>375</v>
      </c>
      <c r="F1814" s="221">
        <v>1.9330000000000001</v>
      </c>
      <c r="G1814" s="33"/>
      <c r="H1814" s="34"/>
    </row>
    <row r="1815" spans="1:8" s="2" customFormat="1" ht="16.899999999999999" customHeight="1">
      <c r="A1815" s="33"/>
      <c r="B1815" s="34"/>
      <c r="C1815" s="216" t="s">
        <v>458</v>
      </c>
      <c r="D1815" s="217" t="s">
        <v>1</v>
      </c>
      <c r="E1815" s="218" t="s">
        <v>1</v>
      </c>
      <c r="F1815" s="219">
        <v>978.55500000000097</v>
      </c>
      <c r="G1815" s="33"/>
      <c r="H1815" s="34"/>
    </row>
    <row r="1816" spans="1:8" s="2" customFormat="1" ht="16.899999999999999" customHeight="1">
      <c r="A1816" s="33"/>
      <c r="B1816" s="34"/>
      <c r="C1816" s="220" t="s">
        <v>1</v>
      </c>
      <c r="D1816" s="220" t="s">
        <v>3667</v>
      </c>
      <c r="E1816" s="18" t="s">
        <v>1</v>
      </c>
      <c r="F1816" s="221">
        <v>0</v>
      </c>
      <c r="G1816" s="33"/>
      <c r="H1816" s="34"/>
    </row>
    <row r="1817" spans="1:8" s="2" customFormat="1" ht="16.899999999999999" customHeight="1">
      <c r="A1817" s="33"/>
      <c r="B1817" s="34"/>
      <c r="C1817" s="220" t="s">
        <v>1</v>
      </c>
      <c r="D1817" s="220" t="s">
        <v>3668</v>
      </c>
      <c r="E1817" s="18" t="s">
        <v>1</v>
      </c>
      <c r="F1817" s="221">
        <v>29.545999999999999</v>
      </c>
      <c r="G1817" s="33"/>
      <c r="H1817" s="34"/>
    </row>
    <row r="1818" spans="1:8" s="2" customFormat="1" ht="16.899999999999999" customHeight="1">
      <c r="A1818" s="33"/>
      <c r="B1818" s="34"/>
      <c r="C1818" s="220" t="s">
        <v>1</v>
      </c>
      <c r="D1818" s="220" t="s">
        <v>3669</v>
      </c>
      <c r="E1818" s="18" t="s">
        <v>1</v>
      </c>
      <c r="F1818" s="221">
        <v>12.741</v>
      </c>
      <c r="G1818" s="33"/>
      <c r="H1818" s="34"/>
    </row>
    <row r="1819" spans="1:8" s="2" customFormat="1" ht="16.899999999999999" customHeight="1">
      <c r="A1819" s="33"/>
      <c r="B1819" s="34"/>
      <c r="C1819" s="220" t="s">
        <v>1</v>
      </c>
      <c r="D1819" s="220" t="s">
        <v>3670</v>
      </c>
      <c r="E1819" s="18" t="s">
        <v>1</v>
      </c>
      <c r="F1819" s="221">
        <v>0</v>
      </c>
      <c r="G1819" s="33"/>
      <c r="H1819" s="34"/>
    </row>
    <row r="1820" spans="1:8" s="2" customFormat="1" ht="16.899999999999999" customHeight="1">
      <c r="A1820" s="33"/>
      <c r="B1820" s="34"/>
      <c r="C1820" s="220" t="s">
        <v>1</v>
      </c>
      <c r="D1820" s="220" t="s">
        <v>3671</v>
      </c>
      <c r="E1820" s="18" t="s">
        <v>1</v>
      </c>
      <c r="F1820" s="221">
        <v>4.8179999999999996</v>
      </c>
      <c r="G1820" s="33"/>
      <c r="H1820" s="34"/>
    </row>
    <row r="1821" spans="1:8" s="2" customFormat="1" ht="16.899999999999999" customHeight="1">
      <c r="A1821" s="33"/>
      <c r="B1821" s="34"/>
      <c r="C1821" s="220" t="s">
        <v>1</v>
      </c>
      <c r="D1821" s="220" t="s">
        <v>3672</v>
      </c>
      <c r="E1821" s="18" t="s">
        <v>1</v>
      </c>
      <c r="F1821" s="221">
        <v>0</v>
      </c>
      <c r="G1821" s="33"/>
      <c r="H1821" s="34"/>
    </row>
    <row r="1822" spans="1:8" s="2" customFormat="1" ht="16.899999999999999" customHeight="1">
      <c r="A1822" s="33"/>
      <c r="B1822" s="34"/>
      <c r="C1822" s="220" t="s">
        <v>1</v>
      </c>
      <c r="D1822" s="220" t="s">
        <v>3673</v>
      </c>
      <c r="E1822" s="18" t="s">
        <v>1</v>
      </c>
      <c r="F1822" s="221">
        <v>35.561999999999998</v>
      </c>
      <c r="G1822" s="33"/>
      <c r="H1822" s="34"/>
    </row>
    <row r="1823" spans="1:8" s="2" customFormat="1" ht="16.899999999999999" customHeight="1">
      <c r="A1823" s="33"/>
      <c r="B1823" s="34"/>
      <c r="C1823" s="220" t="s">
        <v>1</v>
      </c>
      <c r="D1823" s="220" t="s">
        <v>3674</v>
      </c>
      <c r="E1823" s="18" t="s">
        <v>1</v>
      </c>
      <c r="F1823" s="221">
        <v>16.798999999999999</v>
      </c>
      <c r="G1823" s="33"/>
      <c r="H1823" s="34"/>
    </row>
    <row r="1824" spans="1:8" s="2" customFormat="1" ht="16.899999999999999" customHeight="1">
      <c r="A1824" s="33"/>
      <c r="B1824" s="34"/>
      <c r="C1824" s="220" t="s">
        <v>1</v>
      </c>
      <c r="D1824" s="220" t="s">
        <v>3675</v>
      </c>
      <c r="E1824" s="18" t="s">
        <v>1</v>
      </c>
      <c r="F1824" s="221">
        <v>0</v>
      </c>
      <c r="G1824" s="33"/>
      <c r="H1824" s="34"/>
    </row>
    <row r="1825" spans="1:8" s="2" customFormat="1" ht="16.899999999999999" customHeight="1">
      <c r="A1825" s="33"/>
      <c r="B1825" s="34"/>
      <c r="C1825" s="220" t="s">
        <v>1</v>
      </c>
      <c r="D1825" s="220" t="s">
        <v>3676</v>
      </c>
      <c r="E1825" s="18" t="s">
        <v>1</v>
      </c>
      <c r="F1825" s="221">
        <v>35.731000000000002</v>
      </c>
      <c r="G1825" s="33"/>
      <c r="H1825" s="34"/>
    </row>
    <row r="1826" spans="1:8" s="2" customFormat="1" ht="16.899999999999999" customHeight="1">
      <c r="A1826" s="33"/>
      <c r="B1826" s="34"/>
      <c r="C1826" s="220" t="s">
        <v>1</v>
      </c>
      <c r="D1826" s="220" t="s">
        <v>3677</v>
      </c>
      <c r="E1826" s="18" t="s">
        <v>1</v>
      </c>
      <c r="F1826" s="221">
        <v>9.5830000000000002</v>
      </c>
      <c r="G1826" s="33"/>
      <c r="H1826" s="34"/>
    </row>
    <row r="1827" spans="1:8" s="2" customFormat="1" ht="16.899999999999999" customHeight="1">
      <c r="A1827" s="33"/>
      <c r="B1827" s="34"/>
      <c r="C1827" s="220" t="s">
        <v>1</v>
      </c>
      <c r="D1827" s="220" t="s">
        <v>3678</v>
      </c>
      <c r="E1827" s="18" t="s">
        <v>1</v>
      </c>
      <c r="F1827" s="221">
        <v>0</v>
      </c>
      <c r="G1827" s="33"/>
      <c r="H1827" s="34"/>
    </row>
    <row r="1828" spans="1:8" s="2" customFormat="1" ht="16.899999999999999" customHeight="1">
      <c r="A1828" s="33"/>
      <c r="B1828" s="34"/>
      <c r="C1828" s="220" t="s">
        <v>1</v>
      </c>
      <c r="D1828" s="220" t="s">
        <v>3679</v>
      </c>
      <c r="E1828" s="18" t="s">
        <v>1</v>
      </c>
      <c r="F1828" s="221">
        <v>37.881999999999998</v>
      </c>
      <c r="G1828" s="33"/>
      <c r="H1828" s="34"/>
    </row>
    <row r="1829" spans="1:8" s="2" customFormat="1" ht="16.899999999999999" customHeight="1">
      <c r="A1829" s="33"/>
      <c r="B1829" s="34"/>
      <c r="C1829" s="220" t="s">
        <v>1</v>
      </c>
      <c r="D1829" s="220" t="s">
        <v>3680</v>
      </c>
      <c r="E1829" s="18" t="s">
        <v>1</v>
      </c>
      <c r="F1829" s="221">
        <v>30.131</v>
      </c>
      <c r="G1829" s="33"/>
      <c r="H1829" s="34"/>
    </row>
    <row r="1830" spans="1:8" s="2" customFormat="1" ht="16.899999999999999" customHeight="1">
      <c r="A1830" s="33"/>
      <c r="B1830" s="34"/>
      <c r="C1830" s="220" t="s">
        <v>1</v>
      </c>
      <c r="D1830" s="220" t="s">
        <v>3681</v>
      </c>
      <c r="E1830" s="18" t="s">
        <v>1</v>
      </c>
      <c r="F1830" s="221">
        <v>0</v>
      </c>
      <c r="G1830" s="33"/>
      <c r="H1830" s="34"/>
    </row>
    <row r="1831" spans="1:8" s="2" customFormat="1" ht="16.899999999999999" customHeight="1">
      <c r="A1831" s="33"/>
      <c r="B1831" s="34"/>
      <c r="C1831" s="220" t="s">
        <v>1</v>
      </c>
      <c r="D1831" s="220" t="s">
        <v>3682</v>
      </c>
      <c r="E1831" s="18" t="s">
        <v>1</v>
      </c>
      <c r="F1831" s="221">
        <v>26.948</v>
      </c>
      <c r="G1831" s="33"/>
      <c r="H1831" s="34"/>
    </row>
    <row r="1832" spans="1:8" s="2" customFormat="1" ht="16.899999999999999" customHeight="1">
      <c r="A1832" s="33"/>
      <c r="B1832" s="34"/>
      <c r="C1832" s="220" t="s">
        <v>1</v>
      </c>
      <c r="D1832" s="220" t="s">
        <v>3683</v>
      </c>
      <c r="E1832" s="18" t="s">
        <v>1</v>
      </c>
      <c r="F1832" s="221">
        <v>0</v>
      </c>
      <c r="G1832" s="33"/>
      <c r="H1832" s="34"/>
    </row>
    <row r="1833" spans="1:8" s="2" customFormat="1" ht="16.899999999999999" customHeight="1">
      <c r="A1833" s="33"/>
      <c r="B1833" s="34"/>
      <c r="C1833" s="220" t="s">
        <v>1</v>
      </c>
      <c r="D1833" s="220" t="s">
        <v>3684</v>
      </c>
      <c r="E1833" s="18" t="s">
        <v>1</v>
      </c>
      <c r="F1833" s="221">
        <v>38.877000000000002</v>
      </c>
      <c r="G1833" s="33"/>
      <c r="H1833" s="34"/>
    </row>
    <row r="1834" spans="1:8" s="2" customFormat="1" ht="16.899999999999999" customHeight="1">
      <c r="A1834" s="33"/>
      <c r="B1834" s="34"/>
      <c r="C1834" s="220" t="s">
        <v>1</v>
      </c>
      <c r="D1834" s="220" t="s">
        <v>3685</v>
      </c>
      <c r="E1834" s="18" t="s">
        <v>1</v>
      </c>
      <c r="F1834" s="221">
        <v>0</v>
      </c>
      <c r="G1834" s="33"/>
      <c r="H1834" s="34"/>
    </row>
    <row r="1835" spans="1:8" s="2" customFormat="1" ht="16.899999999999999" customHeight="1">
      <c r="A1835" s="33"/>
      <c r="B1835" s="34"/>
      <c r="C1835" s="220" t="s">
        <v>1</v>
      </c>
      <c r="D1835" s="220" t="s">
        <v>3686</v>
      </c>
      <c r="E1835" s="18" t="s">
        <v>1</v>
      </c>
      <c r="F1835" s="221">
        <v>38.97</v>
      </c>
      <c r="G1835" s="33"/>
      <c r="H1835" s="34"/>
    </row>
    <row r="1836" spans="1:8" s="2" customFormat="1" ht="16.899999999999999" customHeight="1">
      <c r="A1836" s="33"/>
      <c r="B1836" s="34"/>
      <c r="C1836" s="220" t="s">
        <v>1</v>
      </c>
      <c r="D1836" s="220" t="s">
        <v>3687</v>
      </c>
      <c r="E1836" s="18" t="s">
        <v>1</v>
      </c>
      <c r="F1836" s="221">
        <v>8.7360000000000007</v>
      </c>
      <c r="G1836" s="33"/>
      <c r="H1836" s="34"/>
    </row>
    <row r="1837" spans="1:8" s="2" customFormat="1" ht="16.899999999999999" customHeight="1">
      <c r="A1837" s="33"/>
      <c r="B1837" s="34"/>
      <c r="C1837" s="220" t="s">
        <v>1</v>
      </c>
      <c r="D1837" s="220" t="s">
        <v>3688</v>
      </c>
      <c r="E1837" s="18" t="s">
        <v>1</v>
      </c>
      <c r="F1837" s="221">
        <v>0</v>
      </c>
      <c r="G1837" s="33"/>
      <c r="H1837" s="34"/>
    </row>
    <row r="1838" spans="1:8" s="2" customFormat="1" ht="16.899999999999999" customHeight="1">
      <c r="A1838" s="33"/>
      <c r="B1838" s="34"/>
      <c r="C1838" s="220" t="s">
        <v>1</v>
      </c>
      <c r="D1838" s="220" t="s">
        <v>3689</v>
      </c>
      <c r="E1838" s="18" t="s">
        <v>1</v>
      </c>
      <c r="F1838" s="221">
        <v>27.436</v>
      </c>
      <c r="G1838" s="33"/>
      <c r="H1838" s="34"/>
    </row>
    <row r="1839" spans="1:8" s="2" customFormat="1" ht="16.899999999999999" customHeight="1">
      <c r="A1839" s="33"/>
      <c r="B1839" s="34"/>
      <c r="C1839" s="220" t="s">
        <v>1</v>
      </c>
      <c r="D1839" s="220" t="s">
        <v>3690</v>
      </c>
      <c r="E1839" s="18" t="s">
        <v>1</v>
      </c>
      <c r="F1839" s="221">
        <v>0</v>
      </c>
      <c r="G1839" s="33"/>
      <c r="H1839" s="34"/>
    </row>
    <row r="1840" spans="1:8" s="2" customFormat="1" ht="16.899999999999999" customHeight="1">
      <c r="A1840" s="33"/>
      <c r="B1840" s="34"/>
      <c r="C1840" s="220" t="s">
        <v>1</v>
      </c>
      <c r="D1840" s="220" t="s">
        <v>3691</v>
      </c>
      <c r="E1840" s="18" t="s">
        <v>1</v>
      </c>
      <c r="F1840" s="221">
        <v>38.633000000000003</v>
      </c>
      <c r="G1840" s="33"/>
      <c r="H1840" s="34"/>
    </row>
    <row r="1841" spans="1:8" s="2" customFormat="1" ht="16.899999999999999" customHeight="1">
      <c r="A1841" s="33"/>
      <c r="B1841" s="34"/>
      <c r="C1841" s="220" t="s">
        <v>1</v>
      </c>
      <c r="D1841" s="220" t="s">
        <v>3692</v>
      </c>
      <c r="E1841" s="18" t="s">
        <v>1</v>
      </c>
      <c r="F1841" s="221">
        <v>12.795</v>
      </c>
      <c r="G1841" s="33"/>
      <c r="H1841" s="34"/>
    </row>
    <row r="1842" spans="1:8" s="2" customFormat="1" ht="16.899999999999999" customHeight="1">
      <c r="A1842" s="33"/>
      <c r="B1842" s="34"/>
      <c r="C1842" s="220" t="s">
        <v>1</v>
      </c>
      <c r="D1842" s="220" t="s">
        <v>3693</v>
      </c>
      <c r="E1842" s="18" t="s">
        <v>1</v>
      </c>
      <c r="F1842" s="221">
        <v>0</v>
      </c>
      <c r="G1842" s="33"/>
      <c r="H1842" s="34"/>
    </row>
    <row r="1843" spans="1:8" s="2" customFormat="1" ht="16.899999999999999" customHeight="1">
      <c r="A1843" s="33"/>
      <c r="B1843" s="34"/>
      <c r="C1843" s="220" t="s">
        <v>1</v>
      </c>
      <c r="D1843" s="220" t="s">
        <v>3694</v>
      </c>
      <c r="E1843" s="18" t="s">
        <v>1</v>
      </c>
      <c r="F1843" s="221">
        <v>28.132999999999999</v>
      </c>
      <c r="G1843" s="33"/>
      <c r="H1843" s="34"/>
    </row>
    <row r="1844" spans="1:8" s="2" customFormat="1" ht="16.899999999999999" customHeight="1">
      <c r="A1844" s="33"/>
      <c r="B1844" s="34"/>
      <c r="C1844" s="220" t="s">
        <v>1</v>
      </c>
      <c r="D1844" s="220" t="s">
        <v>3695</v>
      </c>
      <c r="E1844" s="18" t="s">
        <v>1</v>
      </c>
      <c r="F1844" s="221">
        <v>0</v>
      </c>
      <c r="G1844" s="33"/>
      <c r="H1844" s="34"/>
    </row>
    <row r="1845" spans="1:8" s="2" customFormat="1" ht="16.899999999999999" customHeight="1">
      <c r="A1845" s="33"/>
      <c r="B1845" s="34"/>
      <c r="C1845" s="220" t="s">
        <v>1</v>
      </c>
      <c r="D1845" s="220" t="s">
        <v>3696</v>
      </c>
      <c r="E1845" s="18" t="s">
        <v>1</v>
      </c>
      <c r="F1845" s="221">
        <v>37.564</v>
      </c>
      <c r="G1845" s="33"/>
      <c r="H1845" s="34"/>
    </row>
    <row r="1846" spans="1:8" s="2" customFormat="1" ht="16.899999999999999" customHeight="1">
      <c r="A1846" s="33"/>
      <c r="B1846" s="34"/>
      <c r="C1846" s="220" t="s">
        <v>1</v>
      </c>
      <c r="D1846" s="220" t="s">
        <v>3697</v>
      </c>
      <c r="E1846" s="18" t="s">
        <v>1</v>
      </c>
      <c r="F1846" s="221">
        <v>11.207000000000001</v>
      </c>
      <c r="G1846" s="33"/>
      <c r="H1846" s="34"/>
    </row>
    <row r="1847" spans="1:8" s="2" customFormat="1" ht="16.899999999999999" customHeight="1">
      <c r="A1847" s="33"/>
      <c r="B1847" s="34"/>
      <c r="C1847" s="220" t="s">
        <v>1</v>
      </c>
      <c r="D1847" s="220" t="s">
        <v>3698</v>
      </c>
      <c r="E1847" s="18" t="s">
        <v>1</v>
      </c>
      <c r="F1847" s="221">
        <v>0</v>
      </c>
      <c r="G1847" s="33"/>
      <c r="H1847" s="34"/>
    </row>
    <row r="1848" spans="1:8" s="2" customFormat="1" ht="16.899999999999999" customHeight="1">
      <c r="A1848" s="33"/>
      <c r="B1848" s="34"/>
      <c r="C1848" s="220" t="s">
        <v>1</v>
      </c>
      <c r="D1848" s="220" t="s">
        <v>3699</v>
      </c>
      <c r="E1848" s="18" t="s">
        <v>1</v>
      </c>
      <c r="F1848" s="221">
        <v>4.7960000000000003</v>
      </c>
      <c r="G1848" s="33"/>
      <c r="H1848" s="34"/>
    </row>
    <row r="1849" spans="1:8" s="2" customFormat="1" ht="16.899999999999999" customHeight="1">
      <c r="A1849" s="33"/>
      <c r="B1849" s="34"/>
      <c r="C1849" s="220" t="s">
        <v>1</v>
      </c>
      <c r="D1849" s="220" t="s">
        <v>3700</v>
      </c>
      <c r="E1849" s="18" t="s">
        <v>1</v>
      </c>
      <c r="F1849" s="221">
        <v>0</v>
      </c>
      <c r="G1849" s="33"/>
      <c r="H1849" s="34"/>
    </row>
    <row r="1850" spans="1:8" s="2" customFormat="1" ht="16.899999999999999" customHeight="1">
      <c r="A1850" s="33"/>
      <c r="B1850" s="34"/>
      <c r="C1850" s="220" t="s">
        <v>1</v>
      </c>
      <c r="D1850" s="220" t="s">
        <v>3701</v>
      </c>
      <c r="E1850" s="18" t="s">
        <v>1</v>
      </c>
      <c r="F1850" s="221">
        <v>35.445</v>
      </c>
      <c r="G1850" s="33"/>
      <c r="H1850" s="34"/>
    </row>
    <row r="1851" spans="1:8" s="2" customFormat="1" ht="16.899999999999999" customHeight="1">
      <c r="A1851" s="33"/>
      <c r="B1851" s="34"/>
      <c r="C1851" s="220" t="s">
        <v>1</v>
      </c>
      <c r="D1851" s="220" t="s">
        <v>3702</v>
      </c>
      <c r="E1851" s="18" t="s">
        <v>1</v>
      </c>
      <c r="F1851" s="221">
        <v>19.225999999999999</v>
      </c>
      <c r="G1851" s="33"/>
      <c r="H1851" s="34"/>
    </row>
    <row r="1852" spans="1:8" s="2" customFormat="1" ht="16.899999999999999" customHeight="1">
      <c r="A1852" s="33"/>
      <c r="B1852" s="34"/>
      <c r="C1852" s="220" t="s">
        <v>1</v>
      </c>
      <c r="D1852" s="220" t="s">
        <v>3703</v>
      </c>
      <c r="E1852" s="18" t="s">
        <v>1</v>
      </c>
      <c r="F1852" s="221">
        <v>0</v>
      </c>
      <c r="G1852" s="33"/>
      <c r="H1852" s="34"/>
    </row>
    <row r="1853" spans="1:8" s="2" customFormat="1" ht="16.899999999999999" customHeight="1">
      <c r="A1853" s="33"/>
      <c r="B1853" s="34"/>
      <c r="C1853" s="220" t="s">
        <v>1</v>
      </c>
      <c r="D1853" s="220" t="s">
        <v>3704</v>
      </c>
      <c r="E1853" s="18" t="s">
        <v>1</v>
      </c>
      <c r="F1853" s="221">
        <v>35.539000000000001</v>
      </c>
      <c r="G1853" s="33"/>
      <c r="H1853" s="34"/>
    </row>
    <row r="1854" spans="1:8" s="2" customFormat="1" ht="16.899999999999999" customHeight="1">
      <c r="A1854" s="33"/>
      <c r="B1854" s="34"/>
      <c r="C1854" s="220" t="s">
        <v>1</v>
      </c>
      <c r="D1854" s="220" t="s">
        <v>3705</v>
      </c>
      <c r="E1854" s="18" t="s">
        <v>1</v>
      </c>
      <c r="F1854" s="221">
        <v>6.508</v>
      </c>
      <c r="G1854" s="33"/>
      <c r="H1854" s="34"/>
    </row>
    <row r="1855" spans="1:8" s="2" customFormat="1" ht="16.899999999999999" customHeight="1">
      <c r="A1855" s="33"/>
      <c r="B1855" s="34"/>
      <c r="C1855" s="220" t="s">
        <v>1</v>
      </c>
      <c r="D1855" s="220" t="s">
        <v>3706</v>
      </c>
      <c r="E1855" s="18" t="s">
        <v>1</v>
      </c>
      <c r="F1855" s="221">
        <v>0</v>
      </c>
      <c r="G1855" s="33"/>
      <c r="H1855" s="34"/>
    </row>
    <row r="1856" spans="1:8" s="2" customFormat="1" ht="16.899999999999999" customHeight="1">
      <c r="A1856" s="33"/>
      <c r="B1856" s="34"/>
      <c r="C1856" s="220" t="s">
        <v>1</v>
      </c>
      <c r="D1856" s="220" t="s">
        <v>3707</v>
      </c>
      <c r="E1856" s="18" t="s">
        <v>1</v>
      </c>
      <c r="F1856" s="221">
        <v>39.392000000000003</v>
      </c>
      <c r="G1856" s="33"/>
      <c r="H1856" s="34"/>
    </row>
    <row r="1857" spans="1:8" s="2" customFormat="1" ht="16.899999999999999" customHeight="1">
      <c r="A1857" s="33"/>
      <c r="B1857" s="34"/>
      <c r="C1857" s="220" t="s">
        <v>1</v>
      </c>
      <c r="D1857" s="220" t="s">
        <v>3708</v>
      </c>
      <c r="E1857" s="18" t="s">
        <v>1</v>
      </c>
      <c r="F1857" s="221">
        <v>31.195</v>
      </c>
      <c r="G1857" s="33"/>
      <c r="H1857" s="34"/>
    </row>
    <row r="1858" spans="1:8" s="2" customFormat="1" ht="16.899999999999999" customHeight="1">
      <c r="A1858" s="33"/>
      <c r="B1858" s="34"/>
      <c r="C1858" s="220" t="s">
        <v>1</v>
      </c>
      <c r="D1858" s="220" t="s">
        <v>3709</v>
      </c>
      <c r="E1858" s="18" t="s">
        <v>1</v>
      </c>
      <c r="F1858" s="221">
        <v>0</v>
      </c>
      <c r="G1858" s="33"/>
      <c r="H1858" s="34"/>
    </row>
    <row r="1859" spans="1:8" s="2" customFormat="1" ht="16.899999999999999" customHeight="1">
      <c r="A1859" s="33"/>
      <c r="B1859" s="34"/>
      <c r="C1859" s="220" t="s">
        <v>1</v>
      </c>
      <c r="D1859" s="220" t="s">
        <v>3710</v>
      </c>
      <c r="E1859" s="18" t="s">
        <v>1</v>
      </c>
      <c r="F1859" s="221">
        <v>38.484000000000002</v>
      </c>
      <c r="G1859" s="33"/>
      <c r="H1859" s="34"/>
    </row>
    <row r="1860" spans="1:8" s="2" customFormat="1" ht="16.899999999999999" customHeight="1">
      <c r="A1860" s="33"/>
      <c r="B1860" s="34"/>
      <c r="C1860" s="220" t="s">
        <v>1</v>
      </c>
      <c r="D1860" s="220" t="s">
        <v>3711</v>
      </c>
      <c r="E1860" s="18" t="s">
        <v>1</v>
      </c>
      <c r="F1860" s="221">
        <v>25.838999999999999</v>
      </c>
      <c r="G1860" s="33"/>
      <c r="H1860" s="34"/>
    </row>
    <row r="1861" spans="1:8" s="2" customFormat="1" ht="16.899999999999999" customHeight="1">
      <c r="A1861" s="33"/>
      <c r="B1861" s="34"/>
      <c r="C1861" s="220" t="s">
        <v>1</v>
      </c>
      <c r="D1861" s="220" t="s">
        <v>3712</v>
      </c>
      <c r="E1861" s="18" t="s">
        <v>1</v>
      </c>
      <c r="F1861" s="221">
        <v>0</v>
      </c>
      <c r="G1861" s="33"/>
      <c r="H1861" s="34"/>
    </row>
    <row r="1862" spans="1:8" s="2" customFormat="1" ht="16.899999999999999" customHeight="1">
      <c r="A1862" s="33"/>
      <c r="B1862" s="34"/>
      <c r="C1862" s="220" t="s">
        <v>1</v>
      </c>
      <c r="D1862" s="220" t="s">
        <v>3713</v>
      </c>
      <c r="E1862" s="18" t="s">
        <v>1</v>
      </c>
      <c r="F1862" s="221">
        <v>36.906999999999996</v>
      </c>
      <c r="G1862" s="33"/>
      <c r="H1862" s="34"/>
    </row>
    <row r="1863" spans="1:8" s="2" customFormat="1" ht="16.899999999999999" customHeight="1">
      <c r="A1863" s="33"/>
      <c r="B1863" s="34"/>
      <c r="C1863" s="220" t="s">
        <v>1</v>
      </c>
      <c r="D1863" s="220" t="s">
        <v>3714</v>
      </c>
      <c r="E1863" s="18" t="s">
        <v>1</v>
      </c>
      <c r="F1863" s="221">
        <v>18.425000000000001</v>
      </c>
      <c r="G1863" s="33"/>
      <c r="H1863" s="34"/>
    </row>
    <row r="1864" spans="1:8" s="2" customFormat="1" ht="16.899999999999999" customHeight="1">
      <c r="A1864" s="33"/>
      <c r="B1864" s="34"/>
      <c r="C1864" s="220" t="s">
        <v>1</v>
      </c>
      <c r="D1864" s="220" t="s">
        <v>3715</v>
      </c>
      <c r="E1864" s="18" t="s">
        <v>1</v>
      </c>
      <c r="F1864" s="221">
        <v>0</v>
      </c>
      <c r="G1864" s="33"/>
      <c r="H1864" s="34"/>
    </row>
    <row r="1865" spans="1:8" s="2" customFormat="1" ht="16.899999999999999" customHeight="1">
      <c r="A1865" s="33"/>
      <c r="B1865" s="34"/>
      <c r="C1865" s="220" t="s">
        <v>1</v>
      </c>
      <c r="D1865" s="220" t="s">
        <v>3716</v>
      </c>
      <c r="E1865" s="18" t="s">
        <v>1</v>
      </c>
      <c r="F1865" s="221">
        <v>36.396999999999998</v>
      </c>
      <c r="G1865" s="33"/>
      <c r="H1865" s="34"/>
    </row>
    <row r="1866" spans="1:8" s="2" customFormat="1" ht="16.899999999999999" customHeight="1">
      <c r="A1866" s="33"/>
      <c r="B1866" s="34"/>
      <c r="C1866" s="220" t="s">
        <v>1</v>
      </c>
      <c r="D1866" s="220" t="s">
        <v>3717</v>
      </c>
      <c r="E1866" s="18" t="s">
        <v>1</v>
      </c>
      <c r="F1866" s="221">
        <v>21.186</v>
      </c>
      <c r="G1866" s="33"/>
      <c r="H1866" s="34"/>
    </row>
    <row r="1867" spans="1:8" s="2" customFormat="1" ht="16.899999999999999" customHeight="1">
      <c r="A1867" s="33"/>
      <c r="B1867" s="34"/>
      <c r="C1867" s="220" t="s">
        <v>1</v>
      </c>
      <c r="D1867" s="220" t="s">
        <v>3718</v>
      </c>
      <c r="E1867" s="18" t="s">
        <v>1</v>
      </c>
      <c r="F1867" s="221">
        <v>0</v>
      </c>
      <c r="G1867" s="33"/>
      <c r="H1867" s="34"/>
    </row>
    <row r="1868" spans="1:8" s="2" customFormat="1" ht="16.899999999999999" customHeight="1">
      <c r="A1868" s="33"/>
      <c r="B1868" s="34"/>
      <c r="C1868" s="220" t="s">
        <v>1</v>
      </c>
      <c r="D1868" s="220" t="s">
        <v>3719</v>
      </c>
      <c r="E1868" s="18" t="s">
        <v>1</v>
      </c>
      <c r="F1868" s="221">
        <v>29.617999999999999</v>
      </c>
      <c r="G1868" s="33"/>
      <c r="H1868" s="34"/>
    </row>
    <row r="1869" spans="1:8" s="2" customFormat="1" ht="16.899999999999999" customHeight="1">
      <c r="A1869" s="33"/>
      <c r="B1869" s="34"/>
      <c r="C1869" s="220" t="s">
        <v>1</v>
      </c>
      <c r="D1869" s="220" t="s">
        <v>3720</v>
      </c>
      <c r="E1869" s="18" t="s">
        <v>1</v>
      </c>
      <c r="F1869" s="221">
        <v>0</v>
      </c>
      <c r="G1869" s="33"/>
      <c r="H1869" s="34"/>
    </row>
    <row r="1870" spans="1:8" s="2" customFormat="1" ht="16.899999999999999" customHeight="1">
      <c r="A1870" s="33"/>
      <c r="B1870" s="34"/>
      <c r="C1870" s="220" t="s">
        <v>1</v>
      </c>
      <c r="D1870" s="220" t="s">
        <v>3721</v>
      </c>
      <c r="E1870" s="18" t="s">
        <v>1</v>
      </c>
      <c r="F1870" s="221">
        <v>33.33</v>
      </c>
      <c r="G1870" s="33"/>
      <c r="H1870" s="34"/>
    </row>
    <row r="1871" spans="1:8" s="2" customFormat="1" ht="16.899999999999999" customHeight="1">
      <c r="A1871" s="33"/>
      <c r="B1871" s="34"/>
      <c r="C1871" s="220" t="s">
        <v>1</v>
      </c>
      <c r="D1871" s="220" t="s">
        <v>3722</v>
      </c>
      <c r="E1871" s="18" t="s">
        <v>1</v>
      </c>
      <c r="F1871" s="221">
        <v>0</v>
      </c>
      <c r="G1871" s="33"/>
      <c r="H1871" s="34"/>
    </row>
    <row r="1872" spans="1:8" s="2" customFormat="1" ht="16.899999999999999" customHeight="1">
      <c r="A1872" s="33"/>
      <c r="B1872" s="34"/>
      <c r="C1872" s="220" t="s">
        <v>1</v>
      </c>
      <c r="D1872" s="220" t="s">
        <v>3723</v>
      </c>
      <c r="E1872" s="18" t="s">
        <v>1</v>
      </c>
      <c r="F1872" s="221">
        <v>49.715000000000003</v>
      </c>
      <c r="G1872" s="33"/>
      <c r="H1872" s="34"/>
    </row>
    <row r="1873" spans="1:8" s="2" customFormat="1" ht="16.899999999999999" customHeight="1">
      <c r="A1873" s="33"/>
      <c r="B1873" s="34"/>
      <c r="C1873" s="220" t="s">
        <v>1</v>
      </c>
      <c r="D1873" s="220" t="s">
        <v>3724</v>
      </c>
      <c r="E1873" s="18" t="s">
        <v>1</v>
      </c>
      <c r="F1873" s="221">
        <v>32.042999999999999</v>
      </c>
      <c r="G1873" s="33"/>
      <c r="H1873" s="34"/>
    </row>
    <row r="1874" spans="1:8" s="2" customFormat="1" ht="16.899999999999999" customHeight="1">
      <c r="A1874" s="33"/>
      <c r="B1874" s="34"/>
      <c r="C1874" s="220" t="s">
        <v>1</v>
      </c>
      <c r="D1874" s="220" t="s">
        <v>3725</v>
      </c>
      <c r="E1874" s="18" t="s">
        <v>1</v>
      </c>
      <c r="F1874" s="221">
        <v>0</v>
      </c>
      <c r="G1874" s="33"/>
      <c r="H1874" s="34"/>
    </row>
    <row r="1875" spans="1:8" s="2" customFormat="1" ht="16.899999999999999" customHeight="1">
      <c r="A1875" s="33"/>
      <c r="B1875" s="34"/>
      <c r="C1875" s="220" t="s">
        <v>1</v>
      </c>
      <c r="D1875" s="220" t="s">
        <v>3726</v>
      </c>
      <c r="E1875" s="18" t="s">
        <v>1</v>
      </c>
      <c r="F1875" s="221">
        <v>52.578000000000003</v>
      </c>
      <c r="G1875" s="33"/>
      <c r="H1875" s="34"/>
    </row>
    <row r="1876" spans="1:8" s="2" customFormat="1" ht="16.899999999999999" customHeight="1">
      <c r="A1876" s="33"/>
      <c r="B1876" s="34"/>
      <c r="C1876" s="220" t="s">
        <v>1</v>
      </c>
      <c r="D1876" s="220" t="s">
        <v>3727</v>
      </c>
      <c r="E1876" s="18" t="s">
        <v>1</v>
      </c>
      <c r="F1876" s="221">
        <v>22.257000000000001</v>
      </c>
      <c r="G1876" s="33"/>
      <c r="H1876" s="34"/>
    </row>
    <row r="1877" spans="1:8" s="2" customFormat="1" ht="16.899999999999999" customHeight="1">
      <c r="A1877" s="33"/>
      <c r="B1877" s="34"/>
      <c r="C1877" s="220" t="s">
        <v>1</v>
      </c>
      <c r="D1877" s="220" t="s">
        <v>3728</v>
      </c>
      <c r="E1877" s="18" t="s">
        <v>1</v>
      </c>
      <c r="F1877" s="221">
        <v>0</v>
      </c>
      <c r="G1877" s="33"/>
      <c r="H1877" s="34"/>
    </row>
    <row r="1878" spans="1:8" s="2" customFormat="1" ht="16.899999999999999" customHeight="1">
      <c r="A1878" s="33"/>
      <c r="B1878" s="34"/>
      <c r="C1878" s="220" t="s">
        <v>1</v>
      </c>
      <c r="D1878" s="220" t="s">
        <v>3729</v>
      </c>
      <c r="E1878" s="18" t="s">
        <v>1</v>
      </c>
      <c r="F1878" s="221">
        <v>55.445999999999998</v>
      </c>
      <c r="G1878" s="33"/>
      <c r="H1878" s="34"/>
    </row>
    <row r="1879" spans="1:8" s="2" customFormat="1" ht="16.899999999999999" customHeight="1">
      <c r="A1879" s="33"/>
      <c r="B1879" s="34"/>
      <c r="C1879" s="220" t="s">
        <v>1</v>
      </c>
      <c r="D1879" s="220" t="s">
        <v>3730</v>
      </c>
      <c r="E1879" s="18" t="s">
        <v>1</v>
      </c>
      <c r="F1879" s="221">
        <v>12.946</v>
      </c>
      <c r="G1879" s="33"/>
      <c r="H1879" s="34"/>
    </row>
    <row r="1880" spans="1:8" s="2" customFormat="1" ht="16.899999999999999" customHeight="1">
      <c r="A1880" s="33"/>
      <c r="B1880" s="34"/>
      <c r="C1880" s="220" t="s">
        <v>1</v>
      </c>
      <c r="D1880" s="220" t="s">
        <v>3731</v>
      </c>
      <c r="E1880" s="18" t="s">
        <v>1</v>
      </c>
      <c r="F1880" s="221">
        <v>0</v>
      </c>
      <c r="G1880" s="33"/>
      <c r="H1880" s="34"/>
    </row>
    <row r="1881" spans="1:8" s="2" customFormat="1" ht="16.899999999999999" customHeight="1">
      <c r="A1881" s="33"/>
      <c r="B1881" s="34"/>
      <c r="C1881" s="220" t="s">
        <v>1</v>
      </c>
      <c r="D1881" s="220" t="s">
        <v>3732</v>
      </c>
      <c r="E1881" s="18" t="s">
        <v>1</v>
      </c>
      <c r="F1881" s="221">
        <v>49.427999999999997</v>
      </c>
      <c r="G1881" s="33"/>
      <c r="H1881" s="34"/>
    </row>
    <row r="1882" spans="1:8" s="2" customFormat="1" ht="16.899999999999999" customHeight="1">
      <c r="A1882" s="33"/>
      <c r="B1882" s="34"/>
      <c r="C1882" s="220" t="s">
        <v>1</v>
      </c>
      <c r="D1882" s="220" t="s">
        <v>3733</v>
      </c>
      <c r="E1882" s="18" t="s">
        <v>1</v>
      </c>
      <c r="F1882" s="221">
        <v>7.7590000000000003</v>
      </c>
      <c r="G1882" s="33"/>
      <c r="H1882" s="34"/>
    </row>
    <row r="1883" spans="1:8" s="2" customFormat="1" ht="16.899999999999999" customHeight="1">
      <c r="A1883" s="33"/>
      <c r="B1883" s="34"/>
      <c r="C1883" s="220" t="s">
        <v>1</v>
      </c>
      <c r="D1883" s="220" t="s">
        <v>3734</v>
      </c>
      <c r="E1883" s="18" t="s">
        <v>1</v>
      </c>
      <c r="F1883" s="221">
        <v>0</v>
      </c>
      <c r="G1883" s="33"/>
      <c r="H1883" s="34"/>
    </row>
    <row r="1884" spans="1:8" s="2" customFormat="1" ht="16.899999999999999" customHeight="1">
      <c r="A1884" s="33"/>
      <c r="B1884" s="34"/>
      <c r="C1884" s="220" t="s">
        <v>1</v>
      </c>
      <c r="D1884" s="220" t="s">
        <v>3735</v>
      </c>
      <c r="E1884" s="18" t="s">
        <v>1</v>
      </c>
      <c r="F1884" s="221">
        <v>50.924999999999997</v>
      </c>
      <c r="G1884" s="33"/>
      <c r="H1884" s="34"/>
    </row>
    <row r="1885" spans="1:8" s="2" customFormat="1" ht="16.899999999999999" customHeight="1">
      <c r="A1885" s="33"/>
      <c r="B1885" s="34"/>
      <c r="C1885" s="220" t="s">
        <v>1</v>
      </c>
      <c r="D1885" s="220" t="s">
        <v>3736</v>
      </c>
      <c r="E1885" s="18" t="s">
        <v>1</v>
      </c>
      <c r="F1885" s="221">
        <v>17.463000000000001</v>
      </c>
      <c r="G1885" s="33"/>
      <c r="H1885" s="34"/>
    </row>
    <row r="1886" spans="1:8" s="2" customFormat="1" ht="16.899999999999999" customHeight="1">
      <c r="A1886" s="33"/>
      <c r="B1886" s="34"/>
      <c r="C1886" s="220" t="s">
        <v>1</v>
      </c>
      <c r="D1886" s="220" t="s">
        <v>3737</v>
      </c>
      <c r="E1886" s="18" t="s">
        <v>1</v>
      </c>
      <c r="F1886" s="221">
        <v>0</v>
      </c>
      <c r="G1886" s="33"/>
      <c r="H1886" s="34"/>
    </row>
    <row r="1887" spans="1:8" s="2" customFormat="1" ht="16.899999999999999" customHeight="1">
      <c r="A1887" s="33"/>
      <c r="B1887" s="34"/>
      <c r="C1887" s="220" t="s">
        <v>1</v>
      </c>
      <c r="D1887" s="220" t="s">
        <v>3738</v>
      </c>
      <c r="E1887" s="18" t="s">
        <v>1</v>
      </c>
      <c r="F1887" s="221">
        <v>50.686</v>
      </c>
      <c r="G1887" s="33"/>
      <c r="H1887" s="34"/>
    </row>
    <row r="1888" spans="1:8" s="2" customFormat="1" ht="16.899999999999999" customHeight="1">
      <c r="A1888" s="33"/>
      <c r="B1888" s="34"/>
      <c r="C1888" s="220" t="s">
        <v>1</v>
      </c>
      <c r="D1888" s="220" t="s">
        <v>3739</v>
      </c>
      <c r="E1888" s="18" t="s">
        <v>1</v>
      </c>
      <c r="F1888" s="221">
        <v>15.169</v>
      </c>
      <c r="G1888" s="33"/>
      <c r="H1888" s="34"/>
    </row>
    <row r="1889" spans="1:8" s="2" customFormat="1" ht="16.899999999999999" customHeight="1">
      <c r="A1889" s="33"/>
      <c r="B1889" s="34"/>
      <c r="C1889" s="220" t="s">
        <v>1</v>
      </c>
      <c r="D1889" s="220" t="s">
        <v>3740</v>
      </c>
      <c r="E1889" s="18" t="s">
        <v>1</v>
      </c>
      <c r="F1889" s="221">
        <v>0</v>
      </c>
      <c r="G1889" s="33"/>
      <c r="H1889" s="34"/>
    </row>
    <row r="1890" spans="1:8" s="2" customFormat="1" ht="16.899999999999999" customHeight="1">
      <c r="A1890" s="33"/>
      <c r="B1890" s="34"/>
      <c r="C1890" s="220" t="s">
        <v>1</v>
      </c>
      <c r="D1890" s="220" t="s">
        <v>3741</v>
      </c>
      <c r="E1890" s="18" t="s">
        <v>1</v>
      </c>
      <c r="F1890" s="221">
        <v>45.597000000000001</v>
      </c>
      <c r="G1890" s="33"/>
      <c r="H1890" s="34"/>
    </row>
    <row r="1891" spans="1:8" s="2" customFormat="1" ht="16.899999999999999" customHeight="1">
      <c r="A1891" s="33"/>
      <c r="B1891" s="34"/>
      <c r="C1891" s="220" t="s">
        <v>1</v>
      </c>
      <c r="D1891" s="220" t="s">
        <v>3742</v>
      </c>
      <c r="E1891" s="18" t="s">
        <v>1</v>
      </c>
      <c r="F1891" s="221">
        <v>4.2110000000000003</v>
      </c>
      <c r="G1891" s="33"/>
      <c r="H1891" s="34"/>
    </row>
    <row r="1892" spans="1:8" s="2" customFormat="1" ht="16.899999999999999" customHeight="1">
      <c r="A1892" s="33"/>
      <c r="B1892" s="34"/>
      <c r="C1892" s="220" t="s">
        <v>1</v>
      </c>
      <c r="D1892" s="220" t="s">
        <v>3743</v>
      </c>
      <c r="E1892" s="18" t="s">
        <v>1</v>
      </c>
      <c r="F1892" s="221">
        <v>0</v>
      </c>
      <c r="G1892" s="33"/>
      <c r="H1892" s="34"/>
    </row>
    <row r="1893" spans="1:8" s="2" customFormat="1" ht="16.899999999999999" customHeight="1">
      <c r="A1893" s="33"/>
      <c r="B1893" s="34"/>
      <c r="C1893" s="220" t="s">
        <v>1</v>
      </c>
      <c r="D1893" s="220" t="s">
        <v>3744</v>
      </c>
      <c r="E1893" s="18" t="s">
        <v>1</v>
      </c>
      <c r="F1893" s="221">
        <v>37.689</v>
      </c>
      <c r="G1893" s="33"/>
      <c r="H1893" s="34"/>
    </row>
    <row r="1894" spans="1:8" s="2" customFormat="1" ht="16.899999999999999" customHeight="1">
      <c r="A1894" s="33"/>
      <c r="B1894" s="34"/>
      <c r="C1894" s="220" t="s">
        <v>1</v>
      </c>
      <c r="D1894" s="220" t="s">
        <v>3745</v>
      </c>
      <c r="E1894" s="18" t="s">
        <v>1</v>
      </c>
      <c r="F1894" s="221">
        <v>-257.06299999999999</v>
      </c>
      <c r="G1894" s="33"/>
      <c r="H1894" s="34"/>
    </row>
    <row r="1895" spans="1:8" s="2" customFormat="1" ht="16.899999999999999" customHeight="1">
      <c r="A1895" s="33"/>
      <c r="B1895" s="34"/>
      <c r="C1895" s="220" t="s">
        <v>1</v>
      </c>
      <c r="D1895" s="220" t="s">
        <v>2135</v>
      </c>
      <c r="E1895" s="18" t="s">
        <v>1</v>
      </c>
      <c r="F1895" s="221">
        <v>0</v>
      </c>
      <c r="G1895" s="33"/>
      <c r="H1895" s="34"/>
    </row>
    <row r="1896" spans="1:8" s="2" customFormat="1" ht="16.899999999999999" customHeight="1">
      <c r="A1896" s="33"/>
      <c r="B1896" s="34"/>
      <c r="C1896" s="220" t="s">
        <v>1</v>
      </c>
      <c r="D1896" s="220" t="s">
        <v>3746</v>
      </c>
      <c r="E1896" s="18" t="s">
        <v>1</v>
      </c>
      <c r="F1896" s="221">
        <v>-0.377</v>
      </c>
      <c r="G1896" s="33"/>
      <c r="H1896" s="34"/>
    </row>
    <row r="1897" spans="1:8" s="2" customFormat="1" ht="16.899999999999999" customHeight="1">
      <c r="A1897" s="33"/>
      <c r="B1897" s="34"/>
      <c r="C1897" s="220" t="s">
        <v>1</v>
      </c>
      <c r="D1897" s="220" t="s">
        <v>3747</v>
      </c>
      <c r="E1897" s="18" t="s">
        <v>1</v>
      </c>
      <c r="F1897" s="221">
        <v>-4.8499999999999996</v>
      </c>
      <c r="G1897" s="33"/>
      <c r="H1897" s="34"/>
    </row>
    <row r="1898" spans="1:8" s="2" customFormat="1" ht="16.899999999999999" customHeight="1">
      <c r="A1898" s="33"/>
      <c r="B1898" s="34"/>
      <c r="C1898" s="220" t="s">
        <v>1</v>
      </c>
      <c r="D1898" s="220" t="s">
        <v>3748</v>
      </c>
      <c r="E1898" s="18" t="s">
        <v>1</v>
      </c>
      <c r="F1898" s="221">
        <v>-7.3879999999999999</v>
      </c>
      <c r="G1898" s="33"/>
      <c r="H1898" s="34"/>
    </row>
    <row r="1899" spans="1:8" s="2" customFormat="1" ht="16.899999999999999" customHeight="1">
      <c r="A1899" s="33"/>
      <c r="B1899" s="34"/>
      <c r="C1899" s="220" t="s">
        <v>1</v>
      </c>
      <c r="D1899" s="220" t="s">
        <v>2069</v>
      </c>
      <c r="E1899" s="18" t="s">
        <v>1</v>
      </c>
      <c r="F1899" s="221">
        <v>0</v>
      </c>
      <c r="G1899" s="33"/>
      <c r="H1899" s="34"/>
    </row>
    <row r="1900" spans="1:8" s="2" customFormat="1" ht="16.899999999999999" customHeight="1">
      <c r="A1900" s="33"/>
      <c r="B1900" s="34"/>
      <c r="C1900" s="220" t="s">
        <v>1</v>
      </c>
      <c r="D1900" s="220" t="s">
        <v>3749</v>
      </c>
      <c r="E1900" s="18" t="s">
        <v>1</v>
      </c>
      <c r="F1900" s="221">
        <v>-3.6739999999999999</v>
      </c>
      <c r="G1900" s="33"/>
      <c r="H1900" s="34"/>
    </row>
    <row r="1901" spans="1:8" s="2" customFormat="1" ht="16.899999999999999" customHeight="1">
      <c r="A1901" s="33"/>
      <c r="B1901" s="34"/>
      <c r="C1901" s="220" t="s">
        <v>1</v>
      </c>
      <c r="D1901" s="220" t="s">
        <v>2139</v>
      </c>
      <c r="E1901" s="18" t="s">
        <v>1</v>
      </c>
      <c r="F1901" s="221">
        <v>-8.5009999999999994</v>
      </c>
      <c r="G1901" s="33"/>
      <c r="H1901" s="34"/>
    </row>
    <row r="1902" spans="1:8" s="2" customFormat="1" ht="16.899999999999999" customHeight="1">
      <c r="A1902" s="33"/>
      <c r="B1902" s="34"/>
      <c r="C1902" s="220" t="s">
        <v>1</v>
      </c>
      <c r="D1902" s="220" t="s">
        <v>3750</v>
      </c>
      <c r="E1902" s="18" t="s">
        <v>1</v>
      </c>
      <c r="F1902" s="221">
        <v>-9.1579999999999995</v>
      </c>
      <c r="G1902" s="33"/>
      <c r="H1902" s="34"/>
    </row>
    <row r="1903" spans="1:8" s="2" customFormat="1" ht="16.899999999999999" customHeight="1">
      <c r="A1903" s="33"/>
      <c r="B1903" s="34"/>
      <c r="C1903" s="220" t="s">
        <v>1</v>
      </c>
      <c r="D1903" s="220" t="s">
        <v>3751</v>
      </c>
      <c r="E1903" s="18" t="s">
        <v>1</v>
      </c>
      <c r="F1903" s="221">
        <v>-3.282</v>
      </c>
      <c r="G1903" s="33"/>
      <c r="H1903" s="34"/>
    </row>
    <row r="1904" spans="1:8" s="2" customFormat="1" ht="16.899999999999999" customHeight="1">
      <c r="A1904" s="33"/>
      <c r="B1904" s="34"/>
      <c r="C1904" s="220" t="s">
        <v>1</v>
      </c>
      <c r="D1904" s="220" t="s">
        <v>2142</v>
      </c>
      <c r="E1904" s="18" t="s">
        <v>1</v>
      </c>
      <c r="F1904" s="221">
        <v>-4.5709999999999997</v>
      </c>
      <c r="G1904" s="33"/>
      <c r="H1904" s="34"/>
    </row>
    <row r="1905" spans="1:8" s="2" customFormat="1" ht="16.899999999999999" customHeight="1">
      <c r="A1905" s="33"/>
      <c r="B1905" s="34"/>
      <c r="C1905" s="220" t="s">
        <v>1</v>
      </c>
      <c r="D1905" s="220" t="s">
        <v>3752</v>
      </c>
      <c r="E1905" s="18" t="s">
        <v>1</v>
      </c>
      <c r="F1905" s="221">
        <v>-9.8209999999999997</v>
      </c>
      <c r="G1905" s="33"/>
      <c r="H1905" s="34"/>
    </row>
    <row r="1906" spans="1:8" s="2" customFormat="1" ht="16.899999999999999" customHeight="1">
      <c r="A1906" s="33"/>
      <c r="B1906" s="34"/>
      <c r="C1906" s="220" t="s">
        <v>1</v>
      </c>
      <c r="D1906" s="220" t="s">
        <v>3753</v>
      </c>
      <c r="E1906" s="18" t="s">
        <v>1</v>
      </c>
      <c r="F1906" s="221">
        <v>-6.4139999999999997</v>
      </c>
      <c r="G1906" s="33"/>
      <c r="H1906" s="34"/>
    </row>
    <row r="1907" spans="1:8" s="2" customFormat="1" ht="16.899999999999999" customHeight="1">
      <c r="A1907" s="33"/>
      <c r="B1907" s="34"/>
      <c r="C1907" s="220" t="s">
        <v>1</v>
      </c>
      <c r="D1907" s="220" t="s">
        <v>2145</v>
      </c>
      <c r="E1907" s="18" t="s">
        <v>1</v>
      </c>
      <c r="F1907" s="221">
        <v>-14.355</v>
      </c>
      <c r="G1907" s="33"/>
      <c r="H1907" s="34"/>
    </row>
    <row r="1908" spans="1:8" s="2" customFormat="1" ht="16.899999999999999" customHeight="1">
      <c r="A1908" s="33"/>
      <c r="B1908" s="34"/>
      <c r="C1908" s="220" t="s">
        <v>1</v>
      </c>
      <c r="D1908" s="220" t="s">
        <v>3754</v>
      </c>
      <c r="E1908" s="18" t="s">
        <v>1</v>
      </c>
      <c r="F1908" s="221">
        <v>-4.3689999999999998</v>
      </c>
      <c r="G1908" s="33"/>
      <c r="H1908" s="34"/>
    </row>
    <row r="1909" spans="1:8" s="2" customFormat="1" ht="16.899999999999999" customHeight="1">
      <c r="A1909" s="33"/>
      <c r="B1909" s="34"/>
      <c r="C1909" s="220" t="s">
        <v>1</v>
      </c>
      <c r="D1909" s="220" t="s">
        <v>3755</v>
      </c>
      <c r="E1909" s="18" t="s">
        <v>1</v>
      </c>
      <c r="F1909" s="221">
        <v>-2.7909999999999999</v>
      </c>
      <c r="G1909" s="33"/>
      <c r="H1909" s="34"/>
    </row>
    <row r="1910" spans="1:8" s="2" customFormat="1" ht="16.899999999999999" customHeight="1">
      <c r="A1910" s="33"/>
      <c r="B1910" s="34"/>
      <c r="C1910" s="220" t="s">
        <v>1</v>
      </c>
      <c r="D1910" s="220" t="s">
        <v>3756</v>
      </c>
      <c r="E1910" s="18" t="s">
        <v>1</v>
      </c>
      <c r="F1910" s="221">
        <v>-69.896000000000001</v>
      </c>
      <c r="G1910" s="33"/>
      <c r="H1910" s="34"/>
    </row>
    <row r="1911" spans="1:8" s="2" customFormat="1" ht="16.899999999999999" customHeight="1">
      <c r="A1911" s="33"/>
      <c r="B1911" s="34"/>
      <c r="C1911" s="220" t="s">
        <v>1</v>
      </c>
      <c r="D1911" s="220" t="s">
        <v>3757</v>
      </c>
      <c r="E1911" s="18" t="s">
        <v>1</v>
      </c>
      <c r="F1911" s="221">
        <v>-4.5759999999999996</v>
      </c>
      <c r="G1911" s="33"/>
      <c r="H1911" s="34"/>
    </row>
    <row r="1912" spans="1:8" s="2" customFormat="1" ht="16.899999999999999" customHeight="1">
      <c r="A1912" s="33"/>
      <c r="B1912" s="34"/>
      <c r="C1912" s="220" t="s">
        <v>1</v>
      </c>
      <c r="D1912" s="220" t="s">
        <v>3758</v>
      </c>
      <c r="E1912" s="18" t="s">
        <v>1</v>
      </c>
      <c r="F1912" s="221">
        <v>-6.6059999999999999</v>
      </c>
      <c r="G1912" s="33"/>
      <c r="H1912" s="34"/>
    </row>
    <row r="1913" spans="1:8" s="2" customFormat="1" ht="16.899999999999999" customHeight="1">
      <c r="A1913" s="33"/>
      <c r="B1913" s="34"/>
      <c r="C1913" s="220" t="s">
        <v>1</v>
      </c>
      <c r="D1913" s="220" t="s">
        <v>3759</v>
      </c>
      <c r="E1913" s="18" t="s">
        <v>1</v>
      </c>
      <c r="F1913" s="221">
        <v>-2.044</v>
      </c>
      <c r="G1913" s="33"/>
      <c r="H1913" s="34"/>
    </row>
    <row r="1914" spans="1:8" s="2" customFormat="1" ht="16.899999999999999" customHeight="1">
      <c r="A1914" s="33"/>
      <c r="B1914" s="34"/>
      <c r="C1914" s="220" t="s">
        <v>458</v>
      </c>
      <c r="D1914" s="220" t="s">
        <v>195</v>
      </c>
      <c r="E1914" s="18" t="s">
        <v>1</v>
      </c>
      <c r="F1914" s="221">
        <v>978.55500000000097</v>
      </c>
      <c r="G1914" s="33"/>
      <c r="H1914" s="34"/>
    </row>
    <row r="1915" spans="1:8" s="2" customFormat="1" ht="16.899999999999999" customHeight="1">
      <c r="A1915" s="33"/>
      <c r="B1915" s="34"/>
      <c r="C1915" s="222" t="s">
        <v>5774</v>
      </c>
      <c r="D1915" s="33"/>
      <c r="E1915" s="33"/>
      <c r="F1915" s="33"/>
      <c r="G1915" s="33"/>
      <c r="H1915" s="34"/>
    </row>
    <row r="1916" spans="1:8" s="2" customFormat="1" ht="16.899999999999999" customHeight="1">
      <c r="A1916" s="33"/>
      <c r="B1916" s="34"/>
      <c r="C1916" s="220" t="s">
        <v>2109</v>
      </c>
      <c r="D1916" s="220" t="s">
        <v>2110</v>
      </c>
      <c r="E1916" s="18" t="s">
        <v>228</v>
      </c>
      <c r="F1916" s="221">
        <v>97.855999999999995</v>
      </c>
      <c r="G1916" s="33"/>
      <c r="H1916" s="34"/>
    </row>
    <row r="1917" spans="1:8" s="2" customFormat="1" ht="16.899999999999999" customHeight="1">
      <c r="A1917" s="33"/>
      <c r="B1917" s="34"/>
      <c r="C1917" s="220" t="s">
        <v>2043</v>
      </c>
      <c r="D1917" s="220" t="s">
        <v>2044</v>
      </c>
      <c r="E1917" s="18" t="s">
        <v>228</v>
      </c>
      <c r="F1917" s="221">
        <v>257.06299999999999</v>
      </c>
      <c r="G1917" s="33"/>
      <c r="H1917" s="34"/>
    </row>
    <row r="1918" spans="1:8" s="2" customFormat="1" ht="16.899999999999999" customHeight="1">
      <c r="A1918" s="33"/>
      <c r="B1918" s="34"/>
      <c r="C1918" s="220" t="s">
        <v>2146</v>
      </c>
      <c r="D1918" s="220" t="s">
        <v>2147</v>
      </c>
      <c r="E1918" s="18" t="s">
        <v>228</v>
      </c>
      <c r="F1918" s="221">
        <v>802.41499999999996</v>
      </c>
      <c r="G1918" s="33"/>
      <c r="H1918" s="34"/>
    </row>
    <row r="1919" spans="1:8" s="2" customFormat="1" ht="16.899999999999999" customHeight="1">
      <c r="A1919" s="33"/>
      <c r="B1919" s="34"/>
      <c r="C1919" s="220" t="s">
        <v>2149</v>
      </c>
      <c r="D1919" s="220" t="s">
        <v>2150</v>
      </c>
      <c r="E1919" s="18" t="s">
        <v>228</v>
      </c>
      <c r="F1919" s="221">
        <v>78.284000000000006</v>
      </c>
      <c r="G1919" s="33"/>
      <c r="H1919" s="34"/>
    </row>
    <row r="1920" spans="1:8" s="2" customFormat="1" ht="16.899999999999999" customHeight="1">
      <c r="A1920" s="33"/>
      <c r="B1920" s="34"/>
      <c r="C1920" s="220" t="s">
        <v>326</v>
      </c>
      <c r="D1920" s="220" t="s">
        <v>327</v>
      </c>
      <c r="E1920" s="18" t="s">
        <v>228</v>
      </c>
      <c r="F1920" s="221">
        <v>1111.8789999999999</v>
      </c>
      <c r="G1920" s="33"/>
      <c r="H1920" s="34"/>
    </row>
    <row r="1921" spans="1:8" s="2" customFormat="1" ht="16.899999999999999" customHeight="1">
      <c r="A1921" s="33"/>
      <c r="B1921" s="34"/>
      <c r="C1921" s="216" t="s">
        <v>1856</v>
      </c>
      <c r="D1921" s="217" t="s">
        <v>1</v>
      </c>
      <c r="E1921" s="218" t="s">
        <v>1</v>
      </c>
      <c r="F1921" s="219">
        <v>1398.2909999999999</v>
      </c>
      <c r="G1921" s="33"/>
      <c r="H1921" s="34"/>
    </row>
    <row r="1922" spans="1:8" s="2" customFormat="1" ht="16.899999999999999" customHeight="1">
      <c r="A1922" s="33"/>
      <c r="B1922" s="34"/>
      <c r="C1922" s="220" t="s">
        <v>1</v>
      </c>
      <c r="D1922" s="220" t="s">
        <v>3667</v>
      </c>
      <c r="E1922" s="18" t="s">
        <v>1</v>
      </c>
      <c r="F1922" s="221">
        <v>0</v>
      </c>
      <c r="G1922" s="33"/>
      <c r="H1922" s="34"/>
    </row>
    <row r="1923" spans="1:8" s="2" customFormat="1" ht="16.899999999999999" customHeight="1">
      <c r="A1923" s="33"/>
      <c r="B1923" s="34"/>
      <c r="C1923" s="220" t="s">
        <v>1</v>
      </c>
      <c r="D1923" s="220" t="s">
        <v>3668</v>
      </c>
      <c r="E1923" s="18" t="s">
        <v>1</v>
      </c>
      <c r="F1923" s="221">
        <v>29.545999999999999</v>
      </c>
      <c r="G1923" s="33"/>
      <c r="H1923" s="34"/>
    </row>
    <row r="1924" spans="1:8" s="2" customFormat="1" ht="16.899999999999999" customHeight="1">
      <c r="A1924" s="33"/>
      <c r="B1924" s="34"/>
      <c r="C1924" s="220" t="s">
        <v>1</v>
      </c>
      <c r="D1924" s="220" t="s">
        <v>3669</v>
      </c>
      <c r="E1924" s="18" t="s">
        <v>1</v>
      </c>
      <c r="F1924" s="221">
        <v>12.741</v>
      </c>
      <c r="G1924" s="33"/>
      <c r="H1924" s="34"/>
    </row>
    <row r="1925" spans="1:8" s="2" customFormat="1" ht="16.899999999999999" customHeight="1">
      <c r="A1925" s="33"/>
      <c r="B1925" s="34"/>
      <c r="C1925" s="220" t="s">
        <v>1</v>
      </c>
      <c r="D1925" s="220" t="s">
        <v>3670</v>
      </c>
      <c r="E1925" s="18" t="s">
        <v>1</v>
      </c>
      <c r="F1925" s="221">
        <v>0</v>
      </c>
      <c r="G1925" s="33"/>
      <c r="H1925" s="34"/>
    </row>
    <row r="1926" spans="1:8" s="2" customFormat="1" ht="16.899999999999999" customHeight="1">
      <c r="A1926" s="33"/>
      <c r="B1926" s="34"/>
      <c r="C1926" s="220" t="s">
        <v>1</v>
      </c>
      <c r="D1926" s="220" t="s">
        <v>3671</v>
      </c>
      <c r="E1926" s="18" t="s">
        <v>1</v>
      </c>
      <c r="F1926" s="221">
        <v>4.8179999999999996</v>
      </c>
      <c r="G1926" s="33"/>
      <c r="H1926" s="34"/>
    </row>
    <row r="1927" spans="1:8" s="2" customFormat="1" ht="16.899999999999999" customHeight="1">
      <c r="A1927" s="33"/>
      <c r="B1927" s="34"/>
      <c r="C1927" s="220" t="s">
        <v>1</v>
      </c>
      <c r="D1927" s="220" t="s">
        <v>3672</v>
      </c>
      <c r="E1927" s="18" t="s">
        <v>1</v>
      </c>
      <c r="F1927" s="221">
        <v>0</v>
      </c>
      <c r="G1927" s="33"/>
      <c r="H1927" s="34"/>
    </row>
    <row r="1928" spans="1:8" s="2" customFormat="1" ht="16.899999999999999" customHeight="1">
      <c r="A1928" s="33"/>
      <c r="B1928" s="34"/>
      <c r="C1928" s="220" t="s">
        <v>1</v>
      </c>
      <c r="D1928" s="220" t="s">
        <v>3673</v>
      </c>
      <c r="E1928" s="18" t="s">
        <v>1</v>
      </c>
      <c r="F1928" s="221">
        <v>35.561999999999998</v>
      </c>
      <c r="G1928" s="33"/>
      <c r="H1928" s="34"/>
    </row>
    <row r="1929" spans="1:8" s="2" customFormat="1" ht="16.899999999999999" customHeight="1">
      <c r="A1929" s="33"/>
      <c r="B1929" s="34"/>
      <c r="C1929" s="220" t="s">
        <v>1</v>
      </c>
      <c r="D1929" s="220" t="s">
        <v>3674</v>
      </c>
      <c r="E1929" s="18" t="s">
        <v>1</v>
      </c>
      <c r="F1929" s="221">
        <v>16.798999999999999</v>
      </c>
      <c r="G1929" s="33"/>
      <c r="H1929" s="34"/>
    </row>
    <row r="1930" spans="1:8" s="2" customFormat="1" ht="16.899999999999999" customHeight="1">
      <c r="A1930" s="33"/>
      <c r="B1930" s="34"/>
      <c r="C1930" s="220" t="s">
        <v>1</v>
      </c>
      <c r="D1930" s="220" t="s">
        <v>3675</v>
      </c>
      <c r="E1930" s="18" t="s">
        <v>1</v>
      </c>
      <c r="F1930" s="221">
        <v>0</v>
      </c>
      <c r="G1930" s="33"/>
      <c r="H1930" s="34"/>
    </row>
    <row r="1931" spans="1:8" s="2" customFormat="1" ht="16.899999999999999" customHeight="1">
      <c r="A1931" s="33"/>
      <c r="B1931" s="34"/>
      <c r="C1931" s="220" t="s">
        <v>1</v>
      </c>
      <c r="D1931" s="220" t="s">
        <v>3676</v>
      </c>
      <c r="E1931" s="18" t="s">
        <v>1</v>
      </c>
      <c r="F1931" s="221">
        <v>35.731000000000002</v>
      </c>
      <c r="G1931" s="33"/>
      <c r="H1931" s="34"/>
    </row>
    <row r="1932" spans="1:8" s="2" customFormat="1" ht="16.899999999999999" customHeight="1">
      <c r="A1932" s="33"/>
      <c r="B1932" s="34"/>
      <c r="C1932" s="220" t="s">
        <v>1</v>
      </c>
      <c r="D1932" s="220" t="s">
        <v>3677</v>
      </c>
      <c r="E1932" s="18" t="s">
        <v>1</v>
      </c>
      <c r="F1932" s="221">
        <v>9.5830000000000002</v>
      </c>
      <c r="G1932" s="33"/>
      <c r="H1932" s="34"/>
    </row>
    <row r="1933" spans="1:8" s="2" customFormat="1" ht="16.899999999999999" customHeight="1">
      <c r="A1933" s="33"/>
      <c r="B1933" s="34"/>
      <c r="C1933" s="220" t="s">
        <v>1</v>
      </c>
      <c r="D1933" s="220" t="s">
        <v>3678</v>
      </c>
      <c r="E1933" s="18" t="s">
        <v>1</v>
      </c>
      <c r="F1933" s="221">
        <v>0</v>
      </c>
      <c r="G1933" s="33"/>
      <c r="H1933" s="34"/>
    </row>
    <row r="1934" spans="1:8" s="2" customFormat="1" ht="16.899999999999999" customHeight="1">
      <c r="A1934" s="33"/>
      <c r="B1934" s="34"/>
      <c r="C1934" s="220" t="s">
        <v>1</v>
      </c>
      <c r="D1934" s="220" t="s">
        <v>3679</v>
      </c>
      <c r="E1934" s="18" t="s">
        <v>1</v>
      </c>
      <c r="F1934" s="221">
        <v>37.881999999999998</v>
      </c>
      <c r="G1934" s="33"/>
      <c r="H1934" s="34"/>
    </row>
    <row r="1935" spans="1:8" s="2" customFormat="1" ht="16.899999999999999" customHeight="1">
      <c r="A1935" s="33"/>
      <c r="B1935" s="34"/>
      <c r="C1935" s="220" t="s">
        <v>1</v>
      </c>
      <c r="D1935" s="220" t="s">
        <v>3680</v>
      </c>
      <c r="E1935" s="18" t="s">
        <v>1</v>
      </c>
      <c r="F1935" s="221">
        <v>30.131</v>
      </c>
      <c r="G1935" s="33"/>
      <c r="H1935" s="34"/>
    </row>
    <row r="1936" spans="1:8" s="2" customFormat="1" ht="16.899999999999999" customHeight="1">
      <c r="A1936" s="33"/>
      <c r="B1936" s="34"/>
      <c r="C1936" s="220" t="s">
        <v>1</v>
      </c>
      <c r="D1936" s="220" t="s">
        <v>3681</v>
      </c>
      <c r="E1936" s="18" t="s">
        <v>1</v>
      </c>
      <c r="F1936" s="221">
        <v>0</v>
      </c>
      <c r="G1936" s="33"/>
      <c r="H1936" s="34"/>
    </row>
    <row r="1937" spans="1:8" s="2" customFormat="1" ht="16.899999999999999" customHeight="1">
      <c r="A1937" s="33"/>
      <c r="B1937" s="34"/>
      <c r="C1937" s="220" t="s">
        <v>1</v>
      </c>
      <c r="D1937" s="220" t="s">
        <v>3682</v>
      </c>
      <c r="E1937" s="18" t="s">
        <v>1</v>
      </c>
      <c r="F1937" s="221">
        <v>26.948</v>
      </c>
      <c r="G1937" s="33"/>
      <c r="H1937" s="34"/>
    </row>
    <row r="1938" spans="1:8" s="2" customFormat="1" ht="16.899999999999999" customHeight="1">
      <c r="A1938" s="33"/>
      <c r="B1938" s="34"/>
      <c r="C1938" s="220" t="s">
        <v>1</v>
      </c>
      <c r="D1938" s="220" t="s">
        <v>3683</v>
      </c>
      <c r="E1938" s="18" t="s">
        <v>1</v>
      </c>
      <c r="F1938" s="221">
        <v>0</v>
      </c>
      <c r="G1938" s="33"/>
      <c r="H1938" s="34"/>
    </row>
    <row r="1939" spans="1:8" s="2" customFormat="1" ht="16.899999999999999" customHeight="1">
      <c r="A1939" s="33"/>
      <c r="B1939" s="34"/>
      <c r="C1939" s="220" t="s">
        <v>1</v>
      </c>
      <c r="D1939" s="220" t="s">
        <v>3684</v>
      </c>
      <c r="E1939" s="18" t="s">
        <v>1</v>
      </c>
      <c r="F1939" s="221">
        <v>38.877000000000002</v>
      </c>
      <c r="G1939" s="33"/>
      <c r="H1939" s="34"/>
    </row>
    <row r="1940" spans="1:8" s="2" customFormat="1" ht="16.899999999999999" customHeight="1">
      <c r="A1940" s="33"/>
      <c r="B1940" s="34"/>
      <c r="C1940" s="220" t="s">
        <v>1</v>
      </c>
      <c r="D1940" s="220" t="s">
        <v>3685</v>
      </c>
      <c r="E1940" s="18" t="s">
        <v>1</v>
      </c>
      <c r="F1940" s="221">
        <v>0</v>
      </c>
      <c r="G1940" s="33"/>
      <c r="H1940" s="34"/>
    </row>
    <row r="1941" spans="1:8" s="2" customFormat="1" ht="16.899999999999999" customHeight="1">
      <c r="A1941" s="33"/>
      <c r="B1941" s="34"/>
      <c r="C1941" s="220" t="s">
        <v>1</v>
      </c>
      <c r="D1941" s="220" t="s">
        <v>3686</v>
      </c>
      <c r="E1941" s="18" t="s">
        <v>1</v>
      </c>
      <c r="F1941" s="221">
        <v>38.97</v>
      </c>
      <c r="G1941" s="33"/>
      <c r="H1941" s="34"/>
    </row>
    <row r="1942" spans="1:8" s="2" customFormat="1" ht="16.899999999999999" customHeight="1">
      <c r="A1942" s="33"/>
      <c r="B1942" s="34"/>
      <c r="C1942" s="220" t="s">
        <v>1</v>
      </c>
      <c r="D1942" s="220" t="s">
        <v>3687</v>
      </c>
      <c r="E1942" s="18" t="s">
        <v>1</v>
      </c>
      <c r="F1942" s="221">
        <v>8.7360000000000007</v>
      </c>
      <c r="G1942" s="33"/>
      <c r="H1942" s="34"/>
    </row>
    <row r="1943" spans="1:8" s="2" customFormat="1" ht="16.899999999999999" customHeight="1">
      <c r="A1943" s="33"/>
      <c r="B1943" s="34"/>
      <c r="C1943" s="220" t="s">
        <v>1</v>
      </c>
      <c r="D1943" s="220" t="s">
        <v>3688</v>
      </c>
      <c r="E1943" s="18" t="s">
        <v>1</v>
      </c>
      <c r="F1943" s="221">
        <v>0</v>
      </c>
      <c r="G1943" s="33"/>
      <c r="H1943" s="34"/>
    </row>
    <row r="1944" spans="1:8" s="2" customFormat="1" ht="16.899999999999999" customHeight="1">
      <c r="A1944" s="33"/>
      <c r="B1944" s="34"/>
      <c r="C1944" s="220" t="s">
        <v>1</v>
      </c>
      <c r="D1944" s="220" t="s">
        <v>3689</v>
      </c>
      <c r="E1944" s="18" t="s">
        <v>1</v>
      </c>
      <c r="F1944" s="221">
        <v>27.436</v>
      </c>
      <c r="G1944" s="33"/>
      <c r="H1944" s="34"/>
    </row>
    <row r="1945" spans="1:8" s="2" customFormat="1" ht="16.899999999999999" customHeight="1">
      <c r="A1945" s="33"/>
      <c r="B1945" s="34"/>
      <c r="C1945" s="220" t="s">
        <v>1</v>
      </c>
      <c r="D1945" s="220" t="s">
        <v>3690</v>
      </c>
      <c r="E1945" s="18" t="s">
        <v>1</v>
      </c>
      <c r="F1945" s="221">
        <v>0</v>
      </c>
      <c r="G1945" s="33"/>
      <c r="H1945" s="34"/>
    </row>
    <row r="1946" spans="1:8" s="2" customFormat="1" ht="16.899999999999999" customHeight="1">
      <c r="A1946" s="33"/>
      <c r="B1946" s="34"/>
      <c r="C1946" s="220" t="s">
        <v>1</v>
      </c>
      <c r="D1946" s="220" t="s">
        <v>3691</v>
      </c>
      <c r="E1946" s="18" t="s">
        <v>1</v>
      </c>
      <c r="F1946" s="221">
        <v>38.633000000000003</v>
      </c>
      <c r="G1946" s="33"/>
      <c r="H1946" s="34"/>
    </row>
    <row r="1947" spans="1:8" s="2" customFormat="1" ht="16.899999999999999" customHeight="1">
      <c r="A1947" s="33"/>
      <c r="B1947" s="34"/>
      <c r="C1947" s="220" t="s">
        <v>1</v>
      </c>
      <c r="D1947" s="220" t="s">
        <v>3692</v>
      </c>
      <c r="E1947" s="18" t="s">
        <v>1</v>
      </c>
      <c r="F1947" s="221">
        <v>12.795</v>
      </c>
      <c r="G1947" s="33"/>
      <c r="H1947" s="34"/>
    </row>
    <row r="1948" spans="1:8" s="2" customFormat="1" ht="16.899999999999999" customHeight="1">
      <c r="A1948" s="33"/>
      <c r="B1948" s="34"/>
      <c r="C1948" s="220" t="s">
        <v>1</v>
      </c>
      <c r="D1948" s="220" t="s">
        <v>3693</v>
      </c>
      <c r="E1948" s="18" t="s">
        <v>1</v>
      </c>
      <c r="F1948" s="221">
        <v>0</v>
      </c>
      <c r="G1948" s="33"/>
      <c r="H1948" s="34"/>
    </row>
    <row r="1949" spans="1:8" s="2" customFormat="1" ht="16.899999999999999" customHeight="1">
      <c r="A1949" s="33"/>
      <c r="B1949" s="34"/>
      <c r="C1949" s="220" t="s">
        <v>1</v>
      </c>
      <c r="D1949" s="220" t="s">
        <v>3694</v>
      </c>
      <c r="E1949" s="18" t="s">
        <v>1</v>
      </c>
      <c r="F1949" s="221">
        <v>28.132999999999999</v>
      </c>
      <c r="G1949" s="33"/>
      <c r="H1949" s="34"/>
    </row>
    <row r="1950" spans="1:8" s="2" customFormat="1" ht="16.899999999999999" customHeight="1">
      <c r="A1950" s="33"/>
      <c r="B1950" s="34"/>
      <c r="C1950" s="220" t="s">
        <v>1</v>
      </c>
      <c r="D1950" s="220" t="s">
        <v>3695</v>
      </c>
      <c r="E1950" s="18" t="s">
        <v>1</v>
      </c>
      <c r="F1950" s="221">
        <v>0</v>
      </c>
      <c r="G1950" s="33"/>
      <c r="H1950" s="34"/>
    </row>
    <row r="1951" spans="1:8" s="2" customFormat="1" ht="16.899999999999999" customHeight="1">
      <c r="A1951" s="33"/>
      <c r="B1951" s="34"/>
      <c r="C1951" s="220" t="s">
        <v>1</v>
      </c>
      <c r="D1951" s="220" t="s">
        <v>3696</v>
      </c>
      <c r="E1951" s="18" t="s">
        <v>1</v>
      </c>
      <c r="F1951" s="221">
        <v>37.564</v>
      </c>
      <c r="G1951" s="33"/>
      <c r="H1951" s="34"/>
    </row>
    <row r="1952" spans="1:8" s="2" customFormat="1" ht="16.899999999999999" customHeight="1">
      <c r="A1952" s="33"/>
      <c r="B1952" s="34"/>
      <c r="C1952" s="220" t="s">
        <v>1</v>
      </c>
      <c r="D1952" s="220" t="s">
        <v>3697</v>
      </c>
      <c r="E1952" s="18" t="s">
        <v>1</v>
      </c>
      <c r="F1952" s="221">
        <v>11.207000000000001</v>
      </c>
      <c r="G1952" s="33"/>
      <c r="H1952" s="34"/>
    </row>
    <row r="1953" spans="1:8" s="2" customFormat="1" ht="16.899999999999999" customHeight="1">
      <c r="A1953" s="33"/>
      <c r="B1953" s="34"/>
      <c r="C1953" s="220" t="s">
        <v>1</v>
      </c>
      <c r="D1953" s="220" t="s">
        <v>3698</v>
      </c>
      <c r="E1953" s="18" t="s">
        <v>1</v>
      </c>
      <c r="F1953" s="221">
        <v>0</v>
      </c>
      <c r="G1953" s="33"/>
      <c r="H1953" s="34"/>
    </row>
    <row r="1954" spans="1:8" s="2" customFormat="1" ht="16.899999999999999" customHeight="1">
      <c r="A1954" s="33"/>
      <c r="B1954" s="34"/>
      <c r="C1954" s="220" t="s">
        <v>1</v>
      </c>
      <c r="D1954" s="220" t="s">
        <v>3699</v>
      </c>
      <c r="E1954" s="18" t="s">
        <v>1</v>
      </c>
      <c r="F1954" s="221">
        <v>4.7960000000000003</v>
      </c>
      <c r="G1954" s="33"/>
      <c r="H1954" s="34"/>
    </row>
    <row r="1955" spans="1:8" s="2" customFormat="1" ht="16.899999999999999" customHeight="1">
      <c r="A1955" s="33"/>
      <c r="B1955" s="34"/>
      <c r="C1955" s="220" t="s">
        <v>1</v>
      </c>
      <c r="D1955" s="220" t="s">
        <v>3700</v>
      </c>
      <c r="E1955" s="18" t="s">
        <v>1</v>
      </c>
      <c r="F1955" s="221">
        <v>0</v>
      </c>
      <c r="G1955" s="33"/>
      <c r="H1955" s="34"/>
    </row>
    <row r="1956" spans="1:8" s="2" customFormat="1" ht="16.899999999999999" customHeight="1">
      <c r="A1956" s="33"/>
      <c r="B1956" s="34"/>
      <c r="C1956" s="220" t="s">
        <v>1</v>
      </c>
      <c r="D1956" s="220" t="s">
        <v>3701</v>
      </c>
      <c r="E1956" s="18" t="s">
        <v>1</v>
      </c>
      <c r="F1956" s="221">
        <v>35.445</v>
      </c>
      <c r="G1956" s="33"/>
      <c r="H1956" s="34"/>
    </row>
    <row r="1957" spans="1:8" s="2" customFormat="1" ht="16.899999999999999" customHeight="1">
      <c r="A1957" s="33"/>
      <c r="B1957" s="34"/>
      <c r="C1957" s="220" t="s">
        <v>1</v>
      </c>
      <c r="D1957" s="220" t="s">
        <v>3702</v>
      </c>
      <c r="E1957" s="18" t="s">
        <v>1</v>
      </c>
      <c r="F1957" s="221">
        <v>19.225999999999999</v>
      </c>
      <c r="G1957" s="33"/>
      <c r="H1957" s="34"/>
    </row>
    <row r="1958" spans="1:8" s="2" customFormat="1" ht="16.899999999999999" customHeight="1">
      <c r="A1958" s="33"/>
      <c r="B1958" s="34"/>
      <c r="C1958" s="220" t="s">
        <v>1</v>
      </c>
      <c r="D1958" s="220" t="s">
        <v>3703</v>
      </c>
      <c r="E1958" s="18" t="s">
        <v>1</v>
      </c>
      <c r="F1958" s="221">
        <v>0</v>
      </c>
      <c r="G1958" s="33"/>
      <c r="H1958" s="34"/>
    </row>
    <row r="1959" spans="1:8" s="2" customFormat="1" ht="16.899999999999999" customHeight="1">
      <c r="A1959" s="33"/>
      <c r="B1959" s="34"/>
      <c r="C1959" s="220" t="s">
        <v>1</v>
      </c>
      <c r="D1959" s="220" t="s">
        <v>3704</v>
      </c>
      <c r="E1959" s="18" t="s">
        <v>1</v>
      </c>
      <c r="F1959" s="221">
        <v>35.539000000000001</v>
      </c>
      <c r="G1959" s="33"/>
      <c r="H1959" s="34"/>
    </row>
    <row r="1960" spans="1:8" s="2" customFormat="1" ht="16.899999999999999" customHeight="1">
      <c r="A1960" s="33"/>
      <c r="B1960" s="34"/>
      <c r="C1960" s="220" t="s">
        <v>1</v>
      </c>
      <c r="D1960" s="220" t="s">
        <v>3705</v>
      </c>
      <c r="E1960" s="18" t="s">
        <v>1</v>
      </c>
      <c r="F1960" s="221">
        <v>6.508</v>
      </c>
      <c r="G1960" s="33"/>
      <c r="H1960" s="34"/>
    </row>
    <row r="1961" spans="1:8" s="2" customFormat="1" ht="16.899999999999999" customHeight="1">
      <c r="A1961" s="33"/>
      <c r="B1961" s="34"/>
      <c r="C1961" s="220" t="s">
        <v>1</v>
      </c>
      <c r="D1961" s="220" t="s">
        <v>3706</v>
      </c>
      <c r="E1961" s="18" t="s">
        <v>1</v>
      </c>
      <c r="F1961" s="221">
        <v>0</v>
      </c>
      <c r="G1961" s="33"/>
      <c r="H1961" s="34"/>
    </row>
    <row r="1962" spans="1:8" s="2" customFormat="1" ht="16.899999999999999" customHeight="1">
      <c r="A1962" s="33"/>
      <c r="B1962" s="34"/>
      <c r="C1962" s="220" t="s">
        <v>1</v>
      </c>
      <c r="D1962" s="220" t="s">
        <v>3707</v>
      </c>
      <c r="E1962" s="18" t="s">
        <v>1</v>
      </c>
      <c r="F1962" s="221">
        <v>39.392000000000003</v>
      </c>
      <c r="G1962" s="33"/>
      <c r="H1962" s="34"/>
    </row>
    <row r="1963" spans="1:8" s="2" customFormat="1" ht="16.899999999999999" customHeight="1">
      <c r="A1963" s="33"/>
      <c r="B1963" s="34"/>
      <c r="C1963" s="220" t="s">
        <v>1</v>
      </c>
      <c r="D1963" s="220" t="s">
        <v>3708</v>
      </c>
      <c r="E1963" s="18" t="s">
        <v>1</v>
      </c>
      <c r="F1963" s="221">
        <v>31.195</v>
      </c>
      <c r="G1963" s="33"/>
      <c r="H1963" s="34"/>
    </row>
    <row r="1964" spans="1:8" s="2" customFormat="1" ht="16.899999999999999" customHeight="1">
      <c r="A1964" s="33"/>
      <c r="B1964" s="34"/>
      <c r="C1964" s="220" t="s">
        <v>1</v>
      </c>
      <c r="D1964" s="220" t="s">
        <v>3709</v>
      </c>
      <c r="E1964" s="18" t="s">
        <v>1</v>
      </c>
      <c r="F1964" s="221">
        <v>0</v>
      </c>
      <c r="G1964" s="33"/>
      <c r="H1964" s="34"/>
    </row>
    <row r="1965" spans="1:8" s="2" customFormat="1" ht="16.899999999999999" customHeight="1">
      <c r="A1965" s="33"/>
      <c r="B1965" s="34"/>
      <c r="C1965" s="220" t="s">
        <v>1</v>
      </c>
      <c r="D1965" s="220" t="s">
        <v>3710</v>
      </c>
      <c r="E1965" s="18" t="s">
        <v>1</v>
      </c>
      <c r="F1965" s="221">
        <v>38.484000000000002</v>
      </c>
      <c r="G1965" s="33"/>
      <c r="H1965" s="34"/>
    </row>
    <row r="1966" spans="1:8" s="2" customFormat="1" ht="16.899999999999999" customHeight="1">
      <c r="A1966" s="33"/>
      <c r="B1966" s="34"/>
      <c r="C1966" s="220" t="s">
        <v>1</v>
      </c>
      <c r="D1966" s="220" t="s">
        <v>3711</v>
      </c>
      <c r="E1966" s="18" t="s">
        <v>1</v>
      </c>
      <c r="F1966" s="221">
        <v>25.838999999999999</v>
      </c>
      <c r="G1966" s="33"/>
      <c r="H1966" s="34"/>
    </row>
    <row r="1967" spans="1:8" s="2" customFormat="1" ht="16.899999999999999" customHeight="1">
      <c r="A1967" s="33"/>
      <c r="B1967" s="34"/>
      <c r="C1967" s="220" t="s">
        <v>1</v>
      </c>
      <c r="D1967" s="220" t="s">
        <v>3712</v>
      </c>
      <c r="E1967" s="18" t="s">
        <v>1</v>
      </c>
      <c r="F1967" s="221">
        <v>0</v>
      </c>
      <c r="G1967" s="33"/>
      <c r="H1967" s="34"/>
    </row>
    <row r="1968" spans="1:8" s="2" customFormat="1" ht="16.899999999999999" customHeight="1">
      <c r="A1968" s="33"/>
      <c r="B1968" s="34"/>
      <c r="C1968" s="220" t="s">
        <v>1</v>
      </c>
      <c r="D1968" s="220" t="s">
        <v>3713</v>
      </c>
      <c r="E1968" s="18" t="s">
        <v>1</v>
      </c>
      <c r="F1968" s="221">
        <v>36.906999999999996</v>
      </c>
      <c r="G1968" s="33"/>
      <c r="H1968" s="34"/>
    </row>
    <row r="1969" spans="1:8" s="2" customFormat="1" ht="16.899999999999999" customHeight="1">
      <c r="A1969" s="33"/>
      <c r="B1969" s="34"/>
      <c r="C1969" s="220" t="s">
        <v>1</v>
      </c>
      <c r="D1969" s="220" t="s">
        <v>3714</v>
      </c>
      <c r="E1969" s="18" t="s">
        <v>1</v>
      </c>
      <c r="F1969" s="221">
        <v>18.425000000000001</v>
      </c>
      <c r="G1969" s="33"/>
      <c r="H1969" s="34"/>
    </row>
    <row r="1970" spans="1:8" s="2" customFormat="1" ht="16.899999999999999" customHeight="1">
      <c r="A1970" s="33"/>
      <c r="B1970" s="34"/>
      <c r="C1970" s="220" t="s">
        <v>1</v>
      </c>
      <c r="D1970" s="220" t="s">
        <v>3715</v>
      </c>
      <c r="E1970" s="18" t="s">
        <v>1</v>
      </c>
      <c r="F1970" s="221">
        <v>0</v>
      </c>
      <c r="G1970" s="33"/>
      <c r="H1970" s="34"/>
    </row>
    <row r="1971" spans="1:8" s="2" customFormat="1" ht="16.899999999999999" customHeight="1">
      <c r="A1971" s="33"/>
      <c r="B1971" s="34"/>
      <c r="C1971" s="220" t="s">
        <v>1</v>
      </c>
      <c r="D1971" s="220" t="s">
        <v>3716</v>
      </c>
      <c r="E1971" s="18" t="s">
        <v>1</v>
      </c>
      <c r="F1971" s="221">
        <v>36.396999999999998</v>
      </c>
      <c r="G1971" s="33"/>
      <c r="H1971" s="34"/>
    </row>
    <row r="1972" spans="1:8" s="2" customFormat="1" ht="16.899999999999999" customHeight="1">
      <c r="A1972" s="33"/>
      <c r="B1972" s="34"/>
      <c r="C1972" s="220" t="s">
        <v>1</v>
      </c>
      <c r="D1972" s="220" t="s">
        <v>3717</v>
      </c>
      <c r="E1972" s="18" t="s">
        <v>1</v>
      </c>
      <c r="F1972" s="221">
        <v>21.186</v>
      </c>
      <c r="G1972" s="33"/>
      <c r="H1972" s="34"/>
    </row>
    <row r="1973" spans="1:8" s="2" customFormat="1" ht="16.899999999999999" customHeight="1">
      <c r="A1973" s="33"/>
      <c r="B1973" s="34"/>
      <c r="C1973" s="220" t="s">
        <v>1</v>
      </c>
      <c r="D1973" s="220" t="s">
        <v>3718</v>
      </c>
      <c r="E1973" s="18" t="s">
        <v>1</v>
      </c>
      <c r="F1973" s="221">
        <v>0</v>
      </c>
      <c r="G1973" s="33"/>
      <c r="H1973" s="34"/>
    </row>
    <row r="1974" spans="1:8" s="2" customFormat="1" ht="16.899999999999999" customHeight="1">
      <c r="A1974" s="33"/>
      <c r="B1974" s="34"/>
      <c r="C1974" s="220" t="s">
        <v>1</v>
      </c>
      <c r="D1974" s="220" t="s">
        <v>3719</v>
      </c>
      <c r="E1974" s="18" t="s">
        <v>1</v>
      </c>
      <c r="F1974" s="221">
        <v>29.617999999999999</v>
      </c>
      <c r="G1974" s="33"/>
      <c r="H1974" s="34"/>
    </row>
    <row r="1975" spans="1:8" s="2" customFormat="1" ht="16.899999999999999" customHeight="1">
      <c r="A1975" s="33"/>
      <c r="B1975" s="34"/>
      <c r="C1975" s="220" t="s">
        <v>1</v>
      </c>
      <c r="D1975" s="220" t="s">
        <v>3720</v>
      </c>
      <c r="E1975" s="18" t="s">
        <v>1</v>
      </c>
      <c r="F1975" s="221">
        <v>0</v>
      </c>
      <c r="G1975" s="33"/>
      <c r="H1975" s="34"/>
    </row>
    <row r="1976" spans="1:8" s="2" customFormat="1" ht="16.899999999999999" customHeight="1">
      <c r="A1976" s="33"/>
      <c r="B1976" s="34"/>
      <c r="C1976" s="220" t="s">
        <v>1</v>
      </c>
      <c r="D1976" s="220" t="s">
        <v>3721</v>
      </c>
      <c r="E1976" s="18" t="s">
        <v>1</v>
      </c>
      <c r="F1976" s="221">
        <v>33.33</v>
      </c>
      <c r="G1976" s="33"/>
      <c r="H1976" s="34"/>
    </row>
    <row r="1977" spans="1:8" s="2" customFormat="1" ht="16.899999999999999" customHeight="1">
      <c r="A1977" s="33"/>
      <c r="B1977" s="34"/>
      <c r="C1977" s="220" t="s">
        <v>1</v>
      </c>
      <c r="D1977" s="220" t="s">
        <v>3722</v>
      </c>
      <c r="E1977" s="18" t="s">
        <v>1</v>
      </c>
      <c r="F1977" s="221">
        <v>0</v>
      </c>
      <c r="G1977" s="33"/>
      <c r="H1977" s="34"/>
    </row>
    <row r="1978" spans="1:8" s="2" customFormat="1" ht="16.899999999999999" customHeight="1">
      <c r="A1978" s="33"/>
      <c r="B1978" s="34"/>
      <c r="C1978" s="220" t="s">
        <v>1</v>
      </c>
      <c r="D1978" s="220" t="s">
        <v>3723</v>
      </c>
      <c r="E1978" s="18" t="s">
        <v>1</v>
      </c>
      <c r="F1978" s="221">
        <v>49.715000000000003</v>
      </c>
      <c r="G1978" s="33"/>
      <c r="H1978" s="34"/>
    </row>
    <row r="1979" spans="1:8" s="2" customFormat="1" ht="16.899999999999999" customHeight="1">
      <c r="A1979" s="33"/>
      <c r="B1979" s="34"/>
      <c r="C1979" s="220" t="s">
        <v>1</v>
      </c>
      <c r="D1979" s="220" t="s">
        <v>3724</v>
      </c>
      <c r="E1979" s="18" t="s">
        <v>1</v>
      </c>
      <c r="F1979" s="221">
        <v>32.042999999999999</v>
      </c>
      <c r="G1979" s="33"/>
      <c r="H1979" s="34"/>
    </row>
    <row r="1980" spans="1:8" s="2" customFormat="1" ht="16.899999999999999" customHeight="1">
      <c r="A1980" s="33"/>
      <c r="B1980" s="34"/>
      <c r="C1980" s="220" t="s">
        <v>1</v>
      </c>
      <c r="D1980" s="220" t="s">
        <v>3725</v>
      </c>
      <c r="E1980" s="18" t="s">
        <v>1</v>
      </c>
      <c r="F1980" s="221">
        <v>0</v>
      </c>
      <c r="G1980" s="33"/>
      <c r="H1980" s="34"/>
    </row>
    <row r="1981" spans="1:8" s="2" customFormat="1" ht="16.899999999999999" customHeight="1">
      <c r="A1981" s="33"/>
      <c r="B1981" s="34"/>
      <c r="C1981" s="220" t="s">
        <v>1</v>
      </c>
      <c r="D1981" s="220" t="s">
        <v>3726</v>
      </c>
      <c r="E1981" s="18" t="s">
        <v>1</v>
      </c>
      <c r="F1981" s="221">
        <v>52.578000000000003</v>
      </c>
      <c r="G1981" s="33"/>
      <c r="H1981" s="34"/>
    </row>
    <row r="1982" spans="1:8" s="2" customFormat="1" ht="16.899999999999999" customHeight="1">
      <c r="A1982" s="33"/>
      <c r="B1982" s="34"/>
      <c r="C1982" s="220" t="s">
        <v>1</v>
      </c>
      <c r="D1982" s="220" t="s">
        <v>3727</v>
      </c>
      <c r="E1982" s="18" t="s">
        <v>1</v>
      </c>
      <c r="F1982" s="221">
        <v>22.257000000000001</v>
      </c>
      <c r="G1982" s="33"/>
      <c r="H1982" s="34"/>
    </row>
    <row r="1983" spans="1:8" s="2" customFormat="1" ht="16.899999999999999" customHeight="1">
      <c r="A1983" s="33"/>
      <c r="B1983" s="34"/>
      <c r="C1983" s="220" t="s">
        <v>1</v>
      </c>
      <c r="D1983" s="220" t="s">
        <v>3728</v>
      </c>
      <c r="E1983" s="18" t="s">
        <v>1</v>
      </c>
      <c r="F1983" s="221">
        <v>0</v>
      </c>
      <c r="G1983" s="33"/>
      <c r="H1983" s="34"/>
    </row>
    <row r="1984" spans="1:8" s="2" customFormat="1" ht="16.899999999999999" customHeight="1">
      <c r="A1984" s="33"/>
      <c r="B1984" s="34"/>
      <c r="C1984" s="220" t="s">
        <v>1</v>
      </c>
      <c r="D1984" s="220" t="s">
        <v>3729</v>
      </c>
      <c r="E1984" s="18" t="s">
        <v>1</v>
      </c>
      <c r="F1984" s="221">
        <v>55.445999999999998</v>
      </c>
      <c r="G1984" s="33"/>
      <c r="H1984" s="34"/>
    </row>
    <row r="1985" spans="1:8" s="2" customFormat="1" ht="16.899999999999999" customHeight="1">
      <c r="A1985" s="33"/>
      <c r="B1985" s="34"/>
      <c r="C1985" s="220" t="s">
        <v>1</v>
      </c>
      <c r="D1985" s="220" t="s">
        <v>3730</v>
      </c>
      <c r="E1985" s="18" t="s">
        <v>1</v>
      </c>
      <c r="F1985" s="221">
        <v>12.946</v>
      </c>
      <c r="G1985" s="33"/>
      <c r="H1985" s="34"/>
    </row>
    <row r="1986" spans="1:8" s="2" customFormat="1" ht="16.899999999999999" customHeight="1">
      <c r="A1986" s="33"/>
      <c r="B1986" s="34"/>
      <c r="C1986" s="220" t="s">
        <v>1</v>
      </c>
      <c r="D1986" s="220" t="s">
        <v>3731</v>
      </c>
      <c r="E1986" s="18" t="s">
        <v>1</v>
      </c>
      <c r="F1986" s="221">
        <v>0</v>
      </c>
      <c r="G1986" s="33"/>
      <c r="H1986" s="34"/>
    </row>
    <row r="1987" spans="1:8" s="2" customFormat="1" ht="16.899999999999999" customHeight="1">
      <c r="A1987" s="33"/>
      <c r="B1987" s="34"/>
      <c r="C1987" s="220" t="s">
        <v>1</v>
      </c>
      <c r="D1987" s="220" t="s">
        <v>3732</v>
      </c>
      <c r="E1987" s="18" t="s">
        <v>1</v>
      </c>
      <c r="F1987" s="221">
        <v>49.427999999999997</v>
      </c>
      <c r="G1987" s="33"/>
      <c r="H1987" s="34"/>
    </row>
    <row r="1988" spans="1:8" s="2" customFormat="1" ht="16.899999999999999" customHeight="1">
      <c r="A1988" s="33"/>
      <c r="B1988" s="34"/>
      <c r="C1988" s="220" t="s">
        <v>1</v>
      </c>
      <c r="D1988" s="220" t="s">
        <v>3733</v>
      </c>
      <c r="E1988" s="18" t="s">
        <v>1</v>
      </c>
      <c r="F1988" s="221">
        <v>7.7590000000000003</v>
      </c>
      <c r="G1988" s="33"/>
      <c r="H1988" s="34"/>
    </row>
    <row r="1989" spans="1:8" s="2" customFormat="1" ht="16.899999999999999" customHeight="1">
      <c r="A1989" s="33"/>
      <c r="B1989" s="34"/>
      <c r="C1989" s="220" t="s">
        <v>1</v>
      </c>
      <c r="D1989" s="220" t="s">
        <v>3734</v>
      </c>
      <c r="E1989" s="18" t="s">
        <v>1</v>
      </c>
      <c r="F1989" s="221">
        <v>0</v>
      </c>
      <c r="G1989" s="33"/>
      <c r="H1989" s="34"/>
    </row>
    <row r="1990" spans="1:8" s="2" customFormat="1" ht="16.899999999999999" customHeight="1">
      <c r="A1990" s="33"/>
      <c r="B1990" s="34"/>
      <c r="C1990" s="220" t="s">
        <v>1</v>
      </c>
      <c r="D1990" s="220" t="s">
        <v>3735</v>
      </c>
      <c r="E1990" s="18" t="s">
        <v>1</v>
      </c>
      <c r="F1990" s="221">
        <v>50.924999999999997</v>
      </c>
      <c r="G1990" s="33"/>
      <c r="H1990" s="34"/>
    </row>
    <row r="1991" spans="1:8" s="2" customFormat="1" ht="16.899999999999999" customHeight="1">
      <c r="A1991" s="33"/>
      <c r="B1991" s="34"/>
      <c r="C1991" s="220" t="s">
        <v>1</v>
      </c>
      <c r="D1991" s="220" t="s">
        <v>3736</v>
      </c>
      <c r="E1991" s="18" t="s">
        <v>1</v>
      </c>
      <c r="F1991" s="221">
        <v>17.463000000000001</v>
      </c>
      <c r="G1991" s="33"/>
      <c r="H1991" s="34"/>
    </row>
    <row r="1992" spans="1:8" s="2" customFormat="1" ht="16.899999999999999" customHeight="1">
      <c r="A1992" s="33"/>
      <c r="B1992" s="34"/>
      <c r="C1992" s="220" t="s">
        <v>1</v>
      </c>
      <c r="D1992" s="220" t="s">
        <v>3737</v>
      </c>
      <c r="E1992" s="18" t="s">
        <v>1</v>
      </c>
      <c r="F1992" s="221">
        <v>0</v>
      </c>
      <c r="G1992" s="33"/>
      <c r="H1992" s="34"/>
    </row>
    <row r="1993" spans="1:8" s="2" customFormat="1" ht="16.899999999999999" customHeight="1">
      <c r="A1993" s="33"/>
      <c r="B1993" s="34"/>
      <c r="C1993" s="220" t="s">
        <v>1</v>
      </c>
      <c r="D1993" s="220" t="s">
        <v>3738</v>
      </c>
      <c r="E1993" s="18" t="s">
        <v>1</v>
      </c>
      <c r="F1993" s="221">
        <v>50.686</v>
      </c>
      <c r="G1993" s="33"/>
      <c r="H1993" s="34"/>
    </row>
    <row r="1994" spans="1:8" s="2" customFormat="1" ht="16.899999999999999" customHeight="1">
      <c r="A1994" s="33"/>
      <c r="B1994" s="34"/>
      <c r="C1994" s="220" t="s">
        <v>1</v>
      </c>
      <c r="D1994" s="220" t="s">
        <v>3739</v>
      </c>
      <c r="E1994" s="18" t="s">
        <v>1</v>
      </c>
      <c r="F1994" s="221">
        <v>15.169</v>
      </c>
      <c r="G1994" s="33"/>
      <c r="H1994" s="34"/>
    </row>
    <row r="1995" spans="1:8" s="2" customFormat="1" ht="16.899999999999999" customHeight="1">
      <c r="A1995" s="33"/>
      <c r="B1995" s="34"/>
      <c r="C1995" s="220" t="s">
        <v>1</v>
      </c>
      <c r="D1995" s="220" t="s">
        <v>3740</v>
      </c>
      <c r="E1995" s="18" t="s">
        <v>1</v>
      </c>
      <c r="F1995" s="221">
        <v>0</v>
      </c>
      <c r="G1995" s="33"/>
      <c r="H1995" s="34"/>
    </row>
    <row r="1996" spans="1:8" s="2" customFormat="1" ht="16.899999999999999" customHeight="1">
      <c r="A1996" s="33"/>
      <c r="B1996" s="34"/>
      <c r="C1996" s="220" t="s">
        <v>1</v>
      </c>
      <c r="D1996" s="220" t="s">
        <v>3741</v>
      </c>
      <c r="E1996" s="18" t="s">
        <v>1</v>
      </c>
      <c r="F1996" s="221">
        <v>45.597000000000001</v>
      </c>
      <c r="G1996" s="33"/>
      <c r="H1996" s="34"/>
    </row>
    <row r="1997" spans="1:8" s="2" customFormat="1" ht="16.899999999999999" customHeight="1">
      <c r="A1997" s="33"/>
      <c r="B1997" s="34"/>
      <c r="C1997" s="220" t="s">
        <v>1</v>
      </c>
      <c r="D1997" s="220" t="s">
        <v>3742</v>
      </c>
      <c r="E1997" s="18" t="s">
        <v>1</v>
      </c>
      <c r="F1997" s="221">
        <v>4.2110000000000003</v>
      </c>
      <c r="G1997" s="33"/>
      <c r="H1997" s="34"/>
    </row>
    <row r="1998" spans="1:8" s="2" customFormat="1" ht="16.899999999999999" customHeight="1">
      <c r="A1998" s="33"/>
      <c r="B1998" s="34"/>
      <c r="C1998" s="220" t="s">
        <v>1</v>
      </c>
      <c r="D1998" s="220" t="s">
        <v>3743</v>
      </c>
      <c r="E1998" s="18" t="s">
        <v>1</v>
      </c>
      <c r="F1998" s="221">
        <v>0</v>
      </c>
      <c r="G1998" s="33"/>
      <c r="H1998" s="34"/>
    </row>
    <row r="1999" spans="1:8" s="2" customFormat="1" ht="16.899999999999999" customHeight="1">
      <c r="A1999" s="33"/>
      <c r="B1999" s="34"/>
      <c r="C1999" s="220" t="s">
        <v>1</v>
      </c>
      <c r="D1999" s="220" t="s">
        <v>3744</v>
      </c>
      <c r="E1999" s="18" t="s">
        <v>1</v>
      </c>
      <c r="F1999" s="221">
        <v>37.689</v>
      </c>
      <c r="G1999" s="33"/>
      <c r="H1999" s="34"/>
    </row>
    <row r="2000" spans="1:8" s="2" customFormat="1" ht="16.899999999999999" customHeight="1">
      <c r="A2000" s="33"/>
      <c r="B2000" s="34"/>
      <c r="C2000" s="220" t="s">
        <v>1856</v>
      </c>
      <c r="D2000" s="220" t="s">
        <v>510</v>
      </c>
      <c r="E2000" s="18" t="s">
        <v>1</v>
      </c>
      <c r="F2000" s="221">
        <v>1398.2909999999999</v>
      </c>
      <c r="G2000" s="33"/>
      <c r="H2000" s="34"/>
    </row>
    <row r="2001" spans="1:8" s="2" customFormat="1" ht="16.899999999999999" customHeight="1">
      <c r="A2001" s="33"/>
      <c r="B2001" s="34"/>
      <c r="C2001" s="222" t="s">
        <v>5774</v>
      </c>
      <c r="D2001" s="33"/>
      <c r="E2001" s="33"/>
      <c r="F2001" s="33"/>
      <c r="G2001" s="33"/>
      <c r="H2001" s="34"/>
    </row>
    <row r="2002" spans="1:8" s="2" customFormat="1" ht="16.899999999999999" customHeight="1">
      <c r="A2002" s="33"/>
      <c r="B2002" s="34"/>
      <c r="C2002" s="220" t="s">
        <v>2109</v>
      </c>
      <c r="D2002" s="220" t="s">
        <v>2110</v>
      </c>
      <c r="E2002" s="18" t="s">
        <v>228</v>
      </c>
      <c r="F2002" s="221">
        <v>97.855999999999995</v>
      </c>
      <c r="G2002" s="33"/>
      <c r="H2002" s="34"/>
    </row>
    <row r="2003" spans="1:8" s="2" customFormat="1" ht="16.899999999999999" customHeight="1">
      <c r="A2003" s="33"/>
      <c r="B2003" s="34"/>
      <c r="C2003" s="220" t="s">
        <v>525</v>
      </c>
      <c r="D2003" s="220" t="s">
        <v>526</v>
      </c>
      <c r="E2003" s="18" t="s">
        <v>228</v>
      </c>
      <c r="F2003" s="221">
        <v>1189.4880000000001</v>
      </c>
      <c r="G2003" s="33"/>
      <c r="H2003" s="34"/>
    </row>
    <row r="2004" spans="1:8" s="2" customFormat="1" ht="16.899999999999999" customHeight="1">
      <c r="A2004" s="33"/>
      <c r="B2004" s="34"/>
      <c r="C2004" s="216" t="s">
        <v>1858</v>
      </c>
      <c r="D2004" s="217" t="s">
        <v>1</v>
      </c>
      <c r="E2004" s="218" t="s">
        <v>1</v>
      </c>
      <c r="F2004" s="219">
        <v>49.698</v>
      </c>
      <c r="G2004" s="33"/>
      <c r="H2004" s="34"/>
    </row>
    <row r="2005" spans="1:8" s="2" customFormat="1" ht="16.899999999999999" customHeight="1">
      <c r="A2005" s="33"/>
      <c r="B2005" s="34"/>
      <c r="C2005" s="220" t="s">
        <v>1</v>
      </c>
      <c r="D2005" s="220" t="s">
        <v>2209</v>
      </c>
      <c r="E2005" s="18" t="s">
        <v>1</v>
      </c>
      <c r="F2005" s="221">
        <v>0</v>
      </c>
      <c r="G2005" s="33"/>
      <c r="H2005" s="34"/>
    </row>
    <row r="2006" spans="1:8" s="2" customFormat="1" ht="16.899999999999999" customHeight="1">
      <c r="A2006" s="33"/>
      <c r="B2006" s="34"/>
      <c r="C2006" s="220" t="s">
        <v>1</v>
      </c>
      <c r="D2006" s="220" t="s">
        <v>3830</v>
      </c>
      <c r="E2006" s="18" t="s">
        <v>1</v>
      </c>
      <c r="F2006" s="221">
        <v>50.82</v>
      </c>
      <c r="G2006" s="33"/>
      <c r="H2006" s="34"/>
    </row>
    <row r="2007" spans="1:8" s="2" customFormat="1" ht="16.899999999999999" customHeight="1">
      <c r="A2007" s="33"/>
      <c r="B2007" s="34"/>
      <c r="C2007" s="220" t="s">
        <v>1</v>
      </c>
      <c r="D2007" s="220" t="s">
        <v>3831</v>
      </c>
      <c r="E2007" s="18" t="s">
        <v>1</v>
      </c>
      <c r="F2007" s="221">
        <v>4.4000000000000004</v>
      </c>
      <c r="G2007" s="33"/>
      <c r="H2007" s="34"/>
    </row>
    <row r="2008" spans="1:8" s="2" customFormat="1" ht="16.899999999999999" customHeight="1">
      <c r="A2008" s="33"/>
      <c r="B2008" s="34"/>
      <c r="C2008" s="220" t="s">
        <v>1</v>
      </c>
      <c r="D2008" s="220" t="s">
        <v>2216</v>
      </c>
      <c r="E2008" s="18" t="s">
        <v>1</v>
      </c>
      <c r="F2008" s="221">
        <v>0</v>
      </c>
      <c r="G2008" s="33"/>
      <c r="H2008" s="34"/>
    </row>
    <row r="2009" spans="1:8" s="2" customFormat="1" ht="16.899999999999999" customHeight="1">
      <c r="A2009" s="33"/>
      <c r="B2009" s="34"/>
      <c r="C2009" s="220" t="s">
        <v>1</v>
      </c>
      <c r="D2009" s="220" t="s">
        <v>3832</v>
      </c>
      <c r="E2009" s="18" t="s">
        <v>1</v>
      </c>
      <c r="F2009" s="221">
        <v>-5.5220000000000002</v>
      </c>
      <c r="G2009" s="33"/>
      <c r="H2009" s="34"/>
    </row>
    <row r="2010" spans="1:8" s="2" customFormat="1" ht="16.899999999999999" customHeight="1">
      <c r="A2010" s="33"/>
      <c r="B2010" s="34"/>
      <c r="C2010" s="220" t="s">
        <v>1858</v>
      </c>
      <c r="D2010" s="220" t="s">
        <v>195</v>
      </c>
      <c r="E2010" s="18" t="s">
        <v>1</v>
      </c>
      <c r="F2010" s="221">
        <v>49.698</v>
      </c>
      <c r="G2010" s="33"/>
      <c r="H2010" s="34"/>
    </row>
    <row r="2011" spans="1:8" s="2" customFormat="1" ht="16.899999999999999" customHeight="1">
      <c r="A2011" s="33"/>
      <c r="B2011" s="34"/>
      <c r="C2011" s="222" t="s">
        <v>5774</v>
      </c>
      <c r="D2011" s="33"/>
      <c r="E2011" s="33"/>
      <c r="F2011" s="33"/>
      <c r="G2011" s="33"/>
      <c r="H2011" s="34"/>
    </row>
    <row r="2012" spans="1:8" s="2" customFormat="1" ht="16.899999999999999" customHeight="1">
      <c r="A2012" s="33"/>
      <c r="B2012" s="34"/>
      <c r="C2012" s="220" t="s">
        <v>3827</v>
      </c>
      <c r="D2012" s="220" t="s">
        <v>3828</v>
      </c>
      <c r="E2012" s="18" t="s">
        <v>228</v>
      </c>
      <c r="F2012" s="221">
        <v>4.97</v>
      </c>
      <c r="G2012" s="33"/>
      <c r="H2012" s="34"/>
    </row>
    <row r="2013" spans="1:8" s="2" customFormat="1" ht="16.899999999999999" customHeight="1">
      <c r="A2013" s="33"/>
      <c r="B2013" s="34"/>
      <c r="C2013" s="220" t="s">
        <v>2043</v>
      </c>
      <c r="D2013" s="220" t="s">
        <v>2044</v>
      </c>
      <c r="E2013" s="18" t="s">
        <v>228</v>
      </c>
      <c r="F2013" s="221">
        <v>257.06299999999999</v>
      </c>
      <c r="G2013" s="33"/>
      <c r="H2013" s="34"/>
    </row>
    <row r="2014" spans="1:8" s="2" customFormat="1" ht="16.899999999999999" customHeight="1">
      <c r="A2014" s="33"/>
      <c r="B2014" s="34"/>
      <c r="C2014" s="220" t="s">
        <v>3833</v>
      </c>
      <c r="D2014" s="220" t="s">
        <v>3834</v>
      </c>
      <c r="E2014" s="18" t="s">
        <v>228</v>
      </c>
      <c r="F2014" s="221">
        <v>40.752000000000002</v>
      </c>
      <c r="G2014" s="33"/>
      <c r="H2014" s="34"/>
    </row>
    <row r="2015" spans="1:8" s="2" customFormat="1" ht="16.899999999999999" customHeight="1">
      <c r="A2015" s="33"/>
      <c r="B2015" s="34"/>
      <c r="C2015" s="220" t="s">
        <v>3836</v>
      </c>
      <c r="D2015" s="220" t="s">
        <v>3837</v>
      </c>
      <c r="E2015" s="18" t="s">
        <v>228</v>
      </c>
      <c r="F2015" s="221">
        <v>3.976</v>
      </c>
      <c r="G2015" s="33"/>
      <c r="H2015" s="34"/>
    </row>
    <row r="2016" spans="1:8" s="2" customFormat="1" ht="16.899999999999999" customHeight="1">
      <c r="A2016" s="33"/>
      <c r="B2016" s="34"/>
      <c r="C2016" s="220" t="s">
        <v>3847</v>
      </c>
      <c r="D2016" s="220" t="s">
        <v>3848</v>
      </c>
      <c r="E2016" s="18" t="s">
        <v>228</v>
      </c>
      <c r="F2016" s="221">
        <v>49.698</v>
      </c>
      <c r="G2016" s="33"/>
      <c r="H2016" s="34"/>
    </row>
    <row r="2017" spans="1:8" s="2" customFormat="1" ht="16.899999999999999" customHeight="1">
      <c r="A2017" s="33"/>
      <c r="B2017" s="34"/>
      <c r="C2017" s="220" t="s">
        <v>326</v>
      </c>
      <c r="D2017" s="220" t="s">
        <v>327</v>
      </c>
      <c r="E2017" s="18" t="s">
        <v>228</v>
      </c>
      <c r="F2017" s="221">
        <v>1111.8789999999999</v>
      </c>
      <c r="G2017" s="33"/>
      <c r="H2017" s="34"/>
    </row>
    <row r="2018" spans="1:8" s="2" customFormat="1" ht="16.899999999999999" customHeight="1">
      <c r="A2018" s="33"/>
      <c r="B2018" s="34"/>
      <c r="C2018" s="216" t="s">
        <v>1860</v>
      </c>
      <c r="D2018" s="217" t="s">
        <v>1</v>
      </c>
      <c r="E2018" s="218" t="s">
        <v>1</v>
      </c>
      <c r="F2018" s="219">
        <v>55.22</v>
      </c>
      <c r="G2018" s="33"/>
      <c r="H2018" s="34"/>
    </row>
    <row r="2019" spans="1:8" s="2" customFormat="1" ht="16.899999999999999" customHeight="1">
      <c r="A2019" s="33"/>
      <c r="B2019" s="34"/>
      <c r="C2019" s="220" t="s">
        <v>1</v>
      </c>
      <c r="D2019" s="220" t="s">
        <v>2209</v>
      </c>
      <c r="E2019" s="18" t="s">
        <v>1</v>
      </c>
      <c r="F2019" s="221">
        <v>0</v>
      </c>
      <c r="G2019" s="33"/>
      <c r="H2019" s="34"/>
    </row>
    <row r="2020" spans="1:8" s="2" customFormat="1" ht="16.899999999999999" customHeight="1">
      <c r="A2020" s="33"/>
      <c r="B2020" s="34"/>
      <c r="C2020" s="220" t="s">
        <v>1</v>
      </c>
      <c r="D2020" s="220" t="s">
        <v>3830</v>
      </c>
      <c r="E2020" s="18" t="s">
        <v>1</v>
      </c>
      <c r="F2020" s="221">
        <v>50.82</v>
      </c>
      <c r="G2020" s="33"/>
      <c r="H2020" s="34"/>
    </row>
    <row r="2021" spans="1:8" s="2" customFormat="1" ht="16.899999999999999" customHeight="1">
      <c r="A2021" s="33"/>
      <c r="B2021" s="34"/>
      <c r="C2021" s="220" t="s">
        <v>1</v>
      </c>
      <c r="D2021" s="220" t="s">
        <v>3831</v>
      </c>
      <c r="E2021" s="18" t="s">
        <v>1</v>
      </c>
      <c r="F2021" s="221">
        <v>4.4000000000000004</v>
      </c>
      <c r="G2021" s="33"/>
      <c r="H2021" s="34"/>
    </row>
    <row r="2022" spans="1:8" s="2" customFormat="1" ht="16.899999999999999" customHeight="1">
      <c r="A2022" s="33"/>
      <c r="B2022" s="34"/>
      <c r="C2022" s="220" t="s">
        <v>1860</v>
      </c>
      <c r="D2022" s="220" t="s">
        <v>510</v>
      </c>
      <c r="E2022" s="18" t="s">
        <v>1</v>
      </c>
      <c r="F2022" s="221">
        <v>55.22</v>
      </c>
      <c r="G2022" s="33"/>
      <c r="H2022" s="34"/>
    </row>
    <row r="2023" spans="1:8" s="2" customFormat="1" ht="16.899999999999999" customHeight="1">
      <c r="A2023" s="33"/>
      <c r="B2023" s="34"/>
      <c r="C2023" s="222" t="s">
        <v>5774</v>
      </c>
      <c r="D2023" s="33"/>
      <c r="E2023" s="33"/>
      <c r="F2023" s="33"/>
      <c r="G2023" s="33"/>
      <c r="H2023" s="34"/>
    </row>
    <row r="2024" spans="1:8" s="2" customFormat="1" ht="16.899999999999999" customHeight="1">
      <c r="A2024" s="33"/>
      <c r="B2024" s="34"/>
      <c r="C2024" s="220" t="s">
        <v>3827</v>
      </c>
      <c r="D2024" s="220" t="s">
        <v>3828</v>
      </c>
      <c r="E2024" s="18" t="s">
        <v>228</v>
      </c>
      <c r="F2024" s="221">
        <v>4.97</v>
      </c>
      <c r="G2024" s="33"/>
      <c r="H2024" s="34"/>
    </row>
    <row r="2025" spans="1:8" s="2" customFormat="1" ht="16.899999999999999" customHeight="1">
      <c r="A2025" s="33"/>
      <c r="B2025" s="34"/>
      <c r="C2025" s="220" t="s">
        <v>525</v>
      </c>
      <c r="D2025" s="220" t="s">
        <v>526</v>
      </c>
      <c r="E2025" s="18" t="s">
        <v>228</v>
      </c>
      <c r="F2025" s="221">
        <v>1189.4880000000001</v>
      </c>
      <c r="G2025" s="33"/>
      <c r="H2025" s="34"/>
    </row>
    <row r="2026" spans="1:8" s="2" customFormat="1" ht="16.899999999999999" customHeight="1">
      <c r="A2026" s="33"/>
      <c r="B2026" s="34"/>
      <c r="C2026" s="216" t="s">
        <v>1866</v>
      </c>
      <c r="D2026" s="217" t="s">
        <v>1</v>
      </c>
      <c r="E2026" s="218" t="s">
        <v>1</v>
      </c>
      <c r="F2026" s="219">
        <v>257.06299999999999</v>
      </c>
      <c r="G2026" s="33"/>
      <c r="H2026" s="34"/>
    </row>
    <row r="2027" spans="1:8" s="2" customFormat="1" ht="16.899999999999999" customHeight="1">
      <c r="A2027" s="33"/>
      <c r="B2027" s="34"/>
      <c r="C2027" s="220" t="s">
        <v>1</v>
      </c>
      <c r="D2027" s="220" t="s">
        <v>3665</v>
      </c>
      <c r="E2027" s="18" t="s">
        <v>1</v>
      </c>
      <c r="F2027" s="221">
        <v>257.06299999999999</v>
      </c>
      <c r="G2027" s="33"/>
      <c r="H2027" s="34"/>
    </row>
    <row r="2028" spans="1:8" s="2" customFormat="1" ht="16.899999999999999" customHeight="1">
      <c r="A2028" s="33"/>
      <c r="B2028" s="34"/>
      <c r="C2028" s="220" t="s">
        <v>1866</v>
      </c>
      <c r="D2028" s="220" t="s">
        <v>195</v>
      </c>
      <c r="E2028" s="18" t="s">
        <v>1</v>
      </c>
      <c r="F2028" s="221">
        <v>257.06299999999999</v>
      </c>
      <c r="G2028" s="33"/>
      <c r="H2028" s="34"/>
    </row>
    <row r="2029" spans="1:8" s="2" customFormat="1" ht="16.899999999999999" customHeight="1">
      <c r="A2029" s="33"/>
      <c r="B2029" s="34"/>
      <c r="C2029" s="222" t="s">
        <v>5774</v>
      </c>
      <c r="D2029" s="33"/>
      <c r="E2029" s="33"/>
      <c r="F2029" s="33"/>
      <c r="G2029" s="33"/>
      <c r="H2029" s="34"/>
    </row>
    <row r="2030" spans="1:8" s="2" customFormat="1" ht="16.899999999999999" customHeight="1">
      <c r="A2030" s="33"/>
      <c r="B2030" s="34"/>
      <c r="C2030" s="220" t="s">
        <v>2043</v>
      </c>
      <c r="D2030" s="220" t="s">
        <v>2044</v>
      </c>
      <c r="E2030" s="18" t="s">
        <v>228</v>
      </c>
      <c r="F2030" s="221">
        <v>257.06299999999999</v>
      </c>
      <c r="G2030" s="33"/>
      <c r="H2030" s="34"/>
    </row>
    <row r="2031" spans="1:8" s="2" customFormat="1" ht="16.899999999999999" customHeight="1">
      <c r="A2031" s="33"/>
      <c r="B2031" s="34"/>
      <c r="C2031" s="220" t="s">
        <v>2096</v>
      </c>
      <c r="D2031" s="220" t="s">
        <v>2097</v>
      </c>
      <c r="E2031" s="18" t="s">
        <v>228</v>
      </c>
      <c r="F2031" s="221">
        <v>25.706</v>
      </c>
      <c r="G2031" s="33"/>
      <c r="H2031" s="34"/>
    </row>
    <row r="2032" spans="1:8" s="2" customFormat="1" ht="16.899999999999999" customHeight="1">
      <c r="A2032" s="33"/>
      <c r="B2032" s="34"/>
      <c r="C2032" s="220" t="s">
        <v>2109</v>
      </c>
      <c r="D2032" s="220" t="s">
        <v>2110</v>
      </c>
      <c r="E2032" s="18" t="s">
        <v>228</v>
      </c>
      <c r="F2032" s="221">
        <v>97.855999999999995</v>
      </c>
      <c r="G2032" s="33"/>
      <c r="H2032" s="34"/>
    </row>
    <row r="2033" spans="1:8" s="2" customFormat="1" ht="16.899999999999999" customHeight="1">
      <c r="A2033" s="33"/>
      <c r="B2033" s="34"/>
      <c r="C2033" s="220" t="s">
        <v>2101</v>
      </c>
      <c r="D2033" s="220" t="s">
        <v>2102</v>
      </c>
      <c r="E2033" s="18" t="s">
        <v>228</v>
      </c>
      <c r="F2033" s="221">
        <v>210.792</v>
      </c>
      <c r="G2033" s="33"/>
      <c r="H2033" s="34"/>
    </row>
    <row r="2034" spans="1:8" s="2" customFormat="1" ht="16.899999999999999" customHeight="1">
      <c r="A2034" s="33"/>
      <c r="B2034" s="34"/>
      <c r="C2034" s="220" t="s">
        <v>2105</v>
      </c>
      <c r="D2034" s="220" t="s">
        <v>2106</v>
      </c>
      <c r="E2034" s="18" t="s">
        <v>228</v>
      </c>
      <c r="F2034" s="221">
        <v>20.565000000000001</v>
      </c>
      <c r="G2034" s="33"/>
      <c r="H2034" s="34"/>
    </row>
    <row r="2035" spans="1:8" s="2" customFormat="1" ht="16.899999999999999" customHeight="1">
      <c r="A2035" s="33"/>
      <c r="B2035" s="34"/>
      <c r="C2035" s="220" t="s">
        <v>326</v>
      </c>
      <c r="D2035" s="220" t="s">
        <v>327</v>
      </c>
      <c r="E2035" s="18" t="s">
        <v>228</v>
      </c>
      <c r="F2035" s="221">
        <v>1111.8789999999999</v>
      </c>
      <c r="G2035" s="33"/>
      <c r="H2035" s="34"/>
    </row>
    <row r="2036" spans="1:8" s="2" customFormat="1" ht="16.899999999999999" customHeight="1">
      <c r="A2036" s="33"/>
      <c r="B2036" s="34"/>
      <c r="C2036" s="216" t="s">
        <v>529</v>
      </c>
      <c r="D2036" s="217" t="s">
        <v>1</v>
      </c>
      <c r="E2036" s="218" t="s">
        <v>1</v>
      </c>
      <c r="F2036" s="219">
        <v>1189.4880000000001</v>
      </c>
      <c r="G2036" s="33"/>
      <c r="H2036" s="34"/>
    </row>
    <row r="2037" spans="1:8" s="2" customFormat="1" ht="16.899999999999999" customHeight="1">
      <c r="A2037" s="33"/>
      <c r="B2037" s="34"/>
      <c r="C2037" s="220" t="s">
        <v>1</v>
      </c>
      <c r="D2037" s="220" t="s">
        <v>2266</v>
      </c>
      <c r="E2037" s="18" t="s">
        <v>1</v>
      </c>
      <c r="F2037" s="221">
        <v>0</v>
      </c>
      <c r="G2037" s="33"/>
      <c r="H2037" s="34"/>
    </row>
    <row r="2038" spans="1:8" s="2" customFormat="1" ht="16.899999999999999" customHeight="1">
      <c r="A2038" s="33"/>
      <c r="B2038" s="34"/>
      <c r="C2038" s="220" t="s">
        <v>1</v>
      </c>
      <c r="D2038" s="220" t="s">
        <v>3862</v>
      </c>
      <c r="E2038" s="18" t="s">
        <v>1</v>
      </c>
      <c r="F2038" s="221">
        <v>1398.2909999999999</v>
      </c>
      <c r="G2038" s="33"/>
      <c r="H2038" s="34"/>
    </row>
    <row r="2039" spans="1:8" s="2" customFormat="1" ht="16.899999999999999" customHeight="1">
      <c r="A2039" s="33"/>
      <c r="B2039" s="34"/>
      <c r="C2039" s="220" t="s">
        <v>1</v>
      </c>
      <c r="D2039" s="220" t="s">
        <v>3863</v>
      </c>
      <c r="E2039" s="18" t="s">
        <v>1</v>
      </c>
      <c r="F2039" s="221">
        <v>55.22</v>
      </c>
      <c r="G2039" s="33"/>
      <c r="H2039" s="34"/>
    </row>
    <row r="2040" spans="1:8" s="2" customFormat="1" ht="16.899999999999999" customHeight="1">
      <c r="A2040" s="33"/>
      <c r="B2040" s="34"/>
      <c r="C2040" s="220" t="s">
        <v>1</v>
      </c>
      <c r="D2040" s="220" t="s">
        <v>2270</v>
      </c>
      <c r="E2040" s="18" t="s">
        <v>1</v>
      </c>
      <c r="F2040" s="221">
        <v>0</v>
      </c>
      <c r="G2040" s="33"/>
      <c r="H2040" s="34"/>
    </row>
    <row r="2041" spans="1:8" s="2" customFormat="1" ht="16.899999999999999" customHeight="1">
      <c r="A2041" s="33"/>
      <c r="B2041" s="34"/>
      <c r="C2041" s="220" t="s">
        <v>1</v>
      </c>
      <c r="D2041" s="220" t="s">
        <v>2271</v>
      </c>
      <c r="E2041" s="18" t="s">
        <v>1</v>
      </c>
      <c r="F2041" s="221">
        <v>-25.123000000000001</v>
      </c>
      <c r="G2041" s="33"/>
      <c r="H2041" s="34"/>
    </row>
    <row r="2042" spans="1:8" s="2" customFormat="1" ht="16.899999999999999" customHeight="1">
      <c r="A2042" s="33"/>
      <c r="B2042" s="34"/>
      <c r="C2042" s="220" t="s">
        <v>1</v>
      </c>
      <c r="D2042" s="220" t="s">
        <v>3864</v>
      </c>
      <c r="E2042" s="18" t="s">
        <v>1</v>
      </c>
      <c r="F2042" s="221">
        <v>0</v>
      </c>
      <c r="G2042" s="33"/>
      <c r="H2042" s="34"/>
    </row>
    <row r="2043" spans="1:8" s="2" customFormat="1" ht="16.899999999999999" customHeight="1">
      <c r="A2043" s="33"/>
      <c r="B2043" s="34"/>
      <c r="C2043" s="220" t="s">
        <v>1</v>
      </c>
      <c r="D2043" s="220" t="s">
        <v>3865</v>
      </c>
      <c r="E2043" s="18" t="s">
        <v>1</v>
      </c>
      <c r="F2043" s="221">
        <v>-21.638999999999999</v>
      </c>
      <c r="G2043" s="33"/>
      <c r="H2043" s="34"/>
    </row>
    <row r="2044" spans="1:8" s="2" customFormat="1" ht="16.899999999999999" customHeight="1">
      <c r="A2044" s="33"/>
      <c r="B2044" s="34"/>
      <c r="C2044" s="220" t="s">
        <v>1</v>
      </c>
      <c r="D2044" s="220" t="s">
        <v>3866</v>
      </c>
      <c r="E2044" s="18" t="s">
        <v>1</v>
      </c>
      <c r="F2044" s="221">
        <v>-2.1419999999999999</v>
      </c>
      <c r="G2044" s="33"/>
      <c r="H2044" s="34"/>
    </row>
    <row r="2045" spans="1:8" s="2" customFormat="1" ht="16.899999999999999" customHeight="1">
      <c r="A2045" s="33"/>
      <c r="B2045" s="34"/>
      <c r="C2045" s="220" t="s">
        <v>1</v>
      </c>
      <c r="D2045" s="220" t="s">
        <v>3867</v>
      </c>
      <c r="E2045" s="18" t="s">
        <v>1</v>
      </c>
      <c r="F2045" s="221">
        <v>-5.5220000000000002</v>
      </c>
      <c r="G2045" s="33"/>
      <c r="H2045" s="34"/>
    </row>
    <row r="2046" spans="1:8" s="2" customFormat="1" ht="16.899999999999999" customHeight="1">
      <c r="A2046" s="33"/>
      <c r="B2046" s="34"/>
      <c r="C2046" s="220" t="s">
        <v>1</v>
      </c>
      <c r="D2046" s="220" t="s">
        <v>3868</v>
      </c>
      <c r="E2046" s="18" t="s">
        <v>1</v>
      </c>
      <c r="F2046" s="221">
        <v>0</v>
      </c>
      <c r="G2046" s="33"/>
      <c r="H2046" s="34"/>
    </row>
    <row r="2047" spans="1:8" s="2" customFormat="1" ht="16.899999999999999" customHeight="1">
      <c r="A2047" s="33"/>
      <c r="B2047" s="34"/>
      <c r="C2047" s="220" t="s">
        <v>1</v>
      </c>
      <c r="D2047" s="220" t="s">
        <v>3869</v>
      </c>
      <c r="E2047" s="18" t="s">
        <v>1</v>
      </c>
      <c r="F2047" s="221">
        <v>-7.5839999999999996</v>
      </c>
      <c r="G2047" s="33"/>
      <c r="H2047" s="34"/>
    </row>
    <row r="2048" spans="1:8" s="2" customFormat="1" ht="16.899999999999999" customHeight="1">
      <c r="A2048" s="33"/>
      <c r="B2048" s="34"/>
      <c r="C2048" s="220" t="s">
        <v>1</v>
      </c>
      <c r="D2048" s="220" t="s">
        <v>3870</v>
      </c>
      <c r="E2048" s="18" t="s">
        <v>1</v>
      </c>
      <c r="F2048" s="221">
        <v>-92.278999999999996</v>
      </c>
      <c r="G2048" s="33"/>
      <c r="H2048" s="34"/>
    </row>
    <row r="2049" spans="1:8" s="2" customFormat="1" ht="16.899999999999999" customHeight="1">
      <c r="A2049" s="33"/>
      <c r="B2049" s="34"/>
      <c r="C2049" s="220" t="s">
        <v>1</v>
      </c>
      <c r="D2049" s="220" t="s">
        <v>3871</v>
      </c>
      <c r="E2049" s="18" t="s">
        <v>1</v>
      </c>
      <c r="F2049" s="221">
        <v>-92.763999999999996</v>
      </c>
      <c r="G2049" s="33"/>
      <c r="H2049" s="34"/>
    </row>
    <row r="2050" spans="1:8" s="2" customFormat="1" ht="16.899999999999999" customHeight="1">
      <c r="A2050" s="33"/>
      <c r="B2050" s="34"/>
      <c r="C2050" s="220" t="s">
        <v>1</v>
      </c>
      <c r="D2050" s="220" t="s">
        <v>3872</v>
      </c>
      <c r="E2050" s="18" t="s">
        <v>1</v>
      </c>
      <c r="F2050" s="221">
        <v>-16.97</v>
      </c>
      <c r="G2050" s="33"/>
      <c r="H2050" s="34"/>
    </row>
    <row r="2051" spans="1:8" s="2" customFormat="1" ht="16.899999999999999" customHeight="1">
      <c r="A2051" s="33"/>
      <c r="B2051" s="34"/>
      <c r="C2051" s="220" t="s">
        <v>529</v>
      </c>
      <c r="D2051" s="220" t="s">
        <v>195</v>
      </c>
      <c r="E2051" s="18" t="s">
        <v>1</v>
      </c>
      <c r="F2051" s="221">
        <v>1189.4880000000001</v>
      </c>
      <c r="G2051" s="33"/>
      <c r="H2051" s="34"/>
    </row>
    <row r="2052" spans="1:8" s="2" customFormat="1" ht="16.899999999999999" customHeight="1">
      <c r="A2052" s="33"/>
      <c r="B2052" s="34"/>
      <c r="C2052" s="216" t="s">
        <v>2317</v>
      </c>
      <c r="D2052" s="217" t="s">
        <v>1</v>
      </c>
      <c r="E2052" s="218" t="s">
        <v>1</v>
      </c>
      <c r="F2052" s="219">
        <v>71.248000000000005</v>
      </c>
      <c r="G2052" s="33"/>
      <c r="H2052" s="34"/>
    </row>
    <row r="2053" spans="1:8" s="2" customFormat="1" ht="16.899999999999999" customHeight="1">
      <c r="A2053" s="33"/>
      <c r="B2053" s="34"/>
      <c r="C2053" s="220" t="s">
        <v>1</v>
      </c>
      <c r="D2053" s="220" t="s">
        <v>3879</v>
      </c>
      <c r="E2053" s="18" t="s">
        <v>1</v>
      </c>
      <c r="F2053" s="221">
        <v>0</v>
      </c>
      <c r="G2053" s="33"/>
      <c r="H2053" s="34"/>
    </row>
    <row r="2054" spans="1:8" s="2" customFormat="1" ht="16.899999999999999" customHeight="1">
      <c r="A2054" s="33"/>
      <c r="B2054" s="34"/>
      <c r="C2054" s="220" t="s">
        <v>1</v>
      </c>
      <c r="D2054" s="220" t="s">
        <v>3880</v>
      </c>
      <c r="E2054" s="18" t="s">
        <v>1</v>
      </c>
      <c r="F2054" s="221">
        <v>2.617</v>
      </c>
      <c r="G2054" s="33"/>
      <c r="H2054" s="34"/>
    </row>
    <row r="2055" spans="1:8" s="2" customFormat="1" ht="16.899999999999999" customHeight="1">
      <c r="A2055" s="33"/>
      <c r="B2055" s="34"/>
      <c r="C2055" s="220" t="s">
        <v>1</v>
      </c>
      <c r="D2055" s="220" t="s">
        <v>3881</v>
      </c>
      <c r="E2055" s="18" t="s">
        <v>1</v>
      </c>
      <c r="F2055" s="221">
        <v>32.930999999999997</v>
      </c>
      <c r="G2055" s="33"/>
      <c r="H2055" s="34"/>
    </row>
    <row r="2056" spans="1:8" s="2" customFormat="1" ht="16.899999999999999" customHeight="1">
      <c r="A2056" s="33"/>
      <c r="B2056" s="34"/>
      <c r="C2056" s="220" t="s">
        <v>1</v>
      </c>
      <c r="D2056" s="220" t="s">
        <v>3882</v>
      </c>
      <c r="E2056" s="18" t="s">
        <v>1</v>
      </c>
      <c r="F2056" s="221">
        <v>35.700000000000003</v>
      </c>
      <c r="G2056" s="33"/>
      <c r="H2056" s="34"/>
    </row>
    <row r="2057" spans="1:8" s="2" customFormat="1" ht="16.899999999999999" customHeight="1">
      <c r="A2057" s="33"/>
      <c r="B2057" s="34"/>
      <c r="C2057" s="220" t="s">
        <v>2317</v>
      </c>
      <c r="D2057" s="220" t="s">
        <v>195</v>
      </c>
      <c r="E2057" s="18" t="s">
        <v>1</v>
      </c>
      <c r="F2057" s="221">
        <v>71.248000000000005</v>
      </c>
      <c r="G2057" s="33"/>
      <c r="H2057" s="34"/>
    </row>
    <row r="2058" spans="1:8" s="2" customFormat="1" ht="26.45" customHeight="1">
      <c r="A2058" s="33"/>
      <c r="B2058" s="34"/>
      <c r="C2058" s="215" t="s">
        <v>5784</v>
      </c>
      <c r="D2058" s="215" t="s">
        <v>137</v>
      </c>
      <c r="E2058" s="33"/>
      <c r="F2058" s="33"/>
      <c r="G2058" s="33"/>
      <c r="H2058" s="34"/>
    </row>
    <row r="2059" spans="1:8" s="2" customFormat="1" ht="16.899999999999999" customHeight="1">
      <c r="A2059" s="33"/>
      <c r="B2059" s="34"/>
      <c r="C2059" s="216" t="s">
        <v>3431</v>
      </c>
      <c r="D2059" s="217" t="s">
        <v>1</v>
      </c>
      <c r="E2059" s="218" t="s">
        <v>1</v>
      </c>
      <c r="F2059" s="219">
        <v>2</v>
      </c>
      <c r="G2059" s="33"/>
      <c r="H2059" s="34"/>
    </row>
    <row r="2060" spans="1:8" s="2" customFormat="1" ht="16.899999999999999" customHeight="1">
      <c r="A2060" s="33"/>
      <c r="B2060" s="34"/>
      <c r="C2060" s="220" t="s">
        <v>1</v>
      </c>
      <c r="D2060" s="220" t="s">
        <v>4200</v>
      </c>
      <c r="E2060" s="18" t="s">
        <v>1</v>
      </c>
      <c r="F2060" s="221">
        <v>2</v>
      </c>
      <c r="G2060" s="33"/>
      <c r="H2060" s="34"/>
    </row>
    <row r="2061" spans="1:8" s="2" customFormat="1" ht="16.899999999999999" customHeight="1">
      <c r="A2061" s="33"/>
      <c r="B2061" s="34"/>
      <c r="C2061" s="220" t="s">
        <v>3431</v>
      </c>
      <c r="D2061" s="220" t="s">
        <v>195</v>
      </c>
      <c r="E2061" s="18" t="s">
        <v>1</v>
      </c>
      <c r="F2061" s="221">
        <v>2</v>
      </c>
      <c r="G2061" s="33"/>
      <c r="H2061" s="34"/>
    </row>
    <row r="2062" spans="1:8" s="2" customFormat="1" ht="16.899999999999999" customHeight="1">
      <c r="A2062" s="33"/>
      <c r="B2062" s="34"/>
      <c r="C2062" s="222" t="s">
        <v>5774</v>
      </c>
      <c r="D2062" s="33"/>
      <c r="E2062" s="33"/>
      <c r="F2062" s="33"/>
      <c r="G2062" s="33"/>
      <c r="H2062" s="34"/>
    </row>
    <row r="2063" spans="1:8" s="2" customFormat="1" ht="16.899999999999999" customHeight="1">
      <c r="A2063" s="33"/>
      <c r="B2063" s="34"/>
      <c r="C2063" s="220" t="s">
        <v>278</v>
      </c>
      <c r="D2063" s="220" t="s">
        <v>279</v>
      </c>
      <c r="E2063" s="18" t="s">
        <v>280</v>
      </c>
      <c r="F2063" s="221">
        <v>2</v>
      </c>
      <c r="G2063" s="33"/>
      <c r="H2063" s="34"/>
    </row>
    <row r="2064" spans="1:8" s="2" customFormat="1" ht="16.899999999999999" customHeight="1">
      <c r="A2064" s="33"/>
      <c r="B2064" s="34"/>
      <c r="C2064" s="220" t="s">
        <v>283</v>
      </c>
      <c r="D2064" s="220" t="s">
        <v>284</v>
      </c>
      <c r="E2064" s="18" t="s">
        <v>280</v>
      </c>
      <c r="F2064" s="221">
        <v>2</v>
      </c>
      <c r="G2064" s="33"/>
      <c r="H2064" s="34"/>
    </row>
    <row r="2065" spans="1:8" s="2" customFormat="1" ht="16.899999999999999" customHeight="1">
      <c r="A2065" s="33"/>
      <c r="B2065" s="34"/>
      <c r="C2065" s="220" t="s">
        <v>312</v>
      </c>
      <c r="D2065" s="220" t="s">
        <v>313</v>
      </c>
      <c r="E2065" s="18" t="s">
        <v>234</v>
      </c>
      <c r="F2065" s="221">
        <v>0.216</v>
      </c>
      <c r="G2065" s="33"/>
      <c r="H2065" s="34"/>
    </row>
    <row r="2066" spans="1:8" s="2" customFormat="1" ht="16.899999999999999" customHeight="1">
      <c r="A2066" s="33"/>
      <c r="B2066" s="34"/>
      <c r="C2066" s="216" t="s">
        <v>1487</v>
      </c>
      <c r="D2066" s="217" t="s">
        <v>1</v>
      </c>
      <c r="E2066" s="218" t="s">
        <v>1</v>
      </c>
      <c r="F2066" s="219">
        <v>485.78399999999999</v>
      </c>
      <c r="G2066" s="33"/>
      <c r="H2066" s="34"/>
    </row>
    <row r="2067" spans="1:8" s="2" customFormat="1" ht="16.899999999999999" customHeight="1">
      <c r="A2067" s="33"/>
      <c r="B2067" s="34"/>
      <c r="C2067" s="220" t="s">
        <v>1</v>
      </c>
      <c r="D2067" s="220" t="s">
        <v>1640</v>
      </c>
      <c r="E2067" s="18" t="s">
        <v>1</v>
      </c>
      <c r="F2067" s="221">
        <v>0</v>
      </c>
      <c r="G2067" s="33"/>
      <c r="H2067" s="34"/>
    </row>
    <row r="2068" spans="1:8" s="2" customFormat="1" ht="16.899999999999999" customHeight="1">
      <c r="A2068" s="33"/>
      <c r="B2068" s="34"/>
      <c r="C2068" s="220" t="s">
        <v>1</v>
      </c>
      <c r="D2068" s="220" t="s">
        <v>3941</v>
      </c>
      <c r="E2068" s="18" t="s">
        <v>1</v>
      </c>
      <c r="F2068" s="221">
        <v>261.86700000000002</v>
      </c>
      <c r="G2068" s="33"/>
      <c r="H2068" s="34"/>
    </row>
    <row r="2069" spans="1:8" s="2" customFormat="1" ht="16.899999999999999" customHeight="1">
      <c r="A2069" s="33"/>
      <c r="B2069" s="34"/>
      <c r="C2069" s="220" t="s">
        <v>1</v>
      </c>
      <c r="D2069" s="220" t="s">
        <v>3942</v>
      </c>
      <c r="E2069" s="18" t="s">
        <v>1</v>
      </c>
      <c r="F2069" s="221">
        <v>223.54300000000001</v>
      </c>
      <c r="G2069" s="33"/>
      <c r="H2069" s="34"/>
    </row>
    <row r="2070" spans="1:8" s="2" customFormat="1" ht="16.899999999999999" customHeight="1">
      <c r="A2070" s="33"/>
      <c r="B2070" s="34"/>
      <c r="C2070" s="220" t="s">
        <v>1</v>
      </c>
      <c r="D2070" s="220" t="s">
        <v>4158</v>
      </c>
      <c r="E2070" s="18" t="s">
        <v>1</v>
      </c>
      <c r="F2070" s="221">
        <v>0.374</v>
      </c>
      <c r="G2070" s="33"/>
      <c r="H2070" s="34"/>
    </row>
    <row r="2071" spans="1:8" s="2" customFormat="1" ht="16.899999999999999" customHeight="1">
      <c r="A2071" s="33"/>
      <c r="B2071" s="34"/>
      <c r="C2071" s="220" t="s">
        <v>1487</v>
      </c>
      <c r="D2071" s="220" t="s">
        <v>195</v>
      </c>
      <c r="E2071" s="18" t="s">
        <v>1</v>
      </c>
      <c r="F2071" s="221">
        <v>485.78399999999999</v>
      </c>
      <c r="G2071" s="33"/>
      <c r="H2071" s="34"/>
    </row>
    <row r="2072" spans="1:8" s="2" customFormat="1" ht="16.899999999999999" customHeight="1">
      <c r="A2072" s="33"/>
      <c r="B2072" s="34"/>
      <c r="C2072" s="222" t="s">
        <v>5774</v>
      </c>
      <c r="D2072" s="33"/>
      <c r="E2072" s="33"/>
      <c r="F2072" s="33"/>
      <c r="G2072" s="33"/>
      <c r="H2072" s="34"/>
    </row>
    <row r="2073" spans="1:8" s="2" customFormat="1" ht="16.899999999999999" customHeight="1">
      <c r="A2073" s="33"/>
      <c r="B2073" s="34"/>
      <c r="C2073" s="220" t="s">
        <v>2945</v>
      </c>
      <c r="D2073" s="220" t="s">
        <v>2946</v>
      </c>
      <c r="E2073" s="18" t="s">
        <v>288</v>
      </c>
      <c r="F2073" s="221">
        <v>485.78399999999999</v>
      </c>
      <c r="G2073" s="33"/>
      <c r="H2073" s="34"/>
    </row>
    <row r="2074" spans="1:8" s="2" customFormat="1" ht="16.899999999999999" customHeight="1">
      <c r="A2074" s="33"/>
      <c r="B2074" s="34"/>
      <c r="C2074" s="220" t="s">
        <v>348</v>
      </c>
      <c r="D2074" s="220" t="s">
        <v>349</v>
      </c>
      <c r="E2074" s="18" t="s">
        <v>228</v>
      </c>
      <c r="F2074" s="221">
        <v>97.156999999999996</v>
      </c>
      <c r="G2074" s="33"/>
      <c r="H2074" s="34"/>
    </row>
    <row r="2075" spans="1:8" s="2" customFormat="1" ht="16.899999999999999" customHeight="1">
      <c r="A2075" s="33"/>
      <c r="B2075" s="34"/>
      <c r="C2075" s="220" t="s">
        <v>525</v>
      </c>
      <c r="D2075" s="220" t="s">
        <v>526</v>
      </c>
      <c r="E2075" s="18" t="s">
        <v>228</v>
      </c>
      <c r="F2075" s="221">
        <v>569.48699999999997</v>
      </c>
      <c r="G2075" s="33"/>
      <c r="H2075" s="34"/>
    </row>
    <row r="2076" spans="1:8" s="2" customFormat="1" ht="16.899999999999999" customHeight="1">
      <c r="A2076" s="33"/>
      <c r="B2076" s="34"/>
      <c r="C2076" s="220" t="s">
        <v>2953</v>
      </c>
      <c r="D2076" s="220" t="s">
        <v>1648</v>
      </c>
      <c r="E2076" s="18" t="s">
        <v>288</v>
      </c>
      <c r="F2076" s="221">
        <v>971.56799999999998</v>
      </c>
      <c r="G2076" s="33"/>
      <c r="H2076" s="34"/>
    </row>
    <row r="2077" spans="1:8" s="2" customFormat="1" ht="16.899999999999999" customHeight="1">
      <c r="A2077" s="33"/>
      <c r="B2077" s="34"/>
      <c r="C2077" s="216" t="s">
        <v>4138</v>
      </c>
      <c r="D2077" s="217" t="s">
        <v>1</v>
      </c>
      <c r="E2077" s="218" t="s">
        <v>1</v>
      </c>
      <c r="F2077" s="219">
        <v>79.893000000000001</v>
      </c>
      <c r="G2077" s="33"/>
      <c r="H2077" s="34"/>
    </row>
    <row r="2078" spans="1:8" s="2" customFormat="1" ht="16.899999999999999" customHeight="1">
      <c r="A2078" s="33"/>
      <c r="B2078" s="34"/>
      <c r="C2078" s="220" t="s">
        <v>1</v>
      </c>
      <c r="D2078" s="220" t="s">
        <v>3557</v>
      </c>
      <c r="E2078" s="18" t="s">
        <v>1</v>
      </c>
      <c r="F2078" s="221">
        <v>0</v>
      </c>
      <c r="G2078" s="33"/>
      <c r="H2078" s="34"/>
    </row>
    <row r="2079" spans="1:8" s="2" customFormat="1" ht="16.899999999999999" customHeight="1">
      <c r="A2079" s="33"/>
      <c r="B2079" s="34"/>
      <c r="C2079" s="220" t="s">
        <v>1</v>
      </c>
      <c r="D2079" s="220" t="s">
        <v>4232</v>
      </c>
      <c r="E2079" s="18" t="s">
        <v>1</v>
      </c>
      <c r="F2079" s="221">
        <v>1.6830000000000001</v>
      </c>
      <c r="G2079" s="33"/>
      <c r="H2079" s="34"/>
    </row>
    <row r="2080" spans="1:8" s="2" customFormat="1" ht="16.899999999999999" customHeight="1">
      <c r="A2080" s="33"/>
      <c r="B2080" s="34"/>
      <c r="C2080" s="220" t="s">
        <v>1</v>
      </c>
      <c r="D2080" s="220" t="s">
        <v>4233</v>
      </c>
      <c r="E2080" s="18" t="s">
        <v>1</v>
      </c>
      <c r="F2080" s="221">
        <v>0</v>
      </c>
      <c r="G2080" s="33"/>
      <c r="H2080" s="34"/>
    </row>
    <row r="2081" spans="1:8" s="2" customFormat="1" ht="16.899999999999999" customHeight="1">
      <c r="A2081" s="33"/>
      <c r="B2081" s="34"/>
      <c r="C2081" s="220" t="s">
        <v>1</v>
      </c>
      <c r="D2081" s="220" t="s">
        <v>4234</v>
      </c>
      <c r="E2081" s="18" t="s">
        <v>1</v>
      </c>
      <c r="F2081" s="221">
        <v>35.200000000000003</v>
      </c>
      <c r="G2081" s="33"/>
      <c r="H2081" s="34"/>
    </row>
    <row r="2082" spans="1:8" s="2" customFormat="1" ht="16.899999999999999" customHeight="1">
      <c r="A2082" s="33"/>
      <c r="B2082" s="34"/>
      <c r="C2082" s="220" t="s">
        <v>1</v>
      </c>
      <c r="D2082" s="220" t="s">
        <v>4235</v>
      </c>
      <c r="E2082" s="18" t="s">
        <v>1</v>
      </c>
      <c r="F2082" s="221">
        <v>2.2000000000000002</v>
      </c>
      <c r="G2082" s="33"/>
      <c r="H2082" s="34"/>
    </row>
    <row r="2083" spans="1:8" s="2" customFormat="1" ht="16.899999999999999" customHeight="1">
      <c r="A2083" s="33"/>
      <c r="B2083" s="34"/>
      <c r="C2083" s="220" t="s">
        <v>4140</v>
      </c>
      <c r="D2083" s="220" t="s">
        <v>4236</v>
      </c>
      <c r="E2083" s="18" t="s">
        <v>1</v>
      </c>
      <c r="F2083" s="221">
        <v>1.96</v>
      </c>
      <c r="G2083" s="33"/>
      <c r="H2083" s="34"/>
    </row>
    <row r="2084" spans="1:8" s="2" customFormat="1" ht="16.899999999999999" customHeight="1">
      <c r="A2084" s="33"/>
      <c r="B2084" s="34"/>
      <c r="C2084" s="220" t="s">
        <v>4144</v>
      </c>
      <c r="D2084" s="220" t="s">
        <v>4237</v>
      </c>
      <c r="E2084" s="18" t="s">
        <v>1</v>
      </c>
      <c r="F2084" s="221">
        <v>36.6</v>
      </c>
      <c r="G2084" s="33"/>
      <c r="H2084" s="34"/>
    </row>
    <row r="2085" spans="1:8" s="2" customFormat="1" ht="16.899999999999999" customHeight="1">
      <c r="A2085" s="33"/>
      <c r="B2085" s="34"/>
      <c r="C2085" s="220" t="s">
        <v>4142</v>
      </c>
      <c r="D2085" s="220" t="s">
        <v>4238</v>
      </c>
      <c r="E2085" s="18" t="s">
        <v>1</v>
      </c>
      <c r="F2085" s="221">
        <v>2.25</v>
      </c>
      <c r="G2085" s="33"/>
      <c r="H2085" s="34"/>
    </row>
    <row r="2086" spans="1:8" s="2" customFormat="1" ht="16.899999999999999" customHeight="1">
      <c r="A2086" s="33"/>
      <c r="B2086" s="34"/>
      <c r="C2086" s="220" t="s">
        <v>4138</v>
      </c>
      <c r="D2086" s="220" t="s">
        <v>510</v>
      </c>
      <c r="E2086" s="18" t="s">
        <v>1</v>
      </c>
      <c r="F2086" s="221">
        <v>79.893000000000001</v>
      </c>
      <c r="G2086" s="33"/>
      <c r="H2086" s="34"/>
    </row>
    <row r="2087" spans="1:8" s="2" customFormat="1" ht="16.899999999999999" customHeight="1">
      <c r="A2087" s="33"/>
      <c r="B2087" s="34"/>
      <c r="C2087" s="222" t="s">
        <v>5774</v>
      </c>
      <c r="D2087" s="33"/>
      <c r="E2087" s="33"/>
      <c r="F2087" s="33"/>
      <c r="G2087" s="33"/>
      <c r="H2087" s="34"/>
    </row>
    <row r="2088" spans="1:8" s="2" customFormat="1" ht="16.899999999999999" customHeight="1">
      <c r="A2088" s="33"/>
      <c r="B2088" s="34"/>
      <c r="C2088" s="220" t="s">
        <v>4229</v>
      </c>
      <c r="D2088" s="220" t="s">
        <v>4230</v>
      </c>
      <c r="E2088" s="18" t="s">
        <v>288</v>
      </c>
      <c r="F2088" s="221">
        <v>79.893000000000001</v>
      </c>
      <c r="G2088" s="33"/>
      <c r="H2088" s="34"/>
    </row>
    <row r="2089" spans="1:8" s="2" customFormat="1" ht="16.899999999999999" customHeight="1">
      <c r="A2089" s="33"/>
      <c r="B2089" s="34"/>
      <c r="C2089" s="220" t="s">
        <v>1884</v>
      </c>
      <c r="D2089" s="220" t="s">
        <v>1885</v>
      </c>
      <c r="E2089" s="18" t="s">
        <v>288</v>
      </c>
      <c r="F2089" s="221">
        <v>228.92099999999999</v>
      </c>
      <c r="G2089" s="33"/>
      <c r="H2089" s="34"/>
    </row>
    <row r="2090" spans="1:8" s="2" customFormat="1" ht="16.899999999999999" customHeight="1">
      <c r="A2090" s="33"/>
      <c r="B2090" s="34"/>
      <c r="C2090" s="220" t="s">
        <v>3552</v>
      </c>
      <c r="D2090" s="220" t="s">
        <v>3553</v>
      </c>
      <c r="E2090" s="18" t="s">
        <v>288</v>
      </c>
      <c r="F2090" s="221">
        <v>79.893000000000001</v>
      </c>
      <c r="G2090" s="33"/>
      <c r="H2090" s="34"/>
    </row>
    <row r="2091" spans="1:8" s="2" customFormat="1" ht="16.899999999999999" customHeight="1">
      <c r="A2091" s="33"/>
      <c r="B2091" s="34"/>
      <c r="C2091" s="220" t="s">
        <v>4310</v>
      </c>
      <c r="D2091" s="220" t="s">
        <v>4311</v>
      </c>
      <c r="E2091" s="18" t="s">
        <v>228</v>
      </c>
      <c r="F2091" s="221">
        <v>28.997</v>
      </c>
      <c r="G2091" s="33"/>
      <c r="H2091" s="34"/>
    </row>
    <row r="2092" spans="1:8" s="2" customFormat="1" ht="16.899999999999999" customHeight="1">
      <c r="A2092" s="33"/>
      <c r="B2092" s="34"/>
      <c r="C2092" s="220" t="s">
        <v>3951</v>
      </c>
      <c r="D2092" s="220" t="s">
        <v>3952</v>
      </c>
      <c r="E2092" s="18" t="s">
        <v>288</v>
      </c>
      <c r="F2092" s="221">
        <v>79.893000000000001</v>
      </c>
      <c r="G2092" s="33"/>
      <c r="H2092" s="34"/>
    </row>
    <row r="2093" spans="1:8" s="2" customFormat="1" ht="16.899999999999999" customHeight="1">
      <c r="A2093" s="33"/>
      <c r="B2093" s="34"/>
      <c r="C2093" s="216" t="s">
        <v>4140</v>
      </c>
      <c r="D2093" s="217" t="s">
        <v>1</v>
      </c>
      <c r="E2093" s="218" t="s">
        <v>1</v>
      </c>
      <c r="F2093" s="219">
        <v>1.96</v>
      </c>
      <c r="G2093" s="33"/>
      <c r="H2093" s="34"/>
    </row>
    <row r="2094" spans="1:8" s="2" customFormat="1" ht="16.899999999999999" customHeight="1">
      <c r="A2094" s="33"/>
      <c r="B2094" s="34"/>
      <c r="C2094" s="220" t="s">
        <v>4140</v>
      </c>
      <c r="D2094" s="220" t="s">
        <v>4236</v>
      </c>
      <c r="E2094" s="18" t="s">
        <v>1</v>
      </c>
      <c r="F2094" s="221">
        <v>1.96</v>
      </c>
      <c r="G2094" s="33"/>
      <c r="H2094" s="34"/>
    </row>
    <row r="2095" spans="1:8" s="2" customFormat="1" ht="16.899999999999999" customHeight="1">
      <c r="A2095" s="33"/>
      <c r="B2095" s="34"/>
      <c r="C2095" s="222" t="s">
        <v>5774</v>
      </c>
      <c r="D2095" s="33"/>
      <c r="E2095" s="33"/>
      <c r="F2095" s="33"/>
      <c r="G2095" s="33"/>
      <c r="H2095" s="34"/>
    </row>
    <row r="2096" spans="1:8" s="2" customFormat="1" ht="16.899999999999999" customHeight="1">
      <c r="A2096" s="33"/>
      <c r="B2096" s="34"/>
      <c r="C2096" s="220" t="s">
        <v>4229</v>
      </c>
      <c r="D2096" s="220" t="s">
        <v>4230</v>
      </c>
      <c r="E2096" s="18" t="s">
        <v>288</v>
      </c>
      <c r="F2096" s="221">
        <v>79.893000000000001</v>
      </c>
      <c r="G2096" s="33"/>
      <c r="H2096" s="34"/>
    </row>
    <row r="2097" spans="1:8" s="2" customFormat="1" ht="16.899999999999999" customHeight="1">
      <c r="A2097" s="33"/>
      <c r="B2097" s="34"/>
      <c r="C2097" s="220" t="s">
        <v>4310</v>
      </c>
      <c r="D2097" s="220" t="s">
        <v>4311</v>
      </c>
      <c r="E2097" s="18" t="s">
        <v>228</v>
      </c>
      <c r="F2097" s="221">
        <v>28.997</v>
      </c>
      <c r="G2097" s="33"/>
      <c r="H2097" s="34"/>
    </row>
    <row r="2098" spans="1:8" s="2" customFormat="1" ht="16.899999999999999" customHeight="1">
      <c r="A2098" s="33"/>
      <c r="B2098" s="34"/>
      <c r="C2098" s="220" t="s">
        <v>4434</v>
      </c>
      <c r="D2098" s="220" t="s">
        <v>4435</v>
      </c>
      <c r="E2098" s="18" t="s">
        <v>228</v>
      </c>
      <c r="F2098" s="221">
        <v>1.1160000000000001</v>
      </c>
      <c r="G2098" s="33"/>
      <c r="H2098" s="34"/>
    </row>
    <row r="2099" spans="1:8" s="2" customFormat="1" ht="16.899999999999999" customHeight="1">
      <c r="A2099" s="33"/>
      <c r="B2099" s="34"/>
      <c r="C2099" s="216" t="s">
        <v>4142</v>
      </c>
      <c r="D2099" s="217" t="s">
        <v>1</v>
      </c>
      <c r="E2099" s="218" t="s">
        <v>1</v>
      </c>
      <c r="F2099" s="219">
        <v>2.25</v>
      </c>
      <c r="G2099" s="33"/>
      <c r="H2099" s="34"/>
    </row>
    <row r="2100" spans="1:8" s="2" customFormat="1" ht="16.899999999999999" customHeight="1">
      <c r="A2100" s="33"/>
      <c r="B2100" s="34"/>
      <c r="C2100" s="220" t="s">
        <v>4142</v>
      </c>
      <c r="D2100" s="220" t="s">
        <v>4238</v>
      </c>
      <c r="E2100" s="18" t="s">
        <v>1</v>
      </c>
      <c r="F2100" s="221">
        <v>2.25</v>
      </c>
      <c r="G2100" s="33"/>
      <c r="H2100" s="34"/>
    </row>
    <row r="2101" spans="1:8" s="2" customFormat="1" ht="16.899999999999999" customHeight="1">
      <c r="A2101" s="33"/>
      <c r="B2101" s="34"/>
      <c r="C2101" s="222" t="s">
        <v>5774</v>
      </c>
      <c r="D2101" s="33"/>
      <c r="E2101" s="33"/>
      <c r="F2101" s="33"/>
      <c r="G2101" s="33"/>
      <c r="H2101" s="34"/>
    </row>
    <row r="2102" spans="1:8" s="2" customFormat="1" ht="16.899999999999999" customHeight="1">
      <c r="A2102" s="33"/>
      <c r="B2102" s="34"/>
      <c r="C2102" s="220" t="s">
        <v>4229</v>
      </c>
      <c r="D2102" s="220" t="s">
        <v>4230</v>
      </c>
      <c r="E2102" s="18" t="s">
        <v>288</v>
      </c>
      <c r="F2102" s="221">
        <v>79.893000000000001</v>
      </c>
      <c r="G2102" s="33"/>
      <c r="H2102" s="34"/>
    </row>
    <row r="2103" spans="1:8" s="2" customFormat="1" ht="16.899999999999999" customHeight="1">
      <c r="A2103" s="33"/>
      <c r="B2103" s="34"/>
      <c r="C2103" s="220" t="s">
        <v>4310</v>
      </c>
      <c r="D2103" s="220" t="s">
        <v>4311</v>
      </c>
      <c r="E2103" s="18" t="s">
        <v>228</v>
      </c>
      <c r="F2103" s="221">
        <v>28.997</v>
      </c>
      <c r="G2103" s="33"/>
      <c r="H2103" s="34"/>
    </row>
    <row r="2104" spans="1:8" s="2" customFormat="1" ht="16.899999999999999" customHeight="1">
      <c r="A2104" s="33"/>
      <c r="B2104" s="34"/>
      <c r="C2104" s="220" t="s">
        <v>4434</v>
      </c>
      <c r="D2104" s="220" t="s">
        <v>4435</v>
      </c>
      <c r="E2104" s="18" t="s">
        <v>228</v>
      </c>
      <c r="F2104" s="221">
        <v>1.1160000000000001</v>
      </c>
      <c r="G2104" s="33"/>
      <c r="H2104" s="34"/>
    </row>
    <row r="2105" spans="1:8" s="2" customFormat="1" ht="16.899999999999999" customHeight="1">
      <c r="A2105" s="33"/>
      <c r="B2105" s="34"/>
      <c r="C2105" s="216" t="s">
        <v>4144</v>
      </c>
      <c r="D2105" s="217" t="s">
        <v>1</v>
      </c>
      <c r="E2105" s="218" t="s">
        <v>1</v>
      </c>
      <c r="F2105" s="219">
        <v>36.6</v>
      </c>
      <c r="G2105" s="33"/>
      <c r="H2105" s="34"/>
    </row>
    <row r="2106" spans="1:8" s="2" customFormat="1" ht="16.899999999999999" customHeight="1">
      <c r="A2106" s="33"/>
      <c r="B2106" s="34"/>
      <c r="C2106" s="220" t="s">
        <v>4144</v>
      </c>
      <c r="D2106" s="220" t="s">
        <v>4237</v>
      </c>
      <c r="E2106" s="18" t="s">
        <v>1</v>
      </c>
      <c r="F2106" s="221">
        <v>36.6</v>
      </c>
      <c r="G2106" s="33"/>
      <c r="H2106" s="34"/>
    </row>
    <row r="2107" spans="1:8" s="2" customFormat="1" ht="16.899999999999999" customHeight="1">
      <c r="A2107" s="33"/>
      <c r="B2107" s="34"/>
      <c r="C2107" s="222" t="s">
        <v>5774</v>
      </c>
      <c r="D2107" s="33"/>
      <c r="E2107" s="33"/>
      <c r="F2107" s="33"/>
      <c r="G2107" s="33"/>
      <c r="H2107" s="34"/>
    </row>
    <row r="2108" spans="1:8" s="2" customFormat="1" ht="16.899999999999999" customHeight="1">
      <c r="A2108" s="33"/>
      <c r="B2108" s="34"/>
      <c r="C2108" s="220" t="s">
        <v>4229</v>
      </c>
      <c r="D2108" s="220" t="s">
        <v>4230</v>
      </c>
      <c r="E2108" s="18" t="s">
        <v>288</v>
      </c>
      <c r="F2108" s="221">
        <v>79.893000000000001</v>
      </c>
      <c r="G2108" s="33"/>
      <c r="H2108" s="34"/>
    </row>
    <row r="2109" spans="1:8" s="2" customFormat="1" ht="16.899999999999999" customHeight="1">
      <c r="A2109" s="33"/>
      <c r="B2109" s="34"/>
      <c r="C2109" s="220" t="s">
        <v>4415</v>
      </c>
      <c r="D2109" s="220" t="s">
        <v>4416</v>
      </c>
      <c r="E2109" s="18" t="s">
        <v>228</v>
      </c>
      <c r="F2109" s="221">
        <v>1.228</v>
      </c>
      <c r="G2109" s="33"/>
      <c r="H2109" s="34"/>
    </row>
    <row r="2110" spans="1:8" s="2" customFormat="1" ht="16.899999999999999" customHeight="1">
      <c r="A2110" s="33"/>
      <c r="B2110" s="34"/>
      <c r="C2110" s="220" t="s">
        <v>4310</v>
      </c>
      <c r="D2110" s="220" t="s">
        <v>4311</v>
      </c>
      <c r="E2110" s="18" t="s">
        <v>228</v>
      </c>
      <c r="F2110" s="221">
        <v>28.997</v>
      </c>
      <c r="G2110" s="33"/>
      <c r="H2110" s="34"/>
    </row>
    <row r="2111" spans="1:8" s="2" customFormat="1" ht="16.899999999999999" customHeight="1">
      <c r="A2111" s="33"/>
      <c r="B2111" s="34"/>
      <c r="C2111" s="216" t="s">
        <v>638</v>
      </c>
      <c r="D2111" s="217" t="s">
        <v>1</v>
      </c>
      <c r="E2111" s="218" t="s">
        <v>1</v>
      </c>
      <c r="F2111" s="219">
        <v>41.058</v>
      </c>
      <c r="G2111" s="33"/>
      <c r="H2111" s="34"/>
    </row>
    <row r="2112" spans="1:8" s="2" customFormat="1" ht="16.899999999999999" customHeight="1">
      <c r="A2112" s="33"/>
      <c r="B2112" s="34"/>
      <c r="C2112" s="220" t="s">
        <v>1</v>
      </c>
      <c r="D2112" s="220" t="s">
        <v>770</v>
      </c>
      <c r="E2112" s="18" t="s">
        <v>1</v>
      </c>
      <c r="F2112" s="221">
        <v>0</v>
      </c>
      <c r="G2112" s="33"/>
      <c r="H2112" s="34"/>
    </row>
    <row r="2113" spans="1:8" s="2" customFormat="1" ht="16.899999999999999" customHeight="1">
      <c r="A2113" s="33"/>
      <c r="B2113" s="34"/>
      <c r="C2113" s="220" t="s">
        <v>1</v>
      </c>
      <c r="D2113" s="220" t="s">
        <v>4255</v>
      </c>
      <c r="E2113" s="18" t="s">
        <v>1</v>
      </c>
      <c r="F2113" s="221">
        <v>38.808</v>
      </c>
      <c r="G2113" s="33"/>
      <c r="H2113" s="34"/>
    </row>
    <row r="2114" spans="1:8" s="2" customFormat="1" ht="16.899999999999999" customHeight="1">
      <c r="A2114" s="33"/>
      <c r="B2114" s="34"/>
      <c r="C2114" s="220" t="s">
        <v>4147</v>
      </c>
      <c r="D2114" s="220" t="s">
        <v>4256</v>
      </c>
      <c r="E2114" s="18" t="s">
        <v>1</v>
      </c>
      <c r="F2114" s="221">
        <v>2.25</v>
      </c>
      <c r="G2114" s="33"/>
      <c r="H2114" s="34"/>
    </row>
    <row r="2115" spans="1:8" s="2" customFormat="1" ht="16.899999999999999" customHeight="1">
      <c r="A2115" s="33"/>
      <c r="B2115" s="34"/>
      <c r="C2115" s="220" t="s">
        <v>638</v>
      </c>
      <c r="D2115" s="220" t="s">
        <v>510</v>
      </c>
      <c r="E2115" s="18" t="s">
        <v>1</v>
      </c>
      <c r="F2115" s="221">
        <v>41.058</v>
      </c>
      <c r="G2115" s="33"/>
      <c r="H2115" s="34"/>
    </row>
    <row r="2116" spans="1:8" s="2" customFormat="1" ht="16.899999999999999" customHeight="1">
      <c r="A2116" s="33"/>
      <c r="B2116" s="34"/>
      <c r="C2116" s="222" t="s">
        <v>5774</v>
      </c>
      <c r="D2116" s="33"/>
      <c r="E2116" s="33"/>
      <c r="F2116" s="33"/>
      <c r="G2116" s="33"/>
      <c r="H2116" s="34"/>
    </row>
    <row r="2117" spans="1:8" s="2" customFormat="1" ht="16.899999999999999" customHeight="1">
      <c r="A2117" s="33"/>
      <c r="B2117" s="34"/>
      <c r="C2117" s="220" t="s">
        <v>1925</v>
      </c>
      <c r="D2117" s="220" t="s">
        <v>1926</v>
      </c>
      <c r="E2117" s="18" t="s">
        <v>288</v>
      </c>
      <c r="F2117" s="221">
        <v>535.65300000000002</v>
      </c>
      <c r="G2117" s="33"/>
      <c r="H2117" s="34"/>
    </row>
    <row r="2118" spans="1:8" s="2" customFormat="1" ht="16.899999999999999" customHeight="1">
      <c r="A2118" s="33"/>
      <c r="B2118" s="34"/>
      <c r="C2118" s="220" t="s">
        <v>1890</v>
      </c>
      <c r="D2118" s="220" t="s">
        <v>1891</v>
      </c>
      <c r="E2118" s="18" t="s">
        <v>288</v>
      </c>
      <c r="F2118" s="221">
        <v>180.25200000000001</v>
      </c>
      <c r="G2118" s="33"/>
      <c r="H2118" s="34"/>
    </row>
    <row r="2119" spans="1:8" s="2" customFormat="1" ht="16.899999999999999" customHeight="1">
      <c r="A2119" s="33"/>
      <c r="B2119" s="34"/>
      <c r="C2119" s="220" t="s">
        <v>1896</v>
      </c>
      <c r="D2119" s="220" t="s">
        <v>1897</v>
      </c>
      <c r="E2119" s="18" t="s">
        <v>288</v>
      </c>
      <c r="F2119" s="221">
        <v>270.21600000000001</v>
      </c>
      <c r="G2119" s="33"/>
      <c r="H2119" s="34"/>
    </row>
    <row r="2120" spans="1:8" s="2" customFormat="1" ht="16.899999999999999" customHeight="1">
      <c r="A2120" s="33"/>
      <c r="B2120" s="34"/>
      <c r="C2120" s="220" t="s">
        <v>4310</v>
      </c>
      <c r="D2120" s="220" t="s">
        <v>4311</v>
      </c>
      <c r="E2120" s="18" t="s">
        <v>228</v>
      </c>
      <c r="F2120" s="221">
        <v>28.997</v>
      </c>
      <c r="G2120" s="33"/>
      <c r="H2120" s="34"/>
    </row>
    <row r="2121" spans="1:8" s="2" customFormat="1" ht="16.899999999999999" customHeight="1">
      <c r="A2121" s="33"/>
      <c r="B2121" s="34"/>
      <c r="C2121" s="220" t="s">
        <v>2945</v>
      </c>
      <c r="D2121" s="220" t="s">
        <v>2946</v>
      </c>
      <c r="E2121" s="18" t="s">
        <v>288</v>
      </c>
      <c r="F2121" s="221">
        <v>485.78399999999999</v>
      </c>
      <c r="G2121" s="33"/>
      <c r="H2121" s="34"/>
    </row>
    <row r="2122" spans="1:8" s="2" customFormat="1" ht="16.899999999999999" customHeight="1">
      <c r="A2122" s="33"/>
      <c r="B2122" s="34"/>
      <c r="C2122" s="216" t="s">
        <v>4147</v>
      </c>
      <c r="D2122" s="217" t="s">
        <v>1</v>
      </c>
      <c r="E2122" s="218" t="s">
        <v>1</v>
      </c>
      <c r="F2122" s="219">
        <v>2.25</v>
      </c>
      <c r="G2122" s="33"/>
      <c r="H2122" s="34"/>
    </row>
    <row r="2123" spans="1:8" s="2" customFormat="1" ht="16.899999999999999" customHeight="1">
      <c r="A2123" s="33"/>
      <c r="B2123" s="34"/>
      <c r="C2123" s="220" t="s">
        <v>4147</v>
      </c>
      <c r="D2123" s="220" t="s">
        <v>4256</v>
      </c>
      <c r="E2123" s="18" t="s">
        <v>1</v>
      </c>
      <c r="F2123" s="221">
        <v>2.25</v>
      </c>
      <c r="G2123" s="33"/>
      <c r="H2123" s="34"/>
    </row>
    <row r="2124" spans="1:8" s="2" customFormat="1" ht="16.899999999999999" customHeight="1">
      <c r="A2124" s="33"/>
      <c r="B2124" s="34"/>
      <c r="C2124" s="222" t="s">
        <v>5774</v>
      </c>
      <c r="D2124" s="33"/>
      <c r="E2124" s="33"/>
      <c r="F2124" s="33"/>
      <c r="G2124" s="33"/>
      <c r="H2124" s="34"/>
    </row>
    <row r="2125" spans="1:8" s="2" customFormat="1" ht="16.899999999999999" customHeight="1">
      <c r="A2125" s="33"/>
      <c r="B2125" s="34"/>
      <c r="C2125" s="220" t="s">
        <v>1925</v>
      </c>
      <c r="D2125" s="220" t="s">
        <v>1926</v>
      </c>
      <c r="E2125" s="18" t="s">
        <v>288</v>
      </c>
      <c r="F2125" s="221">
        <v>535.65300000000002</v>
      </c>
      <c r="G2125" s="33"/>
      <c r="H2125" s="34"/>
    </row>
    <row r="2126" spans="1:8" s="2" customFormat="1" ht="16.899999999999999" customHeight="1">
      <c r="A2126" s="33"/>
      <c r="B2126" s="34"/>
      <c r="C2126" s="220" t="s">
        <v>4310</v>
      </c>
      <c r="D2126" s="220" t="s">
        <v>4311</v>
      </c>
      <c r="E2126" s="18" t="s">
        <v>228</v>
      </c>
      <c r="F2126" s="221">
        <v>28.997</v>
      </c>
      <c r="G2126" s="33"/>
      <c r="H2126" s="34"/>
    </row>
    <row r="2127" spans="1:8" s="2" customFormat="1" ht="16.899999999999999" customHeight="1">
      <c r="A2127" s="33"/>
      <c r="B2127" s="34"/>
      <c r="C2127" s="220" t="s">
        <v>4434</v>
      </c>
      <c r="D2127" s="220" t="s">
        <v>4435</v>
      </c>
      <c r="E2127" s="18" t="s">
        <v>228</v>
      </c>
      <c r="F2127" s="221">
        <v>1.1160000000000001</v>
      </c>
      <c r="G2127" s="33"/>
      <c r="H2127" s="34"/>
    </row>
    <row r="2128" spans="1:8" s="2" customFormat="1" ht="16.899999999999999" customHeight="1">
      <c r="A2128" s="33"/>
      <c r="B2128" s="34"/>
      <c r="C2128" s="216" t="s">
        <v>640</v>
      </c>
      <c r="D2128" s="217" t="s">
        <v>1</v>
      </c>
      <c r="E2128" s="218" t="s">
        <v>1</v>
      </c>
      <c r="F2128" s="219">
        <v>53.13</v>
      </c>
      <c r="G2128" s="33"/>
      <c r="H2128" s="34"/>
    </row>
    <row r="2129" spans="1:8" s="2" customFormat="1" ht="16.899999999999999" customHeight="1">
      <c r="A2129" s="33"/>
      <c r="B2129" s="34"/>
      <c r="C2129" s="220" t="s">
        <v>1</v>
      </c>
      <c r="D2129" s="220" t="s">
        <v>761</v>
      </c>
      <c r="E2129" s="18" t="s">
        <v>1</v>
      </c>
      <c r="F2129" s="221">
        <v>0</v>
      </c>
      <c r="G2129" s="33"/>
      <c r="H2129" s="34"/>
    </row>
    <row r="2130" spans="1:8" s="2" customFormat="1" ht="16.899999999999999" customHeight="1">
      <c r="A2130" s="33"/>
      <c r="B2130" s="34"/>
      <c r="C2130" s="220" t="s">
        <v>1</v>
      </c>
      <c r="D2130" s="220" t="s">
        <v>4247</v>
      </c>
      <c r="E2130" s="18" t="s">
        <v>1</v>
      </c>
      <c r="F2130" s="221">
        <v>53.13</v>
      </c>
      <c r="G2130" s="33"/>
      <c r="H2130" s="34"/>
    </row>
    <row r="2131" spans="1:8" s="2" customFormat="1" ht="16.899999999999999" customHeight="1">
      <c r="A2131" s="33"/>
      <c r="B2131" s="34"/>
      <c r="C2131" s="220" t="s">
        <v>640</v>
      </c>
      <c r="D2131" s="220" t="s">
        <v>510</v>
      </c>
      <c r="E2131" s="18" t="s">
        <v>1</v>
      </c>
      <c r="F2131" s="221">
        <v>53.13</v>
      </c>
      <c r="G2131" s="33"/>
      <c r="H2131" s="34"/>
    </row>
    <row r="2132" spans="1:8" s="2" customFormat="1" ht="16.899999999999999" customHeight="1">
      <c r="A2132" s="33"/>
      <c r="B2132" s="34"/>
      <c r="C2132" s="222" t="s">
        <v>5774</v>
      </c>
      <c r="D2132" s="33"/>
      <c r="E2132" s="33"/>
      <c r="F2132" s="33"/>
      <c r="G2132" s="33"/>
      <c r="H2132" s="34"/>
    </row>
    <row r="2133" spans="1:8" s="2" customFormat="1" ht="16.899999999999999" customHeight="1">
      <c r="A2133" s="33"/>
      <c r="B2133" s="34"/>
      <c r="C2133" s="220" t="s">
        <v>1909</v>
      </c>
      <c r="D2133" s="220" t="s">
        <v>1910</v>
      </c>
      <c r="E2133" s="18" t="s">
        <v>288</v>
      </c>
      <c r="F2133" s="221">
        <v>268.32400000000001</v>
      </c>
      <c r="G2133" s="33"/>
      <c r="H2133" s="34"/>
    </row>
    <row r="2134" spans="1:8" s="2" customFormat="1" ht="16.899999999999999" customHeight="1">
      <c r="A2134" s="33"/>
      <c r="B2134" s="34"/>
      <c r="C2134" s="220" t="s">
        <v>1884</v>
      </c>
      <c r="D2134" s="220" t="s">
        <v>1885</v>
      </c>
      <c r="E2134" s="18" t="s">
        <v>288</v>
      </c>
      <c r="F2134" s="221">
        <v>228.92099999999999</v>
      </c>
      <c r="G2134" s="33"/>
      <c r="H2134" s="34"/>
    </row>
    <row r="2135" spans="1:8" s="2" customFormat="1" ht="16.899999999999999" customHeight="1">
      <c r="A2135" s="33"/>
      <c r="B2135" s="34"/>
      <c r="C2135" s="220" t="s">
        <v>1896</v>
      </c>
      <c r="D2135" s="220" t="s">
        <v>1897</v>
      </c>
      <c r="E2135" s="18" t="s">
        <v>288</v>
      </c>
      <c r="F2135" s="221">
        <v>270.21600000000001</v>
      </c>
      <c r="G2135" s="33"/>
      <c r="H2135" s="34"/>
    </row>
    <row r="2136" spans="1:8" s="2" customFormat="1" ht="16.899999999999999" customHeight="1">
      <c r="A2136" s="33"/>
      <c r="B2136" s="34"/>
      <c r="C2136" s="220" t="s">
        <v>1906</v>
      </c>
      <c r="D2136" s="220" t="s">
        <v>1907</v>
      </c>
      <c r="E2136" s="18" t="s">
        <v>288</v>
      </c>
      <c r="F2136" s="221">
        <v>111.964</v>
      </c>
      <c r="G2136" s="33"/>
      <c r="H2136" s="34"/>
    </row>
    <row r="2137" spans="1:8" s="2" customFormat="1" ht="16.899999999999999" customHeight="1">
      <c r="A2137" s="33"/>
      <c r="B2137" s="34"/>
      <c r="C2137" s="220" t="s">
        <v>4310</v>
      </c>
      <c r="D2137" s="220" t="s">
        <v>4311</v>
      </c>
      <c r="E2137" s="18" t="s">
        <v>228</v>
      </c>
      <c r="F2137" s="221">
        <v>28.997</v>
      </c>
      <c r="G2137" s="33"/>
      <c r="H2137" s="34"/>
    </row>
    <row r="2138" spans="1:8" s="2" customFormat="1" ht="16.899999999999999" customHeight="1">
      <c r="A2138" s="33"/>
      <c r="B2138" s="34"/>
      <c r="C2138" s="220" t="s">
        <v>2945</v>
      </c>
      <c r="D2138" s="220" t="s">
        <v>2946</v>
      </c>
      <c r="E2138" s="18" t="s">
        <v>288</v>
      </c>
      <c r="F2138" s="221">
        <v>485.78399999999999</v>
      </c>
      <c r="G2138" s="33"/>
      <c r="H2138" s="34"/>
    </row>
    <row r="2139" spans="1:8" s="2" customFormat="1" ht="16.899999999999999" customHeight="1">
      <c r="A2139" s="33"/>
      <c r="B2139" s="34"/>
      <c r="C2139" s="216" t="s">
        <v>642</v>
      </c>
      <c r="D2139" s="217" t="s">
        <v>1</v>
      </c>
      <c r="E2139" s="218" t="s">
        <v>1</v>
      </c>
      <c r="F2139" s="219">
        <v>58.834000000000003</v>
      </c>
      <c r="G2139" s="33"/>
      <c r="H2139" s="34"/>
    </row>
    <row r="2140" spans="1:8" s="2" customFormat="1" ht="16.899999999999999" customHeight="1">
      <c r="A2140" s="33"/>
      <c r="B2140" s="34"/>
      <c r="C2140" s="220" t="s">
        <v>1</v>
      </c>
      <c r="D2140" s="220" t="s">
        <v>762</v>
      </c>
      <c r="E2140" s="18" t="s">
        <v>1</v>
      </c>
      <c r="F2140" s="221">
        <v>0</v>
      </c>
      <c r="G2140" s="33"/>
      <c r="H2140" s="34"/>
    </row>
    <row r="2141" spans="1:8" s="2" customFormat="1" ht="16.899999999999999" customHeight="1">
      <c r="A2141" s="33"/>
      <c r="B2141" s="34"/>
      <c r="C2141" s="220" t="s">
        <v>1</v>
      </c>
      <c r="D2141" s="220" t="s">
        <v>4248</v>
      </c>
      <c r="E2141" s="18" t="s">
        <v>1</v>
      </c>
      <c r="F2141" s="221">
        <v>56.584000000000003</v>
      </c>
      <c r="G2141" s="33"/>
      <c r="H2141" s="34"/>
    </row>
    <row r="2142" spans="1:8" s="2" customFormat="1" ht="16.899999999999999" customHeight="1">
      <c r="A2142" s="33"/>
      <c r="B2142" s="34"/>
      <c r="C2142" s="220" t="s">
        <v>1768</v>
      </c>
      <c r="D2142" s="220" t="s">
        <v>4249</v>
      </c>
      <c r="E2142" s="18" t="s">
        <v>1</v>
      </c>
      <c r="F2142" s="221">
        <v>2.25</v>
      </c>
      <c r="G2142" s="33"/>
      <c r="H2142" s="34"/>
    </row>
    <row r="2143" spans="1:8" s="2" customFormat="1" ht="16.899999999999999" customHeight="1">
      <c r="A2143" s="33"/>
      <c r="B2143" s="34"/>
      <c r="C2143" s="220" t="s">
        <v>642</v>
      </c>
      <c r="D2143" s="220" t="s">
        <v>510</v>
      </c>
      <c r="E2143" s="18" t="s">
        <v>1</v>
      </c>
      <c r="F2143" s="221">
        <v>58.834000000000003</v>
      </c>
      <c r="G2143" s="33"/>
      <c r="H2143" s="34"/>
    </row>
    <row r="2144" spans="1:8" s="2" customFormat="1" ht="16.899999999999999" customHeight="1">
      <c r="A2144" s="33"/>
      <c r="B2144" s="34"/>
      <c r="C2144" s="222" t="s">
        <v>5774</v>
      </c>
      <c r="D2144" s="33"/>
      <c r="E2144" s="33"/>
      <c r="F2144" s="33"/>
      <c r="G2144" s="33"/>
      <c r="H2144" s="34"/>
    </row>
    <row r="2145" spans="1:8" s="2" customFormat="1" ht="16.899999999999999" customHeight="1">
      <c r="A2145" s="33"/>
      <c r="B2145" s="34"/>
      <c r="C2145" s="220" t="s">
        <v>1909</v>
      </c>
      <c r="D2145" s="220" t="s">
        <v>1910</v>
      </c>
      <c r="E2145" s="18" t="s">
        <v>288</v>
      </c>
      <c r="F2145" s="221">
        <v>268.32400000000001</v>
      </c>
      <c r="G2145" s="33"/>
      <c r="H2145" s="34"/>
    </row>
    <row r="2146" spans="1:8" s="2" customFormat="1" ht="16.899999999999999" customHeight="1">
      <c r="A2146" s="33"/>
      <c r="B2146" s="34"/>
      <c r="C2146" s="220" t="s">
        <v>1893</v>
      </c>
      <c r="D2146" s="220" t="s">
        <v>1894</v>
      </c>
      <c r="E2146" s="18" t="s">
        <v>288</v>
      </c>
      <c r="F2146" s="221">
        <v>155.10599999999999</v>
      </c>
      <c r="G2146" s="33"/>
      <c r="H2146" s="34"/>
    </row>
    <row r="2147" spans="1:8" s="2" customFormat="1" ht="16.899999999999999" customHeight="1">
      <c r="A2147" s="33"/>
      <c r="B2147" s="34"/>
      <c r="C2147" s="220" t="s">
        <v>1906</v>
      </c>
      <c r="D2147" s="220" t="s">
        <v>1907</v>
      </c>
      <c r="E2147" s="18" t="s">
        <v>288</v>
      </c>
      <c r="F2147" s="221">
        <v>111.964</v>
      </c>
      <c r="G2147" s="33"/>
      <c r="H2147" s="34"/>
    </row>
    <row r="2148" spans="1:8" s="2" customFormat="1" ht="16.899999999999999" customHeight="1">
      <c r="A2148" s="33"/>
      <c r="B2148" s="34"/>
      <c r="C2148" s="220" t="s">
        <v>4310</v>
      </c>
      <c r="D2148" s="220" t="s">
        <v>4311</v>
      </c>
      <c r="E2148" s="18" t="s">
        <v>228</v>
      </c>
      <c r="F2148" s="221">
        <v>28.997</v>
      </c>
      <c r="G2148" s="33"/>
      <c r="H2148" s="34"/>
    </row>
    <row r="2149" spans="1:8" s="2" customFormat="1" ht="16.899999999999999" customHeight="1">
      <c r="A2149" s="33"/>
      <c r="B2149" s="34"/>
      <c r="C2149" s="220" t="s">
        <v>2945</v>
      </c>
      <c r="D2149" s="220" t="s">
        <v>2946</v>
      </c>
      <c r="E2149" s="18" t="s">
        <v>288</v>
      </c>
      <c r="F2149" s="221">
        <v>485.78399999999999</v>
      </c>
      <c r="G2149" s="33"/>
      <c r="H2149" s="34"/>
    </row>
    <row r="2150" spans="1:8" s="2" customFormat="1" ht="16.899999999999999" customHeight="1">
      <c r="A2150" s="33"/>
      <c r="B2150" s="34"/>
      <c r="C2150" s="216" t="s">
        <v>1768</v>
      </c>
      <c r="D2150" s="217" t="s">
        <v>1</v>
      </c>
      <c r="E2150" s="218" t="s">
        <v>1</v>
      </c>
      <c r="F2150" s="219">
        <v>2.25</v>
      </c>
      <c r="G2150" s="33"/>
      <c r="H2150" s="34"/>
    </row>
    <row r="2151" spans="1:8" s="2" customFormat="1" ht="16.899999999999999" customHeight="1">
      <c r="A2151" s="33"/>
      <c r="B2151" s="34"/>
      <c r="C2151" s="220" t="s">
        <v>1768</v>
      </c>
      <c r="D2151" s="220" t="s">
        <v>4249</v>
      </c>
      <c r="E2151" s="18" t="s">
        <v>1</v>
      </c>
      <c r="F2151" s="221">
        <v>2.25</v>
      </c>
      <c r="G2151" s="33"/>
      <c r="H2151" s="34"/>
    </row>
    <row r="2152" spans="1:8" s="2" customFormat="1" ht="16.899999999999999" customHeight="1">
      <c r="A2152" s="33"/>
      <c r="B2152" s="34"/>
      <c r="C2152" s="222" t="s">
        <v>5774</v>
      </c>
      <c r="D2152" s="33"/>
      <c r="E2152" s="33"/>
      <c r="F2152" s="33"/>
      <c r="G2152" s="33"/>
      <c r="H2152" s="34"/>
    </row>
    <row r="2153" spans="1:8" s="2" customFormat="1" ht="16.899999999999999" customHeight="1">
      <c r="A2153" s="33"/>
      <c r="B2153" s="34"/>
      <c r="C2153" s="220" t="s">
        <v>1909</v>
      </c>
      <c r="D2153" s="220" t="s">
        <v>1910</v>
      </c>
      <c r="E2153" s="18" t="s">
        <v>288</v>
      </c>
      <c r="F2153" s="221">
        <v>268.32400000000001</v>
      </c>
      <c r="G2153" s="33"/>
      <c r="H2153" s="34"/>
    </row>
    <row r="2154" spans="1:8" s="2" customFormat="1" ht="16.899999999999999" customHeight="1">
      <c r="A2154" s="33"/>
      <c r="B2154" s="34"/>
      <c r="C2154" s="220" t="s">
        <v>4310</v>
      </c>
      <c r="D2154" s="220" t="s">
        <v>4311</v>
      </c>
      <c r="E2154" s="18" t="s">
        <v>228</v>
      </c>
      <c r="F2154" s="221">
        <v>28.997</v>
      </c>
      <c r="G2154" s="33"/>
      <c r="H2154" s="34"/>
    </row>
    <row r="2155" spans="1:8" s="2" customFormat="1" ht="16.899999999999999" customHeight="1">
      <c r="A2155" s="33"/>
      <c r="B2155" s="34"/>
      <c r="C2155" s="220" t="s">
        <v>4434</v>
      </c>
      <c r="D2155" s="220" t="s">
        <v>4435</v>
      </c>
      <c r="E2155" s="18" t="s">
        <v>228</v>
      </c>
      <c r="F2155" s="221">
        <v>1.1160000000000001</v>
      </c>
      <c r="G2155" s="33"/>
      <c r="H2155" s="34"/>
    </row>
    <row r="2156" spans="1:8" s="2" customFormat="1" ht="16.899999999999999" customHeight="1">
      <c r="A2156" s="33"/>
      <c r="B2156" s="34"/>
      <c r="C2156" s="216" t="s">
        <v>644</v>
      </c>
      <c r="D2156" s="217" t="s">
        <v>1</v>
      </c>
      <c r="E2156" s="218" t="s">
        <v>1</v>
      </c>
      <c r="F2156" s="219">
        <v>54.878999999999998</v>
      </c>
      <c r="G2156" s="33"/>
      <c r="H2156" s="34"/>
    </row>
    <row r="2157" spans="1:8" s="2" customFormat="1" ht="16.899999999999999" customHeight="1">
      <c r="A2157" s="33"/>
      <c r="B2157" s="34"/>
      <c r="C2157" s="220" t="s">
        <v>1</v>
      </c>
      <c r="D2157" s="220" t="s">
        <v>772</v>
      </c>
      <c r="E2157" s="18" t="s">
        <v>1</v>
      </c>
      <c r="F2157" s="221">
        <v>0</v>
      </c>
      <c r="G2157" s="33"/>
      <c r="H2157" s="34"/>
    </row>
    <row r="2158" spans="1:8" s="2" customFormat="1" ht="16.899999999999999" customHeight="1">
      <c r="A2158" s="33"/>
      <c r="B2158" s="34"/>
      <c r="C2158" s="220" t="s">
        <v>1</v>
      </c>
      <c r="D2158" s="220" t="s">
        <v>4257</v>
      </c>
      <c r="E2158" s="18" t="s">
        <v>1</v>
      </c>
      <c r="F2158" s="221">
        <v>54.878999999999998</v>
      </c>
      <c r="G2158" s="33"/>
      <c r="H2158" s="34"/>
    </row>
    <row r="2159" spans="1:8" s="2" customFormat="1" ht="16.899999999999999" customHeight="1">
      <c r="A2159" s="33"/>
      <c r="B2159" s="34"/>
      <c r="C2159" s="220" t="s">
        <v>644</v>
      </c>
      <c r="D2159" s="220" t="s">
        <v>510</v>
      </c>
      <c r="E2159" s="18" t="s">
        <v>1</v>
      </c>
      <c r="F2159" s="221">
        <v>54.878999999999998</v>
      </c>
      <c r="G2159" s="33"/>
      <c r="H2159" s="34"/>
    </row>
    <row r="2160" spans="1:8" s="2" customFormat="1" ht="16.899999999999999" customHeight="1">
      <c r="A2160" s="33"/>
      <c r="B2160" s="34"/>
      <c r="C2160" s="222" t="s">
        <v>5774</v>
      </c>
      <c r="D2160" s="33"/>
      <c r="E2160" s="33"/>
      <c r="F2160" s="33"/>
      <c r="G2160" s="33"/>
      <c r="H2160" s="34"/>
    </row>
    <row r="2161" spans="1:8" s="2" customFormat="1" ht="16.899999999999999" customHeight="1">
      <c r="A2161" s="33"/>
      <c r="B2161" s="34"/>
      <c r="C2161" s="220" t="s">
        <v>1925</v>
      </c>
      <c r="D2161" s="220" t="s">
        <v>1926</v>
      </c>
      <c r="E2161" s="18" t="s">
        <v>288</v>
      </c>
      <c r="F2161" s="221">
        <v>535.65300000000002</v>
      </c>
      <c r="G2161" s="33"/>
      <c r="H2161" s="34"/>
    </row>
    <row r="2162" spans="1:8" s="2" customFormat="1" ht="16.899999999999999" customHeight="1">
      <c r="A2162" s="33"/>
      <c r="B2162" s="34"/>
      <c r="C2162" s="220" t="s">
        <v>1896</v>
      </c>
      <c r="D2162" s="220" t="s">
        <v>1897</v>
      </c>
      <c r="E2162" s="18" t="s">
        <v>288</v>
      </c>
      <c r="F2162" s="221">
        <v>270.21600000000001</v>
      </c>
      <c r="G2162" s="33"/>
      <c r="H2162" s="34"/>
    </row>
    <row r="2163" spans="1:8" s="2" customFormat="1" ht="16.899999999999999" customHeight="1">
      <c r="A2163" s="33"/>
      <c r="B2163" s="34"/>
      <c r="C2163" s="220" t="s">
        <v>1965</v>
      </c>
      <c r="D2163" s="220" t="s">
        <v>1966</v>
      </c>
      <c r="E2163" s="18" t="s">
        <v>288</v>
      </c>
      <c r="F2163" s="221">
        <v>54.878999999999998</v>
      </c>
      <c r="G2163" s="33"/>
      <c r="H2163" s="34"/>
    </row>
    <row r="2164" spans="1:8" s="2" customFormat="1" ht="16.899999999999999" customHeight="1">
      <c r="A2164" s="33"/>
      <c r="B2164" s="34"/>
      <c r="C2164" s="220" t="s">
        <v>4310</v>
      </c>
      <c r="D2164" s="220" t="s">
        <v>4311</v>
      </c>
      <c r="E2164" s="18" t="s">
        <v>228</v>
      </c>
      <c r="F2164" s="221">
        <v>28.997</v>
      </c>
      <c r="G2164" s="33"/>
      <c r="H2164" s="34"/>
    </row>
    <row r="2165" spans="1:8" s="2" customFormat="1" ht="16.899999999999999" customHeight="1">
      <c r="A2165" s="33"/>
      <c r="B2165" s="34"/>
      <c r="C2165" s="220" t="s">
        <v>2945</v>
      </c>
      <c r="D2165" s="220" t="s">
        <v>2946</v>
      </c>
      <c r="E2165" s="18" t="s">
        <v>288</v>
      </c>
      <c r="F2165" s="221">
        <v>485.78399999999999</v>
      </c>
      <c r="G2165" s="33"/>
      <c r="H2165" s="34"/>
    </row>
    <row r="2166" spans="1:8" s="2" customFormat="1" ht="16.899999999999999" customHeight="1">
      <c r="A2166" s="33"/>
      <c r="B2166" s="34"/>
      <c r="C2166" s="216" t="s">
        <v>646</v>
      </c>
      <c r="D2166" s="217" t="s">
        <v>1</v>
      </c>
      <c r="E2166" s="218" t="s">
        <v>1</v>
      </c>
      <c r="F2166" s="219">
        <v>53.966000000000001</v>
      </c>
      <c r="G2166" s="33"/>
      <c r="H2166" s="34"/>
    </row>
    <row r="2167" spans="1:8" s="2" customFormat="1" ht="16.899999999999999" customHeight="1">
      <c r="A2167" s="33"/>
      <c r="B2167" s="34"/>
      <c r="C2167" s="220" t="s">
        <v>1</v>
      </c>
      <c r="D2167" s="220" t="s">
        <v>773</v>
      </c>
      <c r="E2167" s="18" t="s">
        <v>1</v>
      </c>
      <c r="F2167" s="221">
        <v>0</v>
      </c>
      <c r="G2167" s="33"/>
      <c r="H2167" s="34"/>
    </row>
    <row r="2168" spans="1:8" s="2" customFormat="1" ht="16.899999999999999" customHeight="1">
      <c r="A2168" s="33"/>
      <c r="B2168" s="34"/>
      <c r="C2168" s="220" t="s">
        <v>1</v>
      </c>
      <c r="D2168" s="220" t="s">
        <v>4258</v>
      </c>
      <c r="E2168" s="18" t="s">
        <v>1</v>
      </c>
      <c r="F2168" s="221">
        <v>53.966000000000001</v>
      </c>
      <c r="G2168" s="33"/>
      <c r="H2168" s="34"/>
    </row>
    <row r="2169" spans="1:8" s="2" customFormat="1" ht="16.899999999999999" customHeight="1">
      <c r="A2169" s="33"/>
      <c r="B2169" s="34"/>
      <c r="C2169" s="220" t="s">
        <v>646</v>
      </c>
      <c r="D2169" s="220" t="s">
        <v>510</v>
      </c>
      <c r="E2169" s="18" t="s">
        <v>1</v>
      </c>
      <c r="F2169" s="221">
        <v>53.966000000000001</v>
      </c>
      <c r="G2169" s="33"/>
      <c r="H2169" s="34"/>
    </row>
    <row r="2170" spans="1:8" s="2" customFormat="1" ht="16.899999999999999" customHeight="1">
      <c r="A2170" s="33"/>
      <c r="B2170" s="34"/>
      <c r="C2170" s="222" t="s">
        <v>5774</v>
      </c>
      <c r="D2170" s="33"/>
      <c r="E2170" s="33"/>
      <c r="F2170" s="33"/>
      <c r="G2170" s="33"/>
      <c r="H2170" s="34"/>
    </row>
    <row r="2171" spans="1:8" s="2" customFormat="1" ht="16.899999999999999" customHeight="1">
      <c r="A2171" s="33"/>
      <c r="B2171" s="34"/>
      <c r="C2171" s="220" t="s">
        <v>1925</v>
      </c>
      <c r="D2171" s="220" t="s">
        <v>1926</v>
      </c>
      <c r="E2171" s="18" t="s">
        <v>288</v>
      </c>
      <c r="F2171" s="221">
        <v>535.65300000000002</v>
      </c>
      <c r="G2171" s="33"/>
      <c r="H2171" s="34"/>
    </row>
    <row r="2172" spans="1:8" s="2" customFormat="1" ht="16.899999999999999" customHeight="1">
      <c r="A2172" s="33"/>
      <c r="B2172" s="34"/>
      <c r="C2172" s="220" t="s">
        <v>1896</v>
      </c>
      <c r="D2172" s="220" t="s">
        <v>1897</v>
      </c>
      <c r="E2172" s="18" t="s">
        <v>288</v>
      </c>
      <c r="F2172" s="221">
        <v>270.21600000000001</v>
      </c>
      <c r="G2172" s="33"/>
      <c r="H2172" s="34"/>
    </row>
    <row r="2173" spans="1:8" s="2" customFormat="1" ht="16.899999999999999" customHeight="1">
      <c r="A2173" s="33"/>
      <c r="B2173" s="34"/>
      <c r="C2173" s="220" t="s">
        <v>4310</v>
      </c>
      <c r="D2173" s="220" t="s">
        <v>4311</v>
      </c>
      <c r="E2173" s="18" t="s">
        <v>228</v>
      </c>
      <c r="F2173" s="221">
        <v>28.997</v>
      </c>
      <c r="G2173" s="33"/>
      <c r="H2173" s="34"/>
    </row>
    <row r="2174" spans="1:8" s="2" customFormat="1" ht="16.899999999999999" customHeight="1">
      <c r="A2174" s="33"/>
      <c r="B2174" s="34"/>
      <c r="C2174" s="220" t="s">
        <v>2945</v>
      </c>
      <c r="D2174" s="220" t="s">
        <v>2946</v>
      </c>
      <c r="E2174" s="18" t="s">
        <v>288</v>
      </c>
      <c r="F2174" s="221">
        <v>485.78399999999999</v>
      </c>
      <c r="G2174" s="33"/>
      <c r="H2174" s="34"/>
    </row>
    <row r="2175" spans="1:8" s="2" customFormat="1" ht="16.899999999999999" customHeight="1">
      <c r="A2175" s="33"/>
      <c r="B2175" s="34"/>
      <c r="C2175" s="216" t="s">
        <v>648</v>
      </c>
      <c r="D2175" s="217" t="s">
        <v>1</v>
      </c>
      <c r="E2175" s="218" t="s">
        <v>1</v>
      </c>
      <c r="F2175" s="219">
        <v>60.462000000000003</v>
      </c>
      <c r="G2175" s="33"/>
      <c r="H2175" s="34"/>
    </row>
    <row r="2176" spans="1:8" s="2" customFormat="1" ht="16.899999999999999" customHeight="1">
      <c r="A2176" s="33"/>
      <c r="B2176" s="34"/>
      <c r="C2176" s="220" t="s">
        <v>1</v>
      </c>
      <c r="D2176" s="220" t="s">
        <v>775</v>
      </c>
      <c r="E2176" s="18" t="s">
        <v>1</v>
      </c>
      <c r="F2176" s="221">
        <v>0</v>
      </c>
      <c r="G2176" s="33"/>
      <c r="H2176" s="34"/>
    </row>
    <row r="2177" spans="1:8" s="2" customFormat="1" ht="16.899999999999999" customHeight="1">
      <c r="A2177" s="33"/>
      <c r="B2177" s="34"/>
      <c r="C2177" s="220" t="s">
        <v>1</v>
      </c>
      <c r="D2177" s="220" t="s">
        <v>4259</v>
      </c>
      <c r="E2177" s="18" t="s">
        <v>1</v>
      </c>
      <c r="F2177" s="221">
        <v>58.212000000000003</v>
      </c>
      <c r="G2177" s="33"/>
      <c r="H2177" s="34"/>
    </row>
    <row r="2178" spans="1:8" s="2" customFormat="1" ht="16.899999999999999" customHeight="1">
      <c r="A2178" s="33"/>
      <c r="B2178" s="34"/>
      <c r="C2178" s="220" t="s">
        <v>1777</v>
      </c>
      <c r="D2178" s="220" t="s">
        <v>4260</v>
      </c>
      <c r="E2178" s="18" t="s">
        <v>1</v>
      </c>
      <c r="F2178" s="221">
        <v>2.25</v>
      </c>
      <c r="G2178" s="33"/>
      <c r="H2178" s="34"/>
    </row>
    <row r="2179" spans="1:8" s="2" customFormat="1" ht="16.899999999999999" customHeight="1">
      <c r="A2179" s="33"/>
      <c r="B2179" s="34"/>
      <c r="C2179" s="220" t="s">
        <v>648</v>
      </c>
      <c r="D2179" s="220" t="s">
        <v>510</v>
      </c>
      <c r="E2179" s="18" t="s">
        <v>1</v>
      </c>
      <c r="F2179" s="221">
        <v>60.462000000000003</v>
      </c>
      <c r="G2179" s="33"/>
      <c r="H2179" s="34"/>
    </row>
    <row r="2180" spans="1:8" s="2" customFormat="1" ht="16.899999999999999" customHeight="1">
      <c r="A2180" s="33"/>
      <c r="B2180" s="34"/>
      <c r="C2180" s="222" t="s">
        <v>5774</v>
      </c>
      <c r="D2180" s="33"/>
      <c r="E2180" s="33"/>
      <c r="F2180" s="33"/>
      <c r="G2180" s="33"/>
      <c r="H2180" s="34"/>
    </row>
    <row r="2181" spans="1:8" s="2" customFormat="1" ht="16.899999999999999" customHeight="1">
      <c r="A2181" s="33"/>
      <c r="B2181" s="34"/>
      <c r="C2181" s="220" t="s">
        <v>1925</v>
      </c>
      <c r="D2181" s="220" t="s">
        <v>1926</v>
      </c>
      <c r="E2181" s="18" t="s">
        <v>288</v>
      </c>
      <c r="F2181" s="221">
        <v>535.65300000000002</v>
      </c>
      <c r="G2181" s="33"/>
      <c r="H2181" s="34"/>
    </row>
    <row r="2182" spans="1:8" s="2" customFormat="1" ht="16.899999999999999" customHeight="1">
      <c r="A2182" s="33"/>
      <c r="B2182" s="34"/>
      <c r="C2182" s="220" t="s">
        <v>1899</v>
      </c>
      <c r="D2182" s="220" t="s">
        <v>1900</v>
      </c>
      <c r="E2182" s="18" t="s">
        <v>288</v>
      </c>
      <c r="F2182" s="221">
        <v>60.462000000000003</v>
      </c>
      <c r="G2182" s="33"/>
      <c r="H2182" s="34"/>
    </row>
    <row r="2183" spans="1:8" s="2" customFormat="1" ht="16.899999999999999" customHeight="1">
      <c r="A2183" s="33"/>
      <c r="B2183" s="34"/>
      <c r="C2183" s="220" t="s">
        <v>1909</v>
      </c>
      <c r="D2183" s="220" t="s">
        <v>1910</v>
      </c>
      <c r="E2183" s="18" t="s">
        <v>288</v>
      </c>
      <c r="F2183" s="221">
        <v>268.32400000000001</v>
      </c>
      <c r="G2183" s="33"/>
      <c r="H2183" s="34"/>
    </row>
    <row r="2184" spans="1:8" s="2" customFormat="1" ht="16.899999999999999" customHeight="1">
      <c r="A2184" s="33"/>
      <c r="B2184" s="34"/>
      <c r="C2184" s="220" t="s">
        <v>4310</v>
      </c>
      <c r="D2184" s="220" t="s">
        <v>4311</v>
      </c>
      <c r="E2184" s="18" t="s">
        <v>228</v>
      </c>
      <c r="F2184" s="221">
        <v>28.997</v>
      </c>
      <c r="G2184" s="33"/>
      <c r="H2184" s="34"/>
    </row>
    <row r="2185" spans="1:8" s="2" customFormat="1" ht="16.899999999999999" customHeight="1">
      <c r="A2185" s="33"/>
      <c r="B2185" s="34"/>
      <c r="C2185" s="220" t="s">
        <v>2945</v>
      </c>
      <c r="D2185" s="220" t="s">
        <v>2946</v>
      </c>
      <c r="E2185" s="18" t="s">
        <v>288</v>
      </c>
      <c r="F2185" s="221">
        <v>485.78399999999999</v>
      </c>
      <c r="G2185" s="33"/>
      <c r="H2185" s="34"/>
    </row>
    <row r="2186" spans="1:8" s="2" customFormat="1" ht="16.899999999999999" customHeight="1">
      <c r="A2186" s="33"/>
      <c r="B2186" s="34"/>
      <c r="C2186" s="216" t="s">
        <v>1777</v>
      </c>
      <c r="D2186" s="217" t="s">
        <v>1</v>
      </c>
      <c r="E2186" s="218" t="s">
        <v>1</v>
      </c>
      <c r="F2186" s="219">
        <v>2.25</v>
      </c>
      <c r="G2186" s="33"/>
      <c r="H2186" s="34"/>
    </row>
    <row r="2187" spans="1:8" s="2" customFormat="1" ht="16.899999999999999" customHeight="1">
      <c r="A2187" s="33"/>
      <c r="B2187" s="34"/>
      <c r="C2187" s="220" t="s">
        <v>1777</v>
      </c>
      <c r="D2187" s="220" t="s">
        <v>4260</v>
      </c>
      <c r="E2187" s="18" t="s">
        <v>1</v>
      </c>
      <c r="F2187" s="221">
        <v>2.25</v>
      </c>
      <c r="G2187" s="33"/>
      <c r="H2187" s="34"/>
    </row>
    <row r="2188" spans="1:8" s="2" customFormat="1" ht="16.899999999999999" customHeight="1">
      <c r="A2188" s="33"/>
      <c r="B2188" s="34"/>
      <c r="C2188" s="222" t="s">
        <v>5774</v>
      </c>
      <c r="D2188" s="33"/>
      <c r="E2188" s="33"/>
      <c r="F2188" s="33"/>
      <c r="G2188" s="33"/>
      <c r="H2188" s="34"/>
    </row>
    <row r="2189" spans="1:8" s="2" customFormat="1" ht="16.899999999999999" customHeight="1">
      <c r="A2189" s="33"/>
      <c r="B2189" s="34"/>
      <c r="C2189" s="220" t="s">
        <v>1925</v>
      </c>
      <c r="D2189" s="220" t="s">
        <v>1926</v>
      </c>
      <c r="E2189" s="18" t="s">
        <v>288</v>
      </c>
      <c r="F2189" s="221">
        <v>535.65300000000002</v>
      </c>
      <c r="G2189" s="33"/>
      <c r="H2189" s="34"/>
    </row>
    <row r="2190" spans="1:8" s="2" customFormat="1" ht="16.899999999999999" customHeight="1">
      <c r="A2190" s="33"/>
      <c r="B2190" s="34"/>
      <c r="C2190" s="220" t="s">
        <v>4310</v>
      </c>
      <c r="D2190" s="220" t="s">
        <v>4311</v>
      </c>
      <c r="E2190" s="18" t="s">
        <v>228</v>
      </c>
      <c r="F2190" s="221">
        <v>28.997</v>
      </c>
      <c r="G2190" s="33"/>
      <c r="H2190" s="34"/>
    </row>
    <row r="2191" spans="1:8" s="2" customFormat="1" ht="16.899999999999999" customHeight="1">
      <c r="A2191" s="33"/>
      <c r="B2191" s="34"/>
      <c r="C2191" s="220" t="s">
        <v>4434</v>
      </c>
      <c r="D2191" s="220" t="s">
        <v>4435</v>
      </c>
      <c r="E2191" s="18" t="s">
        <v>228</v>
      </c>
      <c r="F2191" s="221">
        <v>1.1160000000000001</v>
      </c>
      <c r="G2191" s="33"/>
      <c r="H2191" s="34"/>
    </row>
    <row r="2192" spans="1:8" s="2" customFormat="1" ht="16.899999999999999" customHeight="1">
      <c r="A2192" s="33"/>
      <c r="B2192" s="34"/>
      <c r="C2192" s="216" t="s">
        <v>650</v>
      </c>
      <c r="D2192" s="217" t="s">
        <v>1</v>
      </c>
      <c r="E2192" s="218" t="s">
        <v>1</v>
      </c>
      <c r="F2192" s="219">
        <v>67.183000000000007</v>
      </c>
      <c r="G2192" s="33"/>
      <c r="H2192" s="34"/>
    </row>
    <row r="2193" spans="1:8" s="2" customFormat="1" ht="16.899999999999999" customHeight="1">
      <c r="A2193" s="33"/>
      <c r="B2193" s="34"/>
      <c r="C2193" s="220" t="s">
        <v>1</v>
      </c>
      <c r="D2193" s="220" t="s">
        <v>776</v>
      </c>
      <c r="E2193" s="18" t="s">
        <v>1</v>
      </c>
      <c r="F2193" s="221">
        <v>0</v>
      </c>
      <c r="G2193" s="33"/>
      <c r="H2193" s="34"/>
    </row>
    <row r="2194" spans="1:8" s="2" customFormat="1" ht="16.899999999999999" customHeight="1">
      <c r="A2194" s="33"/>
      <c r="B2194" s="34"/>
      <c r="C2194" s="220" t="s">
        <v>1</v>
      </c>
      <c r="D2194" s="220" t="s">
        <v>4261</v>
      </c>
      <c r="E2194" s="18" t="s">
        <v>1</v>
      </c>
      <c r="F2194" s="221">
        <v>60.972999999999999</v>
      </c>
      <c r="G2194" s="33"/>
      <c r="H2194" s="34"/>
    </row>
    <row r="2195" spans="1:8" s="2" customFormat="1" ht="16.899999999999999" customHeight="1">
      <c r="A2195" s="33"/>
      <c r="B2195" s="34"/>
      <c r="C2195" s="220" t="s">
        <v>1</v>
      </c>
      <c r="D2195" s="220" t="s">
        <v>4262</v>
      </c>
      <c r="E2195" s="18" t="s">
        <v>1</v>
      </c>
      <c r="F2195" s="221">
        <v>3.96</v>
      </c>
      <c r="G2195" s="33"/>
      <c r="H2195" s="34"/>
    </row>
    <row r="2196" spans="1:8" s="2" customFormat="1" ht="16.899999999999999" customHeight="1">
      <c r="A2196" s="33"/>
      <c r="B2196" s="34"/>
      <c r="C2196" s="220" t="s">
        <v>4155</v>
      </c>
      <c r="D2196" s="220" t="s">
        <v>4263</v>
      </c>
      <c r="E2196" s="18" t="s">
        <v>1</v>
      </c>
      <c r="F2196" s="221">
        <v>2.25</v>
      </c>
      <c r="G2196" s="33"/>
      <c r="H2196" s="34"/>
    </row>
    <row r="2197" spans="1:8" s="2" customFormat="1" ht="16.899999999999999" customHeight="1">
      <c r="A2197" s="33"/>
      <c r="B2197" s="34"/>
      <c r="C2197" s="220" t="s">
        <v>650</v>
      </c>
      <c r="D2197" s="220" t="s">
        <v>510</v>
      </c>
      <c r="E2197" s="18" t="s">
        <v>1</v>
      </c>
      <c r="F2197" s="221">
        <v>67.183000000000007</v>
      </c>
      <c r="G2197" s="33"/>
      <c r="H2197" s="34"/>
    </row>
    <row r="2198" spans="1:8" s="2" customFormat="1" ht="16.899999999999999" customHeight="1">
      <c r="A2198" s="33"/>
      <c r="B2198" s="34"/>
      <c r="C2198" s="222" t="s">
        <v>5774</v>
      </c>
      <c r="D2198" s="33"/>
      <c r="E2198" s="33"/>
      <c r="F2198" s="33"/>
      <c r="G2198" s="33"/>
      <c r="H2198" s="34"/>
    </row>
    <row r="2199" spans="1:8" s="2" customFormat="1" ht="16.899999999999999" customHeight="1">
      <c r="A2199" s="33"/>
      <c r="B2199" s="34"/>
      <c r="C2199" s="220" t="s">
        <v>1925</v>
      </c>
      <c r="D2199" s="220" t="s">
        <v>1926</v>
      </c>
      <c r="E2199" s="18" t="s">
        <v>288</v>
      </c>
      <c r="F2199" s="221">
        <v>535.65300000000002</v>
      </c>
      <c r="G2199" s="33"/>
      <c r="H2199" s="34"/>
    </row>
    <row r="2200" spans="1:8" s="2" customFormat="1" ht="16.899999999999999" customHeight="1">
      <c r="A2200" s="33"/>
      <c r="B2200" s="34"/>
      <c r="C2200" s="220" t="s">
        <v>1887</v>
      </c>
      <c r="D2200" s="220" t="s">
        <v>1888</v>
      </c>
      <c r="E2200" s="18" t="s">
        <v>288</v>
      </c>
      <c r="F2200" s="221">
        <v>67.183000000000007</v>
      </c>
      <c r="G2200" s="33"/>
      <c r="H2200" s="34"/>
    </row>
    <row r="2201" spans="1:8" s="2" customFormat="1" ht="16.899999999999999" customHeight="1">
      <c r="A2201" s="33"/>
      <c r="B2201" s="34"/>
      <c r="C2201" s="220" t="s">
        <v>1896</v>
      </c>
      <c r="D2201" s="220" t="s">
        <v>1897</v>
      </c>
      <c r="E2201" s="18" t="s">
        <v>288</v>
      </c>
      <c r="F2201" s="221">
        <v>270.21600000000001</v>
      </c>
      <c r="G2201" s="33"/>
      <c r="H2201" s="34"/>
    </row>
    <row r="2202" spans="1:8" s="2" customFormat="1" ht="16.899999999999999" customHeight="1">
      <c r="A2202" s="33"/>
      <c r="B2202" s="34"/>
      <c r="C2202" s="220" t="s">
        <v>4310</v>
      </c>
      <c r="D2202" s="220" t="s">
        <v>4311</v>
      </c>
      <c r="E2202" s="18" t="s">
        <v>228</v>
      </c>
      <c r="F2202" s="221">
        <v>28.997</v>
      </c>
      <c r="G2202" s="33"/>
      <c r="H2202" s="34"/>
    </row>
    <row r="2203" spans="1:8" s="2" customFormat="1" ht="16.899999999999999" customHeight="1">
      <c r="A2203" s="33"/>
      <c r="B2203" s="34"/>
      <c r="C2203" s="220" t="s">
        <v>2945</v>
      </c>
      <c r="D2203" s="220" t="s">
        <v>2946</v>
      </c>
      <c r="E2203" s="18" t="s">
        <v>288</v>
      </c>
      <c r="F2203" s="221">
        <v>485.78399999999999</v>
      </c>
      <c r="G2203" s="33"/>
      <c r="H2203" s="34"/>
    </row>
    <row r="2204" spans="1:8" s="2" customFormat="1" ht="16.899999999999999" customHeight="1">
      <c r="A2204" s="33"/>
      <c r="B2204" s="34"/>
      <c r="C2204" s="216" t="s">
        <v>4155</v>
      </c>
      <c r="D2204" s="217" t="s">
        <v>1</v>
      </c>
      <c r="E2204" s="218" t="s">
        <v>1</v>
      </c>
      <c r="F2204" s="219">
        <v>2.25</v>
      </c>
      <c r="G2204" s="33"/>
      <c r="H2204" s="34"/>
    </row>
    <row r="2205" spans="1:8" s="2" customFormat="1" ht="16.899999999999999" customHeight="1">
      <c r="A2205" s="33"/>
      <c r="B2205" s="34"/>
      <c r="C2205" s="220" t="s">
        <v>4155</v>
      </c>
      <c r="D2205" s="220" t="s">
        <v>4263</v>
      </c>
      <c r="E2205" s="18" t="s">
        <v>1</v>
      </c>
      <c r="F2205" s="221">
        <v>2.25</v>
      </c>
      <c r="G2205" s="33"/>
      <c r="H2205" s="34"/>
    </row>
    <row r="2206" spans="1:8" s="2" customFormat="1" ht="16.899999999999999" customHeight="1">
      <c r="A2206" s="33"/>
      <c r="B2206" s="34"/>
      <c r="C2206" s="222" t="s">
        <v>5774</v>
      </c>
      <c r="D2206" s="33"/>
      <c r="E2206" s="33"/>
      <c r="F2206" s="33"/>
      <c r="G2206" s="33"/>
      <c r="H2206" s="34"/>
    </row>
    <row r="2207" spans="1:8" s="2" customFormat="1" ht="16.899999999999999" customHeight="1">
      <c r="A2207" s="33"/>
      <c r="B2207" s="34"/>
      <c r="C2207" s="220" t="s">
        <v>1925</v>
      </c>
      <c r="D2207" s="220" t="s">
        <v>1926</v>
      </c>
      <c r="E2207" s="18" t="s">
        <v>288</v>
      </c>
      <c r="F2207" s="221">
        <v>535.65300000000002</v>
      </c>
      <c r="G2207" s="33"/>
      <c r="H2207" s="34"/>
    </row>
    <row r="2208" spans="1:8" s="2" customFormat="1" ht="16.899999999999999" customHeight="1">
      <c r="A2208" s="33"/>
      <c r="B2208" s="34"/>
      <c r="C2208" s="220" t="s">
        <v>4310</v>
      </c>
      <c r="D2208" s="220" t="s">
        <v>4311</v>
      </c>
      <c r="E2208" s="18" t="s">
        <v>228</v>
      </c>
      <c r="F2208" s="221">
        <v>28.997</v>
      </c>
      <c r="G2208" s="33"/>
      <c r="H2208" s="34"/>
    </row>
    <row r="2209" spans="1:8" s="2" customFormat="1" ht="16.899999999999999" customHeight="1">
      <c r="A2209" s="33"/>
      <c r="B2209" s="34"/>
      <c r="C2209" s="220" t="s">
        <v>4434</v>
      </c>
      <c r="D2209" s="220" t="s">
        <v>4435</v>
      </c>
      <c r="E2209" s="18" t="s">
        <v>228</v>
      </c>
      <c r="F2209" s="221">
        <v>1.1160000000000001</v>
      </c>
      <c r="G2209" s="33"/>
      <c r="H2209" s="34"/>
    </row>
    <row r="2210" spans="1:8" s="2" customFormat="1" ht="16.899999999999999" customHeight="1">
      <c r="A2210" s="33"/>
      <c r="B2210" s="34"/>
      <c r="C2210" s="216" t="s">
        <v>653</v>
      </c>
      <c r="D2210" s="217" t="s">
        <v>1</v>
      </c>
      <c r="E2210" s="218" t="s">
        <v>1</v>
      </c>
      <c r="F2210" s="219">
        <v>52.601999999999997</v>
      </c>
      <c r="G2210" s="33"/>
      <c r="H2210" s="34"/>
    </row>
    <row r="2211" spans="1:8" s="2" customFormat="1" ht="16.899999999999999" customHeight="1">
      <c r="A2211" s="33"/>
      <c r="B2211" s="34"/>
      <c r="C2211" s="220" t="s">
        <v>1</v>
      </c>
      <c r="D2211" s="220" t="s">
        <v>778</v>
      </c>
      <c r="E2211" s="18" t="s">
        <v>1</v>
      </c>
      <c r="F2211" s="221">
        <v>0</v>
      </c>
      <c r="G2211" s="33"/>
      <c r="H2211" s="34"/>
    </row>
    <row r="2212" spans="1:8" s="2" customFormat="1" ht="16.899999999999999" customHeight="1">
      <c r="A2212" s="33"/>
      <c r="B2212" s="34"/>
      <c r="C2212" s="220" t="s">
        <v>1</v>
      </c>
      <c r="D2212" s="220" t="s">
        <v>4264</v>
      </c>
      <c r="E2212" s="18" t="s">
        <v>1</v>
      </c>
      <c r="F2212" s="221">
        <v>48.752000000000002</v>
      </c>
      <c r="G2212" s="33"/>
      <c r="H2212" s="34"/>
    </row>
    <row r="2213" spans="1:8" s="2" customFormat="1" ht="16.899999999999999" customHeight="1">
      <c r="A2213" s="33"/>
      <c r="B2213" s="34"/>
      <c r="C2213" s="220" t="s">
        <v>1</v>
      </c>
      <c r="D2213" s="220" t="s">
        <v>4265</v>
      </c>
      <c r="E2213" s="18" t="s">
        <v>1</v>
      </c>
      <c r="F2213" s="221">
        <v>3.85</v>
      </c>
      <c r="G2213" s="33"/>
      <c r="H2213" s="34"/>
    </row>
    <row r="2214" spans="1:8" s="2" customFormat="1" ht="16.899999999999999" customHeight="1">
      <c r="A2214" s="33"/>
      <c r="B2214" s="34"/>
      <c r="C2214" s="220" t="s">
        <v>653</v>
      </c>
      <c r="D2214" s="220" t="s">
        <v>510</v>
      </c>
      <c r="E2214" s="18" t="s">
        <v>1</v>
      </c>
      <c r="F2214" s="221">
        <v>52.601999999999997</v>
      </c>
      <c r="G2214" s="33"/>
      <c r="H2214" s="34"/>
    </row>
    <row r="2215" spans="1:8" s="2" customFormat="1" ht="16.899999999999999" customHeight="1">
      <c r="A2215" s="33"/>
      <c r="B2215" s="34"/>
      <c r="C2215" s="222" t="s">
        <v>5774</v>
      </c>
      <c r="D2215" s="33"/>
      <c r="E2215" s="33"/>
      <c r="F2215" s="33"/>
      <c r="G2215" s="33"/>
      <c r="H2215" s="34"/>
    </row>
    <row r="2216" spans="1:8" s="2" customFormat="1" ht="16.899999999999999" customHeight="1">
      <c r="A2216" s="33"/>
      <c r="B2216" s="34"/>
      <c r="C2216" s="220" t="s">
        <v>1925</v>
      </c>
      <c r="D2216" s="220" t="s">
        <v>1926</v>
      </c>
      <c r="E2216" s="18" t="s">
        <v>288</v>
      </c>
      <c r="F2216" s="221">
        <v>535.65300000000002</v>
      </c>
      <c r="G2216" s="33"/>
      <c r="H2216" s="34"/>
    </row>
    <row r="2217" spans="1:8" s="2" customFormat="1" ht="16.899999999999999" customHeight="1">
      <c r="A2217" s="33"/>
      <c r="B2217" s="34"/>
      <c r="C2217" s="220" t="s">
        <v>1884</v>
      </c>
      <c r="D2217" s="220" t="s">
        <v>1885</v>
      </c>
      <c r="E2217" s="18" t="s">
        <v>288</v>
      </c>
      <c r="F2217" s="221">
        <v>228.92099999999999</v>
      </c>
      <c r="G2217" s="33"/>
      <c r="H2217" s="34"/>
    </row>
    <row r="2218" spans="1:8" s="2" customFormat="1" ht="16.899999999999999" customHeight="1">
      <c r="A2218" s="33"/>
      <c r="B2218" s="34"/>
      <c r="C2218" s="220" t="s">
        <v>1890</v>
      </c>
      <c r="D2218" s="220" t="s">
        <v>1891</v>
      </c>
      <c r="E2218" s="18" t="s">
        <v>288</v>
      </c>
      <c r="F2218" s="221">
        <v>180.25200000000001</v>
      </c>
      <c r="G2218" s="33"/>
      <c r="H2218" s="34"/>
    </row>
    <row r="2219" spans="1:8" s="2" customFormat="1" ht="16.899999999999999" customHeight="1">
      <c r="A2219" s="33"/>
      <c r="B2219" s="34"/>
      <c r="C2219" s="220" t="s">
        <v>1893</v>
      </c>
      <c r="D2219" s="220" t="s">
        <v>1894</v>
      </c>
      <c r="E2219" s="18" t="s">
        <v>288</v>
      </c>
      <c r="F2219" s="221">
        <v>155.10599999999999</v>
      </c>
      <c r="G2219" s="33"/>
      <c r="H2219" s="34"/>
    </row>
    <row r="2220" spans="1:8" s="2" customFormat="1" ht="16.899999999999999" customHeight="1">
      <c r="A2220" s="33"/>
      <c r="B2220" s="34"/>
      <c r="C2220" s="220" t="s">
        <v>1909</v>
      </c>
      <c r="D2220" s="220" t="s">
        <v>1910</v>
      </c>
      <c r="E2220" s="18" t="s">
        <v>288</v>
      </c>
      <c r="F2220" s="221">
        <v>268.32400000000001</v>
      </c>
      <c r="G2220" s="33"/>
      <c r="H2220" s="34"/>
    </row>
    <row r="2221" spans="1:8" s="2" customFormat="1" ht="16.899999999999999" customHeight="1">
      <c r="A2221" s="33"/>
      <c r="B2221" s="34"/>
      <c r="C2221" s="220" t="s">
        <v>4310</v>
      </c>
      <c r="D2221" s="220" t="s">
        <v>4311</v>
      </c>
      <c r="E2221" s="18" t="s">
        <v>228</v>
      </c>
      <c r="F2221" s="221">
        <v>28.997</v>
      </c>
      <c r="G2221" s="33"/>
      <c r="H2221" s="34"/>
    </row>
    <row r="2222" spans="1:8" s="2" customFormat="1" ht="16.899999999999999" customHeight="1">
      <c r="A2222" s="33"/>
      <c r="B2222" s="34"/>
      <c r="C2222" s="220" t="s">
        <v>2945</v>
      </c>
      <c r="D2222" s="220" t="s">
        <v>2946</v>
      </c>
      <c r="E2222" s="18" t="s">
        <v>288</v>
      </c>
      <c r="F2222" s="221">
        <v>485.78399999999999</v>
      </c>
      <c r="G2222" s="33"/>
      <c r="H2222" s="34"/>
    </row>
    <row r="2223" spans="1:8" s="2" customFormat="1" ht="16.899999999999999" customHeight="1">
      <c r="A2223" s="33"/>
      <c r="B2223" s="34"/>
      <c r="C2223" s="216" t="s">
        <v>655</v>
      </c>
      <c r="D2223" s="217" t="s">
        <v>1</v>
      </c>
      <c r="E2223" s="218" t="s">
        <v>1</v>
      </c>
      <c r="F2223" s="219">
        <v>43.295999999999999</v>
      </c>
      <c r="G2223" s="33"/>
      <c r="H2223" s="34"/>
    </row>
    <row r="2224" spans="1:8" s="2" customFormat="1" ht="16.899999999999999" customHeight="1">
      <c r="A2224" s="33"/>
      <c r="B2224" s="34"/>
      <c r="C2224" s="220" t="s">
        <v>1</v>
      </c>
      <c r="D2224" s="220" t="s">
        <v>779</v>
      </c>
      <c r="E2224" s="18" t="s">
        <v>1</v>
      </c>
      <c r="F2224" s="221">
        <v>0</v>
      </c>
      <c r="G2224" s="33"/>
      <c r="H2224" s="34"/>
    </row>
    <row r="2225" spans="1:8" s="2" customFormat="1" ht="16.899999999999999" customHeight="1">
      <c r="A2225" s="33"/>
      <c r="B2225" s="34"/>
      <c r="C2225" s="220" t="s">
        <v>1</v>
      </c>
      <c r="D2225" s="220" t="s">
        <v>4266</v>
      </c>
      <c r="E2225" s="18" t="s">
        <v>1</v>
      </c>
      <c r="F2225" s="221">
        <v>43.295999999999999</v>
      </c>
      <c r="G2225" s="33"/>
      <c r="H2225" s="34"/>
    </row>
    <row r="2226" spans="1:8" s="2" customFormat="1" ht="16.899999999999999" customHeight="1">
      <c r="A2226" s="33"/>
      <c r="B2226" s="34"/>
      <c r="C2226" s="220" t="s">
        <v>655</v>
      </c>
      <c r="D2226" s="220" t="s">
        <v>510</v>
      </c>
      <c r="E2226" s="18" t="s">
        <v>1</v>
      </c>
      <c r="F2226" s="221">
        <v>43.295999999999999</v>
      </c>
      <c r="G2226" s="33"/>
      <c r="H2226" s="34"/>
    </row>
    <row r="2227" spans="1:8" s="2" customFormat="1" ht="16.899999999999999" customHeight="1">
      <c r="A2227" s="33"/>
      <c r="B2227" s="34"/>
      <c r="C2227" s="222" t="s">
        <v>5774</v>
      </c>
      <c r="D2227" s="33"/>
      <c r="E2227" s="33"/>
      <c r="F2227" s="33"/>
      <c r="G2227" s="33"/>
      <c r="H2227" s="34"/>
    </row>
    <row r="2228" spans="1:8" s="2" customFormat="1" ht="16.899999999999999" customHeight="1">
      <c r="A2228" s="33"/>
      <c r="B2228" s="34"/>
      <c r="C2228" s="220" t="s">
        <v>1925</v>
      </c>
      <c r="D2228" s="220" t="s">
        <v>1926</v>
      </c>
      <c r="E2228" s="18" t="s">
        <v>288</v>
      </c>
      <c r="F2228" s="221">
        <v>535.65300000000002</v>
      </c>
      <c r="G2228" s="33"/>
      <c r="H2228" s="34"/>
    </row>
    <row r="2229" spans="1:8" s="2" customFormat="1" ht="16.899999999999999" customHeight="1">
      <c r="A2229" s="33"/>
      <c r="B2229" s="34"/>
      <c r="C2229" s="220" t="s">
        <v>1884</v>
      </c>
      <c r="D2229" s="220" t="s">
        <v>1885</v>
      </c>
      <c r="E2229" s="18" t="s">
        <v>288</v>
      </c>
      <c r="F2229" s="221">
        <v>228.92099999999999</v>
      </c>
      <c r="G2229" s="33"/>
      <c r="H2229" s="34"/>
    </row>
    <row r="2230" spans="1:8" s="2" customFormat="1" ht="16.899999999999999" customHeight="1">
      <c r="A2230" s="33"/>
      <c r="B2230" s="34"/>
      <c r="C2230" s="220" t="s">
        <v>1890</v>
      </c>
      <c r="D2230" s="220" t="s">
        <v>1891</v>
      </c>
      <c r="E2230" s="18" t="s">
        <v>288</v>
      </c>
      <c r="F2230" s="221">
        <v>180.25200000000001</v>
      </c>
      <c r="G2230" s="33"/>
      <c r="H2230" s="34"/>
    </row>
    <row r="2231" spans="1:8" s="2" customFormat="1" ht="16.899999999999999" customHeight="1">
      <c r="A2231" s="33"/>
      <c r="B2231" s="34"/>
      <c r="C2231" s="220" t="s">
        <v>1893</v>
      </c>
      <c r="D2231" s="220" t="s">
        <v>1894</v>
      </c>
      <c r="E2231" s="18" t="s">
        <v>288</v>
      </c>
      <c r="F2231" s="221">
        <v>155.10599999999999</v>
      </c>
      <c r="G2231" s="33"/>
      <c r="H2231" s="34"/>
    </row>
    <row r="2232" spans="1:8" s="2" customFormat="1" ht="16.899999999999999" customHeight="1">
      <c r="A2232" s="33"/>
      <c r="B2232" s="34"/>
      <c r="C2232" s="220" t="s">
        <v>1909</v>
      </c>
      <c r="D2232" s="220" t="s">
        <v>1910</v>
      </c>
      <c r="E2232" s="18" t="s">
        <v>288</v>
      </c>
      <c r="F2232" s="221">
        <v>268.32400000000001</v>
      </c>
      <c r="G2232" s="33"/>
      <c r="H2232" s="34"/>
    </row>
    <row r="2233" spans="1:8" s="2" customFormat="1" ht="16.899999999999999" customHeight="1">
      <c r="A2233" s="33"/>
      <c r="B2233" s="34"/>
      <c r="C2233" s="220" t="s">
        <v>4310</v>
      </c>
      <c r="D2233" s="220" t="s">
        <v>4311</v>
      </c>
      <c r="E2233" s="18" t="s">
        <v>228</v>
      </c>
      <c r="F2233" s="221">
        <v>28.997</v>
      </c>
      <c r="G2233" s="33"/>
      <c r="H2233" s="34"/>
    </row>
    <row r="2234" spans="1:8" s="2" customFormat="1" ht="16.899999999999999" customHeight="1">
      <c r="A2234" s="33"/>
      <c r="B2234" s="34"/>
      <c r="C2234" s="220" t="s">
        <v>2945</v>
      </c>
      <c r="D2234" s="220" t="s">
        <v>2946</v>
      </c>
      <c r="E2234" s="18" t="s">
        <v>288</v>
      </c>
      <c r="F2234" s="221">
        <v>485.78399999999999</v>
      </c>
      <c r="G2234" s="33"/>
      <c r="H2234" s="34"/>
    </row>
    <row r="2235" spans="1:8" s="2" customFormat="1" ht="16.899999999999999" customHeight="1">
      <c r="A2235" s="33"/>
      <c r="B2235" s="34"/>
      <c r="C2235" s="216" t="s">
        <v>4158</v>
      </c>
      <c r="D2235" s="217" t="s">
        <v>1</v>
      </c>
      <c r="E2235" s="218" t="s">
        <v>1</v>
      </c>
      <c r="F2235" s="219">
        <v>0.374</v>
      </c>
      <c r="G2235" s="33"/>
      <c r="H2235" s="34"/>
    </row>
    <row r="2236" spans="1:8" s="2" customFormat="1" ht="16.899999999999999" customHeight="1">
      <c r="A2236" s="33"/>
      <c r="B2236" s="34"/>
      <c r="C2236" s="220" t="s">
        <v>1</v>
      </c>
      <c r="D2236" s="220" t="s">
        <v>4203</v>
      </c>
      <c r="E2236" s="18" t="s">
        <v>1</v>
      </c>
      <c r="F2236" s="221">
        <v>0</v>
      </c>
      <c r="G2236" s="33"/>
      <c r="H2236" s="34"/>
    </row>
    <row r="2237" spans="1:8" s="2" customFormat="1" ht="16.899999999999999" customHeight="1">
      <c r="A2237" s="33"/>
      <c r="B2237" s="34"/>
      <c r="C2237" s="220" t="s">
        <v>1</v>
      </c>
      <c r="D2237" s="220" t="s">
        <v>4204</v>
      </c>
      <c r="E2237" s="18" t="s">
        <v>1</v>
      </c>
      <c r="F2237" s="221">
        <v>0.374</v>
      </c>
      <c r="G2237" s="33"/>
      <c r="H2237" s="34"/>
    </row>
    <row r="2238" spans="1:8" s="2" customFormat="1" ht="16.899999999999999" customHeight="1">
      <c r="A2238" s="33"/>
      <c r="B2238" s="34"/>
      <c r="C2238" s="220" t="s">
        <v>4158</v>
      </c>
      <c r="D2238" s="220" t="s">
        <v>510</v>
      </c>
      <c r="E2238" s="18" t="s">
        <v>1</v>
      </c>
      <c r="F2238" s="221">
        <v>0.374</v>
      </c>
      <c r="G2238" s="33"/>
      <c r="H2238" s="34"/>
    </row>
    <row r="2239" spans="1:8" s="2" customFormat="1" ht="16.899999999999999" customHeight="1">
      <c r="A2239" s="33"/>
      <c r="B2239" s="34"/>
      <c r="C2239" s="222" t="s">
        <v>5774</v>
      </c>
      <c r="D2239" s="33"/>
      <c r="E2239" s="33"/>
      <c r="F2239" s="33"/>
      <c r="G2239" s="33"/>
      <c r="H2239" s="34"/>
    </row>
    <row r="2240" spans="1:8" s="2" customFormat="1" ht="16.899999999999999" customHeight="1">
      <c r="A2240" s="33"/>
      <c r="B2240" s="34"/>
      <c r="C2240" s="220" t="s">
        <v>291</v>
      </c>
      <c r="D2240" s="220" t="s">
        <v>292</v>
      </c>
      <c r="E2240" s="18" t="s">
        <v>288</v>
      </c>
      <c r="F2240" s="221">
        <v>0.374</v>
      </c>
      <c r="G2240" s="33"/>
      <c r="H2240" s="34"/>
    </row>
    <row r="2241" spans="1:8" s="2" customFormat="1" ht="16.899999999999999" customHeight="1">
      <c r="A2241" s="33"/>
      <c r="B2241" s="34"/>
      <c r="C2241" s="220" t="s">
        <v>1893</v>
      </c>
      <c r="D2241" s="220" t="s">
        <v>1894</v>
      </c>
      <c r="E2241" s="18" t="s">
        <v>288</v>
      </c>
      <c r="F2241" s="221">
        <v>155.10599999999999</v>
      </c>
      <c r="G2241" s="33"/>
      <c r="H2241" s="34"/>
    </row>
    <row r="2242" spans="1:8" s="2" customFormat="1" ht="16.899999999999999" customHeight="1">
      <c r="A2242" s="33"/>
      <c r="B2242" s="34"/>
      <c r="C2242" s="220" t="s">
        <v>4215</v>
      </c>
      <c r="D2242" s="220" t="s">
        <v>4216</v>
      </c>
      <c r="E2242" s="18" t="s">
        <v>288</v>
      </c>
      <c r="F2242" s="221">
        <v>0.374</v>
      </c>
      <c r="G2242" s="33"/>
      <c r="H2242" s="34"/>
    </row>
    <row r="2243" spans="1:8" s="2" customFormat="1" ht="16.899999999999999" customHeight="1">
      <c r="A2243" s="33"/>
      <c r="B2243" s="34"/>
      <c r="C2243" s="220" t="s">
        <v>4310</v>
      </c>
      <c r="D2243" s="220" t="s">
        <v>4311</v>
      </c>
      <c r="E2243" s="18" t="s">
        <v>228</v>
      </c>
      <c r="F2243" s="221">
        <v>28.997</v>
      </c>
      <c r="G2243" s="33"/>
      <c r="H2243" s="34"/>
    </row>
    <row r="2244" spans="1:8" s="2" customFormat="1" ht="16.899999999999999" customHeight="1">
      <c r="A2244" s="33"/>
      <c r="B2244" s="34"/>
      <c r="C2244" s="220" t="s">
        <v>2945</v>
      </c>
      <c r="D2244" s="220" t="s">
        <v>2946</v>
      </c>
      <c r="E2244" s="18" t="s">
        <v>288</v>
      </c>
      <c r="F2244" s="221">
        <v>485.78399999999999</v>
      </c>
      <c r="G2244" s="33"/>
      <c r="H2244" s="34"/>
    </row>
    <row r="2245" spans="1:8" s="2" customFormat="1" ht="16.899999999999999" customHeight="1">
      <c r="A2245" s="33"/>
      <c r="B2245" s="34"/>
      <c r="C2245" s="220" t="s">
        <v>295</v>
      </c>
      <c r="D2245" s="220" t="s">
        <v>296</v>
      </c>
      <c r="E2245" s="18" t="s">
        <v>288</v>
      </c>
      <c r="F2245" s="221">
        <v>0.374</v>
      </c>
      <c r="G2245" s="33"/>
      <c r="H2245" s="34"/>
    </row>
    <row r="2246" spans="1:8" s="2" customFormat="1" ht="16.899999999999999" customHeight="1">
      <c r="A2246" s="33"/>
      <c r="B2246" s="34"/>
      <c r="C2246" s="220" t="s">
        <v>312</v>
      </c>
      <c r="D2246" s="220" t="s">
        <v>313</v>
      </c>
      <c r="E2246" s="18" t="s">
        <v>234</v>
      </c>
      <c r="F2246" s="221">
        <v>0.216</v>
      </c>
      <c r="G2246" s="33"/>
      <c r="H2246" s="34"/>
    </row>
    <row r="2247" spans="1:8" s="2" customFormat="1" ht="16.899999999999999" customHeight="1">
      <c r="A2247" s="33"/>
      <c r="B2247" s="34"/>
      <c r="C2247" s="216" t="s">
        <v>3455</v>
      </c>
      <c r="D2247" s="217" t="s">
        <v>1</v>
      </c>
      <c r="E2247" s="218" t="s">
        <v>1</v>
      </c>
      <c r="F2247" s="219">
        <v>79.893000000000001</v>
      </c>
      <c r="G2247" s="33"/>
      <c r="H2247" s="34"/>
    </row>
    <row r="2248" spans="1:8" s="2" customFormat="1" ht="16.899999999999999" customHeight="1">
      <c r="A2248" s="33"/>
      <c r="B2248" s="34"/>
      <c r="C2248" s="220" t="s">
        <v>1</v>
      </c>
      <c r="D2248" s="220" t="s">
        <v>3954</v>
      </c>
      <c r="E2248" s="18" t="s">
        <v>1</v>
      </c>
      <c r="F2248" s="221">
        <v>0</v>
      </c>
      <c r="G2248" s="33"/>
      <c r="H2248" s="34"/>
    </row>
    <row r="2249" spans="1:8" s="2" customFormat="1" ht="16.899999999999999" customHeight="1">
      <c r="A2249" s="33"/>
      <c r="B2249" s="34"/>
      <c r="C2249" s="220" t="s">
        <v>1</v>
      </c>
      <c r="D2249" s="220" t="s">
        <v>4138</v>
      </c>
      <c r="E2249" s="18" t="s">
        <v>1</v>
      </c>
      <c r="F2249" s="221">
        <v>79.893000000000001</v>
      </c>
      <c r="G2249" s="33"/>
      <c r="H2249" s="34"/>
    </row>
    <row r="2250" spans="1:8" s="2" customFormat="1" ht="16.899999999999999" customHeight="1">
      <c r="A2250" s="33"/>
      <c r="B2250" s="34"/>
      <c r="C2250" s="220" t="s">
        <v>3455</v>
      </c>
      <c r="D2250" s="220" t="s">
        <v>195</v>
      </c>
      <c r="E2250" s="18" t="s">
        <v>1</v>
      </c>
      <c r="F2250" s="221">
        <v>79.893000000000001</v>
      </c>
      <c r="G2250" s="33"/>
      <c r="H2250" s="34"/>
    </row>
    <row r="2251" spans="1:8" s="2" customFormat="1" ht="16.899999999999999" customHeight="1">
      <c r="A2251" s="33"/>
      <c r="B2251" s="34"/>
      <c r="C2251" s="222" t="s">
        <v>5774</v>
      </c>
      <c r="D2251" s="33"/>
      <c r="E2251" s="33"/>
      <c r="F2251" s="33"/>
      <c r="G2251" s="33"/>
      <c r="H2251" s="34"/>
    </row>
    <row r="2252" spans="1:8" s="2" customFormat="1" ht="16.899999999999999" customHeight="1">
      <c r="A2252" s="33"/>
      <c r="B2252" s="34"/>
      <c r="C2252" s="220" t="s">
        <v>3951</v>
      </c>
      <c r="D2252" s="220" t="s">
        <v>3952</v>
      </c>
      <c r="E2252" s="18" t="s">
        <v>288</v>
      </c>
      <c r="F2252" s="221">
        <v>79.893000000000001</v>
      </c>
      <c r="G2252" s="33"/>
      <c r="H2252" s="34"/>
    </row>
    <row r="2253" spans="1:8" s="2" customFormat="1" ht="16.899999999999999" customHeight="1">
      <c r="A2253" s="33"/>
      <c r="B2253" s="34"/>
      <c r="C2253" s="220" t="s">
        <v>525</v>
      </c>
      <c r="D2253" s="220" t="s">
        <v>526</v>
      </c>
      <c r="E2253" s="18" t="s">
        <v>228</v>
      </c>
      <c r="F2253" s="221">
        <v>569.48699999999997</v>
      </c>
      <c r="G2253" s="33"/>
      <c r="H2253" s="34"/>
    </row>
    <row r="2254" spans="1:8" s="2" customFormat="1" ht="16.899999999999999" customHeight="1">
      <c r="A2254" s="33"/>
      <c r="B2254" s="34"/>
      <c r="C2254" s="220" t="s">
        <v>3956</v>
      </c>
      <c r="D2254" s="220" t="s">
        <v>3957</v>
      </c>
      <c r="E2254" s="18" t="s">
        <v>288</v>
      </c>
      <c r="F2254" s="221">
        <v>80.691999999999993</v>
      </c>
      <c r="G2254" s="33"/>
      <c r="H2254" s="34"/>
    </row>
    <row r="2255" spans="1:8" s="2" customFormat="1" ht="16.899999999999999" customHeight="1">
      <c r="A2255" s="33"/>
      <c r="B2255" s="34"/>
      <c r="C2255" s="216" t="s">
        <v>4160</v>
      </c>
      <c r="D2255" s="217" t="s">
        <v>1</v>
      </c>
      <c r="E2255" s="218" t="s">
        <v>1</v>
      </c>
      <c r="F2255" s="219">
        <v>6.1</v>
      </c>
      <c r="G2255" s="33"/>
      <c r="H2255" s="34"/>
    </row>
    <row r="2256" spans="1:8" s="2" customFormat="1" ht="16.899999999999999" customHeight="1">
      <c r="A2256" s="33"/>
      <c r="B2256" s="34"/>
      <c r="C2256" s="220" t="s">
        <v>1</v>
      </c>
      <c r="D2256" s="220" t="s">
        <v>4541</v>
      </c>
      <c r="E2256" s="18" t="s">
        <v>1</v>
      </c>
      <c r="F2256" s="221">
        <v>2.5</v>
      </c>
      <c r="G2256" s="33"/>
      <c r="H2256" s="34"/>
    </row>
    <row r="2257" spans="1:8" s="2" customFormat="1" ht="16.899999999999999" customHeight="1">
      <c r="A2257" s="33"/>
      <c r="B2257" s="34"/>
      <c r="C2257" s="220" t="s">
        <v>1</v>
      </c>
      <c r="D2257" s="220" t="s">
        <v>4542</v>
      </c>
      <c r="E2257" s="18" t="s">
        <v>1</v>
      </c>
      <c r="F2257" s="221">
        <v>3.6</v>
      </c>
      <c r="G2257" s="33"/>
      <c r="H2257" s="34"/>
    </row>
    <row r="2258" spans="1:8" s="2" customFormat="1" ht="16.899999999999999" customHeight="1">
      <c r="A2258" s="33"/>
      <c r="B2258" s="34"/>
      <c r="C2258" s="220" t="s">
        <v>4160</v>
      </c>
      <c r="D2258" s="220" t="s">
        <v>195</v>
      </c>
      <c r="E2258" s="18" t="s">
        <v>1</v>
      </c>
      <c r="F2258" s="221">
        <v>6.1</v>
      </c>
      <c r="G2258" s="33"/>
      <c r="H2258" s="34"/>
    </row>
    <row r="2259" spans="1:8" s="2" customFormat="1" ht="16.899999999999999" customHeight="1">
      <c r="A2259" s="33"/>
      <c r="B2259" s="34"/>
      <c r="C2259" s="222" t="s">
        <v>5774</v>
      </c>
      <c r="D2259" s="33"/>
      <c r="E2259" s="33"/>
      <c r="F2259" s="33"/>
      <c r="G2259" s="33"/>
      <c r="H2259" s="34"/>
    </row>
    <row r="2260" spans="1:8" s="2" customFormat="1" ht="16.899999999999999" customHeight="1">
      <c r="A2260" s="33"/>
      <c r="B2260" s="34"/>
      <c r="C2260" s="220" t="s">
        <v>4538</v>
      </c>
      <c r="D2260" s="220" t="s">
        <v>4539</v>
      </c>
      <c r="E2260" s="18" t="s">
        <v>280</v>
      </c>
      <c r="F2260" s="221">
        <v>3.7</v>
      </c>
      <c r="G2260" s="33"/>
      <c r="H2260" s="34"/>
    </row>
    <row r="2261" spans="1:8" s="2" customFormat="1" ht="16.899999999999999" customHeight="1">
      <c r="A2261" s="33"/>
      <c r="B2261" s="34"/>
      <c r="C2261" s="220" t="s">
        <v>525</v>
      </c>
      <c r="D2261" s="220" t="s">
        <v>526</v>
      </c>
      <c r="E2261" s="18" t="s">
        <v>228</v>
      </c>
      <c r="F2261" s="221">
        <v>569.48699999999997</v>
      </c>
      <c r="G2261" s="33"/>
      <c r="H2261" s="34"/>
    </row>
    <row r="2262" spans="1:8" s="2" customFormat="1" ht="16.899999999999999" customHeight="1">
      <c r="A2262" s="33"/>
      <c r="B2262" s="34"/>
      <c r="C2262" s="220" t="s">
        <v>912</v>
      </c>
      <c r="D2262" s="220" t="s">
        <v>913</v>
      </c>
      <c r="E2262" s="18" t="s">
        <v>228</v>
      </c>
      <c r="F2262" s="221">
        <v>229.48599999999999</v>
      </c>
      <c r="G2262" s="33"/>
      <c r="H2262" s="34"/>
    </row>
    <row r="2263" spans="1:8" s="2" customFormat="1" ht="16.899999999999999" customHeight="1">
      <c r="A2263" s="33"/>
      <c r="B2263" s="34"/>
      <c r="C2263" s="220" t="s">
        <v>2839</v>
      </c>
      <c r="D2263" s="220" t="s">
        <v>2840</v>
      </c>
      <c r="E2263" s="18" t="s">
        <v>228</v>
      </c>
      <c r="F2263" s="221">
        <v>51.761000000000003</v>
      </c>
      <c r="G2263" s="33"/>
      <c r="H2263" s="34"/>
    </row>
    <row r="2264" spans="1:8" s="2" customFormat="1" ht="16.899999999999999" customHeight="1">
      <c r="A2264" s="33"/>
      <c r="B2264" s="34"/>
      <c r="C2264" s="216" t="s">
        <v>4162</v>
      </c>
      <c r="D2264" s="217" t="s">
        <v>1</v>
      </c>
      <c r="E2264" s="218" t="s">
        <v>1</v>
      </c>
      <c r="F2264" s="219">
        <v>3.7</v>
      </c>
      <c r="G2264" s="33"/>
      <c r="H2264" s="34"/>
    </row>
    <row r="2265" spans="1:8" s="2" customFormat="1" ht="16.899999999999999" customHeight="1">
      <c r="A2265" s="33"/>
      <c r="B2265" s="34"/>
      <c r="C2265" s="220" t="s">
        <v>1</v>
      </c>
      <c r="D2265" s="220" t="s">
        <v>4543</v>
      </c>
      <c r="E2265" s="18" t="s">
        <v>1</v>
      </c>
      <c r="F2265" s="221">
        <v>0</v>
      </c>
      <c r="G2265" s="33"/>
      <c r="H2265" s="34"/>
    </row>
    <row r="2266" spans="1:8" s="2" customFormat="1" ht="16.899999999999999" customHeight="1">
      <c r="A2266" s="33"/>
      <c r="B2266" s="34"/>
      <c r="C2266" s="220" t="s">
        <v>1</v>
      </c>
      <c r="D2266" s="220" t="s">
        <v>4544</v>
      </c>
      <c r="E2266" s="18" t="s">
        <v>1</v>
      </c>
      <c r="F2266" s="221">
        <v>2.5</v>
      </c>
      <c r="G2266" s="33"/>
      <c r="H2266" s="34"/>
    </row>
    <row r="2267" spans="1:8" s="2" customFormat="1" ht="16.899999999999999" customHeight="1">
      <c r="A2267" s="33"/>
      <c r="B2267" s="34"/>
      <c r="C2267" s="220" t="s">
        <v>1</v>
      </c>
      <c r="D2267" s="220" t="s">
        <v>4545</v>
      </c>
      <c r="E2267" s="18" t="s">
        <v>1</v>
      </c>
      <c r="F2267" s="221">
        <v>1.2</v>
      </c>
      <c r="G2267" s="33"/>
      <c r="H2267" s="34"/>
    </row>
    <row r="2268" spans="1:8" s="2" customFormat="1" ht="16.899999999999999" customHeight="1">
      <c r="A2268" s="33"/>
      <c r="B2268" s="34"/>
      <c r="C2268" s="220" t="s">
        <v>4162</v>
      </c>
      <c r="D2268" s="220" t="s">
        <v>195</v>
      </c>
      <c r="E2268" s="18" t="s">
        <v>1</v>
      </c>
      <c r="F2268" s="221">
        <v>3.7</v>
      </c>
      <c r="G2268" s="33"/>
      <c r="H2268" s="34"/>
    </row>
    <row r="2269" spans="1:8" s="2" customFormat="1" ht="16.899999999999999" customHeight="1">
      <c r="A2269" s="33"/>
      <c r="B2269" s="34"/>
      <c r="C2269" s="222" t="s">
        <v>5774</v>
      </c>
      <c r="D2269" s="33"/>
      <c r="E2269" s="33"/>
      <c r="F2269" s="33"/>
      <c r="G2269" s="33"/>
      <c r="H2269" s="34"/>
    </row>
    <row r="2270" spans="1:8" s="2" customFormat="1" ht="16.899999999999999" customHeight="1">
      <c r="A2270" s="33"/>
      <c r="B2270" s="34"/>
      <c r="C2270" s="220" t="s">
        <v>4538</v>
      </c>
      <c r="D2270" s="220" t="s">
        <v>4539</v>
      </c>
      <c r="E2270" s="18" t="s">
        <v>280</v>
      </c>
      <c r="F2270" s="221">
        <v>3.7</v>
      </c>
      <c r="G2270" s="33"/>
      <c r="H2270" s="34"/>
    </row>
    <row r="2271" spans="1:8" s="2" customFormat="1" ht="22.5">
      <c r="A2271" s="33"/>
      <c r="B2271" s="34"/>
      <c r="C2271" s="220" t="s">
        <v>4546</v>
      </c>
      <c r="D2271" s="220" t="s">
        <v>4547</v>
      </c>
      <c r="E2271" s="18" t="s">
        <v>280</v>
      </c>
      <c r="F2271" s="221">
        <v>3.7370000000000001</v>
      </c>
      <c r="G2271" s="33"/>
      <c r="H2271" s="34"/>
    </row>
    <row r="2272" spans="1:8" s="2" customFormat="1" ht="16.899999999999999" customHeight="1">
      <c r="A2272" s="33"/>
      <c r="B2272" s="34"/>
      <c r="C2272" s="216" t="s">
        <v>1498</v>
      </c>
      <c r="D2272" s="217" t="s">
        <v>1</v>
      </c>
      <c r="E2272" s="218" t="s">
        <v>1</v>
      </c>
      <c r="F2272" s="219">
        <v>427</v>
      </c>
      <c r="G2272" s="33"/>
      <c r="H2272" s="34"/>
    </row>
    <row r="2273" spans="1:8" s="2" customFormat="1" ht="16.899999999999999" customHeight="1">
      <c r="A2273" s="33"/>
      <c r="B2273" s="34"/>
      <c r="C2273" s="220" t="s">
        <v>1</v>
      </c>
      <c r="D2273" s="220" t="s">
        <v>4562</v>
      </c>
      <c r="E2273" s="18" t="s">
        <v>1</v>
      </c>
      <c r="F2273" s="221">
        <v>423.5</v>
      </c>
      <c r="G2273" s="33"/>
      <c r="H2273" s="34"/>
    </row>
    <row r="2274" spans="1:8" s="2" customFormat="1" ht="16.899999999999999" customHeight="1">
      <c r="A2274" s="33"/>
      <c r="B2274" s="34"/>
      <c r="C2274" s="220" t="s">
        <v>1</v>
      </c>
      <c r="D2274" s="220" t="s">
        <v>4563</v>
      </c>
      <c r="E2274" s="18" t="s">
        <v>1</v>
      </c>
      <c r="F2274" s="221">
        <v>3.5</v>
      </c>
      <c r="G2274" s="33"/>
      <c r="H2274" s="34"/>
    </row>
    <row r="2275" spans="1:8" s="2" customFormat="1" ht="16.899999999999999" customHeight="1">
      <c r="A2275" s="33"/>
      <c r="B2275" s="34"/>
      <c r="C2275" s="220" t="s">
        <v>1498</v>
      </c>
      <c r="D2275" s="220" t="s">
        <v>195</v>
      </c>
      <c r="E2275" s="18" t="s">
        <v>1</v>
      </c>
      <c r="F2275" s="221">
        <v>427</v>
      </c>
      <c r="G2275" s="33"/>
      <c r="H2275" s="34"/>
    </row>
    <row r="2276" spans="1:8" s="2" customFormat="1" ht="16.899999999999999" customHeight="1">
      <c r="A2276" s="33"/>
      <c r="B2276" s="34"/>
      <c r="C2276" s="222" t="s">
        <v>5774</v>
      </c>
      <c r="D2276" s="33"/>
      <c r="E2276" s="33"/>
      <c r="F2276" s="33"/>
      <c r="G2276" s="33"/>
      <c r="H2276" s="34"/>
    </row>
    <row r="2277" spans="1:8" s="2" customFormat="1" ht="16.899999999999999" customHeight="1">
      <c r="A2277" s="33"/>
      <c r="B2277" s="34"/>
      <c r="C2277" s="220" t="s">
        <v>4559</v>
      </c>
      <c r="D2277" s="220" t="s">
        <v>4560</v>
      </c>
      <c r="E2277" s="18" t="s">
        <v>280</v>
      </c>
      <c r="F2277" s="221">
        <v>398.65</v>
      </c>
      <c r="G2277" s="33"/>
      <c r="H2277" s="34"/>
    </row>
    <row r="2278" spans="1:8" s="2" customFormat="1" ht="16.899999999999999" customHeight="1">
      <c r="A2278" s="33"/>
      <c r="B2278" s="34"/>
      <c r="C2278" s="220" t="s">
        <v>525</v>
      </c>
      <c r="D2278" s="220" t="s">
        <v>526</v>
      </c>
      <c r="E2278" s="18" t="s">
        <v>228</v>
      </c>
      <c r="F2278" s="221">
        <v>569.48699999999997</v>
      </c>
      <c r="G2278" s="33"/>
      <c r="H2278" s="34"/>
    </row>
    <row r="2279" spans="1:8" s="2" customFormat="1" ht="16.899999999999999" customHeight="1">
      <c r="A2279" s="33"/>
      <c r="B2279" s="34"/>
      <c r="C2279" s="220" t="s">
        <v>912</v>
      </c>
      <c r="D2279" s="220" t="s">
        <v>913</v>
      </c>
      <c r="E2279" s="18" t="s">
        <v>228</v>
      </c>
      <c r="F2279" s="221">
        <v>229.48599999999999</v>
      </c>
      <c r="G2279" s="33"/>
      <c r="H2279" s="34"/>
    </row>
    <row r="2280" spans="1:8" s="2" customFormat="1" ht="16.899999999999999" customHeight="1">
      <c r="A2280" s="33"/>
      <c r="B2280" s="34"/>
      <c r="C2280" s="220" t="s">
        <v>2839</v>
      </c>
      <c r="D2280" s="220" t="s">
        <v>2840</v>
      </c>
      <c r="E2280" s="18" t="s">
        <v>228</v>
      </c>
      <c r="F2280" s="221">
        <v>51.761000000000003</v>
      </c>
      <c r="G2280" s="33"/>
      <c r="H2280" s="34"/>
    </row>
    <row r="2281" spans="1:8" s="2" customFormat="1" ht="16.899999999999999" customHeight="1">
      <c r="A2281" s="33"/>
      <c r="B2281" s="34"/>
      <c r="C2281" s="216" t="s">
        <v>3994</v>
      </c>
      <c r="D2281" s="217" t="s">
        <v>1</v>
      </c>
      <c r="E2281" s="218" t="s">
        <v>1</v>
      </c>
      <c r="F2281" s="219">
        <v>398.65</v>
      </c>
      <c r="G2281" s="33"/>
      <c r="H2281" s="34"/>
    </row>
    <row r="2282" spans="1:8" s="2" customFormat="1" ht="16.899999999999999" customHeight="1">
      <c r="A2282" s="33"/>
      <c r="B2282" s="34"/>
      <c r="C2282" s="220" t="s">
        <v>1</v>
      </c>
      <c r="D2282" s="220" t="s">
        <v>4564</v>
      </c>
      <c r="E2282" s="18" t="s">
        <v>1</v>
      </c>
      <c r="F2282" s="221">
        <v>288</v>
      </c>
      <c r="G2282" s="33"/>
      <c r="H2282" s="34"/>
    </row>
    <row r="2283" spans="1:8" s="2" customFormat="1" ht="16.899999999999999" customHeight="1">
      <c r="A2283" s="33"/>
      <c r="B2283" s="34"/>
      <c r="C2283" s="220" t="s">
        <v>1</v>
      </c>
      <c r="D2283" s="220" t="s">
        <v>4565</v>
      </c>
      <c r="E2283" s="18" t="s">
        <v>1</v>
      </c>
      <c r="F2283" s="221">
        <v>0</v>
      </c>
      <c r="G2283" s="33"/>
      <c r="H2283" s="34"/>
    </row>
    <row r="2284" spans="1:8" s="2" customFormat="1" ht="16.899999999999999" customHeight="1">
      <c r="A2284" s="33"/>
      <c r="B2284" s="34"/>
      <c r="C2284" s="220" t="s">
        <v>1</v>
      </c>
      <c r="D2284" s="220" t="s">
        <v>4566</v>
      </c>
      <c r="E2284" s="18" t="s">
        <v>1</v>
      </c>
      <c r="F2284" s="221">
        <v>46.05</v>
      </c>
      <c r="G2284" s="33"/>
      <c r="H2284" s="34"/>
    </row>
    <row r="2285" spans="1:8" s="2" customFormat="1" ht="16.899999999999999" customHeight="1">
      <c r="A2285" s="33"/>
      <c r="B2285" s="34"/>
      <c r="C2285" s="220" t="s">
        <v>1</v>
      </c>
      <c r="D2285" s="220" t="s">
        <v>4567</v>
      </c>
      <c r="E2285" s="18" t="s">
        <v>1</v>
      </c>
      <c r="F2285" s="221">
        <v>28.35</v>
      </c>
      <c r="G2285" s="33"/>
      <c r="H2285" s="34"/>
    </row>
    <row r="2286" spans="1:8" s="2" customFormat="1" ht="16.899999999999999" customHeight="1">
      <c r="A2286" s="33"/>
      <c r="B2286" s="34"/>
      <c r="C2286" s="220" t="s">
        <v>1</v>
      </c>
      <c r="D2286" s="220" t="s">
        <v>4568</v>
      </c>
      <c r="E2286" s="18" t="s">
        <v>1</v>
      </c>
      <c r="F2286" s="221">
        <v>14.85</v>
      </c>
      <c r="G2286" s="33"/>
      <c r="H2286" s="34"/>
    </row>
    <row r="2287" spans="1:8" s="2" customFormat="1" ht="16.899999999999999" customHeight="1">
      <c r="A2287" s="33"/>
      <c r="B2287" s="34"/>
      <c r="C2287" s="220" t="s">
        <v>1</v>
      </c>
      <c r="D2287" s="220" t="s">
        <v>4569</v>
      </c>
      <c r="E2287" s="18" t="s">
        <v>1</v>
      </c>
      <c r="F2287" s="221">
        <v>12</v>
      </c>
      <c r="G2287" s="33"/>
      <c r="H2287" s="34"/>
    </row>
    <row r="2288" spans="1:8" s="2" customFormat="1" ht="16.899999999999999" customHeight="1">
      <c r="A2288" s="33"/>
      <c r="B2288" s="34"/>
      <c r="C2288" s="220" t="s">
        <v>1</v>
      </c>
      <c r="D2288" s="220" t="s">
        <v>4570</v>
      </c>
      <c r="E2288" s="18" t="s">
        <v>1</v>
      </c>
      <c r="F2288" s="221">
        <v>9.4</v>
      </c>
      <c r="G2288" s="33"/>
      <c r="H2288" s="34"/>
    </row>
    <row r="2289" spans="1:8" s="2" customFormat="1" ht="16.899999999999999" customHeight="1">
      <c r="A2289" s="33"/>
      <c r="B2289" s="34"/>
      <c r="C2289" s="220" t="s">
        <v>3994</v>
      </c>
      <c r="D2289" s="220" t="s">
        <v>195</v>
      </c>
      <c r="E2289" s="18" t="s">
        <v>1</v>
      </c>
      <c r="F2289" s="221">
        <v>398.65</v>
      </c>
      <c r="G2289" s="33"/>
      <c r="H2289" s="34"/>
    </row>
    <row r="2290" spans="1:8" s="2" customFormat="1" ht="16.899999999999999" customHeight="1">
      <c r="A2290" s="33"/>
      <c r="B2290" s="34"/>
      <c r="C2290" s="222" t="s">
        <v>5774</v>
      </c>
      <c r="D2290" s="33"/>
      <c r="E2290" s="33"/>
      <c r="F2290" s="33"/>
      <c r="G2290" s="33"/>
      <c r="H2290" s="34"/>
    </row>
    <row r="2291" spans="1:8" s="2" customFormat="1" ht="16.899999999999999" customHeight="1">
      <c r="A2291" s="33"/>
      <c r="B2291" s="34"/>
      <c r="C2291" s="220" t="s">
        <v>4559</v>
      </c>
      <c r="D2291" s="220" t="s">
        <v>4560</v>
      </c>
      <c r="E2291" s="18" t="s">
        <v>280</v>
      </c>
      <c r="F2291" s="221">
        <v>398.65</v>
      </c>
      <c r="G2291" s="33"/>
      <c r="H2291" s="34"/>
    </row>
    <row r="2292" spans="1:8" s="2" customFormat="1" ht="22.5">
      <c r="A2292" s="33"/>
      <c r="B2292" s="34"/>
      <c r="C2292" s="220" t="s">
        <v>4571</v>
      </c>
      <c r="D2292" s="220" t="s">
        <v>4572</v>
      </c>
      <c r="E2292" s="18" t="s">
        <v>280</v>
      </c>
      <c r="F2292" s="221">
        <v>402.637</v>
      </c>
      <c r="G2292" s="33"/>
      <c r="H2292" s="34"/>
    </row>
    <row r="2293" spans="1:8" s="2" customFormat="1" ht="16.899999999999999" customHeight="1">
      <c r="A2293" s="33"/>
      <c r="B2293" s="34"/>
      <c r="C2293" s="216" t="s">
        <v>4166</v>
      </c>
      <c r="D2293" s="217" t="s">
        <v>1</v>
      </c>
      <c r="E2293" s="218" t="s">
        <v>1</v>
      </c>
      <c r="F2293" s="219">
        <v>2</v>
      </c>
      <c r="G2293" s="33"/>
      <c r="H2293" s="34"/>
    </row>
    <row r="2294" spans="1:8" s="2" customFormat="1" ht="16.899999999999999" customHeight="1">
      <c r="A2294" s="33"/>
      <c r="B2294" s="34"/>
      <c r="C2294" s="220" t="s">
        <v>1</v>
      </c>
      <c r="D2294" s="220" t="s">
        <v>4200</v>
      </c>
      <c r="E2294" s="18" t="s">
        <v>1</v>
      </c>
      <c r="F2294" s="221">
        <v>2</v>
      </c>
      <c r="G2294" s="33"/>
      <c r="H2294" s="34"/>
    </row>
    <row r="2295" spans="1:8" s="2" customFormat="1" ht="16.899999999999999" customHeight="1">
      <c r="A2295" s="33"/>
      <c r="B2295" s="34"/>
      <c r="C2295" s="220" t="s">
        <v>4166</v>
      </c>
      <c r="D2295" s="220" t="s">
        <v>195</v>
      </c>
      <c r="E2295" s="18" t="s">
        <v>1</v>
      </c>
      <c r="F2295" s="221">
        <v>2</v>
      </c>
      <c r="G2295" s="33"/>
      <c r="H2295" s="34"/>
    </row>
    <row r="2296" spans="1:8" s="2" customFormat="1" ht="16.899999999999999" customHeight="1">
      <c r="A2296" s="33"/>
      <c r="B2296" s="34"/>
      <c r="C2296" s="222" t="s">
        <v>5774</v>
      </c>
      <c r="D2296" s="33"/>
      <c r="E2296" s="33"/>
      <c r="F2296" s="33"/>
      <c r="G2296" s="33"/>
      <c r="H2296" s="34"/>
    </row>
    <row r="2297" spans="1:8" s="2" customFormat="1" ht="16.899999999999999" customHeight="1">
      <c r="A2297" s="33"/>
      <c r="B2297" s="34"/>
      <c r="C2297" s="220" t="s">
        <v>4521</v>
      </c>
      <c r="D2297" s="220" t="s">
        <v>4522</v>
      </c>
      <c r="E2297" s="18" t="s">
        <v>280</v>
      </c>
      <c r="F2297" s="221">
        <v>0.8</v>
      </c>
      <c r="G2297" s="33"/>
      <c r="H2297" s="34"/>
    </row>
    <row r="2298" spans="1:8" s="2" customFormat="1" ht="16.899999999999999" customHeight="1">
      <c r="A2298" s="33"/>
      <c r="B2298" s="34"/>
      <c r="C2298" s="220" t="s">
        <v>525</v>
      </c>
      <c r="D2298" s="220" t="s">
        <v>526</v>
      </c>
      <c r="E2298" s="18" t="s">
        <v>228</v>
      </c>
      <c r="F2298" s="221">
        <v>569.48699999999997</v>
      </c>
      <c r="G2298" s="33"/>
      <c r="H2298" s="34"/>
    </row>
    <row r="2299" spans="1:8" s="2" customFormat="1" ht="16.899999999999999" customHeight="1">
      <c r="A2299" s="33"/>
      <c r="B2299" s="34"/>
      <c r="C2299" s="220" t="s">
        <v>912</v>
      </c>
      <c r="D2299" s="220" t="s">
        <v>913</v>
      </c>
      <c r="E2299" s="18" t="s">
        <v>228</v>
      </c>
      <c r="F2299" s="221">
        <v>229.48599999999999</v>
      </c>
      <c r="G2299" s="33"/>
      <c r="H2299" s="34"/>
    </row>
    <row r="2300" spans="1:8" s="2" customFormat="1" ht="16.899999999999999" customHeight="1">
      <c r="A2300" s="33"/>
      <c r="B2300" s="34"/>
      <c r="C2300" s="220" t="s">
        <v>2839</v>
      </c>
      <c r="D2300" s="220" t="s">
        <v>2840</v>
      </c>
      <c r="E2300" s="18" t="s">
        <v>228</v>
      </c>
      <c r="F2300" s="221">
        <v>51.761000000000003</v>
      </c>
      <c r="G2300" s="33"/>
      <c r="H2300" s="34"/>
    </row>
    <row r="2301" spans="1:8" s="2" customFormat="1" ht="16.899999999999999" customHeight="1">
      <c r="A2301" s="33"/>
      <c r="B2301" s="34"/>
      <c r="C2301" s="216" t="s">
        <v>4167</v>
      </c>
      <c r="D2301" s="217" t="s">
        <v>1</v>
      </c>
      <c r="E2301" s="218" t="s">
        <v>1</v>
      </c>
      <c r="F2301" s="219">
        <v>0.8</v>
      </c>
      <c r="G2301" s="33"/>
      <c r="H2301" s="34"/>
    </row>
    <row r="2302" spans="1:8" s="2" customFormat="1" ht="16.899999999999999" customHeight="1">
      <c r="A2302" s="33"/>
      <c r="B2302" s="34"/>
      <c r="C2302" s="220" t="s">
        <v>1</v>
      </c>
      <c r="D2302" s="220" t="s">
        <v>4524</v>
      </c>
      <c r="E2302" s="18" t="s">
        <v>1</v>
      </c>
      <c r="F2302" s="221">
        <v>0</v>
      </c>
      <c r="G2302" s="33"/>
      <c r="H2302" s="34"/>
    </row>
    <row r="2303" spans="1:8" s="2" customFormat="1" ht="16.899999999999999" customHeight="1">
      <c r="A2303" s="33"/>
      <c r="B2303" s="34"/>
      <c r="C2303" s="220" t="s">
        <v>1</v>
      </c>
      <c r="D2303" s="220" t="s">
        <v>4525</v>
      </c>
      <c r="E2303" s="18" t="s">
        <v>1</v>
      </c>
      <c r="F2303" s="221">
        <v>0.8</v>
      </c>
      <c r="G2303" s="33"/>
      <c r="H2303" s="34"/>
    </row>
    <row r="2304" spans="1:8" s="2" customFormat="1" ht="16.899999999999999" customHeight="1">
      <c r="A2304" s="33"/>
      <c r="B2304" s="34"/>
      <c r="C2304" s="220" t="s">
        <v>4167</v>
      </c>
      <c r="D2304" s="220" t="s">
        <v>195</v>
      </c>
      <c r="E2304" s="18" t="s">
        <v>1</v>
      </c>
      <c r="F2304" s="221">
        <v>0.8</v>
      </c>
      <c r="G2304" s="33"/>
      <c r="H2304" s="34"/>
    </row>
    <row r="2305" spans="1:8" s="2" customFormat="1" ht="16.899999999999999" customHeight="1">
      <c r="A2305" s="33"/>
      <c r="B2305" s="34"/>
      <c r="C2305" s="222" t="s">
        <v>5774</v>
      </c>
      <c r="D2305" s="33"/>
      <c r="E2305" s="33"/>
      <c r="F2305" s="33"/>
      <c r="G2305" s="33"/>
      <c r="H2305" s="34"/>
    </row>
    <row r="2306" spans="1:8" s="2" customFormat="1" ht="16.899999999999999" customHeight="1">
      <c r="A2306" s="33"/>
      <c r="B2306" s="34"/>
      <c r="C2306" s="220" t="s">
        <v>4521</v>
      </c>
      <c r="D2306" s="220" t="s">
        <v>4522</v>
      </c>
      <c r="E2306" s="18" t="s">
        <v>280</v>
      </c>
      <c r="F2306" s="221">
        <v>0.8</v>
      </c>
      <c r="G2306" s="33"/>
      <c r="H2306" s="34"/>
    </row>
    <row r="2307" spans="1:8" s="2" customFormat="1" ht="22.5">
      <c r="A2307" s="33"/>
      <c r="B2307" s="34"/>
      <c r="C2307" s="220" t="s">
        <v>4526</v>
      </c>
      <c r="D2307" s="220" t="s">
        <v>4527</v>
      </c>
      <c r="E2307" s="18" t="s">
        <v>280</v>
      </c>
      <c r="F2307" s="221">
        <v>0.80800000000000005</v>
      </c>
      <c r="G2307" s="33"/>
      <c r="H2307" s="34"/>
    </row>
    <row r="2308" spans="1:8" s="2" customFormat="1" ht="16.899999999999999" customHeight="1">
      <c r="A2308" s="33"/>
      <c r="B2308" s="34"/>
      <c r="C2308" s="216" t="s">
        <v>1812</v>
      </c>
      <c r="D2308" s="217" t="s">
        <v>1</v>
      </c>
      <c r="E2308" s="218" t="s">
        <v>1</v>
      </c>
      <c r="F2308" s="219">
        <v>26.4</v>
      </c>
      <c r="G2308" s="33"/>
      <c r="H2308" s="34"/>
    </row>
    <row r="2309" spans="1:8" s="2" customFormat="1" ht="16.899999999999999" customHeight="1">
      <c r="A2309" s="33"/>
      <c r="B2309" s="34"/>
      <c r="C2309" s="220" t="s">
        <v>1</v>
      </c>
      <c r="D2309" s="220" t="s">
        <v>4301</v>
      </c>
      <c r="E2309" s="18" t="s">
        <v>1</v>
      </c>
      <c r="F2309" s="221">
        <v>26.4</v>
      </c>
      <c r="G2309" s="33"/>
      <c r="H2309" s="34"/>
    </row>
    <row r="2310" spans="1:8" s="2" customFormat="1" ht="16.899999999999999" customHeight="1">
      <c r="A2310" s="33"/>
      <c r="B2310" s="34"/>
      <c r="C2310" s="220" t="s">
        <v>1812</v>
      </c>
      <c r="D2310" s="220" t="s">
        <v>195</v>
      </c>
      <c r="E2310" s="18" t="s">
        <v>1</v>
      </c>
      <c r="F2310" s="221">
        <v>26.4</v>
      </c>
      <c r="G2310" s="33"/>
      <c r="H2310" s="34"/>
    </row>
    <row r="2311" spans="1:8" s="2" customFormat="1" ht="16.899999999999999" customHeight="1">
      <c r="A2311" s="33"/>
      <c r="B2311" s="34"/>
      <c r="C2311" s="222" t="s">
        <v>5774</v>
      </c>
      <c r="D2311" s="33"/>
      <c r="E2311" s="33"/>
      <c r="F2311" s="33"/>
      <c r="G2311" s="33"/>
      <c r="H2311" s="34"/>
    </row>
    <row r="2312" spans="1:8" s="2" customFormat="1" ht="16.899999999999999" customHeight="1">
      <c r="A2312" s="33"/>
      <c r="B2312" s="34"/>
      <c r="C2312" s="220" t="s">
        <v>2038</v>
      </c>
      <c r="D2312" s="220" t="s">
        <v>2039</v>
      </c>
      <c r="E2312" s="18" t="s">
        <v>280</v>
      </c>
      <c r="F2312" s="221">
        <v>26.4</v>
      </c>
      <c r="G2312" s="33"/>
      <c r="H2312" s="34"/>
    </row>
    <row r="2313" spans="1:8" s="2" customFormat="1" ht="16.899999999999999" customHeight="1">
      <c r="A2313" s="33"/>
      <c r="B2313" s="34"/>
      <c r="C2313" s="220" t="s">
        <v>2043</v>
      </c>
      <c r="D2313" s="220" t="s">
        <v>2044</v>
      </c>
      <c r="E2313" s="18" t="s">
        <v>228</v>
      </c>
      <c r="F2313" s="221">
        <v>62.524000000000001</v>
      </c>
      <c r="G2313" s="33"/>
      <c r="H2313" s="34"/>
    </row>
    <row r="2314" spans="1:8" s="2" customFormat="1" ht="16.899999999999999" customHeight="1">
      <c r="A2314" s="33"/>
      <c r="B2314" s="34"/>
      <c r="C2314" s="220" t="s">
        <v>3423</v>
      </c>
      <c r="D2314" s="220" t="s">
        <v>3424</v>
      </c>
      <c r="E2314" s="18" t="s">
        <v>280</v>
      </c>
      <c r="F2314" s="221">
        <v>36.299999999999997</v>
      </c>
      <c r="G2314" s="33"/>
      <c r="H2314" s="34"/>
    </row>
    <row r="2315" spans="1:8" s="2" customFormat="1" ht="16.899999999999999" customHeight="1">
      <c r="A2315" s="33"/>
      <c r="B2315" s="34"/>
      <c r="C2315" s="216" t="s">
        <v>1814</v>
      </c>
      <c r="D2315" s="217" t="s">
        <v>1</v>
      </c>
      <c r="E2315" s="218" t="s">
        <v>1</v>
      </c>
      <c r="F2315" s="219">
        <v>51.761000000000003</v>
      </c>
      <c r="G2315" s="33"/>
      <c r="H2315" s="34"/>
    </row>
    <row r="2316" spans="1:8" s="2" customFormat="1" ht="16.899999999999999" customHeight="1">
      <c r="A2316" s="33"/>
      <c r="B2316" s="34"/>
      <c r="C2316" s="220" t="s">
        <v>1</v>
      </c>
      <c r="D2316" s="220" t="s">
        <v>4505</v>
      </c>
      <c r="E2316" s="18" t="s">
        <v>1</v>
      </c>
      <c r="F2316" s="221">
        <v>0</v>
      </c>
      <c r="G2316" s="33"/>
      <c r="H2316" s="34"/>
    </row>
    <row r="2317" spans="1:8" s="2" customFormat="1" ht="16.899999999999999" customHeight="1">
      <c r="A2317" s="33"/>
      <c r="B2317" s="34"/>
      <c r="C2317" s="220" t="s">
        <v>1</v>
      </c>
      <c r="D2317" s="220" t="s">
        <v>4506</v>
      </c>
      <c r="E2317" s="18" t="s">
        <v>1</v>
      </c>
      <c r="F2317" s="221">
        <v>0.22</v>
      </c>
      <c r="G2317" s="33"/>
      <c r="H2317" s="34"/>
    </row>
    <row r="2318" spans="1:8" s="2" customFormat="1" ht="16.899999999999999" customHeight="1">
      <c r="A2318" s="33"/>
      <c r="B2318" s="34"/>
      <c r="C2318" s="220" t="s">
        <v>1</v>
      </c>
      <c r="D2318" s="220" t="s">
        <v>4507</v>
      </c>
      <c r="E2318" s="18" t="s">
        <v>1</v>
      </c>
      <c r="F2318" s="221">
        <v>0.67100000000000004</v>
      </c>
      <c r="G2318" s="33"/>
      <c r="H2318" s="34"/>
    </row>
    <row r="2319" spans="1:8" s="2" customFormat="1" ht="16.899999999999999" customHeight="1">
      <c r="A2319" s="33"/>
      <c r="B2319" s="34"/>
      <c r="C2319" s="220" t="s">
        <v>1</v>
      </c>
      <c r="D2319" s="220" t="s">
        <v>4508</v>
      </c>
      <c r="E2319" s="18" t="s">
        <v>1</v>
      </c>
      <c r="F2319" s="221">
        <v>46.97</v>
      </c>
      <c r="G2319" s="33"/>
      <c r="H2319" s="34"/>
    </row>
    <row r="2320" spans="1:8" s="2" customFormat="1" ht="16.899999999999999" customHeight="1">
      <c r="A2320" s="33"/>
      <c r="B2320" s="34"/>
      <c r="C2320" s="220" t="s">
        <v>1</v>
      </c>
      <c r="D2320" s="220" t="s">
        <v>4509</v>
      </c>
      <c r="E2320" s="18" t="s">
        <v>1</v>
      </c>
      <c r="F2320" s="221">
        <v>0</v>
      </c>
      <c r="G2320" s="33"/>
      <c r="H2320" s="34"/>
    </row>
    <row r="2321" spans="1:8" s="2" customFormat="1" ht="16.899999999999999" customHeight="1">
      <c r="A2321" s="33"/>
      <c r="B2321" s="34"/>
      <c r="C2321" s="220" t="s">
        <v>1</v>
      </c>
      <c r="D2321" s="220" t="s">
        <v>4510</v>
      </c>
      <c r="E2321" s="18" t="s">
        <v>1</v>
      </c>
      <c r="F2321" s="221">
        <v>3.9</v>
      </c>
      <c r="G2321" s="33"/>
      <c r="H2321" s="34"/>
    </row>
    <row r="2322" spans="1:8" s="2" customFormat="1" ht="16.899999999999999" customHeight="1">
      <c r="A2322" s="33"/>
      <c r="B2322" s="34"/>
      <c r="C2322" s="220" t="s">
        <v>1814</v>
      </c>
      <c r="D2322" s="220" t="s">
        <v>195</v>
      </c>
      <c r="E2322" s="18" t="s">
        <v>1</v>
      </c>
      <c r="F2322" s="221">
        <v>51.761000000000003</v>
      </c>
      <c r="G2322" s="33"/>
      <c r="H2322" s="34"/>
    </row>
    <row r="2323" spans="1:8" s="2" customFormat="1" ht="16.899999999999999" customHeight="1">
      <c r="A2323" s="33"/>
      <c r="B2323" s="34"/>
      <c r="C2323" s="222" t="s">
        <v>5774</v>
      </c>
      <c r="D2323" s="33"/>
      <c r="E2323" s="33"/>
      <c r="F2323" s="33"/>
      <c r="G2323" s="33"/>
      <c r="H2323" s="34"/>
    </row>
    <row r="2324" spans="1:8" s="2" customFormat="1" ht="16.899999999999999" customHeight="1">
      <c r="A2324" s="33"/>
      <c r="B2324" s="34"/>
      <c r="C2324" s="220" t="s">
        <v>2839</v>
      </c>
      <c r="D2324" s="220" t="s">
        <v>2840</v>
      </c>
      <c r="E2324" s="18" t="s">
        <v>228</v>
      </c>
      <c r="F2324" s="221">
        <v>51.761000000000003</v>
      </c>
      <c r="G2324" s="33"/>
      <c r="H2324" s="34"/>
    </row>
    <row r="2325" spans="1:8" s="2" customFormat="1" ht="16.899999999999999" customHeight="1">
      <c r="A2325" s="33"/>
      <c r="B2325" s="34"/>
      <c r="C2325" s="220" t="s">
        <v>348</v>
      </c>
      <c r="D2325" s="220" t="s">
        <v>349</v>
      </c>
      <c r="E2325" s="18" t="s">
        <v>228</v>
      </c>
      <c r="F2325" s="221">
        <v>51.761000000000003</v>
      </c>
      <c r="G2325" s="33"/>
      <c r="H2325" s="34"/>
    </row>
    <row r="2326" spans="1:8" s="2" customFormat="1" ht="16.899999999999999" customHeight="1">
      <c r="A2326" s="33"/>
      <c r="B2326" s="34"/>
      <c r="C2326" s="216" t="s">
        <v>919</v>
      </c>
      <c r="D2326" s="217" t="s">
        <v>1</v>
      </c>
      <c r="E2326" s="218" t="s">
        <v>1</v>
      </c>
      <c r="F2326" s="219">
        <v>229.48599999999999</v>
      </c>
      <c r="G2326" s="33"/>
      <c r="H2326" s="34"/>
    </row>
    <row r="2327" spans="1:8" s="2" customFormat="1" ht="16.899999999999999" customHeight="1">
      <c r="A2327" s="33"/>
      <c r="B2327" s="34"/>
      <c r="C2327" s="220" t="s">
        <v>1</v>
      </c>
      <c r="D2327" s="220" t="s">
        <v>4440</v>
      </c>
      <c r="E2327" s="18" t="s">
        <v>1</v>
      </c>
      <c r="F2327" s="221">
        <v>0</v>
      </c>
      <c r="G2327" s="33"/>
      <c r="H2327" s="34"/>
    </row>
    <row r="2328" spans="1:8" s="2" customFormat="1" ht="16.899999999999999" customHeight="1">
      <c r="A2328" s="33"/>
      <c r="B2328" s="34"/>
      <c r="C2328" s="220" t="s">
        <v>1</v>
      </c>
      <c r="D2328" s="220" t="s">
        <v>4486</v>
      </c>
      <c r="E2328" s="18" t="s">
        <v>1</v>
      </c>
      <c r="F2328" s="221">
        <v>0.876</v>
      </c>
      <c r="G2328" s="33"/>
      <c r="H2328" s="34"/>
    </row>
    <row r="2329" spans="1:8" s="2" customFormat="1" ht="16.899999999999999" customHeight="1">
      <c r="A2329" s="33"/>
      <c r="B2329" s="34"/>
      <c r="C2329" s="220" t="s">
        <v>1</v>
      </c>
      <c r="D2329" s="220" t="s">
        <v>4487</v>
      </c>
      <c r="E2329" s="18" t="s">
        <v>1</v>
      </c>
      <c r="F2329" s="221">
        <v>2.8050000000000002</v>
      </c>
      <c r="G2329" s="33"/>
      <c r="H2329" s="34"/>
    </row>
    <row r="2330" spans="1:8" s="2" customFormat="1" ht="16.899999999999999" customHeight="1">
      <c r="A2330" s="33"/>
      <c r="B2330" s="34"/>
      <c r="C2330" s="220" t="s">
        <v>1</v>
      </c>
      <c r="D2330" s="220" t="s">
        <v>4488</v>
      </c>
      <c r="E2330" s="18" t="s">
        <v>1</v>
      </c>
      <c r="F2330" s="221">
        <v>220.75899999999999</v>
      </c>
      <c r="G2330" s="33"/>
      <c r="H2330" s="34"/>
    </row>
    <row r="2331" spans="1:8" s="2" customFormat="1" ht="16.899999999999999" customHeight="1">
      <c r="A2331" s="33"/>
      <c r="B2331" s="34"/>
      <c r="C2331" s="220" t="s">
        <v>1</v>
      </c>
      <c r="D2331" s="220" t="s">
        <v>4478</v>
      </c>
      <c r="E2331" s="18" t="s">
        <v>1</v>
      </c>
      <c r="F2331" s="221">
        <v>0</v>
      </c>
      <c r="G2331" s="33"/>
      <c r="H2331" s="34"/>
    </row>
    <row r="2332" spans="1:8" s="2" customFormat="1" ht="16.899999999999999" customHeight="1">
      <c r="A2332" s="33"/>
      <c r="B2332" s="34"/>
      <c r="C2332" s="220" t="s">
        <v>1</v>
      </c>
      <c r="D2332" s="220" t="s">
        <v>4489</v>
      </c>
      <c r="E2332" s="18" t="s">
        <v>1</v>
      </c>
      <c r="F2332" s="221">
        <v>14.82</v>
      </c>
      <c r="G2332" s="33"/>
      <c r="H2332" s="34"/>
    </row>
    <row r="2333" spans="1:8" s="2" customFormat="1" ht="16.899999999999999" customHeight="1">
      <c r="A2333" s="33"/>
      <c r="B2333" s="34"/>
      <c r="C2333" s="220" t="s">
        <v>1</v>
      </c>
      <c r="D2333" s="220" t="s">
        <v>4490</v>
      </c>
      <c r="E2333" s="18" t="s">
        <v>1</v>
      </c>
      <c r="F2333" s="221">
        <v>0</v>
      </c>
      <c r="G2333" s="33"/>
      <c r="H2333" s="34"/>
    </row>
    <row r="2334" spans="1:8" s="2" customFormat="1" ht="16.899999999999999" customHeight="1">
      <c r="A2334" s="33"/>
      <c r="B2334" s="34"/>
      <c r="C2334" s="220" t="s">
        <v>1</v>
      </c>
      <c r="D2334" s="220" t="s">
        <v>4491</v>
      </c>
      <c r="E2334" s="18" t="s">
        <v>1</v>
      </c>
      <c r="F2334" s="221">
        <v>-1.4999999999999999E-2</v>
      </c>
      <c r="G2334" s="33"/>
      <c r="H2334" s="34"/>
    </row>
    <row r="2335" spans="1:8" s="2" customFormat="1" ht="16.899999999999999" customHeight="1">
      <c r="A2335" s="33"/>
      <c r="B2335" s="34"/>
      <c r="C2335" s="220" t="s">
        <v>1</v>
      </c>
      <c r="D2335" s="220" t="s">
        <v>4492</v>
      </c>
      <c r="E2335" s="18" t="s">
        <v>1</v>
      </c>
      <c r="F2335" s="221">
        <v>-6.7000000000000004E-2</v>
      </c>
      <c r="G2335" s="33"/>
      <c r="H2335" s="34"/>
    </row>
    <row r="2336" spans="1:8" s="2" customFormat="1" ht="16.899999999999999" customHeight="1">
      <c r="A2336" s="33"/>
      <c r="B2336" s="34"/>
      <c r="C2336" s="220" t="s">
        <v>1</v>
      </c>
      <c r="D2336" s="220" t="s">
        <v>4493</v>
      </c>
      <c r="E2336" s="18" t="s">
        <v>1</v>
      </c>
      <c r="F2336" s="221">
        <v>-9.6920000000000002</v>
      </c>
      <c r="G2336" s="33"/>
      <c r="H2336" s="34"/>
    </row>
    <row r="2337" spans="1:8" s="2" customFormat="1" ht="16.899999999999999" customHeight="1">
      <c r="A2337" s="33"/>
      <c r="B2337" s="34"/>
      <c r="C2337" s="220" t="s">
        <v>919</v>
      </c>
      <c r="D2337" s="220" t="s">
        <v>195</v>
      </c>
      <c r="E2337" s="18" t="s">
        <v>1</v>
      </c>
      <c r="F2337" s="221">
        <v>229.48599999999999</v>
      </c>
      <c r="G2337" s="33"/>
      <c r="H2337" s="34"/>
    </row>
    <row r="2338" spans="1:8" s="2" customFormat="1" ht="16.899999999999999" customHeight="1">
      <c r="A2338" s="33"/>
      <c r="B2338" s="34"/>
      <c r="C2338" s="216" t="s">
        <v>1502</v>
      </c>
      <c r="D2338" s="217" t="s">
        <v>1</v>
      </c>
      <c r="E2338" s="218" t="s">
        <v>1</v>
      </c>
      <c r="F2338" s="219">
        <v>587.37800000000004</v>
      </c>
      <c r="G2338" s="33"/>
      <c r="H2338" s="34"/>
    </row>
    <row r="2339" spans="1:8" s="2" customFormat="1" ht="16.899999999999999" customHeight="1">
      <c r="A2339" s="33"/>
      <c r="B2339" s="34"/>
      <c r="C2339" s="220" t="s">
        <v>1</v>
      </c>
      <c r="D2339" s="220" t="s">
        <v>2249</v>
      </c>
      <c r="E2339" s="18" t="s">
        <v>1</v>
      </c>
      <c r="F2339" s="221">
        <v>587.37800000000004</v>
      </c>
      <c r="G2339" s="33"/>
      <c r="H2339" s="34"/>
    </row>
    <row r="2340" spans="1:8" s="2" customFormat="1" ht="16.899999999999999" customHeight="1">
      <c r="A2340" s="33"/>
      <c r="B2340" s="34"/>
      <c r="C2340" s="220" t="s">
        <v>1502</v>
      </c>
      <c r="D2340" s="220" t="s">
        <v>195</v>
      </c>
      <c r="E2340" s="18" t="s">
        <v>1</v>
      </c>
      <c r="F2340" s="221">
        <v>587.37800000000004</v>
      </c>
      <c r="G2340" s="33"/>
      <c r="H2340" s="34"/>
    </row>
    <row r="2341" spans="1:8" s="2" customFormat="1" ht="16.899999999999999" customHeight="1">
      <c r="A2341" s="33"/>
      <c r="B2341" s="34"/>
      <c r="C2341" s="222" t="s">
        <v>5774</v>
      </c>
      <c r="D2341" s="33"/>
      <c r="E2341" s="33"/>
      <c r="F2341" s="33"/>
      <c r="G2341" s="33"/>
      <c r="H2341" s="34"/>
    </row>
    <row r="2342" spans="1:8" s="2" customFormat="1" ht="16.899999999999999" customHeight="1">
      <c r="A2342" s="33"/>
      <c r="B2342" s="34"/>
      <c r="C2342" s="220" t="s">
        <v>326</v>
      </c>
      <c r="D2342" s="220" t="s">
        <v>327</v>
      </c>
      <c r="E2342" s="18" t="s">
        <v>228</v>
      </c>
      <c r="F2342" s="221">
        <v>505.14499999999998</v>
      </c>
      <c r="G2342" s="33"/>
      <c r="H2342" s="34"/>
    </row>
    <row r="2343" spans="1:8" s="2" customFormat="1" ht="16.899999999999999" customHeight="1">
      <c r="A2343" s="33"/>
      <c r="B2343" s="34"/>
      <c r="C2343" s="220" t="s">
        <v>512</v>
      </c>
      <c r="D2343" s="220" t="s">
        <v>513</v>
      </c>
      <c r="E2343" s="18" t="s">
        <v>228</v>
      </c>
      <c r="F2343" s="221">
        <v>82.233000000000004</v>
      </c>
      <c r="G2343" s="33"/>
      <c r="H2343" s="34"/>
    </row>
    <row r="2344" spans="1:8" s="2" customFormat="1" ht="16.899999999999999" customHeight="1">
      <c r="A2344" s="33"/>
      <c r="B2344" s="34"/>
      <c r="C2344" s="220" t="s">
        <v>334</v>
      </c>
      <c r="D2344" s="220" t="s">
        <v>858</v>
      </c>
      <c r="E2344" s="18" t="s">
        <v>228</v>
      </c>
      <c r="F2344" s="221">
        <v>411.16500000000002</v>
      </c>
      <c r="G2344" s="33"/>
      <c r="H2344" s="34"/>
    </row>
    <row r="2345" spans="1:8" s="2" customFormat="1" ht="16.899999999999999" customHeight="1">
      <c r="A2345" s="33"/>
      <c r="B2345" s="34"/>
      <c r="C2345" s="220" t="s">
        <v>521</v>
      </c>
      <c r="D2345" s="220" t="s">
        <v>862</v>
      </c>
      <c r="E2345" s="18" t="s">
        <v>228</v>
      </c>
      <c r="F2345" s="221">
        <v>176.21299999999999</v>
      </c>
      <c r="G2345" s="33"/>
      <c r="H2345" s="34"/>
    </row>
    <row r="2346" spans="1:8" s="2" customFormat="1" ht="16.899999999999999" customHeight="1">
      <c r="A2346" s="33"/>
      <c r="B2346" s="34"/>
      <c r="C2346" s="216" t="s">
        <v>267</v>
      </c>
      <c r="D2346" s="217" t="s">
        <v>1</v>
      </c>
      <c r="E2346" s="218" t="s">
        <v>1</v>
      </c>
      <c r="F2346" s="219">
        <v>2.492</v>
      </c>
      <c r="G2346" s="33"/>
      <c r="H2346" s="34"/>
    </row>
    <row r="2347" spans="1:8" s="2" customFormat="1" ht="16.899999999999999" customHeight="1">
      <c r="A2347" s="33"/>
      <c r="B2347" s="34"/>
      <c r="C2347" s="220" t="s">
        <v>1</v>
      </c>
      <c r="D2347" s="220" t="s">
        <v>4290</v>
      </c>
      <c r="E2347" s="18" t="s">
        <v>1</v>
      </c>
      <c r="F2347" s="221">
        <v>0</v>
      </c>
      <c r="G2347" s="33"/>
      <c r="H2347" s="34"/>
    </row>
    <row r="2348" spans="1:8" s="2" customFormat="1" ht="16.899999999999999" customHeight="1">
      <c r="A2348" s="33"/>
      <c r="B2348" s="34"/>
      <c r="C2348" s="220" t="s">
        <v>4174</v>
      </c>
      <c r="D2348" s="220" t="s">
        <v>4291</v>
      </c>
      <c r="E2348" s="18" t="s">
        <v>1</v>
      </c>
      <c r="F2348" s="221">
        <v>1.98</v>
      </c>
      <c r="G2348" s="33"/>
      <c r="H2348" s="34"/>
    </row>
    <row r="2349" spans="1:8" s="2" customFormat="1" ht="16.899999999999999" customHeight="1">
      <c r="A2349" s="33"/>
      <c r="B2349" s="34"/>
      <c r="C2349" s="220" t="s">
        <v>1</v>
      </c>
      <c r="D2349" s="220" t="s">
        <v>4292</v>
      </c>
      <c r="E2349" s="18" t="s">
        <v>1</v>
      </c>
      <c r="F2349" s="221">
        <v>0</v>
      </c>
      <c r="G2349" s="33"/>
      <c r="H2349" s="34"/>
    </row>
    <row r="2350" spans="1:8" s="2" customFormat="1" ht="16.899999999999999" customHeight="1">
      <c r="A2350" s="33"/>
      <c r="B2350" s="34"/>
      <c r="C2350" s="220" t="s">
        <v>1818</v>
      </c>
      <c r="D2350" s="220" t="s">
        <v>4293</v>
      </c>
      <c r="E2350" s="18" t="s">
        <v>1</v>
      </c>
      <c r="F2350" s="221">
        <v>0.39200000000000002</v>
      </c>
      <c r="G2350" s="33"/>
      <c r="H2350" s="34"/>
    </row>
    <row r="2351" spans="1:8" s="2" customFormat="1" ht="16.899999999999999" customHeight="1">
      <c r="A2351" s="33"/>
      <c r="B2351" s="34"/>
      <c r="C2351" s="220" t="s">
        <v>1</v>
      </c>
      <c r="D2351" s="220" t="s">
        <v>4294</v>
      </c>
      <c r="E2351" s="18" t="s">
        <v>1</v>
      </c>
      <c r="F2351" s="221">
        <v>0</v>
      </c>
      <c r="G2351" s="33"/>
      <c r="H2351" s="34"/>
    </row>
    <row r="2352" spans="1:8" s="2" customFormat="1" ht="16.899999999999999" customHeight="1">
      <c r="A2352" s="33"/>
      <c r="B2352" s="34"/>
      <c r="C2352" s="220" t="s">
        <v>4176</v>
      </c>
      <c r="D2352" s="220" t="s">
        <v>4295</v>
      </c>
      <c r="E2352" s="18" t="s">
        <v>1</v>
      </c>
      <c r="F2352" s="221">
        <v>0.12</v>
      </c>
      <c r="G2352" s="33"/>
      <c r="H2352" s="34"/>
    </row>
    <row r="2353" spans="1:8" s="2" customFormat="1" ht="16.899999999999999" customHeight="1">
      <c r="A2353" s="33"/>
      <c r="B2353" s="34"/>
      <c r="C2353" s="220" t="s">
        <v>267</v>
      </c>
      <c r="D2353" s="220" t="s">
        <v>195</v>
      </c>
      <c r="E2353" s="18" t="s">
        <v>1</v>
      </c>
      <c r="F2353" s="221">
        <v>2.492</v>
      </c>
      <c r="G2353" s="33"/>
      <c r="H2353" s="34"/>
    </row>
    <row r="2354" spans="1:8" s="2" customFormat="1" ht="16.899999999999999" customHeight="1">
      <c r="A2354" s="33"/>
      <c r="B2354" s="34"/>
      <c r="C2354" s="222" t="s">
        <v>5774</v>
      </c>
      <c r="D2354" s="33"/>
      <c r="E2354" s="33"/>
      <c r="F2354" s="33"/>
      <c r="G2354" s="33"/>
      <c r="H2354" s="34"/>
    </row>
    <row r="2355" spans="1:8" s="2" customFormat="1" ht="16.899999999999999" customHeight="1">
      <c r="A2355" s="33"/>
      <c r="B2355" s="34"/>
      <c r="C2355" s="220" t="s">
        <v>322</v>
      </c>
      <c r="D2355" s="220" t="s">
        <v>323</v>
      </c>
      <c r="E2355" s="18" t="s">
        <v>288</v>
      </c>
      <c r="F2355" s="221">
        <v>12.46</v>
      </c>
      <c r="G2355" s="33"/>
      <c r="H2355" s="34"/>
    </row>
    <row r="2356" spans="1:8" s="2" customFormat="1" ht="16.899999999999999" customHeight="1">
      <c r="A2356" s="33"/>
      <c r="B2356" s="34"/>
      <c r="C2356" s="220" t="s">
        <v>326</v>
      </c>
      <c r="D2356" s="220" t="s">
        <v>327</v>
      </c>
      <c r="E2356" s="18" t="s">
        <v>228</v>
      </c>
      <c r="F2356" s="221">
        <v>505.14499999999998</v>
      </c>
      <c r="G2356" s="33"/>
      <c r="H2356" s="34"/>
    </row>
    <row r="2357" spans="1:8" s="2" customFormat="1" ht="16.899999999999999" customHeight="1">
      <c r="A2357" s="33"/>
      <c r="B2357" s="34"/>
      <c r="C2357" s="216" t="s">
        <v>1818</v>
      </c>
      <c r="D2357" s="217" t="s">
        <v>1</v>
      </c>
      <c r="E2357" s="218" t="s">
        <v>1</v>
      </c>
      <c r="F2357" s="219">
        <v>0.39200000000000002</v>
      </c>
      <c r="G2357" s="33"/>
      <c r="H2357" s="34"/>
    </row>
    <row r="2358" spans="1:8" s="2" customFormat="1" ht="16.899999999999999" customHeight="1">
      <c r="A2358" s="33"/>
      <c r="B2358" s="34"/>
      <c r="C2358" s="220" t="s">
        <v>1</v>
      </c>
      <c r="D2358" s="220" t="s">
        <v>4292</v>
      </c>
      <c r="E2358" s="18" t="s">
        <v>1</v>
      </c>
      <c r="F2358" s="221">
        <v>0</v>
      </c>
      <c r="G2358" s="33"/>
      <c r="H2358" s="34"/>
    </row>
    <row r="2359" spans="1:8" s="2" customFormat="1" ht="16.899999999999999" customHeight="1">
      <c r="A2359" s="33"/>
      <c r="B2359" s="34"/>
      <c r="C2359" s="220" t="s">
        <v>1818</v>
      </c>
      <c r="D2359" s="220" t="s">
        <v>4293</v>
      </c>
      <c r="E2359" s="18" t="s">
        <v>1</v>
      </c>
      <c r="F2359" s="221">
        <v>0.39200000000000002</v>
      </c>
      <c r="G2359" s="33"/>
      <c r="H2359" s="34"/>
    </row>
    <row r="2360" spans="1:8" s="2" customFormat="1" ht="16.899999999999999" customHeight="1">
      <c r="A2360" s="33"/>
      <c r="B2360" s="34"/>
      <c r="C2360" s="222" t="s">
        <v>5774</v>
      </c>
      <c r="D2360" s="33"/>
      <c r="E2360" s="33"/>
      <c r="F2360" s="33"/>
      <c r="G2360" s="33"/>
      <c r="H2360" s="34"/>
    </row>
    <row r="2361" spans="1:8" s="2" customFormat="1" ht="16.899999999999999" customHeight="1">
      <c r="A2361" s="33"/>
      <c r="B2361" s="34"/>
      <c r="C2361" s="220" t="s">
        <v>322</v>
      </c>
      <c r="D2361" s="220" t="s">
        <v>323</v>
      </c>
      <c r="E2361" s="18" t="s">
        <v>288</v>
      </c>
      <c r="F2361" s="221">
        <v>12.46</v>
      </c>
      <c r="G2361" s="33"/>
      <c r="H2361" s="34"/>
    </row>
    <row r="2362" spans="1:8" s="2" customFormat="1" ht="16.899999999999999" customHeight="1">
      <c r="A2362" s="33"/>
      <c r="B2362" s="34"/>
      <c r="C2362" s="220" t="s">
        <v>4434</v>
      </c>
      <c r="D2362" s="220" t="s">
        <v>4435</v>
      </c>
      <c r="E2362" s="18" t="s">
        <v>228</v>
      </c>
      <c r="F2362" s="221">
        <v>1.1160000000000001</v>
      </c>
      <c r="G2362" s="33"/>
      <c r="H2362" s="34"/>
    </row>
    <row r="2363" spans="1:8" s="2" customFormat="1" ht="16.899999999999999" customHeight="1">
      <c r="A2363" s="33"/>
      <c r="B2363" s="34"/>
      <c r="C2363" s="216" t="s">
        <v>4174</v>
      </c>
      <c r="D2363" s="217" t="s">
        <v>1</v>
      </c>
      <c r="E2363" s="218" t="s">
        <v>1</v>
      </c>
      <c r="F2363" s="219">
        <v>1.98</v>
      </c>
      <c r="G2363" s="33"/>
      <c r="H2363" s="34"/>
    </row>
    <row r="2364" spans="1:8" s="2" customFormat="1" ht="16.899999999999999" customHeight="1">
      <c r="A2364" s="33"/>
      <c r="B2364" s="34"/>
      <c r="C2364" s="220" t="s">
        <v>1</v>
      </c>
      <c r="D2364" s="220" t="s">
        <v>4290</v>
      </c>
      <c r="E2364" s="18" t="s">
        <v>1</v>
      </c>
      <c r="F2364" s="221">
        <v>0</v>
      </c>
      <c r="G2364" s="33"/>
      <c r="H2364" s="34"/>
    </row>
    <row r="2365" spans="1:8" s="2" customFormat="1" ht="16.899999999999999" customHeight="1">
      <c r="A2365" s="33"/>
      <c r="B2365" s="34"/>
      <c r="C2365" s="220" t="s">
        <v>4174</v>
      </c>
      <c r="D2365" s="220" t="s">
        <v>4291</v>
      </c>
      <c r="E2365" s="18" t="s">
        <v>1</v>
      </c>
      <c r="F2365" s="221">
        <v>1.98</v>
      </c>
      <c r="G2365" s="33"/>
      <c r="H2365" s="34"/>
    </row>
    <row r="2366" spans="1:8" s="2" customFormat="1" ht="16.899999999999999" customHeight="1">
      <c r="A2366" s="33"/>
      <c r="B2366" s="34"/>
      <c r="C2366" s="222" t="s">
        <v>5774</v>
      </c>
      <c r="D2366" s="33"/>
      <c r="E2366" s="33"/>
      <c r="F2366" s="33"/>
      <c r="G2366" s="33"/>
      <c r="H2366" s="34"/>
    </row>
    <row r="2367" spans="1:8" s="2" customFormat="1" ht="16.899999999999999" customHeight="1">
      <c r="A2367" s="33"/>
      <c r="B2367" s="34"/>
      <c r="C2367" s="220" t="s">
        <v>322</v>
      </c>
      <c r="D2367" s="220" t="s">
        <v>323</v>
      </c>
      <c r="E2367" s="18" t="s">
        <v>288</v>
      </c>
      <c r="F2367" s="221">
        <v>12.46</v>
      </c>
      <c r="G2367" s="33"/>
      <c r="H2367" s="34"/>
    </row>
    <row r="2368" spans="1:8" s="2" customFormat="1" ht="16.899999999999999" customHeight="1">
      <c r="A2368" s="33"/>
      <c r="B2368" s="34"/>
      <c r="C2368" s="220" t="s">
        <v>4310</v>
      </c>
      <c r="D2368" s="220" t="s">
        <v>4311</v>
      </c>
      <c r="E2368" s="18" t="s">
        <v>228</v>
      </c>
      <c r="F2368" s="221">
        <v>28.997</v>
      </c>
      <c r="G2368" s="33"/>
      <c r="H2368" s="34"/>
    </row>
    <row r="2369" spans="1:8" s="2" customFormat="1" ht="16.899999999999999" customHeight="1">
      <c r="A2369" s="33"/>
      <c r="B2369" s="34"/>
      <c r="C2369" s="216" t="s">
        <v>4176</v>
      </c>
      <c r="D2369" s="217" t="s">
        <v>1</v>
      </c>
      <c r="E2369" s="218" t="s">
        <v>1</v>
      </c>
      <c r="F2369" s="219">
        <v>0.12</v>
      </c>
      <c r="G2369" s="33"/>
      <c r="H2369" s="34"/>
    </row>
    <row r="2370" spans="1:8" s="2" customFormat="1" ht="16.899999999999999" customHeight="1">
      <c r="A2370" s="33"/>
      <c r="B2370" s="34"/>
      <c r="C2370" s="220" t="s">
        <v>1</v>
      </c>
      <c r="D2370" s="220" t="s">
        <v>4294</v>
      </c>
      <c r="E2370" s="18" t="s">
        <v>1</v>
      </c>
      <c r="F2370" s="221">
        <v>0</v>
      </c>
      <c r="G2370" s="33"/>
      <c r="H2370" s="34"/>
    </row>
    <row r="2371" spans="1:8" s="2" customFormat="1" ht="16.899999999999999" customHeight="1">
      <c r="A2371" s="33"/>
      <c r="B2371" s="34"/>
      <c r="C2371" s="220" t="s">
        <v>4176</v>
      </c>
      <c r="D2371" s="220" t="s">
        <v>4295</v>
      </c>
      <c r="E2371" s="18" t="s">
        <v>1</v>
      </c>
      <c r="F2371" s="221">
        <v>0.12</v>
      </c>
      <c r="G2371" s="33"/>
      <c r="H2371" s="34"/>
    </row>
    <row r="2372" spans="1:8" s="2" customFormat="1" ht="16.899999999999999" customHeight="1">
      <c r="A2372" s="33"/>
      <c r="B2372" s="34"/>
      <c r="C2372" s="222" t="s">
        <v>5774</v>
      </c>
      <c r="D2372" s="33"/>
      <c r="E2372" s="33"/>
      <c r="F2372" s="33"/>
      <c r="G2372" s="33"/>
      <c r="H2372" s="34"/>
    </row>
    <row r="2373" spans="1:8" s="2" customFormat="1" ht="16.899999999999999" customHeight="1">
      <c r="A2373" s="33"/>
      <c r="B2373" s="34"/>
      <c r="C2373" s="220" t="s">
        <v>322</v>
      </c>
      <c r="D2373" s="220" t="s">
        <v>323</v>
      </c>
      <c r="E2373" s="18" t="s">
        <v>288</v>
      </c>
      <c r="F2373" s="221">
        <v>12.46</v>
      </c>
      <c r="G2373" s="33"/>
      <c r="H2373" s="34"/>
    </row>
    <row r="2374" spans="1:8" s="2" customFormat="1" ht="16.899999999999999" customHeight="1">
      <c r="A2374" s="33"/>
      <c r="B2374" s="34"/>
      <c r="C2374" s="220" t="s">
        <v>4415</v>
      </c>
      <c r="D2374" s="220" t="s">
        <v>4416</v>
      </c>
      <c r="E2374" s="18" t="s">
        <v>228</v>
      </c>
      <c r="F2374" s="221">
        <v>1.228</v>
      </c>
      <c r="G2374" s="33"/>
      <c r="H2374" s="34"/>
    </row>
    <row r="2375" spans="1:8" s="2" customFormat="1" ht="16.899999999999999" customHeight="1">
      <c r="A2375" s="33"/>
      <c r="B2375" s="34"/>
      <c r="C2375" s="216" t="s">
        <v>4178</v>
      </c>
      <c r="D2375" s="217" t="s">
        <v>1</v>
      </c>
      <c r="E2375" s="218" t="s">
        <v>1</v>
      </c>
      <c r="F2375" s="219">
        <v>790.09699999999998</v>
      </c>
      <c r="G2375" s="33"/>
      <c r="H2375" s="34"/>
    </row>
    <row r="2376" spans="1:8" s="2" customFormat="1" ht="16.899999999999999" customHeight="1">
      <c r="A2376" s="33"/>
      <c r="B2376" s="34"/>
      <c r="C2376" s="220" t="s">
        <v>1</v>
      </c>
      <c r="D2376" s="220" t="s">
        <v>4313</v>
      </c>
      <c r="E2376" s="18" t="s">
        <v>1</v>
      </c>
      <c r="F2376" s="221">
        <v>0</v>
      </c>
      <c r="G2376" s="33"/>
      <c r="H2376" s="34"/>
    </row>
    <row r="2377" spans="1:8" s="2" customFormat="1" ht="16.899999999999999" customHeight="1">
      <c r="A2377" s="33"/>
      <c r="B2377" s="34"/>
      <c r="C2377" s="220" t="s">
        <v>1</v>
      </c>
      <c r="D2377" s="220" t="s">
        <v>4382</v>
      </c>
      <c r="E2377" s="18" t="s">
        <v>1</v>
      </c>
      <c r="F2377" s="221">
        <v>8.3160000000000007</v>
      </c>
      <c r="G2377" s="33"/>
      <c r="H2377" s="34"/>
    </row>
    <row r="2378" spans="1:8" s="2" customFormat="1" ht="16.899999999999999" customHeight="1">
      <c r="A2378" s="33"/>
      <c r="B2378" s="34"/>
      <c r="C2378" s="220" t="s">
        <v>1</v>
      </c>
      <c r="D2378" s="220" t="s">
        <v>4383</v>
      </c>
      <c r="E2378" s="18" t="s">
        <v>1</v>
      </c>
      <c r="F2378" s="221">
        <v>1.8520000000000001</v>
      </c>
      <c r="G2378" s="33"/>
      <c r="H2378" s="34"/>
    </row>
    <row r="2379" spans="1:8" s="2" customFormat="1" ht="16.899999999999999" customHeight="1">
      <c r="A2379" s="33"/>
      <c r="B2379" s="34"/>
      <c r="C2379" s="220" t="s">
        <v>1</v>
      </c>
      <c r="D2379" s="220" t="s">
        <v>4384</v>
      </c>
      <c r="E2379" s="18" t="s">
        <v>1</v>
      </c>
      <c r="F2379" s="221">
        <v>26.114000000000001</v>
      </c>
      <c r="G2379" s="33"/>
      <c r="H2379" s="34"/>
    </row>
    <row r="2380" spans="1:8" s="2" customFormat="1" ht="16.899999999999999" customHeight="1">
      <c r="A2380" s="33"/>
      <c r="B2380" s="34"/>
      <c r="C2380" s="220" t="s">
        <v>1</v>
      </c>
      <c r="D2380" s="220" t="s">
        <v>4385</v>
      </c>
      <c r="E2380" s="18" t="s">
        <v>1</v>
      </c>
      <c r="F2380" s="221">
        <v>186.69399999999999</v>
      </c>
      <c r="G2380" s="33"/>
      <c r="H2380" s="34"/>
    </row>
    <row r="2381" spans="1:8" s="2" customFormat="1" ht="16.899999999999999" customHeight="1">
      <c r="A2381" s="33"/>
      <c r="B2381" s="34"/>
      <c r="C2381" s="220" t="s">
        <v>1</v>
      </c>
      <c r="D2381" s="220" t="s">
        <v>4386</v>
      </c>
      <c r="E2381" s="18" t="s">
        <v>1</v>
      </c>
      <c r="F2381" s="221">
        <v>216.523</v>
      </c>
      <c r="G2381" s="33"/>
      <c r="H2381" s="34"/>
    </row>
    <row r="2382" spans="1:8" s="2" customFormat="1" ht="16.899999999999999" customHeight="1">
      <c r="A2382" s="33"/>
      <c r="B2382" s="34"/>
      <c r="C2382" s="220" t="s">
        <v>1</v>
      </c>
      <c r="D2382" s="220" t="s">
        <v>4387</v>
      </c>
      <c r="E2382" s="18" t="s">
        <v>1</v>
      </c>
      <c r="F2382" s="221">
        <v>84.599000000000004</v>
      </c>
      <c r="G2382" s="33"/>
      <c r="H2382" s="34"/>
    </row>
    <row r="2383" spans="1:8" s="2" customFormat="1" ht="16.899999999999999" customHeight="1">
      <c r="A2383" s="33"/>
      <c r="B2383" s="34"/>
      <c r="C2383" s="220" t="s">
        <v>1</v>
      </c>
      <c r="D2383" s="220" t="s">
        <v>4388</v>
      </c>
      <c r="E2383" s="18" t="s">
        <v>1</v>
      </c>
      <c r="F2383" s="221">
        <v>41.122</v>
      </c>
      <c r="G2383" s="33"/>
      <c r="H2383" s="34"/>
    </row>
    <row r="2384" spans="1:8" s="2" customFormat="1" ht="16.899999999999999" customHeight="1">
      <c r="A2384" s="33"/>
      <c r="B2384" s="34"/>
      <c r="C2384" s="220" t="s">
        <v>1</v>
      </c>
      <c r="D2384" s="220" t="s">
        <v>4389</v>
      </c>
      <c r="E2384" s="18" t="s">
        <v>1</v>
      </c>
      <c r="F2384" s="221">
        <v>92.015000000000001</v>
      </c>
      <c r="G2384" s="33"/>
      <c r="H2384" s="34"/>
    </row>
    <row r="2385" spans="1:8" s="2" customFormat="1" ht="16.899999999999999" customHeight="1">
      <c r="A2385" s="33"/>
      <c r="B2385" s="34"/>
      <c r="C2385" s="220" t="s">
        <v>1</v>
      </c>
      <c r="D2385" s="220" t="s">
        <v>4390</v>
      </c>
      <c r="E2385" s="18" t="s">
        <v>1</v>
      </c>
      <c r="F2385" s="221">
        <v>26.841999999999999</v>
      </c>
      <c r="G2385" s="33"/>
      <c r="H2385" s="34"/>
    </row>
    <row r="2386" spans="1:8" s="2" customFormat="1" ht="16.899999999999999" customHeight="1">
      <c r="A2386" s="33"/>
      <c r="B2386" s="34"/>
      <c r="C2386" s="220" t="s">
        <v>1</v>
      </c>
      <c r="D2386" s="220" t="s">
        <v>4391</v>
      </c>
      <c r="E2386" s="18" t="s">
        <v>1</v>
      </c>
      <c r="F2386" s="221">
        <v>51.067999999999998</v>
      </c>
      <c r="G2386" s="33"/>
      <c r="H2386" s="34"/>
    </row>
    <row r="2387" spans="1:8" s="2" customFormat="1" ht="16.899999999999999" customHeight="1">
      <c r="A2387" s="33"/>
      <c r="B2387" s="34"/>
      <c r="C2387" s="220" t="s">
        <v>1</v>
      </c>
      <c r="D2387" s="220" t="s">
        <v>4392</v>
      </c>
      <c r="E2387" s="18" t="s">
        <v>1</v>
      </c>
      <c r="F2387" s="221">
        <v>46.271999999999998</v>
      </c>
      <c r="G2387" s="33"/>
      <c r="H2387" s="34"/>
    </row>
    <row r="2388" spans="1:8" s="2" customFormat="1" ht="16.899999999999999" customHeight="1">
      <c r="A2388" s="33"/>
      <c r="B2388" s="34"/>
      <c r="C2388" s="220" t="s">
        <v>1</v>
      </c>
      <c r="D2388" s="220" t="s">
        <v>4334</v>
      </c>
      <c r="E2388" s="18" t="s">
        <v>1</v>
      </c>
      <c r="F2388" s="221">
        <v>0</v>
      </c>
      <c r="G2388" s="33"/>
      <c r="H2388" s="34"/>
    </row>
    <row r="2389" spans="1:8" s="2" customFormat="1" ht="16.899999999999999" customHeight="1">
      <c r="A2389" s="33"/>
      <c r="B2389" s="34"/>
      <c r="C2389" s="220" t="s">
        <v>1</v>
      </c>
      <c r="D2389" s="220" t="s">
        <v>4393</v>
      </c>
      <c r="E2389" s="18" t="s">
        <v>1</v>
      </c>
      <c r="F2389" s="221">
        <v>1.758</v>
      </c>
      <c r="G2389" s="33"/>
      <c r="H2389" s="34"/>
    </row>
    <row r="2390" spans="1:8" s="2" customFormat="1" ht="16.899999999999999" customHeight="1">
      <c r="A2390" s="33"/>
      <c r="B2390" s="34"/>
      <c r="C2390" s="220" t="s">
        <v>1</v>
      </c>
      <c r="D2390" s="220" t="s">
        <v>4340</v>
      </c>
      <c r="E2390" s="18" t="s">
        <v>1</v>
      </c>
      <c r="F2390" s="221">
        <v>0</v>
      </c>
      <c r="G2390" s="33"/>
      <c r="H2390" s="34"/>
    </row>
    <row r="2391" spans="1:8" s="2" customFormat="1" ht="16.899999999999999" customHeight="1">
      <c r="A2391" s="33"/>
      <c r="B2391" s="34"/>
      <c r="C2391" s="220" t="s">
        <v>1</v>
      </c>
      <c r="D2391" s="220" t="s">
        <v>4394</v>
      </c>
      <c r="E2391" s="18" t="s">
        <v>1</v>
      </c>
      <c r="F2391" s="221">
        <v>3.2360000000000002</v>
      </c>
      <c r="G2391" s="33"/>
      <c r="H2391" s="34"/>
    </row>
    <row r="2392" spans="1:8" s="2" customFormat="1" ht="16.899999999999999" customHeight="1">
      <c r="A2392" s="33"/>
      <c r="B2392" s="34"/>
      <c r="C2392" s="220" t="s">
        <v>1</v>
      </c>
      <c r="D2392" s="220" t="s">
        <v>4395</v>
      </c>
      <c r="E2392" s="18" t="s">
        <v>1</v>
      </c>
      <c r="F2392" s="221">
        <v>3.105</v>
      </c>
      <c r="G2392" s="33"/>
      <c r="H2392" s="34"/>
    </row>
    <row r="2393" spans="1:8" s="2" customFormat="1" ht="16.899999999999999" customHeight="1">
      <c r="A2393" s="33"/>
      <c r="B2393" s="34"/>
      <c r="C2393" s="220" t="s">
        <v>1</v>
      </c>
      <c r="D2393" s="220" t="s">
        <v>4396</v>
      </c>
      <c r="E2393" s="18" t="s">
        <v>1</v>
      </c>
      <c r="F2393" s="221">
        <v>0.58099999999999996</v>
      </c>
      <c r="G2393" s="33"/>
      <c r="H2393" s="34"/>
    </row>
    <row r="2394" spans="1:8" s="2" customFormat="1" ht="16.899999999999999" customHeight="1">
      <c r="A2394" s="33"/>
      <c r="B2394" s="34"/>
      <c r="C2394" s="220" t="s">
        <v>4178</v>
      </c>
      <c r="D2394" s="220" t="s">
        <v>195</v>
      </c>
      <c r="E2394" s="18" t="s">
        <v>1</v>
      </c>
      <c r="F2394" s="221">
        <v>790.09699999999998</v>
      </c>
      <c r="G2394" s="33"/>
      <c r="H2394" s="34"/>
    </row>
    <row r="2395" spans="1:8" s="2" customFormat="1" ht="16.899999999999999" customHeight="1">
      <c r="A2395" s="33"/>
      <c r="B2395" s="34"/>
      <c r="C2395" s="222" t="s">
        <v>5774</v>
      </c>
      <c r="D2395" s="33"/>
      <c r="E2395" s="33"/>
      <c r="F2395" s="33"/>
      <c r="G2395" s="33"/>
      <c r="H2395" s="34"/>
    </row>
    <row r="2396" spans="1:8" s="2" customFormat="1" ht="16.899999999999999" customHeight="1">
      <c r="A2396" s="33"/>
      <c r="B2396" s="34"/>
      <c r="C2396" s="220" t="s">
        <v>4379</v>
      </c>
      <c r="D2396" s="220" t="s">
        <v>4380</v>
      </c>
      <c r="E2396" s="18" t="s">
        <v>288</v>
      </c>
      <c r="F2396" s="221">
        <v>790.09699999999998</v>
      </c>
      <c r="G2396" s="33"/>
      <c r="H2396" s="34"/>
    </row>
    <row r="2397" spans="1:8" s="2" customFormat="1" ht="16.899999999999999" customHeight="1">
      <c r="A2397" s="33"/>
      <c r="B2397" s="34"/>
      <c r="C2397" s="220" t="s">
        <v>1560</v>
      </c>
      <c r="D2397" s="220" t="s">
        <v>1561</v>
      </c>
      <c r="E2397" s="18" t="s">
        <v>288</v>
      </c>
      <c r="F2397" s="221">
        <v>908.26700000000005</v>
      </c>
      <c r="G2397" s="33"/>
      <c r="H2397" s="34"/>
    </row>
    <row r="2398" spans="1:8" s="2" customFormat="1" ht="16.899999999999999" customHeight="1">
      <c r="A2398" s="33"/>
      <c r="B2398" s="34"/>
      <c r="C2398" s="216" t="s">
        <v>1838</v>
      </c>
      <c r="D2398" s="217" t="s">
        <v>1</v>
      </c>
      <c r="E2398" s="218" t="s">
        <v>1</v>
      </c>
      <c r="F2398" s="219">
        <v>5.5</v>
      </c>
      <c r="G2398" s="33"/>
      <c r="H2398" s="34"/>
    </row>
    <row r="2399" spans="1:8" s="2" customFormat="1" ht="16.899999999999999" customHeight="1">
      <c r="A2399" s="33"/>
      <c r="B2399" s="34"/>
      <c r="C2399" s="220" t="s">
        <v>1</v>
      </c>
      <c r="D2399" s="220" t="s">
        <v>4297</v>
      </c>
      <c r="E2399" s="18" t="s">
        <v>1</v>
      </c>
      <c r="F2399" s="221">
        <v>5.5</v>
      </c>
      <c r="G2399" s="33"/>
      <c r="H2399" s="34"/>
    </row>
    <row r="2400" spans="1:8" s="2" customFormat="1" ht="16.899999999999999" customHeight="1">
      <c r="A2400" s="33"/>
      <c r="B2400" s="34"/>
      <c r="C2400" s="220" t="s">
        <v>1838</v>
      </c>
      <c r="D2400" s="220" t="s">
        <v>195</v>
      </c>
      <c r="E2400" s="18" t="s">
        <v>1</v>
      </c>
      <c r="F2400" s="221">
        <v>5.5</v>
      </c>
      <c r="G2400" s="33"/>
      <c r="H2400" s="34"/>
    </row>
    <row r="2401" spans="1:8" s="2" customFormat="1" ht="16.899999999999999" customHeight="1">
      <c r="A2401" s="33"/>
      <c r="B2401" s="34"/>
      <c r="C2401" s="222" t="s">
        <v>5774</v>
      </c>
      <c r="D2401" s="33"/>
      <c r="E2401" s="33"/>
      <c r="F2401" s="33"/>
      <c r="G2401" s="33"/>
      <c r="H2401" s="34"/>
    </row>
    <row r="2402" spans="1:8" s="2" customFormat="1" ht="16.899999999999999" customHeight="1">
      <c r="A2402" s="33"/>
      <c r="B2402" s="34"/>
      <c r="C2402" s="220" t="s">
        <v>2030</v>
      </c>
      <c r="D2402" s="220" t="s">
        <v>2031</v>
      </c>
      <c r="E2402" s="18" t="s">
        <v>280</v>
      </c>
      <c r="F2402" s="221">
        <v>5.5</v>
      </c>
      <c r="G2402" s="33"/>
      <c r="H2402" s="34"/>
    </row>
    <row r="2403" spans="1:8" s="2" customFormat="1" ht="16.899999999999999" customHeight="1">
      <c r="A2403" s="33"/>
      <c r="B2403" s="34"/>
      <c r="C2403" s="220" t="s">
        <v>2043</v>
      </c>
      <c r="D2403" s="220" t="s">
        <v>2044</v>
      </c>
      <c r="E2403" s="18" t="s">
        <v>228</v>
      </c>
      <c r="F2403" s="221">
        <v>62.524000000000001</v>
      </c>
      <c r="G2403" s="33"/>
      <c r="H2403" s="34"/>
    </row>
    <row r="2404" spans="1:8" s="2" customFormat="1" ht="16.899999999999999" customHeight="1">
      <c r="A2404" s="33"/>
      <c r="B2404" s="34"/>
      <c r="C2404" s="220" t="s">
        <v>3423</v>
      </c>
      <c r="D2404" s="220" t="s">
        <v>3424</v>
      </c>
      <c r="E2404" s="18" t="s">
        <v>280</v>
      </c>
      <c r="F2404" s="221">
        <v>36.299999999999997</v>
      </c>
      <c r="G2404" s="33"/>
      <c r="H2404" s="34"/>
    </row>
    <row r="2405" spans="1:8" s="2" customFormat="1" ht="16.899999999999999" customHeight="1">
      <c r="A2405" s="33"/>
      <c r="B2405" s="34"/>
      <c r="C2405" s="216" t="s">
        <v>1840</v>
      </c>
      <c r="D2405" s="217" t="s">
        <v>1</v>
      </c>
      <c r="E2405" s="218" t="s">
        <v>1</v>
      </c>
      <c r="F2405" s="219">
        <v>4.4000000000000004</v>
      </c>
      <c r="G2405" s="33"/>
      <c r="H2405" s="34"/>
    </row>
    <row r="2406" spans="1:8" s="2" customFormat="1" ht="16.899999999999999" customHeight="1">
      <c r="A2406" s="33"/>
      <c r="B2406" s="34"/>
      <c r="C2406" s="220" t="s">
        <v>1</v>
      </c>
      <c r="D2406" s="220" t="s">
        <v>4299</v>
      </c>
      <c r="E2406" s="18" t="s">
        <v>1</v>
      </c>
      <c r="F2406" s="221">
        <v>4.4000000000000004</v>
      </c>
      <c r="G2406" s="33"/>
      <c r="H2406" s="34"/>
    </row>
    <row r="2407" spans="1:8" s="2" customFormat="1" ht="16.899999999999999" customHeight="1">
      <c r="A2407" s="33"/>
      <c r="B2407" s="34"/>
      <c r="C2407" s="220" t="s">
        <v>1840</v>
      </c>
      <c r="D2407" s="220" t="s">
        <v>195</v>
      </c>
      <c r="E2407" s="18" t="s">
        <v>1</v>
      </c>
      <c r="F2407" s="221">
        <v>4.4000000000000004</v>
      </c>
      <c r="G2407" s="33"/>
      <c r="H2407" s="34"/>
    </row>
    <row r="2408" spans="1:8" s="2" customFormat="1" ht="16.899999999999999" customHeight="1">
      <c r="A2408" s="33"/>
      <c r="B2408" s="34"/>
      <c r="C2408" s="222" t="s">
        <v>5774</v>
      </c>
      <c r="D2408" s="33"/>
      <c r="E2408" s="33"/>
      <c r="F2408" s="33"/>
      <c r="G2408" s="33"/>
      <c r="H2408" s="34"/>
    </row>
    <row r="2409" spans="1:8" s="2" customFormat="1" ht="16.899999999999999" customHeight="1">
      <c r="A2409" s="33"/>
      <c r="B2409" s="34"/>
      <c r="C2409" s="220" t="s">
        <v>2034</v>
      </c>
      <c r="D2409" s="220" t="s">
        <v>2035</v>
      </c>
      <c r="E2409" s="18" t="s">
        <v>280</v>
      </c>
      <c r="F2409" s="221">
        <v>4.4000000000000004</v>
      </c>
      <c r="G2409" s="33"/>
      <c r="H2409" s="34"/>
    </row>
    <row r="2410" spans="1:8" s="2" customFormat="1" ht="16.899999999999999" customHeight="1">
      <c r="A2410" s="33"/>
      <c r="B2410" s="34"/>
      <c r="C2410" s="220" t="s">
        <v>2043</v>
      </c>
      <c r="D2410" s="220" t="s">
        <v>2044</v>
      </c>
      <c r="E2410" s="18" t="s">
        <v>228</v>
      </c>
      <c r="F2410" s="221">
        <v>62.524000000000001</v>
      </c>
      <c r="G2410" s="33"/>
      <c r="H2410" s="34"/>
    </row>
    <row r="2411" spans="1:8" s="2" customFormat="1" ht="16.899999999999999" customHeight="1">
      <c r="A2411" s="33"/>
      <c r="B2411" s="34"/>
      <c r="C2411" s="220" t="s">
        <v>3423</v>
      </c>
      <c r="D2411" s="220" t="s">
        <v>3424</v>
      </c>
      <c r="E2411" s="18" t="s">
        <v>280</v>
      </c>
      <c r="F2411" s="221">
        <v>36.299999999999997</v>
      </c>
      <c r="G2411" s="33"/>
      <c r="H2411" s="34"/>
    </row>
    <row r="2412" spans="1:8" s="2" customFormat="1" ht="16.899999999999999" customHeight="1">
      <c r="A2412" s="33"/>
      <c r="B2412" s="34"/>
      <c r="C2412" s="216" t="s">
        <v>4802</v>
      </c>
      <c r="D2412" s="217" t="s">
        <v>4802</v>
      </c>
      <c r="E2412" s="218" t="s">
        <v>1</v>
      </c>
      <c r="F2412" s="219">
        <v>10</v>
      </c>
      <c r="G2412" s="33"/>
      <c r="H2412" s="34"/>
    </row>
    <row r="2413" spans="1:8" s="2" customFormat="1" ht="16.899999999999999" customHeight="1">
      <c r="A2413" s="33"/>
      <c r="B2413" s="34"/>
      <c r="C2413" s="220" t="s">
        <v>1</v>
      </c>
      <c r="D2413" s="220" t="s">
        <v>4798</v>
      </c>
      <c r="E2413" s="18" t="s">
        <v>1</v>
      </c>
      <c r="F2413" s="221">
        <v>0</v>
      </c>
      <c r="G2413" s="33"/>
      <c r="H2413" s="34"/>
    </row>
    <row r="2414" spans="1:8" s="2" customFormat="1" ht="16.899999999999999" customHeight="1">
      <c r="A2414" s="33"/>
      <c r="B2414" s="34"/>
      <c r="C2414" s="220" t="s">
        <v>4799</v>
      </c>
      <c r="D2414" s="220" t="s">
        <v>4800</v>
      </c>
      <c r="E2414" s="18" t="s">
        <v>1</v>
      </c>
      <c r="F2414" s="221">
        <v>8</v>
      </c>
      <c r="G2414" s="33"/>
      <c r="H2414" s="34"/>
    </row>
    <row r="2415" spans="1:8" s="2" customFormat="1" ht="16.899999999999999" customHeight="1">
      <c r="A2415" s="33"/>
      <c r="B2415" s="34"/>
      <c r="C2415" s="220" t="s">
        <v>4182</v>
      </c>
      <c r="D2415" s="220" t="s">
        <v>4801</v>
      </c>
      <c r="E2415" s="18" t="s">
        <v>1</v>
      </c>
      <c r="F2415" s="221">
        <v>2</v>
      </c>
      <c r="G2415" s="33"/>
      <c r="H2415" s="34"/>
    </row>
    <row r="2416" spans="1:8" s="2" customFormat="1" ht="16.899999999999999" customHeight="1">
      <c r="A2416" s="33"/>
      <c r="B2416" s="34"/>
      <c r="C2416" s="220" t="s">
        <v>4802</v>
      </c>
      <c r="D2416" s="220" t="s">
        <v>195</v>
      </c>
      <c r="E2416" s="18" t="s">
        <v>1</v>
      </c>
      <c r="F2416" s="221">
        <v>10</v>
      </c>
      <c r="G2416" s="33"/>
      <c r="H2416" s="34"/>
    </row>
    <row r="2417" spans="1:8" s="2" customFormat="1" ht="16.899999999999999" customHeight="1">
      <c r="A2417" s="33"/>
      <c r="B2417" s="34"/>
      <c r="C2417" s="216" t="s">
        <v>4799</v>
      </c>
      <c r="D2417" s="217" t="s">
        <v>4799</v>
      </c>
      <c r="E2417" s="218" t="s">
        <v>1</v>
      </c>
      <c r="F2417" s="219">
        <v>8</v>
      </c>
      <c r="G2417" s="33"/>
      <c r="H2417" s="34"/>
    </row>
    <row r="2418" spans="1:8" s="2" customFormat="1" ht="16.899999999999999" customHeight="1">
      <c r="A2418" s="33"/>
      <c r="B2418" s="34"/>
      <c r="C2418" s="220" t="s">
        <v>1</v>
      </c>
      <c r="D2418" s="220" t="s">
        <v>4798</v>
      </c>
      <c r="E2418" s="18" t="s">
        <v>1</v>
      </c>
      <c r="F2418" s="221">
        <v>0</v>
      </c>
      <c r="G2418" s="33"/>
      <c r="H2418" s="34"/>
    </row>
    <row r="2419" spans="1:8" s="2" customFormat="1" ht="16.899999999999999" customHeight="1">
      <c r="A2419" s="33"/>
      <c r="B2419" s="34"/>
      <c r="C2419" s="220" t="s">
        <v>4799</v>
      </c>
      <c r="D2419" s="220" t="s">
        <v>4800</v>
      </c>
      <c r="E2419" s="18" t="s">
        <v>1</v>
      </c>
      <c r="F2419" s="221">
        <v>8</v>
      </c>
      <c r="G2419" s="33"/>
      <c r="H2419" s="34"/>
    </row>
    <row r="2420" spans="1:8" s="2" customFormat="1" ht="16.899999999999999" customHeight="1">
      <c r="A2420" s="33"/>
      <c r="B2420" s="34"/>
      <c r="C2420" s="216" t="s">
        <v>4182</v>
      </c>
      <c r="D2420" s="217" t="s">
        <v>1</v>
      </c>
      <c r="E2420" s="218" t="s">
        <v>1</v>
      </c>
      <c r="F2420" s="219">
        <v>2</v>
      </c>
      <c r="G2420" s="33"/>
      <c r="H2420" s="34"/>
    </row>
    <row r="2421" spans="1:8" s="2" customFormat="1" ht="16.899999999999999" customHeight="1">
      <c r="A2421" s="33"/>
      <c r="B2421" s="34"/>
      <c r="C2421" s="220" t="s">
        <v>4182</v>
      </c>
      <c r="D2421" s="220" t="s">
        <v>4801</v>
      </c>
      <c r="E2421" s="18" t="s">
        <v>1</v>
      </c>
      <c r="F2421" s="221">
        <v>2</v>
      </c>
      <c r="G2421" s="33"/>
      <c r="H2421" s="34"/>
    </row>
    <row r="2422" spans="1:8" s="2" customFormat="1" ht="16.899999999999999" customHeight="1">
      <c r="A2422" s="33"/>
      <c r="B2422" s="34"/>
      <c r="C2422" s="222" t="s">
        <v>5774</v>
      </c>
      <c r="D2422" s="33"/>
      <c r="E2422" s="33"/>
      <c r="F2422" s="33"/>
      <c r="G2422" s="33"/>
      <c r="H2422" s="34"/>
    </row>
    <row r="2423" spans="1:8" s="2" customFormat="1" ht="22.5">
      <c r="A2423" s="33"/>
      <c r="B2423" s="34"/>
      <c r="C2423" s="220" t="s">
        <v>4795</v>
      </c>
      <c r="D2423" s="220" t="s">
        <v>4796</v>
      </c>
      <c r="E2423" s="18" t="s">
        <v>280</v>
      </c>
      <c r="F2423" s="221">
        <v>10</v>
      </c>
      <c r="G2423" s="33"/>
      <c r="H2423" s="34"/>
    </row>
    <row r="2424" spans="1:8" s="2" customFormat="1" ht="16.899999999999999" customHeight="1">
      <c r="A2424" s="33"/>
      <c r="B2424" s="34"/>
      <c r="C2424" s="220" t="s">
        <v>4803</v>
      </c>
      <c r="D2424" s="220" t="s">
        <v>4804</v>
      </c>
      <c r="E2424" s="18" t="s">
        <v>280</v>
      </c>
      <c r="F2424" s="221">
        <v>2</v>
      </c>
      <c r="G2424" s="33"/>
      <c r="H2424" s="34"/>
    </row>
    <row r="2425" spans="1:8" s="2" customFormat="1" ht="16.899999999999999" customHeight="1">
      <c r="A2425" s="33"/>
      <c r="B2425" s="34"/>
      <c r="C2425" s="216" t="s">
        <v>4791</v>
      </c>
      <c r="D2425" s="217" t="s">
        <v>4791</v>
      </c>
      <c r="E2425" s="218" t="s">
        <v>1</v>
      </c>
      <c r="F2425" s="219">
        <v>351.5</v>
      </c>
      <c r="G2425" s="33"/>
      <c r="H2425" s="34"/>
    </row>
    <row r="2426" spans="1:8" s="2" customFormat="1" ht="16.899999999999999" customHeight="1">
      <c r="A2426" s="33"/>
      <c r="B2426" s="34"/>
      <c r="C2426" s="220" t="s">
        <v>1</v>
      </c>
      <c r="D2426" s="220" t="s">
        <v>4787</v>
      </c>
      <c r="E2426" s="18" t="s">
        <v>1</v>
      </c>
      <c r="F2426" s="221">
        <v>0</v>
      </c>
      <c r="G2426" s="33"/>
      <c r="H2426" s="34"/>
    </row>
    <row r="2427" spans="1:8" s="2" customFormat="1" ht="16.899999999999999" customHeight="1">
      <c r="A2427" s="33"/>
      <c r="B2427" s="34"/>
      <c r="C2427" s="220" t="s">
        <v>4788</v>
      </c>
      <c r="D2427" s="220" t="s">
        <v>4789</v>
      </c>
      <c r="E2427" s="18" t="s">
        <v>1</v>
      </c>
      <c r="F2427" s="221">
        <v>342.5</v>
      </c>
      <c r="G2427" s="33"/>
      <c r="H2427" s="34"/>
    </row>
    <row r="2428" spans="1:8" s="2" customFormat="1" ht="16.899999999999999" customHeight="1">
      <c r="A2428" s="33"/>
      <c r="B2428" s="34"/>
      <c r="C2428" s="220" t="s">
        <v>4183</v>
      </c>
      <c r="D2428" s="220" t="s">
        <v>4790</v>
      </c>
      <c r="E2428" s="18" t="s">
        <v>1</v>
      </c>
      <c r="F2428" s="221">
        <v>9</v>
      </c>
      <c r="G2428" s="33"/>
      <c r="H2428" s="34"/>
    </row>
    <row r="2429" spans="1:8" s="2" customFormat="1" ht="16.899999999999999" customHeight="1">
      <c r="A2429" s="33"/>
      <c r="B2429" s="34"/>
      <c r="C2429" s="220" t="s">
        <v>4791</v>
      </c>
      <c r="D2429" s="220" t="s">
        <v>195</v>
      </c>
      <c r="E2429" s="18" t="s">
        <v>1</v>
      </c>
      <c r="F2429" s="221">
        <v>351.5</v>
      </c>
      <c r="G2429" s="33"/>
      <c r="H2429" s="34"/>
    </row>
    <row r="2430" spans="1:8" s="2" customFormat="1" ht="16.899999999999999" customHeight="1">
      <c r="A2430" s="33"/>
      <c r="B2430" s="34"/>
      <c r="C2430" s="216" t="s">
        <v>4788</v>
      </c>
      <c r="D2430" s="217" t="s">
        <v>4788</v>
      </c>
      <c r="E2430" s="218" t="s">
        <v>1</v>
      </c>
      <c r="F2430" s="219">
        <v>342.5</v>
      </c>
      <c r="G2430" s="33"/>
      <c r="H2430" s="34"/>
    </row>
    <row r="2431" spans="1:8" s="2" customFormat="1" ht="16.899999999999999" customHeight="1">
      <c r="A2431" s="33"/>
      <c r="B2431" s="34"/>
      <c r="C2431" s="220" t="s">
        <v>1</v>
      </c>
      <c r="D2431" s="220" t="s">
        <v>4787</v>
      </c>
      <c r="E2431" s="18" t="s">
        <v>1</v>
      </c>
      <c r="F2431" s="221">
        <v>0</v>
      </c>
      <c r="G2431" s="33"/>
      <c r="H2431" s="34"/>
    </row>
    <row r="2432" spans="1:8" s="2" customFormat="1" ht="16.899999999999999" customHeight="1">
      <c r="A2432" s="33"/>
      <c r="B2432" s="34"/>
      <c r="C2432" s="220" t="s">
        <v>4788</v>
      </c>
      <c r="D2432" s="220" t="s">
        <v>4789</v>
      </c>
      <c r="E2432" s="18" t="s">
        <v>1</v>
      </c>
      <c r="F2432" s="221">
        <v>342.5</v>
      </c>
      <c r="G2432" s="33"/>
      <c r="H2432" s="34"/>
    </row>
    <row r="2433" spans="1:8" s="2" customFormat="1" ht="16.899999999999999" customHeight="1">
      <c r="A2433" s="33"/>
      <c r="B2433" s="34"/>
      <c r="C2433" s="216" t="s">
        <v>4183</v>
      </c>
      <c r="D2433" s="217" t="s">
        <v>1</v>
      </c>
      <c r="E2433" s="218" t="s">
        <v>1</v>
      </c>
      <c r="F2433" s="219">
        <v>9</v>
      </c>
      <c r="G2433" s="33"/>
      <c r="H2433" s="34"/>
    </row>
    <row r="2434" spans="1:8" s="2" customFormat="1" ht="16.899999999999999" customHeight="1">
      <c r="A2434" s="33"/>
      <c r="B2434" s="34"/>
      <c r="C2434" s="220" t="s">
        <v>4183</v>
      </c>
      <c r="D2434" s="220" t="s">
        <v>4790</v>
      </c>
      <c r="E2434" s="18" t="s">
        <v>1</v>
      </c>
      <c r="F2434" s="221">
        <v>9</v>
      </c>
      <c r="G2434" s="33"/>
      <c r="H2434" s="34"/>
    </row>
    <row r="2435" spans="1:8" s="2" customFormat="1" ht="16.899999999999999" customHeight="1">
      <c r="A2435" s="33"/>
      <c r="B2435" s="34"/>
      <c r="C2435" s="222" t="s">
        <v>5774</v>
      </c>
      <c r="D2435" s="33"/>
      <c r="E2435" s="33"/>
      <c r="F2435" s="33"/>
      <c r="G2435" s="33"/>
      <c r="H2435" s="34"/>
    </row>
    <row r="2436" spans="1:8" s="2" customFormat="1" ht="22.5">
      <c r="A2436" s="33"/>
      <c r="B2436" s="34"/>
      <c r="C2436" s="220" t="s">
        <v>4784</v>
      </c>
      <c r="D2436" s="220" t="s">
        <v>4785</v>
      </c>
      <c r="E2436" s="18" t="s">
        <v>280</v>
      </c>
      <c r="F2436" s="221">
        <v>351.5</v>
      </c>
      <c r="G2436" s="33"/>
      <c r="H2436" s="34"/>
    </row>
    <row r="2437" spans="1:8" s="2" customFormat="1" ht="16.899999999999999" customHeight="1">
      <c r="A2437" s="33"/>
      <c r="B2437" s="34"/>
      <c r="C2437" s="220" t="s">
        <v>4792</v>
      </c>
      <c r="D2437" s="220" t="s">
        <v>4793</v>
      </c>
      <c r="E2437" s="18" t="s">
        <v>280</v>
      </c>
      <c r="F2437" s="221">
        <v>9</v>
      </c>
      <c r="G2437" s="33"/>
      <c r="H2437" s="34"/>
    </row>
    <row r="2438" spans="1:8" s="2" customFormat="1" ht="16.899999999999999" customHeight="1">
      <c r="A2438" s="33"/>
      <c r="B2438" s="34"/>
      <c r="C2438" s="216" t="s">
        <v>458</v>
      </c>
      <c r="D2438" s="217" t="s">
        <v>1</v>
      </c>
      <c r="E2438" s="218" t="s">
        <v>1</v>
      </c>
      <c r="F2438" s="219">
        <v>483.291</v>
      </c>
      <c r="G2438" s="33"/>
      <c r="H2438" s="34"/>
    </row>
    <row r="2439" spans="1:8" s="2" customFormat="1" ht="16.899999999999999" customHeight="1">
      <c r="A2439" s="33"/>
      <c r="B2439" s="34"/>
      <c r="C2439" s="220" t="s">
        <v>1</v>
      </c>
      <c r="D2439" s="220" t="s">
        <v>4313</v>
      </c>
      <c r="E2439" s="18" t="s">
        <v>1</v>
      </c>
      <c r="F2439" s="221">
        <v>0</v>
      </c>
      <c r="G2439" s="33"/>
      <c r="H2439" s="34"/>
    </row>
    <row r="2440" spans="1:8" s="2" customFormat="1" ht="16.899999999999999" customHeight="1">
      <c r="A2440" s="33"/>
      <c r="B2440" s="34"/>
      <c r="C2440" s="220" t="s">
        <v>1</v>
      </c>
      <c r="D2440" s="220" t="s">
        <v>4314</v>
      </c>
      <c r="E2440" s="18" t="s">
        <v>1</v>
      </c>
      <c r="F2440" s="221">
        <v>4.2770000000000001</v>
      </c>
      <c r="G2440" s="33"/>
      <c r="H2440" s="34"/>
    </row>
    <row r="2441" spans="1:8" s="2" customFormat="1" ht="16.899999999999999" customHeight="1">
      <c r="A2441" s="33"/>
      <c r="B2441" s="34"/>
      <c r="C2441" s="220" t="s">
        <v>1</v>
      </c>
      <c r="D2441" s="220" t="s">
        <v>4315</v>
      </c>
      <c r="E2441" s="18" t="s">
        <v>1</v>
      </c>
      <c r="F2441" s="221">
        <v>2.9790000000000001</v>
      </c>
      <c r="G2441" s="33"/>
      <c r="H2441" s="34"/>
    </row>
    <row r="2442" spans="1:8" s="2" customFormat="1" ht="16.899999999999999" customHeight="1">
      <c r="A2442" s="33"/>
      <c r="B2442" s="34"/>
      <c r="C2442" s="220" t="s">
        <v>1</v>
      </c>
      <c r="D2442" s="220" t="s">
        <v>4316</v>
      </c>
      <c r="E2442" s="18" t="s">
        <v>1</v>
      </c>
      <c r="F2442" s="221">
        <v>4.5739999999999998</v>
      </c>
      <c r="G2442" s="33"/>
      <c r="H2442" s="34"/>
    </row>
    <row r="2443" spans="1:8" s="2" customFormat="1" ht="16.899999999999999" customHeight="1">
      <c r="A2443" s="33"/>
      <c r="B2443" s="34"/>
      <c r="C2443" s="220" t="s">
        <v>1</v>
      </c>
      <c r="D2443" s="220" t="s">
        <v>4317</v>
      </c>
      <c r="E2443" s="18" t="s">
        <v>1</v>
      </c>
      <c r="F2443" s="221">
        <v>1.0189999999999999</v>
      </c>
      <c r="G2443" s="33"/>
      <c r="H2443" s="34"/>
    </row>
    <row r="2444" spans="1:8" s="2" customFormat="1" ht="16.899999999999999" customHeight="1">
      <c r="A2444" s="33"/>
      <c r="B2444" s="34"/>
      <c r="C2444" s="220" t="s">
        <v>1</v>
      </c>
      <c r="D2444" s="220" t="s">
        <v>4318</v>
      </c>
      <c r="E2444" s="18" t="s">
        <v>1</v>
      </c>
      <c r="F2444" s="221">
        <v>14.363</v>
      </c>
      <c r="G2444" s="33"/>
      <c r="H2444" s="34"/>
    </row>
    <row r="2445" spans="1:8" s="2" customFormat="1" ht="16.899999999999999" customHeight="1">
      <c r="A2445" s="33"/>
      <c r="B2445" s="34"/>
      <c r="C2445" s="220" t="s">
        <v>1</v>
      </c>
      <c r="D2445" s="220" t="s">
        <v>4319</v>
      </c>
      <c r="E2445" s="18" t="s">
        <v>1</v>
      </c>
      <c r="F2445" s="221">
        <v>102.682</v>
      </c>
      <c r="G2445" s="33"/>
      <c r="H2445" s="34"/>
    </row>
    <row r="2446" spans="1:8" s="2" customFormat="1" ht="16.899999999999999" customHeight="1">
      <c r="A2446" s="33"/>
      <c r="B2446" s="34"/>
      <c r="C2446" s="220" t="s">
        <v>1</v>
      </c>
      <c r="D2446" s="220" t="s">
        <v>4320</v>
      </c>
      <c r="E2446" s="18" t="s">
        <v>1</v>
      </c>
      <c r="F2446" s="221">
        <v>119.087</v>
      </c>
      <c r="G2446" s="33"/>
      <c r="H2446" s="34"/>
    </row>
    <row r="2447" spans="1:8" s="2" customFormat="1" ht="16.899999999999999" customHeight="1">
      <c r="A2447" s="33"/>
      <c r="B2447" s="34"/>
      <c r="C2447" s="220" t="s">
        <v>1</v>
      </c>
      <c r="D2447" s="220" t="s">
        <v>4321</v>
      </c>
      <c r="E2447" s="18" t="s">
        <v>1</v>
      </c>
      <c r="F2447" s="221">
        <v>46.529000000000003</v>
      </c>
      <c r="G2447" s="33"/>
      <c r="H2447" s="34"/>
    </row>
    <row r="2448" spans="1:8" s="2" customFormat="1" ht="16.899999999999999" customHeight="1">
      <c r="A2448" s="33"/>
      <c r="B2448" s="34"/>
      <c r="C2448" s="220" t="s">
        <v>1</v>
      </c>
      <c r="D2448" s="220" t="s">
        <v>4322</v>
      </c>
      <c r="E2448" s="18" t="s">
        <v>1</v>
      </c>
      <c r="F2448" s="221">
        <v>22.617000000000001</v>
      </c>
      <c r="G2448" s="33"/>
      <c r="H2448" s="34"/>
    </row>
    <row r="2449" spans="1:8" s="2" customFormat="1" ht="16.899999999999999" customHeight="1">
      <c r="A2449" s="33"/>
      <c r="B2449" s="34"/>
      <c r="C2449" s="220" t="s">
        <v>1</v>
      </c>
      <c r="D2449" s="220" t="s">
        <v>4323</v>
      </c>
      <c r="E2449" s="18" t="s">
        <v>1</v>
      </c>
      <c r="F2449" s="221">
        <v>50.607999999999997</v>
      </c>
      <c r="G2449" s="33"/>
      <c r="H2449" s="34"/>
    </row>
    <row r="2450" spans="1:8" s="2" customFormat="1" ht="16.899999999999999" customHeight="1">
      <c r="A2450" s="33"/>
      <c r="B2450" s="34"/>
      <c r="C2450" s="220" t="s">
        <v>1</v>
      </c>
      <c r="D2450" s="220" t="s">
        <v>4324</v>
      </c>
      <c r="E2450" s="18" t="s">
        <v>1</v>
      </c>
      <c r="F2450" s="221">
        <v>14.763</v>
      </c>
      <c r="G2450" s="33"/>
      <c r="H2450" s="34"/>
    </row>
    <row r="2451" spans="1:8" s="2" customFormat="1" ht="16.899999999999999" customHeight="1">
      <c r="A2451" s="33"/>
      <c r="B2451" s="34"/>
      <c r="C2451" s="220" t="s">
        <v>1</v>
      </c>
      <c r="D2451" s="220" t="s">
        <v>4325</v>
      </c>
      <c r="E2451" s="18" t="s">
        <v>1</v>
      </c>
      <c r="F2451" s="221">
        <v>28.087</v>
      </c>
      <c r="G2451" s="33"/>
      <c r="H2451" s="34"/>
    </row>
    <row r="2452" spans="1:8" s="2" customFormat="1" ht="16.899999999999999" customHeight="1">
      <c r="A2452" s="33"/>
      <c r="B2452" s="34"/>
      <c r="C2452" s="220" t="s">
        <v>1</v>
      </c>
      <c r="D2452" s="220" t="s">
        <v>4326</v>
      </c>
      <c r="E2452" s="18" t="s">
        <v>1</v>
      </c>
      <c r="F2452" s="221">
        <v>25.45</v>
      </c>
      <c r="G2452" s="33"/>
      <c r="H2452" s="34"/>
    </row>
    <row r="2453" spans="1:8" s="2" customFormat="1" ht="16.899999999999999" customHeight="1">
      <c r="A2453" s="33"/>
      <c r="B2453" s="34"/>
      <c r="C2453" s="220" t="s">
        <v>1</v>
      </c>
      <c r="D2453" s="220" t="s">
        <v>4327</v>
      </c>
      <c r="E2453" s="18" t="s">
        <v>1</v>
      </c>
      <c r="F2453" s="221">
        <v>234.61699999999999</v>
      </c>
      <c r="G2453" s="33"/>
      <c r="H2453" s="34"/>
    </row>
    <row r="2454" spans="1:8" s="2" customFormat="1" ht="16.899999999999999" customHeight="1">
      <c r="A2454" s="33"/>
      <c r="B2454" s="34"/>
      <c r="C2454" s="220" t="s">
        <v>1</v>
      </c>
      <c r="D2454" s="220" t="s">
        <v>4328</v>
      </c>
      <c r="E2454" s="18" t="s">
        <v>1</v>
      </c>
      <c r="F2454" s="221">
        <v>14.116</v>
      </c>
      <c r="G2454" s="33"/>
      <c r="H2454" s="34"/>
    </row>
    <row r="2455" spans="1:8" s="2" customFormat="1" ht="16.899999999999999" customHeight="1">
      <c r="A2455" s="33"/>
      <c r="B2455" s="34"/>
      <c r="C2455" s="220" t="s">
        <v>1</v>
      </c>
      <c r="D2455" s="220" t="s">
        <v>4329</v>
      </c>
      <c r="E2455" s="18" t="s">
        <v>1</v>
      </c>
      <c r="F2455" s="221">
        <v>37.866</v>
      </c>
      <c r="G2455" s="33"/>
      <c r="H2455" s="34"/>
    </row>
    <row r="2456" spans="1:8" s="2" customFormat="1" ht="16.899999999999999" customHeight="1">
      <c r="A2456" s="33"/>
      <c r="B2456" s="34"/>
      <c r="C2456" s="220" t="s">
        <v>1</v>
      </c>
      <c r="D2456" s="220" t="s">
        <v>4330</v>
      </c>
      <c r="E2456" s="18" t="s">
        <v>1</v>
      </c>
      <c r="F2456" s="221">
        <v>9.6329999999999991</v>
      </c>
      <c r="G2456" s="33"/>
      <c r="H2456" s="34"/>
    </row>
    <row r="2457" spans="1:8" s="2" customFormat="1" ht="16.899999999999999" customHeight="1">
      <c r="A2457" s="33"/>
      <c r="B2457" s="34"/>
      <c r="C2457" s="220" t="s">
        <v>1</v>
      </c>
      <c r="D2457" s="220" t="s">
        <v>4331</v>
      </c>
      <c r="E2457" s="18" t="s">
        <v>1</v>
      </c>
      <c r="F2457" s="221">
        <v>66.076999999999998</v>
      </c>
      <c r="G2457" s="33"/>
      <c r="H2457" s="34"/>
    </row>
    <row r="2458" spans="1:8" s="2" customFormat="1" ht="16.899999999999999" customHeight="1">
      <c r="A2458" s="33"/>
      <c r="B2458" s="34"/>
      <c r="C2458" s="220" t="s">
        <v>1</v>
      </c>
      <c r="D2458" s="220" t="s">
        <v>4332</v>
      </c>
      <c r="E2458" s="18" t="s">
        <v>1</v>
      </c>
      <c r="F2458" s="221">
        <v>34.222999999999999</v>
      </c>
      <c r="G2458" s="33"/>
      <c r="H2458" s="34"/>
    </row>
    <row r="2459" spans="1:8" s="2" customFormat="1" ht="16.899999999999999" customHeight="1">
      <c r="A2459" s="33"/>
      <c r="B2459" s="34"/>
      <c r="C2459" s="220" t="s">
        <v>1</v>
      </c>
      <c r="D2459" s="220" t="s">
        <v>4333</v>
      </c>
      <c r="E2459" s="18" t="s">
        <v>1</v>
      </c>
      <c r="F2459" s="221">
        <v>82.085999999999999</v>
      </c>
      <c r="G2459" s="33"/>
      <c r="H2459" s="34"/>
    </row>
    <row r="2460" spans="1:8" s="2" customFormat="1" ht="16.899999999999999" customHeight="1">
      <c r="A2460" s="33"/>
      <c r="B2460" s="34"/>
      <c r="C2460" s="220" t="s">
        <v>1</v>
      </c>
      <c r="D2460" s="220" t="s">
        <v>4334</v>
      </c>
      <c r="E2460" s="18" t="s">
        <v>1</v>
      </c>
      <c r="F2460" s="221">
        <v>0</v>
      </c>
      <c r="G2460" s="33"/>
      <c r="H2460" s="34"/>
    </row>
    <row r="2461" spans="1:8" s="2" customFormat="1" ht="16.899999999999999" customHeight="1">
      <c r="A2461" s="33"/>
      <c r="B2461" s="34"/>
      <c r="C2461" s="220" t="s">
        <v>1</v>
      </c>
      <c r="D2461" s="220" t="s">
        <v>4335</v>
      </c>
      <c r="E2461" s="18" t="s">
        <v>1</v>
      </c>
      <c r="F2461" s="221">
        <v>1.778</v>
      </c>
      <c r="G2461" s="33"/>
      <c r="H2461" s="34"/>
    </row>
    <row r="2462" spans="1:8" s="2" customFormat="1" ht="16.899999999999999" customHeight="1">
      <c r="A2462" s="33"/>
      <c r="B2462" s="34"/>
      <c r="C2462" s="220" t="s">
        <v>1</v>
      </c>
      <c r="D2462" s="220" t="s">
        <v>4336</v>
      </c>
      <c r="E2462" s="18" t="s">
        <v>1</v>
      </c>
      <c r="F2462" s="221">
        <v>4.2539999999999996</v>
      </c>
      <c r="G2462" s="33"/>
      <c r="H2462" s="34"/>
    </row>
    <row r="2463" spans="1:8" s="2" customFormat="1" ht="16.899999999999999" customHeight="1">
      <c r="A2463" s="33"/>
      <c r="B2463" s="34"/>
      <c r="C2463" s="220" t="s">
        <v>1</v>
      </c>
      <c r="D2463" s="220" t="s">
        <v>4337</v>
      </c>
      <c r="E2463" s="18" t="s">
        <v>1</v>
      </c>
      <c r="F2463" s="221">
        <v>0.96699999999999997</v>
      </c>
      <c r="G2463" s="33"/>
      <c r="H2463" s="34"/>
    </row>
    <row r="2464" spans="1:8" s="2" customFormat="1" ht="16.899999999999999" customHeight="1">
      <c r="A2464" s="33"/>
      <c r="B2464" s="34"/>
      <c r="C2464" s="220" t="s">
        <v>1</v>
      </c>
      <c r="D2464" s="220" t="s">
        <v>4338</v>
      </c>
      <c r="E2464" s="18" t="s">
        <v>1</v>
      </c>
      <c r="F2464" s="221">
        <v>0</v>
      </c>
      <c r="G2464" s="33"/>
      <c r="H2464" s="34"/>
    </row>
    <row r="2465" spans="1:8" s="2" customFormat="1" ht="16.899999999999999" customHeight="1">
      <c r="A2465" s="33"/>
      <c r="B2465" s="34"/>
      <c r="C2465" s="220" t="s">
        <v>1</v>
      </c>
      <c r="D2465" s="220" t="s">
        <v>4339</v>
      </c>
      <c r="E2465" s="18" t="s">
        <v>1</v>
      </c>
      <c r="F2465" s="221">
        <v>7.6420000000000003</v>
      </c>
      <c r="G2465" s="33"/>
      <c r="H2465" s="34"/>
    </row>
    <row r="2466" spans="1:8" s="2" customFormat="1" ht="16.899999999999999" customHeight="1">
      <c r="A2466" s="33"/>
      <c r="B2466" s="34"/>
      <c r="C2466" s="220" t="s">
        <v>1</v>
      </c>
      <c r="D2466" s="220" t="s">
        <v>4340</v>
      </c>
      <c r="E2466" s="18" t="s">
        <v>1</v>
      </c>
      <c r="F2466" s="221">
        <v>0</v>
      </c>
      <c r="G2466" s="33"/>
      <c r="H2466" s="34"/>
    </row>
    <row r="2467" spans="1:8" s="2" customFormat="1" ht="16.899999999999999" customHeight="1">
      <c r="A2467" s="33"/>
      <c r="B2467" s="34"/>
      <c r="C2467" s="220" t="s">
        <v>1</v>
      </c>
      <c r="D2467" s="220" t="s">
        <v>4341</v>
      </c>
      <c r="E2467" s="18" t="s">
        <v>1</v>
      </c>
      <c r="F2467" s="221">
        <v>1.78</v>
      </c>
      <c r="G2467" s="33"/>
      <c r="H2467" s="34"/>
    </row>
    <row r="2468" spans="1:8" s="2" customFormat="1" ht="16.899999999999999" customHeight="1">
      <c r="A2468" s="33"/>
      <c r="B2468" s="34"/>
      <c r="C2468" s="220" t="s">
        <v>1</v>
      </c>
      <c r="D2468" s="220" t="s">
        <v>4342</v>
      </c>
      <c r="E2468" s="18" t="s">
        <v>1</v>
      </c>
      <c r="F2468" s="221">
        <v>1.708</v>
      </c>
      <c r="G2468" s="33"/>
      <c r="H2468" s="34"/>
    </row>
    <row r="2469" spans="1:8" s="2" customFormat="1" ht="16.899999999999999" customHeight="1">
      <c r="A2469" s="33"/>
      <c r="B2469" s="34"/>
      <c r="C2469" s="220" t="s">
        <v>1</v>
      </c>
      <c r="D2469" s="220" t="s">
        <v>4343</v>
      </c>
      <c r="E2469" s="18" t="s">
        <v>1</v>
      </c>
      <c r="F2469" s="221">
        <v>0.32</v>
      </c>
      <c r="G2469" s="33"/>
      <c r="H2469" s="34"/>
    </row>
    <row r="2470" spans="1:8" s="2" customFormat="1" ht="16.899999999999999" customHeight="1">
      <c r="A2470" s="33"/>
      <c r="B2470" s="34"/>
      <c r="C2470" s="220" t="s">
        <v>1</v>
      </c>
      <c r="D2470" s="220" t="s">
        <v>4344</v>
      </c>
      <c r="E2470" s="18" t="s">
        <v>1</v>
      </c>
      <c r="F2470" s="221">
        <v>0</v>
      </c>
      <c r="G2470" s="33"/>
      <c r="H2470" s="34"/>
    </row>
    <row r="2471" spans="1:8" s="2" customFormat="1" ht="16.899999999999999" customHeight="1">
      <c r="A2471" s="33"/>
      <c r="B2471" s="34"/>
      <c r="C2471" s="220" t="s">
        <v>1</v>
      </c>
      <c r="D2471" s="220" t="s">
        <v>4345</v>
      </c>
      <c r="E2471" s="18" t="s">
        <v>1</v>
      </c>
      <c r="F2471" s="221">
        <v>3.3</v>
      </c>
      <c r="G2471" s="33"/>
      <c r="H2471" s="34"/>
    </row>
    <row r="2472" spans="1:8" s="2" customFormat="1" ht="16.899999999999999" customHeight="1">
      <c r="A2472" s="33"/>
      <c r="B2472" s="34"/>
      <c r="C2472" s="220" t="s">
        <v>1</v>
      </c>
      <c r="D2472" s="220" t="s">
        <v>4346</v>
      </c>
      <c r="E2472" s="18" t="s">
        <v>1</v>
      </c>
      <c r="F2472" s="221">
        <v>11.55</v>
      </c>
      <c r="G2472" s="33"/>
      <c r="H2472" s="34"/>
    </row>
    <row r="2473" spans="1:8" s="2" customFormat="1" ht="16.899999999999999" customHeight="1">
      <c r="A2473" s="33"/>
      <c r="B2473" s="34"/>
      <c r="C2473" s="220" t="s">
        <v>1</v>
      </c>
      <c r="D2473" s="220" t="s">
        <v>3745</v>
      </c>
      <c r="E2473" s="18" t="s">
        <v>1</v>
      </c>
      <c r="F2473" s="221">
        <v>-62.524000000000001</v>
      </c>
      <c r="G2473" s="33"/>
      <c r="H2473" s="34"/>
    </row>
    <row r="2474" spans="1:8" s="2" customFormat="1" ht="16.899999999999999" customHeight="1">
      <c r="A2474" s="33"/>
      <c r="B2474" s="34"/>
      <c r="C2474" s="220" t="s">
        <v>1</v>
      </c>
      <c r="D2474" s="220" t="s">
        <v>4347</v>
      </c>
      <c r="E2474" s="18" t="s">
        <v>1</v>
      </c>
      <c r="F2474" s="221">
        <v>0</v>
      </c>
      <c r="G2474" s="33"/>
      <c r="H2474" s="34"/>
    </row>
    <row r="2475" spans="1:8" s="2" customFormat="1" ht="16.899999999999999" customHeight="1">
      <c r="A2475" s="33"/>
      <c r="B2475" s="34"/>
      <c r="C2475" s="220" t="s">
        <v>1</v>
      </c>
      <c r="D2475" s="220" t="s">
        <v>4348</v>
      </c>
      <c r="E2475" s="18" t="s">
        <v>1</v>
      </c>
      <c r="F2475" s="221">
        <v>-38.808</v>
      </c>
      <c r="G2475" s="33"/>
      <c r="H2475" s="34"/>
    </row>
    <row r="2476" spans="1:8" s="2" customFormat="1" ht="16.899999999999999" customHeight="1">
      <c r="A2476" s="33"/>
      <c r="B2476" s="34"/>
      <c r="C2476" s="220" t="s">
        <v>1</v>
      </c>
      <c r="D2476" s="220" t="s">
        <v>2139</v>
      </c>
      <c r="E2476" s="18" t="s">
        <v>1</v>
      </c>
      <c r="F2476" s="221">
        <v>-37.191000000000003</v>
      </c>
      <c r="G2476" s="33"/>
      <c r="H2476" s="34"/>
    </row>
    <row r="2477" spans="1:8" s="2" customFormat="1" ht="16.899999999999999" customHeight="1">
      <c r="A2477" s="33"/>
      <c r="B2477" s="34"/>
      <c r="C2477" s="220" t="s">
        <v>1</v>
      </c>
      <c r="D2477" s="220" t="s">
        <v>2140</v>
      </c>
      <c r="E2477" s="18" t="s">
        <v>1</v>
      </c>
      <c r="F2477" s="221">
        <v>-28.292000000000002</v>
      </c>
      <c r="G2477" s="33"/>
      <c r="H2477" s="34"/>
    </row>
    <row r="2478" spans="1:8" s="2" customFormat="1" ht="16.899999999999999" customHeight="1">
      <c r="A2478" s="33"/>
      <c r="B2478" s="34"/>
      <c r="C2478" s="220" t="s">
        <v>1</v>
      </c>
      <c r="D2478" s="220" t="s">
        <v>3751</v>
      </c>
      <c r="E2478" s="18" t="s">
        <v>1</v>
      </c>
      <c r="F2478" s="221">
        <v>-43.902999999999999</v>
      </c>
      <c r="G2478" s="33"/>
      <c r="H2478" s="34"/>
    </row>
    <row r="2479" spans="1:8" s="2" customFormat="1" ht="16.899999999999999" customHeight="1">
      <c r="A2479" s="33"/>
      <c r="B2479" s="34"/>
      <c r="C2479" s="220" t="s">
        <v>1</v>
      </c>
      <c r="D2479" s="220" t="s">
        <v>2142</v>
      </c>
      <c r="E2479" s="18" t="s">
        <v>1</v>
      </c>
      <c r="F2479" s="221">
        <v>-40.475000000000001</v>
      </c>
      <c r="G2479" s="33"/>
      <c r="H2479" s="34"/>
    </row>
    <row r="2480" spans="1:8" s="2" customFormat="1" ht="16.899999999999999" customHeight="1">
      <c r="A2480" s="33"/>
      <c r="B2480" s="34"/>
      <c r="C2480" s="220" t="s">
        <v>1</v>
      </c>
      <c r="D2480" s="220" t="s">
        <v>4349</v>
      </c>
      <c r="E2480" s="18" t="s">
        <v>1</v>
      </c>
      <c r="F2480" s="221">
        <v>-46.57</v>
      </c>
      <c r="G2480" s="33"/>
      <c r="H2480" s="34"/>
    </row>
    <row r="2481" spans="1:8" s="2" customFormat="1" ht="16.899999999999999" customHeight="1">
      <c r="A2481" s="33"/>
      <c r="B2481" s="34"/>
      <c r="C2481" s="220" t="s">
        <v>1</v>
      </c>
      <c r="D2481" s="220" t="s">
        <v>4350</v>
      </c>
      <c r="E2481" s="18" t="s">
        <v>1</v>
      </c>
      <c r="F2481" s="221">
        <v>-55.192999999999998</v>
      </c>
      <c r="G2481" s="33"/>
      <c r="H2481" s="34"/>
    </row>
    <row r="2482" spans="1:8" s="2" customFormat="1" ht="16.899999999999999" customHeight="1">
      <c r="A2482" s="33"/>
      <c r="B2482" s="34"/>
      <c r="C2482" s="220" t="s">
        <v>1</v>
      </c>
      <c r="D2482" s="220" t="s">
        <v>2145</v>
      </c>
      <c r="E2482" s="18" t="s">
        <v>1</v>
      </c>
      <c r="F2482" s="221">
        <v>-47.341999999999999</v>
      </c>
      <c r="G2482" s="33"/>
      <c r="H2482" s="34"/>
    </row>
    <row r="2483" spans="1:8" s="2" customFormat="1" ht="16.899999999999999" customHeight="1">
      <c r="A2483" s="33"/>
      <c r="B2483" s="34"/>
      <c r="C2483" s="220" t="s">
        <v>1</v>
      </c>
      <c r="D2483" s="220" t="s">
        <v>3754</v>
      </c>
      <c r="E2483" s="18" t="s">
        <v>1</v>
      </c>
      <c r="F2483" s="221">
        <v>-51.954999999999998</v>
      </c>
      <c r="G2483" s="33"/>
      <c r="H2483" s="34"/>
    </row>
    <row r="2484" spans="1:8" s="2" customFormat="1" ht="16.899999999999999" customHeight="1">
      <c r="A2484" s="33"/>
      <c r="B2484" s="34"/>
      <c r="C2484" s="220" t="s">
        <v>1</v>
      </c>
      <c r="D2484" s="220" t="s">
        <v>4351</v>
      </c>
      <c r="E2484" s="18" t="s">
        <v>1</v>
      </c>
      <c r="F2484" s="221">
        <v>-11.334</v>
      </c>
      <c r="G2484" s="33"/>
      <c r="H2484" s="34"/>
    </row>
    <row r="2485" spans="1:8" s="2" customFormat="1" ht="16.899999999999999" customHeight="1">
      <c r="A2485" s="33"/>
      <c r="B2485" s="34"/>
      <c r="C2485" s="220" t="s">
        <v>1</v>
      </c>
      <c r="D2485" s="220" t="s">
        <v>4352</v>
      </c>
      <c r="E2485" s="18" t="s">
        <v>1</v>
      </c>
      <c r="F2485" s="221">
        <v>-9.4E-2</v>
      </c>
      <c r="G2485" s="33"/>
      <c r="H2485" s="34"/>
    </row>
    <row r="2486" spans="1:8" s="2" customFormat="1" ht="16.899999999999999" customHeight="1">
      <c r="A2486" s="33"/>
      <c r="B2486" s="34"/>
      <c r="C2486" s="220" t="s">
        <v>1</v>
      </c>
      <c r="D2486" s="220" t="s">
        <v>4353</v>
      </c>
      <c r="E2486" s="18" t="s">
        <v>1</v>
      </c>
      <c r="F2486" s="221">
        <v>-1.98</v>
      </c>
      <c r="G2486" s="33"/>
      <c r="H2486" s="34"/>
    </row>
    <row r="2487" spans="1:8" s="2" customFormat="1" ht="16.899999999999999" customHeight="1">
      <c r="A2487" s="33"/>
      <c r="B2487" s="34"/>
      <c r="C2487" s="220" t="s">
        <v>458</v>
      </c>
      <c r="D2487" s="220" t="s">
        <v>195</v>
      </c>
      <c r="E2487" s="18" t="s">
        <v>1</v>
      </c>
      <c r="F2487" s="221">
        <v>483.291</v>
      </c>
      <c r="G2487" s="33"/>
      <c r="H2487" s="34"/>
    </row>
    <row r="2488" spans="1:8" s="2" customFormat="1" ht="16.899999999999999" customHeight="1">
      <c r="A2488" s="33"/>
      <c r="B2488" s="34"/>
      <c r="C2488" s="222" t="s">
        <v>5774</v>
      </c>
      <c r="D2488" s="33"/>
      <c r="E2488" s="33"/>
      <c r="F2488" s="33"/>
      <c r="G2488" s="33"/>
      <c r="H2488" s="34"/>
    </row>
    <row r="2489" spans="1:8" s="2" customFormat="1" ht="16.899999999999999" customHeight="1">
      <c r="A2489" s="33"/>
      <c r="B2489" s="34"/>
      <c r="C2489" s="220" t="s">
        <v>4310</v>
      </c>
      <c r="D2489" s="220" t="s">
        <v>4311</v>
      </c>
      <c r="E2489" s="18" t="s">
        <v>228</v>
      </c>
      <c r="F2489" s="221">
        <v>28.997</v>
      </c>
      <c r="G2489" s="33"/>
      <c r="H2489" s="34"/>
    </row>
    <row r="2490" spans="1:8" s="2" customFormat="1" ht="16.899999999999999" customHeight="1">
      <c r="A2490" s="33"/>
      <c r="B2490" s="34"/>
      <c r="C2490" s="220" t="s">
        <v>4354</v>
      </c>
      <c r="D2490" s="220" t="s">
        <v>4355</v>
      </c>
      <c r="E2490" s="18" t="s">
        <v>228</v>
      </c>
      <c r="F2490" s="221">
        <v>386.63299999999998</v>
      </c>
      <c r="G2490" s="33"/>
      <c r="H2490" s="34"/>
    </row>
    <row r="2491" spans="1:8" s="2" customFormat="1" ht="16.899999999999999" customHeight="1">
      <c r="A2491" s="33"/>
      <c r="B2491" s="34"/>
      <c r="C2491" s="220" t="s">
        <v>4357</v>
      </c>
      <c r="D2491" s="220" t="s">
        <v>4358</v>
      </c>
      <c r="E2491" s="18" t="s">
        <v>228</v>
      </c>
      <c r="F2491" s="221">
        <v>67.661000000000001</v>
      </c>
      <c r="G2491" s="33"/>
      <c r="H2491" s="34"/>
    </row>
    <row r="2492" spans="1:8" s="2" customFormat="1" ht="16.899999999999999" customHeight="1">
      <c r="A2492" s="33"/>
      <c r="B2492" s="34"/>
      <c r="C2492" s="220" t="s">
        <v>326</v>
      </c>
      <c r="D2492" s="220" t="s">
        <v>327</v>
      </c>
      <c r="E2492" s="18" t="s">
        <v>228</v>
      </c>
      <c r="F2492" s="221">
        <v>505.14499999999998</v>
      </c>
      <c r="G2492" s="33"/>
      <c r="H2492" s="34"/>
    </row>
    <row r="2493" spans="1:8" s="2" customFormat="1" ht="16.899999999999999" customHeight="1">
      <c r="A2493" s="33"/>
      <c r="B2493" s="34"/>
      <c r="C2493" s="216" t="s">
        <v>1856</v>
      </c>
      <c r="D2493" s="217" t="s">
        <v>1</v>
      </c>
      <c r="E2493" s="218" t="s">
        <v>1</v>
      </c>
      <c r="F2493" s="219">
        <v>948.952</v>
      </c>
      <c r="G2493" s="33"/>
      <c r="H2493" s="34"/>
    </row>
    <row r="2494" spans="1:8" s="2" customFormat="1" ht="16.899999999999999" customHeight="1">
      <c r="A2494" s="33"/>
      <c r="B2494" s="34"/>
      <c r="C2494" s="220" t="s">
        <v>1</v>
      </c>
      <c r="D2494" s="220" t="s">
        <v>4313</v>
      </c>
      <c r="E2494" s="18" t="s">
        <v>1</v>
      </c>
      <c r="F2494" s="221">
        <v>0</v>
      </c>
      <c r="G2494" s="33"/>
      <c r="H2494" s="34"/>
    </row>
    <row r="2495" spans="1:8" s="2" customFormat="1" ht="16.899999999999999" customHeight="1">
      <c r="A2495" s="33"/>
      <c r="B2495" s="34"/>
      <c r="C2495" s="220" t="s">
        <v>1</v>
      </c>
      <c r="D2495" s="220" t="s">
        <v>4314</v>
      </c>
      <c r="E2495" s="18" t="s">
        <v>1</v>
      </c>
      <c r="F2495" s="221">
        <v>4.2770000000000001</v>
      </c>
      <c r="G2495" s="33"/>
      <c r="H2495" s="34"/>
    </row>
    <row r="2496" spans="1:8" s="2" customFormat="1" ht="16.899999999999999" customHeight="1">
      <c r="A2496" s="33"/>
      <c r="B2496" s="34"/>
      <c r="C2496" s="220" t="s">
        <v>1</v>
      </c>
      <c r="D2496" s="220" t="s">
        <v>4315</v>
      </c>
      <c r="E2496" s="18" t="s">
        <v>1</v>
      </c>
      <c r="F2496" s="221">
        <v>2.9790000000000001</v>
      </c>
      <c r="G2496" s="33"/>
      <c r="H2496" s="34"/>
    </row>
    <row r="2497" spans="1:8" s="2" customFormat="1" ht="16.899999999999999" customHeight="1">
      <c r="A2497" s="33"/>
      <c r="B2497" s="34"/>
      <c r="C2497" s="220" t="s">
        <v>1</v>
      </c>
      <c r="D2497" s="220" t="s">
        <v>4316</v>
      </c>
      <c r="E2497" s="18" t="s">
        <v>1</v>
      </c>
      <c r="F2497" s="221">
        <v>4.5739999999999998</v>
      </c>
      <c r="G2497" s="33"/>
      <c r="H2497" s="34"/>
    </row>
    <row r="2498" spans="1:8" s="2" customFormat="1" ht="16.899999999999999" customHeight="1">
      <c r="A2498" s="33"/>
      <c r="B2498" s="34"/>
      <c r="C2498" s="220" t="s">
        <v>1</v>
      </c>
      <c r="D2498" s="220" t="s">
        <v>4317</v>
      </c>
      <c r="E2498" s="18" t="s">
        <v>1</v>
      </c>
      <c r="F2498" s="221">
        <v>1.0189999999999999</v>
      </c>
      <c r="G2498" s="33"/>
      <c r="H2498" s="34"/>
    </row>
    <row r="2499" spans="1:8" s="2" customFormat="1" ht="16.899999999999999" customHeight="1">
      <c r="A2499" s="33"/>
      <c r="B2499" s="34"/>
      <c r="C2499" s="220" t="s">
        <v>1</v>
      </c>
      <c r="D2499" s="220" t="s">
        <v>4318</v>
      </c>
      <c r="E2499" s="18" t="s">
        <v>1</v>
      </c>
      <c r="F2499" s="221">
        <v>14.363</v>
      </c>
      <c r="G2499" s="33"/>
      <c r="H2499" s="34"/>
    </row>
    <row r="2500" spans="1:8" s="2" customFormat="1" ht="16.899999999999999" customHeight="1">
      <c r="A2500" s="33"/>
      <c r="B2500" s="34"/>
      <c r="C2500" s="220" t="s">
        <v>1</v>
      </c>
      <c r="D2500" s="220" t="s">
        <v>4319</v>
      </c>
      <c r="E2500" s="18" t="s">
        <v>1</v>
      </c>
      <c r="F2500" s="221">
        <v>102.682</v>
      </c>
      <c r="G2500" s="33"/>
      <c r="H2500" s="34"/>
    </row>
    <row r="2501" spans="1:8" s="2" customFormat="1" ht="16.899999999999999" customHeight="1">
      <c r="A2501" s="33"/>
      <c r="B2501" s="34"/>
      <c r="C2501" s="220" t="s">
        <v>1</v>
      </c>
      <c r="D2501" s="220" t="s">
        <v>4320</v>
      </c>
      <c r="E2501" s="18" t="s">
        <v>1</v>
      </c>
      <c r="F2501" s="221">
        <v>119.087</v>
      </c>
      <c r="G2501" s="33"/>
      <c r="H2501" s="34"/>
    </row>
    <row r="2502" spans="1:8" s="2" customFormat="1" ht="16.899999999999999" customHeight="1">
      <c r="A2502" s="33"/>
      <c r="B2502" s="34"/>
      <c r="C2502" s="220" t="s">
        <v>1</v>
      </c>
      <c r="D2502" s="220" t="s">
        <v>4321</v>
      </c>
      <c r="E2502" s="18" t="s">
        <v>1</v>
      </c>
      <c r="F2502" s="221">
        <v>46.529000000000003</v>
      </c>
      <c r="G2502" s="33"/>
      <c r="H2502" s="34"/>
    </row>
    <row r="2503" spans="1:8" s="2" customFormat="1" ht="16.899999999999999" customHeight="1">
      <c r="A2503" s="33"/>
      <c r="B2503" s="34"/>
      <c r="C2503" s="220" t="s">
        <v>1</v>
      </c>
      <c r="D2503" s="220" t="s">
        <v>4322</v>
      </c>
      <c r="E2503" s="18" t="s">
        <v>1</v>
      </c>
      <c r="F2503" s="221">
        <v>22.617000000000001</v>
      </c>
      <c r="G2503" s="33"/>
      <c r="H2503" s="34"/>
    </row>
    <row r="2504" spans="1:8" s="2" customFormat="1" ht="16.899999999999999" customHeight="1">
      <c r="A2504" s="33"/>
      <c r="B2504" s="34"/>
      <c r="C2504" s="220" t="s">
        <v>1</v>
      </c>
      <c r="D2504" s="220" t="s">
        <v>4323</v>
      </c>
      <c r="E2504" s="18" t="s">
        <v>1</v>
      </c>
      <c r="F2504" s="221">
        <v>50.607999999999997</v>
      </c>
      <c r="G2504" s="33"/>
      <c r="H2504" s="34"/>
    </row>
    <row r="2505" spans="1:8" s="2" customFormat="1" ht="16.899999999999999" customHeight="1">
      <c r="A2505" s="33"/>
      <c r="B2505" s="34"/>
      <c r="C2505" s="220" t="s">
        <v>1</v>
      </c>
      <c r="D2505" s="220" t="s">
        <v>4324</v>
      </c>
      <c r="E2505" s="18" t="s">
        <v>1</v>
      </c>
      <c r="F2505" s="221">
        <v>14.763</v>
      </c>
      <c r="G2505" s="33"/>
      <c r="H2505" s="34"/>
    </row>
    <row r="2506" spans="1:8" s="2" customFormat="1" ht="16.899999999999999" customHeight="1">
      <c r="A2506" s="33"/>
      <c r="B2506" s="34"/>
      <c r="C2506" s="220" t="s">
        <v>1</v>
      </c>
      <c r="D2506" s="220" t="s">
        <v>4325</v>
      </c>
      <c r="E2506" s="18" t="s">
        <v>1</v>
      </c>
      <c r="F2506" s="221">
        <v>28.087</v>
      </c>
      <c r="G2506" s="33"/>
      <c r="H2506" s="34"/>
    </row>
    <row r="2507" spans="1:8" s="2" customFormat="1" ht="16.899999999999999" customHeight="1">
      <c r="A2507" s="33"/>
      <c r="B2507" s="34"/>
      <c r="C2507" s="220" t="s">
        <v>1</v>
      </c>
      <c r="D2507" s="220" t="s">
        <v>4326</v>
      </c>
      <c r="E2507" s="18" t="s">
        <v>1</v>
      </c>
      <c r="F2507" s="221">
        <v>25.45</v>
      </c>
      <c r="G2507" s="33"/>
      <c r="H2507" s="34"/>
    </row>
    <row r="2508" spans="1:8" s="2" customFormat="1" ht="16.899999999999999" customHeight="1">
      <c r="A2508" s="33"/>
      <c r="B2508" s="34"/>
      <c r="C2508" s="220" t="s">
        <v>1</v>
      </c>
      <c r="D2508" s="220" t="s">
        <v>4327</v>
      </c>
      <c r="E2508" s="18" t="s">
        <v>1</v>
      </c>
      <c r="F2508" s="221">
        <v>234.61699999999999</v>
      </c>
      <c r="G2508" s="33"/>
      <c r="H2508" s="34"/>
    </row>
    <row r="2509" spans="1:8" s="2" customFormat="1" ht="16.899999999999999" customHeight="1">
      <c r="A2509" s="33"/>
      <c r="B2509" s="34"/>
      <c r="C2509" s="220" t="s">
        <v>1</v>
      </c>
      <c r="D2509" s="220" t="s">
        <v>4328</v>
      </c>
      <c r="E2509" s="18" t="s">
        <v>1</v>
      </c>
      <c r="F2509" s="221">
        <v>14.116</v>
      </c>
      <c r="G2509" s="33"/>
      <c r="H2509" s="34"/>
    </row>
    <row r="2510" spans="1:8" s="2" customFormat="1" ht="16.899999999999999" customHeight="1">
      <c r="A2510" s="33"/>
      <c r="B2510" s="34"/>
      <c r="C2510" s="220" t="s">
        <v>1</v>
      </c>
      <c r="D2510" s="220" t="s">
        <v>4329</v>
      </c>
      <c r="E2510" s="18" t="s">
        <v>1</v>
      </c>
      <c r="F2510" s="221">
        <v>37.866</v>
      </c>
      <c r="G2510" s="33"/>
      <c r="H2510" s="34"/>
    </row>
    <row r="2511" spans="1:8" s="2" customFormat="1" ht="16.899999999999999" customHeight="1">
      <c r="A2511" s="33"/>
      <c r="B2511" s="34"/>
      <c r="C2511" s="220" t="s">
        <v>1</v>
      </c>
      <c r="D2511" s="220" t="s">
        <v>4330</v>
      </c>
      <c r="E2511" s="18" t="s">
        <v>1</v>
      </c>
      <c r="F2511" s="221">
        <v>9.6329999999999991</v>
      </c>
      <c r="G2511" s="33"/>
      <c r="H2511" s="34"/>
    </row>
    <row r="2512" spans="1:8" s="2" customFormat="1" ht="16.899999999999999" customHeight="1">
      <c r="A2512" s="33"/>
      <c r="B2512" s="34"/>
      <c r="C2512" s="220" t="s">
        <v>1</v>
      </c>
      <c r="D2512" s="220" t="s">
        <v>4331</v>
      </c>
      <c r="E2512" s="18" t="s">
        <v>1</v>
      </c>
      <c r="F2512" s="221">
        <v>66.076999999999998</v>
      </c>
      <c r="G2512" s="33"/>
      <c r="H2512" s="34"/>
    </row>
    <row r="2513" spans="1:8" s="2" customFormat="1" ht="16.899999999999999" customHeight="1">
      <c r="A2513" s="33"/>
      <c r="B2513" s="34"/>
      <c r="C2513" s="220" t="s">
        <v>1</v>
      </c>
      <c r="D2513" s="220" t="s">
        <v>4332</v>
      </c>
      <c r="E2513" s="18" t="s">
        <v>1</v>
      </c>
      <c r="F2513" s="221">
        <v>34.222999999999999</v>
      </c>
      <c r="G2513" s="33"/>
      <c r="H2513" s="34"/>
    </row>
    <row r="2514" spans="1:8" s="2" customFormat="1" ht="16.899999999999999" customHeight="1">
      <c r="A2514" s="33"/>
      <c r="B2514" s="34"/>
      <c r="C2514" s="220" t="s">
        <v>1</v>
      </c>
      <c r="D2514" s="220" t="s">
        <v>4333</v>
      </c>
      <c r="E2514" s="18" t="s">
        <v>1</v>
      </c>
      <c r="F2514" s="221">
        <v>82.085999999999999</v>
      </c>
      <c r="G2514" s="33"/>
      <c r="H2514" s="34"/>
    </row>
    <row r="2515" spans="1:8" s="2" customFormat="1" ht="16.899999999999999" customHeight="1">
      <c r="A2515" s="33"/>
      <c r="B2515" s="34"/>
      <c r="C2515" s="220" t="s">
        <v>1</v>
      </c>
      <c r="D2515" s="220" t="s">
        <v>4334</v>
      </c>
      <c r="E2515" s="18" t="s">
        <v>1</v>
      </c>
      <c r="F2515" s="221">
        <v>0</v>
      </c>
      <c r="G2515" s="33"/>
      <c r="H2515" s="34"/>
    </row>
    <row r="2516" spans="1:8" s="2" customFormat="1" ht="16.899999999999999" customHeight="1">
      <c r="A2516" s="33"/>
      <c r="B2516" s="34"/>
      <c r="C2516" s="220" t="s">
        <v>1</v>
      </c>
      <c r="D2516" s="220" t="s">
        <v>4335</v>
      </c>
      <c r="E2516" s="18" t="s">
        <v>1</v>
      </c>
      <c r="F2516" s="221">
        <v>1.778</v>
      </c>
      <c r="G2516" s="33"/>
      <c r="H2516" s="34"/>
    </row>
    <row r="2517" spans="1:8" s="2" customFormat="1" ht="16.899999999999999" customHeight="1">
      <c r="A2517" s="33"/>
      <c r="B2517" s="34"/>
      <c r="C2517" s="220" t="s">
        <v>1</v>
      </c>
      <c r="D2517" s="220" t="s">
        <v>4336</v>
      </c>
      <c r="E2517" s="18" t="s">
        <v>1</v>
      </c>
      <c r="F2517" s="221">
        <v>4.2539999999999996</v>
      </c>
      <c r="G2517" s="33"/>
      <c r="H2517" s="34"/>
    </row>
    <row r="2518" spans="1:8" s="2" customFormat="1" ht="16.899999999999999" customHeight="1">
      <c r="A2518" s="33"/>
      <c r="B2518" s="34"/>
      <c r="C2518" s="220" t="s">
        <v>1</v>
      </c>
      <c r="D2518" s="220" t="s">
        <v>4337</v>
      </c>
      <c r="E2518" s="18" t="s">
        <v>1</v>
      </c>
      <c r="F2518" s="221">
        <v>0.96699999999999997</v>
      </c>
      <c r="G2518" s="33"/>
      <c r="H2518" s="34"/>
    </row>
    <row r="2519" spans="1:8" s="2" customFormat="1" ht="16.899999999999999" customHeight="1">
      <c r="A2519" s="33"/>
      <c r="B2519" s="34"/>
      <c r="C2519" s="220" t="s">
        <v>1</v>
      </c>
      <c r="D2519" s="220" t="s">
        <v>4338</v>
      </c>
      <c r="E2519" s="18" t="s">
        <v>1</v>
      </c>
      <c r="F2519" s="221">
        <v>0</v>
      </c>
      <c r="G2519" s="33"/>
      <c r="H2519" s="34"/>
    </row>
    <row r="2520" spans="1:8" s="2" customFormat="1" ht="16.899999999999999" customHeight="1">
      <c r="A2520" s="33"/>
      <c r="B2520" s="34"/>
      <c r="C2520" s="220" t="s">
        <v>1</v>
      </c>
      <c r="D2520" s="220" t="s">
        <v>4339</v>
      </c>
      <c r="E2520" s="18" t="s">
        <v>1</v>
      </c>
      <c r="F2520" s="221">
        <v>7.6420000000000003</v>
      </c>
      <c r="G2520" s="33"/>
      <c r="H2520" s="34"/>
    </row>
    <row r="2521" spans="1:8" s="2" customFormat="1" ht="16.899999999999999" customHeight="1">
      <c r="A2521" s="33"/>
      <c r="B2521" s="34"/>
      <c r="C2521" s="220" t="s">
        <v>1</v>
      </c>
      <c r="D2521" s="220" t="s">
        <v>4340</v>
      </c>
      <c r="E2521" s="18" t="s">
        <v>1</v>
      </c>
      <c r="F2521" s="221">
        <v>0</v>
      </c>
      <c r="G2521" s="33"/>
      <c r="H2521" s="34"/>
    </row>
    <row r="2522" spans="1:8" s="2" customFormat="1" ht="16.899999999999999" customHeight="1">
      <c r="A2522" s="33"/>
      <c r="B2522" s="34"/>
      <c r="C2522" s="220" t="s">
        <v>1</v>
      </c>
      <c r="D2522" s="220" t="s">
        <v>4341</v>
      </c>
      <c r="E2522" s="18" t="s">
        <v>1</v>
      </c>
      <c r="F2522" s="221">
        <v>1.78</v>
      </c>
      <c r="G2522" s="33"/>
      <c r="H2522" s="34"/>
    </row>
    <row r="2523" spans="1:8" s="2" customFormat="1" ht="16.899999999999999" customHeight="1">
      <c r="A2523" s="33"/>
      <c r="B2523" s="34"/>
      <c r="C2523" s="220" t="s">
        <v>1</v>
      </c>
      <c r="D2523" s="220" t="s">
        <v>4342</v>
      </c>
      <c r="E2523" s="18" t="s">
        <v>1</v>
      </c>
      <c r="F2523" s="221">
        <v>1.708</v>
      </c>
      <c r="G2523" s="33"/>
      <c r="H2523" s="34"/>
    </row>
    <row r="2524" spans="1:8" s="2" customFormat="1" ht="16.899999999999999" customHeight="1">
      <c r="A2524" s="33"/>
      <c r="B2524" s="34"/>
      <c r="C2524" s="220" t="s">
        <v>1</v>
      </c>
      <c r="D2524" s="220" t="s">
        <v>4343</v>
      </c>
      <c r="E2524" s="18" t="s">
        <v>1</v>
      </c>
      <c r="F2524" s="221">
        <v>0.32</v>
      </c>
      <c r="G2524" s="33"/>
      <c r="H2524" s="34"/>
    </row>
    <row r="2525" spans="1:8" s="2" customFormat="1" ht="16.899999999999999" customHeight="1">
      <c r="A2525" s="33"/>
      <c r="B2525" s="34"/>
      <c r="C2525" s="220" t="s">
        <v>1</v>
      </c>
      <c r="D2525" s="220" t="s">
        <v>4344</v>
      </c>
      <c r="E2525" s="18" t="s">
        <v>1</v>
      </c>
      <c r="F2525" s="221">
        <v>0</v>
      </c>
      <c r="G2525" s="33"/>
      <c r="H2525" s="34"/>
    </row>
    <row r="2526" spans="1:8" s="2" customFormat="1" ht="16.899999999999999" customHeight="1">
      <c r="A2526" s="33"/>
      <c r="B2526" s="34"/>
      <c r="C2526" s="220" t="s">
        <v>1</v>
      </c>
      <c r="D2526" s="220" t="s">
        <v>4345</v>
      </c>
      <c r="E2526" s="18" t="s">
        <v>1</v>
      </c>
      <c r="F2526" s="221">
        <v>3.3</v>
      </c>
      <c r="G2526" s="33"/>
      <c r="H2526" s="34"/>
    </row>
    <row r="2527" spans="1:8" s="2" customFormat="1" ht="16.899999999999999" customHeight="1">
      <c r="A2527" s="33"/>
      <c r="B2527" s="34"/>
      <c r="C2527" s="220" t="s">
        <v>1</v>
      </c>
      <c r="D2527" s="220" t="s">
        <v>4346</v>
      </c>
      <c r="E2527" s="18" t="s">
        <v>1</v>
      </c>
      <c r="F2527" s="221">
        <v>11.55</v>
      </c>
      <c r="G2527" s="33"/>
      <c r="H2527" s="34"/>
    </row>
    <row r="2528" spans="1:8" s="2" customFormat="1" ht="16.899999999999999" customHeight="1">
      <c r="A2528" s="33"/>
      <c r="B2528" s="34"/>
      <c r="C2528" s="220" t="s">
        <v>1856</v>
      </c>
      <c r="D2528" s="220" t="s">
        <v>510</v>
      </c>
      <c r="E2528" s="18" t="s">
        <v>1</v>
      </c>
      <c r="F2528" s="221">
        <v>948.952</v>
      </c>
      <c r="G2528" s="33"/>
      <c r="H2528" s="34"/>
    </row>
    <row r="2529" spans="1:8" s="2" customFormat="1" ht="16.899999999999999" customHeight="1">
      <c r="A2529" s="33"/>
      <c r="B2529" s="34"/>
      <c r="C2529" s="222" t="s">
        <v>5774</v>
      </c>
      <c r="D2529" s="33"/>
      <c r="E2529" s="33"/>
      <c r="F2529" s="33"/>
      <c r="G2529" s="33"/>
      <c r="H2529" s="34"/>
    </row>
    <row r="2530" spans="1:8" s="2" customFormat="1" ht="16.899999999999999" customHeight="1">
      <c r="A2530" s="33"/>
      <c r="B2530" s="34"/>
      <c r="C2530" s="220" t="s">
        <v>4310</v>
      </c>
      <c r="D2530" s="220" t="s">
        <v>4311</v>
      </c>
      <c r="E2530" s="18" t="s">
        <v>228</v>
      </c>
      <c r="F2530" s="221">
        <v>28.997</v>
      </c>
      <c r="G2530" s="33"/>
      <c r="H2530" s="34"/>
    </row>
    <row r="2531" spans="1:8" s="2" customFormat="1" ht="16.899999999999999" customHeight="1">
      <c r="A2531" s="33"/>
      <c r="B2531" s="34"/>
      <c r="C2531" s="220" t="s">
        <v>525</v>
      </c>
      <c r="D2531" s="220" t="s">
        <v>526</v>
      </c>
      <c r="E2531" s="18" t="s">
        <v>228</v>
      </c>
      <c r="F2531" s="221">
        <v>569.48699999999997</v>
      </c>
      <c r="G2531" s="33"/>
      <c r="H2531" s="34"/>
    </row>
    <row r="2532" spans="1:8" s="2" customFormat="1" ht="16.899999999999999" customHeight="1">
      <c r="A2532" s="33"/>
      <c r="B2532" s="34"/>
      <c r="C2532" s="216" t="s">
        <v>1858</v>
      </c>
      <c r="D2532" s="217" t="s">
        <v>1</v>
      </c>
      <c r="E2532" s="218" t="s">
        <v>1</v>
      </c>
      <c r="F2532" s="219">
        <v>18.605</v>
      </c>
      <c r="G2532" s="33"/>
      <c r="H2532" s="34"/>
    </row>
    <row r="2533" spans="1:8" s="2" customFormat="1" ht="16.899999999999999" customHeight="1">
      <c r="A2533" s="33"/>
      <c r="B2533" s="34"/>
      <c r="C2533" s="220" t="s">
        <v>1</v>
      </c>
      <c r="D2533" s="220" t="s">
        <v>2209</v>
      </c>
      <c r="E2533" s="18" t="s">
        <v>1</v>
      </c>
      <c r="F2533" s="221">
        <v>0</v>
      </c>
      <c r="G2533" s="33"/>
      <c r="H2533" s="34"/>
    </row>
    <row r="2534" spans="1:8" s="2" customFormat="1" ht="16.899999999999999" customHeight="1">
      <c r="A2534" s="33"/>
      <c r="B2534" s="34"/>
      <c r="C2534" s="220" t="s">
        <v>1</v>
      </c>
      <c r="D2534" s="220" t="s">
        <v>4437</v>
      </c>
      <c r="E2534" s="18" t="s">
        <v>1</v>
      </c>
      <c r="F2534" s="221">
        <v>20.25</v>
      </c>
      <c r="G2534" s="33"/>
      <c r="H2534" s="34"/>
    </row>
    <row r="2535" spans="1:8" s="2" customFormat="1" ht="16.899999999999999" customHeight="1">
      <c r="A2535" s="33"/>
      <c r="B2535" s="34"/>
      <c r="C2535" s="220" t="s">
        <v>1</v>
      </c>
      <c r="D2535" s="220" t="s">
        <v>4438</v>
      </c>
      <c r="E2535" s="18" t="s">
        <v>1</v>
      </c>
      <c r="F2535" s="221">
        <v>0</v>
      </c>
      <c r="G2535" s="33"/>
      <c r="H2535" s="34"/>
    </row>
    <row r="2536" spans="1:8" s="2" customFormat="1" ht="16.899999999999999" customHeight="1">
      <c r="A2536" s="33"/>
      <c r="B2536" s="34"/>
      <c r="C2536" s="220" t="s">
        <v>1</v>
      </c>
      <c r="D2536" s="220" t="s">
        <v>4439</v>
      </c>
      <c r="E2536" s="18" t="s">
        <v>1</v>
      </c>
      <c r="F2536" s="221">
        <v>7.056</v>
      </c>
      <c r="G2536" s="33"/>
      <c r="H2536" s="34"/>
    </row>
    <row r="2537" spans="1:8" s="2" customFormat="1" ht="16.899999999999999" customHeight="1">
      <c r="A2537" s="33"/>
      <c r="B2537" s="34"/>
      <c r="C2537" s="220" t="s">
        <v>1</v>
      </c>
      <c r="D2537" s="220" t="s">
        <v>4347</v>
      </c>
      <c r="E2537" s="18" t="s">
        <v>1</v>
      </c>
      <c r="F2537" s="221">
        <v>0</v>
      </c>
      <c r="G2537" s="33"/>
      <c r="H2537" s="34"/>
    </row>
    <row r="2538" spans="1:8" s="2" customFormat="1" ht="16.899999999999999" customHeight="1">
      <c r="A2538" s="33"/>
      <c r="B2538" s="34"/>
      <c r="C2538" s="220" t="s">
        <v>1</v>
      </c>
      <c r="D2538" s="220" t="s">
        <v>4440</v>
      </c>
      <c r="E2538" s="18" t="s">
        <v>1</v>
      </c>
      <c r="F2538" s="221">
        <v>0</v>
      </c>
      <c r="G2538" s="33"/>
      <c r="H2538" s="34"/>
    </row>
    <row r="2539" spans="1:8" s="2" customFormat="1" ht="16.899999999999999" customHeight="1">
      <c r="A2539" s="33"/>
      <c r="B2539" s="34"/>
      <c r="C2539" s="220" t="s">
        <v>1</v>
      </c>
      <c r="D2539" s="220" t="s">
        <v>4441</v>
      </c>
      <c r="E2539" s="18" t="s">
        <v>1</v>
      </c>
      <c r="F2539" s="221">
        <v>-2.25</v>
      </c>
      <c r="G2539" s="33"/>
      <c r="H2539" s="34"/>
    </row>
    <row r="2540" spans="1:8" s="2" customFormat="1" ht="16.899999999999999" customHeight="1">
      <c r="A2540" s="33"/>
      <c r="B2540" s="34"/>
      <c r="C2540" s="220" t="s">
        <v>1</v>
      </c>
      <c r="D2540" s="220" t="s">
        <v>4442</v>
      </c>
      <c r="E2540" s="18" t="s">
        <v>1</v>
      </c>
      <c r="F2540" s="221">
        <v>-1.125</v>
      </c>
      <c r="G2540" s="33"/>
      <c r="H2540" s="34"/>
    </row>
    <row r="2541" spans="1:8" s="2" customFormat="1" ht="16.899999999999999" customHeight="1">
      <c r="A2541" s="33"/>
      <c r="B2541" s="34"/>
      <c r="C2541" s="220" t="s">
        <v>1</v>
      </c>
      <c r="D2541" s="220" t="s">
        <v>4443</v>
      </c>
      <c r="E2541" s="18" t="s">
        <v>1</v>
      </c>
      <c r="F2541" s="221">
        <v>-1.8</v>
      </c>
      <c r="G2541" s="33"/>
      <c r="H2541" s="34"/>
    </row>
    <row r="2542" spans="1:8" s="2" customFormat="1" ht="16.899999999999999" customHeight="1">
      <c r="A2542" s="33"/>
      <c r="B2542" s="34"/>
      <c r="C2542" s="220" t="s">
        <v>1</v>
      </c>
      <c r="D2542" s="220" t="s">
        <v>4444</v>
      </c>
      <c r="E2542" s="18" t="s">
        <v>1</v>
      </c>
      <c r="F2542" s="221">
        <v>-1.913</v>
      </c>
      <c r="G2542" s="33"/>
      <c r="H2542" s="34"/>
    </row>
    <row r="2543" spans="1:8" s="2" customFormat="1" ht="16.899999999999999" customHeight="1">
      <c r="A2543" s="33"/>
      <c r="B2543" s="34"/>
      <c r="C2543" s="220" t="s">
        <v>1</v>
      </c>
      <c r="D2543" s="220" t="s">
        <v>4445</v>
      </c>
      <c r="E2543" s="18" t="s">
        <v>1</v>
      </c>
      <c r="F2543" s="221">
        <v>-0.65300000000000002</v>
      </c>
      <c r="G2543" s="33"/>
      <c r="H2543" s="34"/>
    </row>
    <row r="2544" spans="1:8" s="2" customFormat="1" ht="16.899999999999999" customHeight="1">
      <c r="A2544" s="33"/>
      <c r="B2544" s="34"/>
      <c r="C2544" s="220" t="s">
        <v>1</v>
      </c>
      <c r="D2544" s="220" t="s">
        <v>4446</v>
      </c>
      <c r="E2544" s="18" t="s">
        <v>1</v>
      </c>
      <c r="F2544" s="221">
        <v>0</v>
      </c>
      <c r="G2544" s="33"/>
      <c r="H2544" s="34"/>
    </row>
    <row r="2545" spans="1:8" s="2" customFormat="1" ht="16.899999999999999" customHeight="1">
      <c r="A2545" s="33"/>
      <c r="B2545" s="34"/>
      <c r="C2545" s="220" t="s">
        <v>1</v>
      </c>
      <c r="D2545" s="220" t="s">
        <v>4447</v>
      </c>
      <c r="E2545" s="18" t="s">
        <v>1</v>
      </c>
      <c r="F2545" s="221">
        <v>-0.56799999999999995</v>
      </c>
      <c r="G2545" s="33"/>
      <c r="H2545" s="34"/>
    </row>
    <row r="2546" spans="1:8" s="2" customFormat="1" ht="16.899999999999999" customHeight="1">
      <c r="A2546" s="33"/>
      <c r="B2546" s="34"/>
      <c r="C2546" s="220" t="s">
        <v>1</v>
      </c>
      <c r="D2546" s="220" t="s">
        <v>3832</v>
      </c>
      <c r="E2546" s="18" t="s">
        <v>1</v>
      </c>
      <c r="F2546" s="221">
        <v>-0.39200000000000002</v>
      </c>
      <c r="G2546" s="33"/>
      <c r="H2546" s="34"/>
    </row>
    <row r="2547" spans="1:8" s="2" customFormat="1" ht="16.899999999999999" customHeight="1">
      <c r="A2547" s="33"/>
      <c r="B2547" s="34"/>
      <c r="C2547" s="220" t="s">
        <v>1858</v>
      </c>
      <c r="D2547" s="220" t="s">
        <v>195</v>
      </c>
      <c r="E2547" s="18" t="s">
        <v>1</v>
      </c>
      <c r="F2547" s="221">
        <v>18.605</v>
      </c>
      <c r="G2547" s="33"/>
      <c r="H2547" s="34"/>
    </row>
    <row r="2548" spans="1:8" s="2" customFormat="1" ht="16.899999999999999" customHeight="1">
      <c r="A2548" s="33"/>
      <c r="B2548" s="34"/>
      <c r="C2548" s="222" t="s">
        <v>5774</v>
      </c>
      <c r="D2548" s="33"/>
      <c r="E2548" s="33"/>
      <c r="F2548" s="33"/>
      <c r="G2548" s="33"/>
      <c r="H2548" s="34"/>
    </row>
    <row r="2549" spans="1:8" s="2" customFormat="1" ht="16.899999999999999" customHeight="1">
      <c r="A2549" s="33"/>
      <c r="B2549" s="34"/>
      <c r="C2549" s="220" t="s">
        <v>4434</v>
      </c>
      <c r="D2549" s="220" t="s">
        <v>4435</v>
      </c>
      <c r="E2549" s="18" t="s">
        <v>228</v>
      </c>
      <c r="F2549" s="221">
        <v>1.1160000000000001</v>
      </c>
      <c r="G2549" s="33"/>
      <c r="H2549" s="34"/>
    </row>
    <row r="2550" spans="1:8" s="2" customFormat="1" ht="16.899999999999999" customHeight="1">
      <c r="A2550" s="33"/>
      <c r="B2550" s="34"/>
      <c r="C2550" s="220" t="s">
        <v>4449</v>
      </c>
      <c r="D2550" s="220" t="s">
        <v>4450</v>
      </c>
      <c r="E2550" s="18" t="s">
        <v>228</v>
      </c>
      <c r="F2550" s="221">
        <v>14.884</v>
      </c>
      <c r="G2550" s="33"/>
      <c r="H2550" s="34"/>
    </row>
    <row r="2551" spans="1:8" s="2" customFormat="1" ht="16.899999999999999" customHeight="1">
      <c r="A2551" s="33"/>
      <c r="B2551" s="34"/>
      <c r="C2551" s="220" t="s">
        <v>4453</v>
      </c>
      <c r="D2551" s="220" t="s">
        <v>4454</v>
      </c>
      <c r="E2551" s="18" t="s">
        <v>228</v>
      </c>
      <c r="F2551" s="221">
        <v>2.605</v>
      </c>
      <c r="G2551" s="33"/>
      <c r="H2551" s="34"/>
    </row>
    <row r="2552" spans="1:8" s="2" customFormat="1" ht="16.899999999999999" customHeight="1">
      <c r="A2552" s="33"/>
      <c r="B2552" s="34"/>
      <c r="C2552" s="220" t="s">
        <v>3847</v>
      </c>
      <c r="D2552" s="220" t="s">
        <v>3848</v>
      </c>
      <c r="E2552" s="18" t="s">
        <v>228</v>
      </c>
      <c r="F2552" s="221">
        <v>18.605</v>
      </c>
      <c r="G2552" s="33"/>
      <c r="H2552" s="34"/>
    </row>
    <row r="2553" spans="1:8" s="2" customFormat="1" ht="16.899999999999999" customHeight="1">
      <c r="A2553" s="33"/>
      <c r="B2553" s="34"/>
      <c r="C2553" s="220" t="s">
        <v>326</v>
      </c>
      <c r="D2553" s="220" t="s">
        <v>327</v>
      </c>
      <c r="E2553" s="18" t="s">
        <v>228</v>
      </c>
      <c r="F2553" s="221">
        <v>505.14499999999998</v>
      </c>
      <c r="G2553" s="33"/>
      <c r="H2553" s="34"/>
    </row>
    <row r="2554" spans="1:8" s="2" customFormat="1" ht="16.899999999999999" customHeight="1">
      <c r="A2554" s="33"/>
      <c r="B2554" s="34"/>
      <c r="C2554" s="216" t="s">
        <v>1860</v>
      </c>
      <c r="D2554" s="217" t="s">
        <v>1</v>
      </c>
      <c r="E2554" s="218" t="s">
        <v>1</v>
      </c>
      <c r="F2554" s="219">
        <v>27.306000000000001</v>
      </c>
      <c r="G2554" s="33"/>
      <c r="H2554" s="34"/>
    </row>
    <row r="2555" spans="1:8" s="2" customFormat="1" ht="16.899999999999999" customHeight="1">
      <c r="A2555" s="33"/>
      <c r="B2555" s="34"/>
      <c r="C2555" s="220" t="s">
        <v>1</v>
      </c>
      <c r="D2555" s="220" t="s">
        <v>2209</v>
      </c>
      <c r="E2555" s="18" t="s">
        <v>1</v>
      </c>
      <c r="F2555" s="221">
        <v>0</v>
      </c>
      <c r="G2555" s="33"/>
      <c r="H2555" s="34"/>
    </row>
    <row r="2556" spans="1:8" s="2" customFormat="1" ht="16.899999999999999" customHeight="1">
      <c r="A2556" s="33"/>
      <c r="B2556" s="34"/>
      <c r="C2556" s="220" t="s">
        <v>1</v>
      </c>
      <c r="D2556" s="220" t="s">
        <v>4437</v>
      </c>
      <c r="E2556" s="18" t="s">
        <v>1</v>
      </c>
      <c r="F2556" s="221">
        <v>20.25</v>
      </c>
      <c r="G2556" s="33"/>
      <c r="H2556" s="34"/>
    </row>
    <row r="2557" spans="1:8" s="2" customFormat="1" ht="16.899999999999999" customHeight="1">
      <c r="A2557" s="33"/>
      <c r="B2557" s="34"/>
      <c r="C2557" s="220" t="s">
        <v>1</v>
      </c>
      <c r="D2557" s="220" t="s">
        <v>4438</v>
      </c>
      <c r="E2557" s="18" t="s">
        <v>1</v>
      </c>
      <c r="F2557" s="221">
        <v>0</v>
      </c>
      <c r="G2557" s="33"/>
      <c r="H2557" s="34"/>
    </row>
    <row r="2558" spans="1:8" s="2" customFormat="1" ht="16.899999999999999" customHeight="1">
      <c r="A2558" s="33"/>
      <c r="B2558" s="34"/>
      <c r="C2558" s="220" t="s">
        <v>1</v>
      </c>
      <c r="D2558" s="220" t="s">
        <v>4439</v>
      </c>
      <c r="E2558" s="18" t="s">
        <v>1</v>
      </c>
      <c r="F2558" s="221">
        <v>7.056</v>
      </c>
      <c r="G2558" s="33"/>
      <c r="H2558" s="34"/>
    </row>
    <row r="2559" spans="1:8" s="2" customFormat="1" ht="16.899999999999999" customHeight="1">
      <c r="A2559" s="33"/>
      <c r="B2559" s="34"/>
      <c r="C2559" s="220" t="s">
        <v>1860</v>
      </c>
      <c r="D2559" s="220" t="s">
        <v>510</v>
      </c>
      <c r="E2559" s="18" t="s">
        <v>1</v>
      </c>
      <c r="F2559" s="221">
        <v>27.306000000000001</v>
      </c>
      <c r="G2559" s="33"/>
      <c r="H2559" s="34"/>
    </row>
    <row r="2560" spans="1:8" s="2" customFormat="1" ht="16.899999999999999" customHeight="1">
      <c r="A2560" s="33"/>
      <c r="B2560" s="34"/>
      <c r="C2560" s="222" t="s">
        <v>5774</v>
      </c>
      <c r="D2560" s="33"/>
      <c r="E2560" s="33"/>
      <c r="F2560" s="33"/>
      <c r="G2560" s="33"/>
      <c r="H2560" s="34"/>
    </row>
    <row r="2561" spans="1:8" s="2" customFormat="1" ht="16.899999999999999" customHeight="1">
      <c r="A2561" s="33"/>
      <c r="B2561" s="34"/>
      <c r="C2561" s="220" t="s">
        <v>4434</v>
      </c>
      <c r="D2561" s="220" t="s">
        <v>4435</v>
      </c>
      <c r="E2561" s="18" t="s">
        <v>228</v>
      </c>
      <c r="F2561" s="221">
        <v>1.1160000000000001</v>
      </c>
      <c r="G2561" s="33"/>
      <c r="H2561" s="34"/>
    </row>
    <row r="2562" spans="1:8" s="2" customFormat="1" ht="16.899999999999999" customHeight="1">
      <c r="A2562" s="33"/>
      <c r="B2562" s="34"/>
      <c r="C2562" s="220" t="s">
        <v>525</v>
      </c>
      <c r="D2562" s="220" t="s">
        <v>526</v>
      </c>
      <c r="E2562" s="18" t="s">
        <v>228</v>
      </c>
      <c r="F2562" s="221">
        <v>569.48699999999997</v>
      </c>
      <c r="G2562" s="33"/>
      <c r="H2562" s="34"/>
    </row>
    <row r="2563" spans="1:8" s="2" customFormat="1" ht="16.899999999999999" customHeight="1">
      <c r="A2563" s="33"/>
      <c r="B2563" s="34"/>
      <c r="C2563" s="216" t="s">
        <v>1862</v>
      </c>
      <c r="D2563" s="217" t="s">
        <v>1</v>
      </c>
      <c r="E2563" s="218" t="s">
        <v>1</v>
      </c>
      <c r="F2563" s="219">
        <v>20.466000000000001</v>
      </c>
      <c r="G2563" s="33"/>
      <c r="H2563" s="34"/>
    </row>
    <row r="2564" spans="1:8" s="2" customFormat="1" ht="16.899999999999999" customHeight="1">
      <c r="A2564" s="33"/>
      <c r="B2564" s="34"/>
      <c r="C2564" s="220" t="s">
        <v>1</v>
      </c>
      <c r="D2564" s="220" t="s">
        <v>4418</v>
      </c>
      <c r="E2564" s="18" t="s">
        <v>1</v>
      </c>
      <c r="F2564" s="221">
        <v>0</v>
      </c>
      <c r="G2564" s="33"/>
      <c r="H2564" s="34"/>
    </row>
    <row r="2565" spans="1:8" s="2" customFormat="1" ht="16.899999999999999" customHeight="1">
      <c r="A2565" s="33"/>
      <c r="B2565" s="34"/>
      <c r="C2565" s="220" t="s">
        <v>1</v>
      </c>
      <c r="D2565" s="220" t="s">
        <v>4419</v>
      </c>
      <c r="E2565" s="18" t="s">
        <v>1</v>
      </c>
      <c r="F2565" s="221">
        <v>0</v>
      </c>
      <c r="G2565" s="33"/>
      <c r="H2565" s="34"/>
    </row>
    <row r="2566" spans="1:8" s="2" customFormat="1" ht="16.899999999999999" customHeight="1">
      <c r="A2566" s="33"/>
      <c r="B2566" s="34"/>
      <c r="C2566" s="220" t="s">
        <v>1</v>
      </c>
      <c r="D2566" s="220" t="s">
        <v>4420</v>
      </c>
      <c r="E2566" s="18" t="s">
        <v>1</v>
      </c>
      <c r="F2566" s="221">
        <v>23.28</v>
      </c>
      <c r="G2566" s="33"/>
      <c r="H2566" s="34"/>
    </row>
    <row r="2567" spans="1:8" s="2" customFormat="1" ht="16.899999999999999" customHeight="1">
      <c r="A2567" s="33"/>
      <c r="B2567" s="34"/>
      <c r="C2567" s="220" t="s">
        <v>1</v>
      </c>
      <c r="D2567" s="220" t="s">
        <v>4421</v>
      </c>
      <c r="E2567" s="18" t="s">
        <v>1</v>
      </c>
      <c r="F2567" s="221">
        <v>0</v>
      </c>
      <c r="G2567" s="33"/>
      <c r="H2567" s="34"/>
    </row>
    <row r="2568" spans="1:8" s="2" customFormat="1" ht="16.899999999999999" customHeight="1">
      <c r="A2568" s="33"/>
      <c r="B2568" s="34"/>
      <c r="C2568" s="220" t="s">
        <v>1</v>
      </c>
      <c r="D2568" s="220" t="s">
        <v>4422</v>
      </c>
      <c r="E2568" s="18" t="s">
        <v>1</v>
      </c>
      <c r="F2568" s="221">
        <v>7.92</v>
      </c>
      <c r="G2568" s="33"/>
      <c r="H2568" s="34"/>
    </row>
    <row r="2569" spans="1:8" s="2" customFormat="1" ht="16.899999999999999" customHeight="1">
      <c r="A2569" s="33"/>
      <c r="B2569" s="34"/>
      <c r="C2569" s="220" t="s">
        <v>1</v>
      </c>
      <c r="D2569" s="220" t="s">
        <v>4347</v>
      </c>
      <c r="E2569" s="18" t="s">
        <v>1</v>
      </c>
      <c r="F2569" s="221">
        <v>0</v>
      </c>
      <c r="G2569" s="33"/>
      <c r="H2569" s="34"/>
    </row>
    <row r="2570" spans="1:8" s="2" customFormat="1" ht="16.899999999999999" customHeight="1">
      <c r="A2570" s="33"/>
      <c r="B2570" s="34"/>
      <c r="C2570" s="220" t="s">
        <v>1</v>
      </c>
      <c r="D2570" s="220" t="s">
        <v>4423</v>
      </c>
      <c r="E2570" s="18" t="s">
        <v>1</v>
      </c>
      <c r="F2570" s="221">
        <v>-0.12</v>
      </c>
      <c r="G2570" s="33"/>
      <c r="H2570" s="34"/>
    </row>
    <row r="2571" spans="1:8" s="2" customFormat="1" ht="16.899999999999999" customHeight="1">
      <c r="A2571" s="33"/>
      <c r="B2571" s="34"/>
      <c r="C2571" s="220" t="s">
        <v>1</v>
      </c>
      <c r="D2571" s="220" t="s">
        <v>4424</v>
      </c>
      <c r="E2571" s="18" t="s">
        <v>1</v>
      </c>
      <c r="F2571" s="221">
        <v>-10.614000000000001</v>
      </c>
      <c r="G2571" s="33"/>
      <c r="H2571" s="34"/>
    </row>
    <row r="2572" spans="1:8" s="2" customFormat="1" ht="16.899999999999999" customHeight="1">
      <c r="A2572" s="33"/>
      <c r="B2572" s="34"/>
      <c r="C2572" s="220" t="s">
        <v>1862</v>
      </c>
      <c r="D2572" s="220" t="s">
        <v>195</v>
      </c>
      <c r="E2572" s="18" t="s">
        <v>1</v>
      </c>
      <c r="F2572" s="221">
        <v>20.466000000000001</v>
      </c>
      <c r="G2572" s="33"/>
      <c r="H2572" s="34"/>
    </row>
    <row r="2573" spans="1:8" s="2" customFormat="1" ht="16.899999999999999" customHeight="1">
      <c r="A2573" s="33"/>
      <c r="B2573" s="34"/>
      <c r="C2573" s="222" t="s">
        <v>5774</v>
      </c>
      <c r="D2573" s="33"/>
      <c r="E2573" s="33"/>
      <c r="F2573" s="33"/>
      <c r="G2573" s="33"/>
      <c r="H2573" s="34"/>
    </row>
    <row r="2574" spans="1:8" s="2" customFormat="1" ht="16.899999999999999" customHeight="1">
      <c r="A2574" s="33"/>
      <c r="B2574" s="34"/>
      <c r="C2574" s="220" t="s">
        <v>4415</v>
      </c>
      <c r="D2574" s="220" t="s">
        <v>4416</v>
      </c>
      <c r="E2574" s="18" t="s">
        <v>228</v>
      </c>
      <c r="F2574" s="221">
        <v>1.228</v>
      </c>
      <c r="G2574" s="33"/>
      <c r="H2574" s="34"/>
    </row>
    <row r="2575" spans="1:8" s="2" customFormat="1" ht="16.899999999999999" customHeight="1">
      <c r="A2575" s="33"/>
      <c r="B2575" s="34"/>
      <c r="C2575" s="220" t="s">
        <v>4426</v>
      </c>
      <c r="D2575" s="220" t="s">
        <v>4427</v>
      </c>
      <c r="E2575" s="18" t="s">
        <v>228</v>
      </c>
      <c r="F2575" s="221">
        <v>16.373000000000001</v>
      </c>
      <c r="G2575" s="33"/>
      <c r="H2575" s="34"/>
    </row>
    <row r="2576" spans="1:8" s="2" customFormat="1" ht="16.899999999999999" customHeight="1">
      <c r="A2576" s="33"/>
      <c r="B2576" s="34"/>
      <c r="C2576" s="220" t="s">
        <v>4430</v>
      </c>
      <c r="D2576" s="220" t="s">
        <v>4431</v>
      </c>
      <c r="E2576" s="18" t="s">
        <v>228</v>
      </c>
      <c r="F2576" s="221">
        <v>2.8650000000000002</v>
      </c>
      <c r="G2576" s="33"/>
      <c r="H2576" s="34"/>
    </row>
    <row r="2577" spans="1:8" s="2" customFormat="1" ht="16.899999999999999" customHeight="1">
      <c r="A2577" s="33"/>
      <c r="B2577" s="34"/>
      <c r="C2577" s="220" t="s">
        <v>326</v>
      </c>
      <c r="D2577" s="220" t="s">
        <v>327</v>
      </c>
      <c r="E2577" s="18" t="s">
        <v>228</v>
      </c>
      <c r="F2577" s="221">
        <v>505.14499999999998</v>
      </c>
      <c r="G2577" s="33"/>
      <c r="H2577" s="34"/>
    </row>
    <row r="2578" spans="1:8" s="2" customFormat="1" ht="16.899999999999999" customHeight="1">
      <c r="A2578" s="33"/>
      <c r="B2578" s="34"/>
      <c r="C2578" s="216" t="s">
        <v>1864</v>
      </c>
      <c r="D2578" s="217" t="s">
        <v>1</v>
      </c>
      <c r="E2578" s="218" t="s">
        <v>1</v>
      </c>
      <c r="F2578" s="219">
        <v>31.2</v>
      </c>
      <c r="G2578" s="33"/>
      <c r="H2578" s="34"/>
    </row>
    <row r="2579" spans="1:8" s="2" customFormat="1" ht="16.899999999999999" customHeight="1">
      <c r="A2579" s="33"/>
      <c r="B2579" s="34"/>
      <c r="C2579" s="220" t="s">
        <v>1</v>
      </c>
      <c r="D2579" s="220" t="s">
        <v>4418</v>
      </c>
      <c r="E2579" s="18" t="s">
        <v>1</v>
      </c>
      <c r="F2579" s="221">
        <v>0</v>
      </c>
      <c r="G2579" s="33"/>
      <c r="H2579" s="34"/>
    </row>
    <row r="2580" spans="1:8" s="2" customFormat="1" ht="16.899999999999999" customHeight="1">
      <c r="A2580" s="33"/>
      <c r="B2580" s="34"/>
      <c r="C2580" s="220" t="s">
        <v>1</v>
      </c>
      <c r="D2580" s="220" t="s">
        <v>4419</v>
      </c>
      <c r="E2580" s="18" t="s">
        <v>1</v>
      </c>
      <c r="F2580" s="221">
        <v>0</v>
      </c>
      <c r="G2580" s="33"/>
      <c r="H2580" s="34"/>
    </row>
    <row r="2581" spans="1:8" s="2" customFormat="1" ht="16.899999999999999" customHeight="1">
      <c r="A2581" s="33"/>
      <c r="B2581" s="34"/>
      <c r="C2581" s="220" t="s">
        <v>1</v>
      </c>
      <c r="D2581" s="220" t="s">
        <v>4420</v>
      </c>
      <c r="E2581" s="18" t="s">
        <v>1</v>
      </c>
      <c r="F2581" s="221">
        <v>23.28</v>
      </c>
      <c r="G2581" s="33"/>
      <c r="H2581" s="34"/>
    </row>
    <row r="2582" spans="1:8" s="2" customFormat="1" ht="16.899999999999999" customHeight="1">
      <c r="A2582" s="33"/>
      <c r="B2582" s="34"/>
      <c r="C2582" s="220" t="s">
        <v>1</v>
      </c>
      <c r="D2582" s="220" t="s">
        <v>4421</v>
      </c>
      <c r="E2582" s="18" t="s">
        <v>1</v>
      </c>
      <c r="F2582" s="221">
        <v>0</v>
      </c>
      <c r="G2582" s="33"/>
      <c r="H2582" s="34"/>
    </row>
    <row r="2583" spans="1:8" s="2" customFormat="1" ht="16.899999999999999" customHeight="1">
      <c r="A2583" s="33"/>
      <c r="B2583" s="34"/>
      <c r="C2583" s="220" t="s">
        <v>1</v>
      </c>
      <c r="D2583" s="220" t="s">
        <v>4422</v>
      </c>
      <c r="E2583" s="18" t="s">
        <v>1</v>
      </c>
      <c r="F2583" s="221">
        <v>7.92</v>
      </c>
      <c r="G2583" s="33"/>
      <c r="H2583" s="34"/>
    </row>
    <row r="2584" spans="1:8" s="2" customFormat="1" ht="16.899999999999999" customHeight="1">
      <c r="A2584" s="33"/>
      <c r="B2584" s="34"/>
      <c r="C2584" s="220" t="s">
        <v>1864</v>
      </c>
      <c r="D2584" s="220" t="s">
        <v>510</v>
      </c>
      <c r="E2584" s="18" t="s">
        <v>1</v>
      </c>
      <c r="F2584" s="221">
        <v>31.2</v>
      </c>
      <c r="G2584" s="33"/>
      <c r="H2584" s="34"/>
    </row>
    <row r="2585" spans="1:8" s="2" customFormat="1" ht="16.899999999999999" customHeight="1">
      <c r="A2585" s="33"/>
      <c r="B2585" s="34"/>
      <c r="C2585" s="222" t="s">
        <v>5774</v>
      </c>
      <c r="D2585" s="33"/>
      <c r="E2585" s="33"/>
      <c r="F2585" s="33"/>
      <c r="G2585" s="33"/>
      <c r="H2585" s="34"/>
    </row>
    <row r="2586" spans="1:8" s="2" customFormat="1" ht="16.899999999999999" customHeight="1">
      <c r="A2586" s="33"/>
      <c r="B2586" s="34"/>
      <c r="C2586" s="220" t="s">
        <v>4415</v>
      </c>
      <c r="D2586" s="220" t="s">
        <v>4416</v>
      </c>
      <c r="E2586" s="18" t="s">
        <v>228</v>
      </c>
      <c r="F2586" s="221">
        <v>1.228</v>
      </c>
      <c r="G2586" s="33"/>
      <c r="H2586" s="34"/>
    </row>
    <row r="2587" spans="1:8" s="2" customFormat="1" ht="16.899999999999999" customHeight="1">
      <c r="A2587" s="33"/>
      <c r="B2587" s="34"/>
      <c r="C2587" s="220" t="s">
        <v>525</v>
      </c>
      <c r="D2587" s="220" t="s">
        <v>526</v>
      </c>
      <c r="E2587" s="18" t="s">
        <v>228</v>
      </c>
      <c r="F2587" s="221">
        <v>569.48699999999997</v>
      </c>
      <c r="G2587" s="33"/>
      <c r="H2587" s="34"/>
    </row>
    <row r="2588" spans="1:8" s="2" customFormat="1" ht="16.899999999999999" customHeight="1">
      <c r="A2588" s="33"/>
      <c r="B2588" s="34"/>
      <c r="C2588" s="216" t="s">
        <v>1866</v>
      </c>
      <c r="D2588" s="217" t="s">
        <v>1</v>
      </c>
      <c r="E2588" s="218" t="s">
        <v>1</v>
      </c>
      <c r="F2588" s="219">
        <v>62.524000000000001</v>
      </c>
      <c r="G2588" s="33"/>
      <c r="H2588" s="34"/>
    </row>
    <row r="2589" spans="1:8" s="2" customFormat="1" ht="16.899999999999999" customHeight="1">
      <c r="A2589" s="33"/>
      <c r="B2589" s="34"/>
      <c r="C2589" s="220" t="s">
        <v>1</v>
      </c>
      <c r="D2589" s="220" t="s">
        <v>4303</v>
      </c>
      <c r="E2589" s="18" t="s">
        <v>1</v>
      </c>
      <c r="F2589" s="221">
        <v>11.22</v>
      </c>
      <c r="G2589" s="33"/>
      <c r="H2589" s="34"/>
    </row>
    <row r="2590" spans="1:8" s="2" customFormat="1" ht="16.899999999999999" customHeight="1">
      <c r="A2590" s="33"/>
      <c r="B2590" s="34"/>
      <c r="C2590" s="220" t="s">
        <v>1</v>
      </c>
      <c r="D2590" s="220" t="s">
        <v>2049</v>
      </c>
      <c r="E2590" s="18" t="s">
        <v>1</v>
      </c>
      <c r="F2590" s="221">
        <v>11.704000000000001</v>
      </c>
      <c r="G2590" s="33"/>
      <c r="H2590" s="34"/>
    </row>
    <row r="2591" spans="1:8" s="2" customFormat="1" ht="16.899999999999999" customHeight="1">
      <c r="A2591" s="33"/>
      <c r="B2591" s="34"/>
      <c r="C2591" s="220" t="s">
        <v>1</v>
      </c>
      <c r="D2591" s="220" t="s">
        <v>2050</v>
      </c>
      <c r="E2591" s="18" t="s">
        <v>1</v>
      </c>
      <c r="F2591" s="221">
        <v>39.6</v>
      </c>
      <c r="G2591" s="33"/>
      <c r="H2591" s="34"/>
    </row>
    <row r="2592" spans="1:8" s="2" customFormat="1" ht="16.899999999999999" customHeight="1">
      <c r="A2592" s="33"/>
      <c r="B2592" s="34"/>
      <c r="C2592" s="220" t="s">
        <v>1866</v>
      </c>
      <c r="D2592" s="220" t="s">
        <v>195</v>
      </c>
      <c r="E2592" s="18" t="s">
        <v>1</v>
      </c>
      <c r="F2592" s="221">
        <v>62.524000000000001</v>
      </c>
      <c r="G2592" s="33"/>
      <c r="H2592" s="34"/>
    </row>
    <row r="2593" spans="1:8" s="2" customFormat="1" ht="16.899999999999999" customHeight="1">
      <c r="A2593" s="33"/>
      <c r="B2593" s="34"/>
      <c r="C2593" s="222" t="s">
        <v>5774</v>
      </c>
      <c r="D2593" s="33"/>
      <c r="E2593" s="33"/>
      <c r="F2593" s="33"/>
      <c r="G2593" s="33"/>
      <c r="H2593" s="34"/>
    </row>
    <row r="2594" spans="1:8" s="2" customFormat="1" ht="16.899999999999999" customHeight="1">
      <c r="A2594" s="33"/>
      <c r="B2594" s="34"/>
      <c r="C2594" s="220" t="s">
        <v>2043</v>
      </c>
      <c r="D2594" s="220" t="s">
        <v>2044</v>
      </c>
      <c r="E2594" s="18" t="s">
        <v>228</v>
      </c>
      <c r="F2594" s="221">
        <v>62.524000000000001</v>
      </c>
      <c r="G2594" s="33"/>
      <c r="H2594" s="34"/>
    </row>
    <row r="2595" spans="1:8" s="2" customFormat="1" ht="16.899999999999999" customHeight="1">
      <c r="A2595" s="33"/>
      <c r="B2595" s="34"/>
      <c r="C2595" s="220" t="s">
        <v>2096</v>
      </c>
      <c r="D2595" s="220" t="s">
        <v>2097</v>
      </c>
      <c r="E2595" s="18" t="s">
        <v>228</v>
      </c>
      <c r="F2595" s="221">
        <v>3.7509999999999999</v>
      </c>
      <c r="G2595" s="33"/>
      <c r="H2595" s="34"/>
    </row>
    <row r="2596" spans="1:8" s="2" customFormat="1" ht="16.899999999999999" customHeight="1">
      <c r="A2596" s="33"/>
      <c r="B2596" s="34"/>
      <c r="C2596" s="220" t="s">
        <v>4310</v>
      </c>
      <c r="D2596" s="220" t="s">
        <v>4311</v>
      </c>
      <c r="E2596" s="18" t="s">
        <v>228</v>
      </c>
      <c r="F2596" s="221">
        <v>28.997</v>
      </c>
      <c r="G2596" s="33"/>
      <c r="H2596" s="34"/>
    </row>
    <row r="2597" spans="1:8" s="2" customFormat="1" ht="16.899999999999999" customHeight="1">
      <c r="A2597" s="33"/>
      <c r="B2597" s="34"/>
      <c r="C2597" s="220" t="s">
        <v>2101</v>
      </c>
      <c r="D2597" s="220" t="s">
        <v>2102</v>
      </c>
      <c r="E2597" s="18" t="s">
        <v>228</v>
      </c>
      <c r="F2597" s="221">
        <v>50.018999999999998</v>
      </c>
      <c r="G2597" s="33"/>
      <c r="H2597" s="34"/>
    </row>
    <row r="2598" spans="1:8" s="2" customFormat="1" ht="16.899999999999999" customHeight="1">
      <c r="A2598" s="33"/>
      <c r="B2598" s="34"/>
      <c r="C2598" s="220" t="s">
        <v>2105</v>
      </c>
      <c r="D2598" s="220" t="s">
        <v>2106</v>
      </c>
      <c r="E2598" s="18" t="s">
        <v>228</v>
      </c>
      <c r="F2598" s="221">
        <v>8.7530000000000001</v>
      </c>
      <c r="G2598" s="33"/>
      <c r="H2598" s="34"/>
    </row>
    <row r="2599" spans="1:8" s="2" customFormat="1" ht="16.899999999999999" customHeight="1">
      <c r="A2599" s="33"/>
      <c r="B2599" s="34"/>
      <c r="C2599" s="220" t="s">
        <v>326</v>
      </c>
      <c r="D2599" s="220" t="s">
        <v>327</v>
      </c>
      <c r="E2599" s="18" t="s">
        <v>228</v>
      </c>
      <c r="F2599" s="221">
        <v>505.14499999999998</v>
      </c>
      <c r="G2599" s="33"/>
      <c r="H2599" s="34"/>
    </row>
    <row r="2600" spans="1:8" s="2" customFormat="1" ht="16.899999999999999" customHeight="1">
      <c r="A2600" s="33"/>
      <c r="B2600" s="34"/>
      <c r="C2600" s="216" t="s">
        <v>529</v>
      </c>
      <c r="D2600" s="217" t="s">
        <v>1</v>
      </c>
      <c r="E2600" s="218" t="s">
        <v>1</v>
      </c>
      <c r="F2600" s="219">
        <v>569.48699999999997</v>
      </c>
      <c r="G2600" s="33"/>
      <c r="H2600" s="34"/>
    </row>
    <row r="2601" spans="1:8" s="2" customFormat="1" ht="16.899999999999999" customHeight="1">
      <c r="A2601" s="33"/>
      <c r="B2601" s="34"/>
      <c r="C2601" s="220" t="s">
        <v>1</v>
      </c>
      <c r="D2601" s="220" t="s">
        <v>2266</v>
      </c>
      <c r="E2601" s="18" t="s">
        <v>1</v>
      </c>
      <c r="F2601" s="221">
        <v>0</v>
      </c>
      <c r="G2601" s="33"/>
      <c r="H2601" s="34"/>
    </row>
    <row r="2602" spans="1:8" s="2" customFormat="1" ht="16.899999999999999" customHeight="1">
      <c r="A2602" s="33"/>
      <c r="B2602" s="34"/>
      <c r="C2602" s="220" t="s">
        <v>1</v>
      </c>
      <c r="D2602" s="220" t="s">
        <v>4473</v>
      </c>
      <c r="E2602" s="18" t="s">
        <v>1</v>
      </c>
      <c r="F2602" s="221">
        <v>980.15200000000004</v>
      </c>
      <c r="G2602" s="33"/>
      <c r="H2602" s="34"/>
    </row>
    <row r="2603" spans="1:8" s="2" customFormat="1" ht="16.899999999999999" customHeight="1">
      <c r="A2603" s="33"/>
      <c r="B2603" s="34"/>
      <c r="C2603" s="220" t="s">
        <v>1</v>
      </c>
      <c r="D2603" s="220" t="s">
        <v>3863</v>
      </c>
      <c r="E2603" s="18" t="s">
        <v>1</v>
      </c>
      <c r="F2603" s="221">
        <v>27.306000000000001</v>
      </c>
      <c r="G2603" s="33"/>
      <c r="H2603" s="34"/>
    </row>
    <row r="2604" spans="1:8" s="2" customFormat="1" ht="16.899999999999999" customHeight="1">
      <c r="A2604" s="33"/>
      <c r="B2604" s="34"/>
      <c r="C2604" s="220" t="s">
        <v>1</v>
      </c>
      <c r="D2604" s="220" t="s">
        <v>2270</v>
      </c>
      <c r="E2604" s="18" t="s">
        <v>1</v>
      </c>
      <c r="F2604" s="221">
        <v>0</v>
      </c>
      <c r="G2604" s="33"/>
      <c r="H2604" s="34"/>
    </row>
    <row r="2605" spans="1:8" s="2" customFormat="1" ht="16.899999999999999" customHeight="1">
      <c r="A2605" s="33"/>
      <c r="B2605" s="34"/>
      <c r="C2605" s="220" t="s">
        <v>1</v>
      </c>
      <c r="D2605" s="220" t="s">
        <v>2271</v>
      </c>
      <c r="E2605" s="18" t="s">
        <v>1</v>
      </c>
      <c r="F2605" s="221">
        <v>-145.73500000000001</v>
      </c>
      <c r="G2605" s="33"/>
      <c r="H2605" s="34"/>
    </row>
    <row r="2606" spans="1:8" s="2" customFormat="1" ht="16.899999999999999" customHeight="1">
      <c r="A2606" s="33"/>
      <c r="B2606" s="34"/>
      <c r="C2606" s="220" t="s">
        <v>1</v>
      </c>
      <c r="D2606" s="220" t="s">
        <v>3864</v>
      </c>
      <c r="E2606" s="18" t="s">
        <v>1</v>
      </c>
      <c r="F2606" s="221">
        <v>0</v>
      </c>
      <c r="G2606" s="33"/>
      <c r="H2606" s="34"/>
    </row>
    <row r="2607" spans="1:8" s="2" customFormat="1" ht="16.899999999999999" customHeight="1">
      <c r="A2607" s="33"/>
      <c r="B2607" s="34"/>
      <c r="C2607" s="220" t="s">
        <v>1</v>
      </c>
      <c r="D2607" s="220" t="s">
        <v>3865</v>
      </c>
      <c r="E2607" s="18" t="s">
        <v>1</v>
      </c>
      <c r="F2607" s="221">
        <v>-6.391</v>
      </c>
      <c r="G2607" s="33"/>
      <c r="H2607" s="34"/>
    </row>
    <row r="2608" spans="1:8" s="2" customFormat="1" ht="16.899999999999999" customHeight="1">
      <c r="A2608" s="33"/>
      <c r="B2608" s="34"/>
      <c r="C2608" s="220" t="s">
        <v>1</v>
      </c>
      <c r="D2608" s="220" t="s">
        <v>4474</v>
      </c>
      <c r="E2608" s="18" t="s">
        <v>1</v>
      </c>
      <c r="F2608" s="221">
        <v>0</v>
      </c>
      <c r="G2608" s="33"/>
      <c r="H2608" s="34"/>
    </row>
    <row r="2609" spans="1:8" s="2" customFormat="1" ht="16.899999999999999" customHeight="1">
      <c r="A2609" s="33"/>
      <c r="B2609" s="34"/>
      <c r="C2609" s="220" t="s">
        <v>1</v>
      </c>
      <c r="D2609" s="220" t="s">
        <v>4475</v>
      </c>
      <c r="E2609" s="18" t="s">
        <v>1</v>
      </c>
      <c r="F2609" s="221">
        <v>-1.0740000000000001</v>
      </c>
      <c r="G2609" s="33"/>
      <c r="H2609" s="34"/>
    </row>
    <row r="2610" spans="1:8" s="2" customFormat="1" ht="16.899999999999999" customHeight="1">
      <c r="A2610" s="33"/>
      <c r="B2610" s="34"/>
      <c r="C2610" s="220" t="s">
        <v>1</v>
      </c>
      <c r="D2610" s="220" t="s">
        <v>4476</v>
      </c>
      <c r="E2610" s="18" t="s">
        <v>1</v>
      </c>
      <c r="F2610" s="221">
        <v>-3.4089999999999998</v>
      </c>
      <c r="G2610" s="33"/>
      <c r="H2610" s="34"/>
    </row>
    <row r="2611" spans="1:8" s="2" customFormat="1" ht="16.899999999999999" customHeight="1">
      <c r="A2611" s="33"/>
      <c r="B2611" s="34"/>
      <c r="C2611" s="220" t="s">
        <v>1</v>
      </c>
      <c r="D2611" s="220" t="s">
        <v>4477</v>
      </c>
      <c r="E2611" s="18" t="s">
        <v>1</v>
      </c>
      <c r="F2611" s="221">
        <v>-263.03199999999998</v>
      </c>
      <c r="G2611" s="33"/>
      <c r="H2611" s="34"/>
    </row>
    <row r="2612" spans="1:8" s="2" customFormat="1" ht="16.899999999999999" customHeight="1">
      <c r="A2612" s="33"/>
      <c r="B2612" s="34"/>
      <c r="C2612" s="220" t="s">
        <v>1</v>
      </c>
      <c r="D2612" s="220" t="s">
        <v>4478</v>
      </c>
      <c r="E2612" s="18" t="s">
        <v>1</v>
      </c>
      <c r="F2612" s="221">
        <v>0</v>
      </c>
      <c r="G2612" s="33"/>
      <c r="H2612" s="34"/>
    </row>
    <row r="2613" spans="1:8" s="2" customFormat="1" ht="16.899999999999999" customHeight="1">
      <c r="A2613" s="33"/>
      <c r="B2613" s="34"/>
      <c r="C2613" s="220" t="s">
        <v>1</v>
      </c>
      <c r="D2613" s="220" t="s">
        <v>4479</v>
      </c>
      <c r="E2613" s="18" t="s">
        <v>1</v>
      </c>
      <c r="F2613" s="221">
        <v>-18.329999999999998</v>
      </c>
      <c r="G2613" s="33"/>
      <c r="H2613" s="34"/>
    </row>
    <row r="2614" spans="1:8" s="2" customFormat="1" ht="16.899999999999999" customHeight="1">
      <c r="A2614" s="33"/>
      <c r="B2614" s="34"/>
      <c r="C2614" s="220" t="s">
        <v>529</v>
      </c>
      <c r="D2614" s="220" t="s">
        <v>195</v>
      </c>
      <c r="E2614" s="18" t="s">
        <v>1</v>
      </c>
      <c r="F2614" s="221">
        <v>569.48699999999997</v>
      </c>
      <c r="G2614" s="33"/>
      <c r="H2614" s="34"/>
    </row>
    <row r="2615" spans="1:8" s="2" customFormat="1" ht="26.45" customHeight="1">
      <c r="A2615" s="33"/>
      <c r="B2615" s="34"/>
      <c r="C2615" s="215" t="s">
        <v>5785</v>
      </c>
      <c r="D2615" s="215" t="s">
        <v>141</v>
      </c>
      <c r="E2615" s="33"/>
      <c r="F2615" s="33"/>
      <c r="G2615" s="33"/>
      <c r="H2615" s="34"/>
    </row>
    <row r="2616" spans="1:8" s="2" customFormat="1" ht="16.899999999999999" customHeight="1">
      <c r="A2616" s="33"/>
      <c r="B2616" s="34"/>
      <c r="C2616" s="216" t="s">
        <v>3431</v>
      </c>
      <c r="D2616" s="217" t="s">
        <v>1</v>
      </c>
      <c r="E2616" s="218" t="s">
        <v>1</v>
      </c>
      <c r="F2616" s="219">
        <v>28</v>
      </c>
      <c r="G2616" s="33"/>
      <c r="H2616" s="34"/>
    </row>
    <row r="2617" spans="1:8" s="2" customFormat="1" ht="16.899999999999999" customHeight="1">
      <c r="A2617" s="33"/>
      <c r="B2617" s="34"/>
      <c r="C2617" s="220" t="s">
        <v>1</v>
      </c>
      <c r="D2617" s="220" t="s">
        <v>4871</v>
      </c>
      <c r="E2617" s="18" t="s">
        <v>1</v>
      </c>
      <c r="F2617" s="221">
        <v>28</v>
      </c>
      <c r="G2617" s="33"/>
      <c r="H2617" s="34"/>
    </row>
    <row r="2618" spans="1:8" s="2" customFormat="1" ht="16.899999999999999" customHeight="1">
      <c r="A2618" s="33"/>
      <c r="B2618" s="34"/>
      <c r="C2618" s="220" t="s">
        <v>3431</v>
      </c>
      <c r="D2618" s="220" t="s">
        <v>195</v>
      </c>
      <c r="E2618" s="18" t="s">
        <v>1</v>
      </c>
      <c r="F2618" s="221">
        <v>28</v>
      </c>
      <c r="G2618" s="33"/>
      <c r="H2618" s="34"/>
    </row>
    <row r="2619" spans="1:8" s="2" customFormat="1" ht="16.899999999999999" customHeight="1">
      <c r="A2619" s="33"/>
      <c r="B2619" s="34"/>
      <c r="C2619" s="222" t="s">
        <v>5774</v>
      </c>
      <c r="D2619" s="33"/>
      <c r="E2619" s="33"/>
      <c r="F2619" s="33"/>
      <c r="G2619" s="33"/>
      <c r="H2619" s="34"/>
    </row>
    <row r="2620" spans="1:8" s="2" customFormat="1" ht="16.899999999999999" customHeight="1">
      <c r="A2620" s="33"/>
      <c r="B2620" s="34"/>
      <c r="C2620" s="220" t="s">
        <v>278</v>
      </c>
      <c r="D2620" s="220" t="s">
        <v>279</v>
      </c>
      <c r="E2620" s="18" t="s">
        <v>280</v>
      </c>
      <c r="F2620" s="221">
        <v>28</v>
      </c>
      <c r="G2620" s="33"/>
      <c r="H2620" s="34"/>
    </row>
    <row r="2621" spans="1:8" s="2" customFormat="1" ht="16.899999999999999" customHeight="1">
      <c r="A2621" s="33"/>
      <c r="B2621" s="34"/>
      <c r="C2621" s="220" t="s">
        <v>283</v>
      </c>
      <c r="D2621" s="220" t="s">
        <v>284</v>
      </c>
      <c r="E2621" s="18" t="s">
        <v>280</v>
      </c>
      <c r="F2621" s="221">
        <v>28</v>
      </c>
      <c r="G2621" s="33"/>
      <c r="H2621" s="34"/>
    </row>
    <row r="2622" spans="1:8" s="2" customFormat="1" ht="16.899999999999999" customHeight="1">
      <c r="A2622" s="33"/>
      <c r="B2622" s="34"/>
      <c r="C2622" s="220" t="s">
        <v>312</v>
      </c>
      <c r="D2622" s="220" t="s">
        <v>313</v>
      </c>
      <c r="E2622" s="18" t="s">
        <v>234</v>
      </c>
      <c r="F2622" s="221">
        <v>3.53</v>
      </c>
      <c r="G2622" s="33"/>
      <c r="H2622" s="34"/>
    </row>
    <row r="2623" spans="1:8" s="2" customFormat="1" ht="16.899999999999999" customHeight="1">
      <c r="A2623" s="33"/>
      <c r="B2623" s="34"/>
      <c r="C2623" s="216" t="s">
        <v>3432</v>
      </c>
      <c r="D2623" s="217" t="s">
        <v>1</v>
      </c>
      <c r="E2623" s="218" t="s">
        <v>1</v>
      </c>
      <c r="F2623" s="219">
        <v>4.5</v>
      </c>
      <c r="G2623" s="33"/>
      <c r="H2623" s="34"/>
    </row>
    <row r="2624" spans="1:8" s="2" customFormat="1" ht="16.899999999999999" customHeight="1">
      <c r="A2624" s="33"/>
      <c r="B2624" s="34"/>
      <c r="C2624" s="220" t="s">
        <v>1</v>
      </c>
      <c r="D2624" s="220" t="s">
        <v>4873</v>
      </c>
      <c r="E2624" s="18" t="s">
        <v>1</v>
      </c>
      <c r="F2624" s="221">
        <v>4.5</v>
      </c>
      <c r="G2624" s="33"/>
      <c r="H2624" s="34"/>
    </row>
    <row r="2625" spans="1:8" s="2" customFormat="1" ht="16.899999999999999" customHeight="1">
      <c r="A2625" s="33"/>
      <c r="B2625" s="34"/>
      <c r="C2625" s="220" t="s">
        <v>3432</v>
      </c>
      <c r="D2625" s="220" t="s">
        <v>195</v>
      </c>
      <c r="E2625" s="18" t="s">
        <v>1</v>
      </c>
      <c r="F2625" s="221">
        <v>4.5</v>
      </c>
      <c r="G2625" s="33"/>
      <c r="H2625" s="34"/>
    </row>
    <row r="2626" spans="1:8" s="2" customFormat="1" ht="16.899999999999999" customHeight="1">
      <c r="A2626" s="33"/>
      <c r="B2626" s="34"/>
      <c r="C2626" s="222" t="s">
        <v>5774</v>
      </c>
      <c r="D2626" s="33"/>
      <c r="E2626" s="33"/>
      <c r="F2626" s="33"/>
      <c r="G2626" s="33"/>
      <c r="H2626" s="34"/>
    </row>
    <row r="2627" spans="1:8" s="2" customFormat="1" ht="16.899999999999999" customHeight="1">
      <c r="A2627" s="33"/>
      <c r="B2627" s="34"/>
      <c r="C2627" s="220" t="s">
        <v>1264</v>
      </c>
      <c r="D2627" s="220" t="s">
        <v>1265</v>
      </c>
      <c r="E2627" s="18" t="s">
        <v>280</v>
      </c>
      <c r="F2627" s="221">
        <v>4.5</v>
      </c>
      <c r="G2627" s="33"/>
      <c r="H2627" s="34"/>
    </row>
    <row r="2628" spans="1:8" s="2" customFormat="1" ht="16.899999999999999" customHeight="1">
      <c r="A2628" s="33"/>
      <c r="B2628" s="34"/>
      <c r="C2628" s="220" t="s">
        <v>1268</v>
      </c>
      <c r="D2628" s="220" t="s">
        <v>1269</v>
      </c>
      <c r="E2628" s="18" t="s">
        <v>280</v>
      </c>
      <c r="F2628" s="221">
        <v>4.5</v>
      </c>
      <c r="G2628" s="33"/>
      <c r="H2628" s="34"/>
    </row>
    <row r="2629" spans="1:8" s="2" customFormat="1" ht="16.899999999999999" customHeight="1">
      <c r="A2629" s="33"/>
      <c r="B2629" s="34"/>
      <c r="C2629" s="216" t="s">
        <v>1487</v>
      </c>
      <c r="D2629" s="217" t="s">
        <v>1</v>
      </c>
      <c r="E2629" s="218" t="s">
        <v>1</v>
      </c>
      <c r="F2629" s="219">
        <v>54.735999999999997</v>
      </c>
      <c r="G2629" s="33"/>
      <c r="H2629" s="34"/>
    </row>
    <row r="2630" spans="1:8" s="2" customFormat="1" ht="16.899999999999999" customHeight="1">
      <c r="A2630" s="33"/>
      <c r="B2630" s="34"/>
      <c r="C2630" s="220" t="s">
        <v>1</v>
      </c>
      <c r="D2630" s="220" t="s">
        <v>1640</v>
      </c>
      <c r="E2630" s="18" t="s">
        <v>1</v>
      </c>
      <c r="F2630" s="221">
        <v>0</v>
      </c>
      <c r="G2630" s="33"/>
      <c r="H2630" s="34"/>
    </row>
    <row r="2631" spans="1:8" s="2" customFormat="1" ht="16.899999999999999" customHeight="1">
      <c r="A2631" s="33"/>
      <c r="B2631" s="34"/>
      <c r="C2631" s="220" t="s">
        <v>1</v>
      </c>
      <c r="D2631" s="220" t="s">
        <v>3941</v>
      </c>
      <c r="E2631" s="18" t="s">
        <v>1</v>
      </c>
      <c r="F2631" s="221">
        <v>27.379000000000001</v>
      </c>
      <c r="G2631" s="33"/>
      <c r="H2631" s="34"/>
    </row>
    <row r="2632" spans="1:8" s="2" customFormat="1" ht="16.899999999999999" customHeight="1">
      <c r="A2632" s="33"/>
      <c r="B2632" s="34"/>
      <c r="C2632" s="220" t="s">
        <v>1</v>
      </c>
      <c r="D2632" s="220" t="s">
        <v>3942</v>
      </c>
      <c r="E2632" s="18" t="s">
        <v>1</v>
      </c>
      <c r="F2632" s="221">
        <v>27.356999999999999</v>
      </c>
      <c r="G2632" s="33"/>
      <c r="H2632" s="34"/>
    </row>
    <row r="2633" spans="1:8" s="2" customFormat="1" ht="16.899999999999999" customHeight="1">
      <c r="A2633" s="33"/>
      <c r="B2633" s="34"/>
      <c r="C2633" s="220" t="s">
        <v>1487</v>
      </c>
      <c r="D2633" s="220" t="s">
        <v>195</v>
      </c>
      <c r="E2633" s="18" t="s">
        <v>1</v>
      </c>
      <c r="F2633" s="221">
        <v>54.735999999999997</v>
      </c>
      <c r="G2633" s="33"/>
      <c r="H2633" s="34"/>
    </row>
    <row r="2634" spans="1:8" s="2" customFormat="1" ht="16.899999999999999" customHeight="1">
      <c r="A2634" s="33"/>
      <c r="B2634" s="34"/>
      <c r="C2634" s="222" t="s">
        <v>5774</v>
      </c>
      <c r="D2634" s="33"/>
      <c r="E2634" s="33"/>
      <c r="F2634" s="33"/>
      <c r="G2634" s="33"/>
      <c r="H2634" s="34"/>
    </row>
    <row r="2635" spans="1:8" s="2" customFormat="1" ht="16.899999999999999" customHeight="1">
      <c r="A2635" s="33"/>
      <c r="B2635" s="34"/>
      <c r="C2635" s="220" t="s">
        <v>2945</v>
      </c>
      <c r="D2635" s="220" t="s">
        <v>2946</v>
      </c>
      <c r="E2635" s="18" t="s">
        <v>288</v>
      </c>
      <c r="F2635" s="221">
        <v>54.735999999999997</v>
      </c>
      <c r="G2635" s="33"/>
      <c r="H2635" s="34"/>
    </row>
    <row r="2636" spans="1:8" s="2" customFormat="1" ht="16.899999999999999" customHeight="1">
      <c r="A2636" s="33"/>
      <c r="B2636" s="34"/>
      <c r="C2636" s="220" t="s">
        <v>348</v>
      </c>
      <c r="D2636" s="220" t="s">
        <v>349</v>
      </c>
      <c r="E2636" s="18" t="s">
        <v>228</v>
      </c>
      <c r="F2636" s="221">
        <v>10.946999999999999</v>
      </c>
      <c r="G2636" s="33"/>
      <c r="H2636" s="34"/>
    </row>
    <row r="2637" spans="1:8" s="2" customFormat="1" ht="16.899999999999999" customHeight="1">
      <c r="A2637" s="33"/>
      <c r="B2637" s="34"/>
      <c r="C2637" s="220" t="s">
        <v>525</v>
      </c>
      <c r="D2637" s="220" t="s">
        <v>526</v>
      </c>
      <c r="E2637" s="18" t="s">
        <v>228</v>
      </c>
      <c r="F2637" s="221">
        <v>216.357</v>
      </c>
      <c r="G2637" s="33"/>
      <c r="H2637" s="34"/>
    </row>
    <row r="2638" spans="1:8" s="2" customFormat="1" ht="16.899999999999999" customHeight="1">
      <c r="A2638" s="33"/>
      <c r="B2638" s="34"/>
      <c r="C2638" s="220" t="s">
        <v>2953</v>
      </c>
      <c r="D2638" s="220" t="s">
        <v>1648</v>
      </c>
      <c r="E2638" s="18" t="s">
        <v>288</v>
      </c>
      <c r="F2638" s="221">
        <v>109.47199999999999</v>
      </c>
      <c r="G2638" s="33"/>
      <c r="H2638" s="34"/>
    </row>
    <row r="2639" spans="1:8" s="2" customFormat="1" ht="16.899999999999999" customHeight="1">
      <c r="A2639" s="33"/>
      <c r="B2639" s="34"/>
      <c r="C2639" s="216" t="s">
        <v>3435</v>
      </c>
      <c r="D2639" s="217" t="s">
        <v>1</v>
      </c>
      <c r="E2639" s="218" t="s">
        <v>1</v>
      </c>
      <c r="F2639" s="219">
        <v>4.51</v>
      </c>
      <c r="G2639" s="33"/>
      <c r="H2639" s="34"/>
    </row>
    <row r="2640" spans="1:8" s="2" customFormat="1" ht="16.899999999999999" customHeight="1">
      <c r="A2640" s="33"/>
      <c r="B2640" s="34"/>
      <c r="C2640" s="220" t="s">
        <v>1</v>
      </c>
      <c r="D2640" s="220" t="s">
        <v>4881</v>
      </c>
      <c r="E2640" s="18" t="s">
        <v>1</v>
      </c>
      <c r="F2640" s="221">
        <v>0</v>
      </c>
      <c r="G2640" s="33"/>
      <c r="H2640" s="34"/>
    </row>
    <row r="2641" spans="1:8" s="2" customFormat="1" ht="16.899999999999999" customHeight="1">
      <c r="A2641" s="33"/>
      <c r="B2641" s="34"/>
      <c r="C2641" s="220" t="s">
        <v>1</v>
      </c>
      <c r="D2641" s="220" t="s">
        <v>4882</v>
      </c>
      <c r="E2641" s="18" t="s">
        <v>1</v>
      </c>
      <c r="F2641" s="221">
        <v>4.51</v>
      </c>
      <c r="G2641" s="33"/>
      <c r="H2641" s="34"/>
    </row>
    <row r="2642" spans="1:8" s="2" customFormat="1" ht="16.899999999999999" customHeight="1">
      <c r="A2642" s="33"/>
      <c r="B2642" s="34"/>
      <c r="C2642" s="220" t="s">
        <v>3435</v>
      </c>
      <c r="D2642" s="220" t="s">
        <v>195</v>
      </c>
      <c r="E2642" s="18" t="s">
        <v>1</v>
      </c>
      <c r="F2642" s="221">
        <v>4.51</v>
      </c>
      <c r="G2642" s="33"/>
      <c r="H2642" s="34"/>
    </row>
    <row r="2643" spans="1:8" s="2" customFormat="1" ht="16.899999999999999" customHeight="1">
      <c r="A2643" s="33"/>
      <c r="B2643" s="34"/>
      <c r="C2643" s="222" t="s">
        <v>5774</v>
      </c>
      <c r="D2643" s="33"/>
      <c r="E2643" s="33"/>
      <c r="F2643" s="33"/>
      <c r="G2643" s="33"/>
      <c r="H2643" s="34"/>
    </row>
    <row r="2644" spans="1:8" s="2" customFormat="1" ht="16.899999999999999" customHeight="1">
      <c r="A2644" s="33"/>
      <c r="B2644" s="34"/>
      <c r="C2644" s="220" t="s">
        <v>3519</v>
      </c>
      <c r="D2644" s="220" t="s">
        <v>3520</v>
      </c>
      <c r="E2644" s="18" t="s">
        <v>288</v>
      </c>
      <c r="F2644" s="221">
        <v>4.51</v>
      </c>
      <c r="G2644" s="33"/>
      <c r="H2644" s="34"/>
    </row>
    <row r="2645" spans="1:8" s="2" customFormat="1" ht="16.899999999999999" customHeight="1">
      <c r="A2645" s="33"/>
      <c r="B2645" s="34"/>
      <c r="C2645" s="220" t="s">
        <v>1893</v>
      </c>
      <c r="D2645" s="220" t="s">
        <v>1894</v>
      </c>
      <c r="E2645" s="18" t="s">
        <v>288</v>
      </c>
      <c r="F2645" s="221">
        <v>46.771999999999998</v>
      </c>
      <c r="G2645" s="33"/>
      <c r="H2645" s="34"/>
    </row>
    <row r="2646" spans="1:8" s="2" customFormat="1" ht="16.899999999999999" customHeight="1">
      <c r="A2646" s="33"/>
      <c r="B2646" s="34"/>
      <c r="C2646" s="220" t="s">
        <v>4998</v>
      </c>
      <c r="D2646" s="220" t="s">
        <v>4999</v>
      </c>
      <c r="E2646" s="18" t="s">
        <v>228</v>
      </c>
      <c r="F2646" s="221">
        <v>0.96399999999999997</v>
      </c>
      <c r="G2646" s="33"/>
      <c r="H2646" s="34"/>
    </row>
    <row r="2647" spans="1:8" s="2" customFormat="1" ht="16.899999999999999" customHeight="1">
      <c r="A2647" s="33"/>
      <c r="B2647" s="34"/>
      <c r="C2647" s="220" t="s">
        <v>3951</v>
      </c>
      <c r="D2647" s="220" t="s">
        <v>3952</v>
      </c>
      <c r="E2647" s="18" t="s">
        <v>288</v>
      </c>
      <c r="F2647" s="221">
        <v>87.603999999999999</v>
      </c>
      <c r="G2647" s="33"/>
      <c r="H2647" s="34"/>
    </row>
    <row r="2648" spans="1:8" s="2" customFormat="1" ht="16.899999999999999" customHeight="1">
      <c r="A2648" s="33"/>
      <c r="B2648" s="34"/>
      <c r="C2648" s="220" t="s">
        <v>707</v>
      </c>
      <c r="D2648" s="220" t="s">
        <v>708</v>
      </c>
      <c r="E2648" s="18" t="s">
        <v>288</v>
      </c>
      <c r="F2648" s="221">
        <v>4.51</v>
      </c>
      <c r="G2648" s="33"/>
      <c r="H2648" s="34"/>
    </row>
    <row r="2649" spans="1:8" s="2" customFormat="1" ht="16.899999999999999" customHeight="1">
      <c r="A2649" s="33"/>
      <c r="B2649" s="34"/>
      <c r="C2649" s="220" t="s">
        <v>3956</v>
      </c>
      <c r="D2649" s="220" t="s">
        <v>3957</v>
      </c>
      <c r="E2649" s="18" t="s">
        <v>288</v>
      </c>
      <c r="F2649" s="221">
        <v>83.924999999999997</v>
      </c>
      <c r="G2649" s="33"/>
      <c r="H2649" s="34"/>
    </row>
    <row r="2650" spans="1:8" s="2" customFormat="1" ht="16.899999999999999" customHeight="1">
      <c r="A2650" s="33"/>
      <c r="B2650" s="34"/>
      <c r="C2650" s="216" t="s">
        <v>3437</v>
      </c>
      <c r="D2650" s="217" t="s">
        <v>1</v>
      </c>
      <c r="E2650" s="218" t="s">
        <v>1</v>
      </c>
      <c r="F2650" s="219">
        <v>17.489999999999998</v>
      </c>
      <c r="G2650" s="33"/>
      <c r="H2650" s="34"/>
    </row>
    <row r="2651" spans="1:8" s="2" customFormat="1" ht="16.899999999999999" customHeight="1">
      <c r="A2651" s="33"/>
      <c r="B2651" s="34"/>
      <c r="C2651" s="220" t="s">
        <v>1</v>
      </c>
      <c r="D2651" s="220" t="s">
        <v>4890</v>
      </c>
      <c r="E2651" s="18" t="s">
        <v>1</v>
      </c>
      <c r="F2651" s="221">
        <v>0</v>
      </c>
      <c r="G2651" s="33"/>
      <c r="H2651" s="34"/>
    </row>
    <row r="2652" spans="1:8" s="2" customFormat="1" ht="16.899999999999999" customHeight="1">
      <c r="A2652" s="33"/>
      <c r="B2652" s="34"/>
      <c r="C2652" s="220" t="s">
        <v>1</v>
      </c>
      <c r="D2652" s="220" t="s">
        <v>4891</v>
      </c>
      <c r="E2652" s="18" t="s">
        <v>1</v>
      </c>
      <c r="F2652" s="221">
        <v>17.489999999999998</v>
      </c>
      <c r="G2652" s="33"/>
      <c r="H2652" s="34"/>
    </row>
    <row r="2653" spans="1:8" s="2" customFormat="1" ht="16.899999999999999" customHeight="1">
      <c r="A2653" s="33"/>
      <c r="B2653" s="34"/>
      <c r="C2653" s="220" t="s">
        <v>3437</v>
      </c>
      <c r="D2653" s="220" t="s">
        <v>510</v>
      </c>
      <c r="E2653" s="18" t="s">
        <v>1</v>
      </c>
      <c r="F2653" s="221">
        <v>17.489999999999998</v>
      </c>
      <c r="G2653" s="33"/>
      <c r="H2653" s="34"/>
    </row>
    <row r="2654" spans="1:8" s="2" customFormat="1" ht="16.899999999999999" customHeight="1">
      <c r="A2654" s="33"/>
      <c r="B2654" s="34"/>
      <c r="C2654" s="222" t="s">
        <v>5774</v>
      </c>
      <c r="D2654" s="33"/>
      <c r="E2654" s="33"/>
      <c r="F2654" s="33"/>
      <c r="G2654" s="33"/>
      <c r="H2654" s="34"/>
    </row>
    <row r="2655" spans="1:8" s="2" customFormat="1" ht="16.899999999999999" customHeight="1">
      <c r="A2655" s="33"/>
      <c r="B2655" s="34"/>
      <c r="C2655" s="220" t="s">
        <v>3530</v>
      </c>
      <c r="D2655" s="220" t="s">
        <v>3531</v>
      </c>
      <c r="E2655" s="18" t="s">
        <v>288</v>
      </c>
      <c r="F2655" s="221">
        <v>17.489999999999998</v>
      </c>
      <c r="G2655" s="33"/>
      <c r="H2655" s="34"/>
    </row>
    <row r="2656" spans="1:8" s="2" customFormat="1" ht="16.899999999999999" customHeight="1">
      <c r="A2656" s="33"/>
      <c r="B2656" s="34"/>
      <c r="C2656" s="220" t="s">
        <v>1893</v>
      </c>
      <c r="D2656" s="220" t="s">
        <v>1894</v>
      </c>
      <c r="E2656" s="18" t="s">
        <v>288</v>
      </c>
      <c r="F2656" s="221">
        <v>46.771999999999998</v>
      </c>
      <c r="G2656" s="33"/>
      <c r="H2656" s="34"/>
    </row>
    <row r="2657" spans="1:8" s="2" customFormat="1" ht="16.899999999999999" customHeight="1">
      <c r="A2657" s="33"/>
      <c r="B2657" s="34"/>
      <c r="C2657" s="220" t="s">
        <v>1896</v>
      </c>
      <c r="D2657" s="220" t="s">
        <v>1897</v>
      </c>
      <c r="E2657" s="18" t="s">
        <v>288</v>
      </c>
      <c r="F2657" s="221">
        <v>47.575000000000003</v>
      </c>
      <c r="G2657" s="33"/>
      <c r="H2657" s="34"/>
    </row>
    <row r="2658" spans="1:8" s="2" customFormat="1" ht="16.899999999999999" customHeight="1">
      <c r="A2658" s="33"/>
      <c r="B2658" s="34"/>
      <c r="C2658" s="220" t="s">
        <v>4998</v>
      </c>
      <c r="D2658" s="220" t="s">
        <v>4999</v>
      </c>
      <c r="E2658" s="18" t="s">
        <v>228</v>
      </c>
      <c r="F2658" s="221">
        <v>0.96399999999999997</v>
      </c>
      <c r="G2658" s="33"/>
      <c r="H2658" s="34"/>
    </row>
    <row r="2659" spans="1:8" s="2" customFormat="1" ht="16.899999999999999" customHeight="1">
      <c r="A2659" s="33"/>
      <c r="B2659" s="34"/>
      <c r="C2659" s="220" t="s">
        <v>3947</v>
      </c>
      <c r="D2659" s="220" t="s">
        <v>3948</v>
      </c>
      <c r="E2659" s="18" t="s">
        <v>288</v>
      </c>
      <c r="F2659" s="221">
        <v>17.489999999999998</v>
      </c>
      <c r="G2659" s="33"/>
      <c r="H2659" s="34"/>
    </row>
    <row r="2660" spans="1:8" s="2" customFormat="1" ht="16.899999999999999" customHeight="1">
      <c r="A2660" s="33"/>
      <c r="B2660" s="34"/>
      <c r="C2660" s="216" t="s">
        <v>3439</v>
      </c>
      <c r="D2660" s="217" t="s">
        <v>1</v>
      </c>
      <c r="E2660" s="218" t="s">
        <v>1</v>
      </c>
      <c r="F2660" s="219">
        <v>76.680999999999997</v>
      </c>
      <c r="G2660" s="33"/>
      <c r="H2660" s="34"/>
    </row>
    <row r="2661" spans="1:8" s="2" customFormat="1" ht="16.899999999999999" customHeight="1">
      <c r="A2661" s="33"/>
      <c r="B2661" s="34"/>
      <c r="C2661" s="220" t="s">
        <v>1</v>
      </c>
      <c r="D2661" s="220" t="s">
        <v>3557</v>
      </c>
      <c r="E2661" s="18" t="s">
        <v>1</v>
      </c>
      <c r="F2661" s="221">
        <v>0</v>
      </c>
      <c r="G2661" s="33"/>
      <c r="H2661" s="34"/>
    </row>
    <row r="2662" spans="1:8" s="2" customFormat="1" ht="16.899999999999999" customHeight="1">
      <c r="A2662" s="33"/>
      <c r="B2662" s="34"/>
      <c r="C2662" s="220" t="s">
        <v>1</v>
      </c>
      <c r="D2662" s="220" t="s">
        <v>4924</v>
      </c>
      <c r="E2662" s="18" t="s">
        <v>1</v>
      </c>
      <c r="F2662" s="221">
        <v>3.1789999999999998</v>
      </c>
      <c r="G2662" s="33"/>
      <c r="H2662" s="34"/>
    </row>
    <row r="2663" spans="1:8" s="2" customFormat="1" ht="16.899999999999999" customHeight="1">
      <c r="A2663" s="33"/>
      <c r="B2663" s="34"/>
      <c r="C2663" s="220" t="s">
        <v>1</v>
      </c>
      <c r="D2663" s="220" t="s">
        <v>4925</v>
      </c>
      <c r="E2663" s="18" t="s">
        <v>1</v>
      </c>
      <c r="F2663" s="221">
        <v>0.80300000000000005</v>
      </c>
      <c r="G2663" s="33"/>
      <c r="H2663" s="34"/>
    </row>
    <row r="2664" spans="1:8" s="2" customFormat="1" ht="16.899999999999999" customHeight="1">
      <c r="A2664" s="33"/>
      <c r="B2664" s="34"/>
      <c r="C2664" s="220" t="s">
        <v>1</v>
      </c>
      <c r="D2664" s="220" t="s">
        <v>4926</v>
      </c>
      <c r="E2664" s="18" t="s">
        <v>1</v>
      </c>
      <c r="F2664" s="221">
        <v>5.258</v>
      </c>
      <c r="G2664" s="33"/>
      <c r="H2664" s="34"/>
    </row>
    <row r="2665" spans="1:8" s="2" customFormat="1" ht="16.899999999999999" customHeight="1">
      <c r="A2665" s="33"/>
      <c r="B2665" s="34"/>
      <c r="C2665" s="220" t="s">
        <v>1</v>
      </c>
      <c r="D2665" s="220" t="s">
        <v>4927</v>
      </c>
      <c r="E2665" s="18" t="s">
        <v>1</v>
      </c>
      <c r="F2665" s="221">
        <v>0.78100000000000003</v>
      </c>
      <c r="G2665" s="33"/>
      <c r="H2665" s="34"/>
    </row>
    <row r="2666" spans="1:8" s="2" customFormat="1" ht="16.899999999999999" customHeight="1">
      <c r="A2666" s="33"/>
      <c r="B2666" s="34"/>
      <c r="C2666" s="220" t="s">
        <v>1</v>
      </c>
      <c r="D2666" s="220" t="s">
        <v>4928</v>
      </c>
      <c r="E2666" s="18" t="s">
        <v>1</v>
      </c>
      <c r="F2666" s="221">
        <v>5.2910000000000004</v>
      </c>
      <c r="G2666" s="33"/>
      <c r="H2666" s="34"/>
    </row>
    <row r="2667" spans="1:8" s="2" customFormat="1" ht="16.899999999999999" customHeight="1">
      <c r="A2667" s="33"/>
      <c r="B2667" s="34"/>
      <c r="C2667" s="220" t="s">
        <v>1</v>
      </c>
      <c r="D2667" s="220" t="s">
        <v>4929</v>
      </c>
      <c r="E2667" s="18" t="s">
        <v>1</v>
      </c>
      <c r="F2667" s="221">
        <v>5.3680000000000003</v>
      </c>
      <c r="G2667" s="33"/>
      <c r="H2667" s="34"/>
    </row>
    <row r="2668" spans="1:8" s="2" customFormat="1" ht="16.899999999999999" customHeight="1">
      <c r="A2668" s="33"/>
      <c r="B2668" s="34"/>
      <c r="C2668" s="220" t="s">
        <v>1</v>
      </c>
      <c r="D2668" s="220" t="s">
        <v>4930</v>
      </c>
      <c r="E2668" s="18" t="s">
        <v>1</v>
      </c>
      <c r="F2668" s="221">
        <v>5.7089999999999996</v>
      </c>
      <c r="G2668" s="33"/>
      <c r="H2668" s="34"/>
    </row>
    <row r="2669" spans="1:8" s="2" customFormat="1" ht="16.899999999999999" customHeight="1">
      <c r="A2669" s="33"/>
      <c r="B2669" s="34"/>
      <c r="C2669" s="220" t="s">
        <v>1</v>
      </c>
      <c r="D2669" s="220" t="s">
        <v>4931</v>
      </c>
      <c r="E2669" s="18" t="s">
        <v>1</v>
      </c>
      <c r="F2669" s="221">
        <v>3.806</v>
      </c>
      <c r="G2669" s="33"/>
      <c r="H2669" s="34"/>
    </row>
    <row r="2670" spans="1:8" s="2" customFormat="1" ht="16.899999999999999" customHeight="1">
      <c r="A2670" s="33"/>
      <c r="B2670" s="34"/>
      <c r="C2670" s="220" t="s">
        <v>1</v>
      </c>
      <c r="D2670" s="220" t="s">
        <v>4932</v>
      </c>
      <c r="E2670" s="18" t="s">
        <v>1</v>
      </c>
      <c r="F2670" s="221">
        <v>5.8849999999999998</v>
      </c>
      <c r="G2670" s="33"/>
      <c r="H2670" s="34"/>
    </row>
    <row r="2671" spans="1:8" s="2" customFormat="1" ht="16.899999999999999" customHeight="1">
      <c r="A2671" s="33"/>
      <c r="B2671" s="34"/>
      <c r="C2671" s="220" t="s">
        <v>1</v>
      </c>
      <c r="D2671" s="220" t="s">
        <v>4933</v>
      </c>
      <c r="E2671" s="18" t="s">
        <v>1</v>
      </c>
      <c r="F2671" s="221">
        <v>3.8719999999999999</v>
      </c>
      <c r="G2671" s="33"/>
      <c r="H2671" s="34"/>
    </row>
    <row r="2672" spans="1:8" s="2" customFormat="1" ht="16.899999999999999" customHeight="1">
      <c r="A2672" s="33"/>
      <c r="B2672" s="34"/>
      <c r="C2672" s="220" t="s">
        <v>1</v>
      </c>
      <c r="D2672" s="220" t="s">
        <v>4934</v>
      </c>
      <c r="E2672" s="18" t="s">
        <v>1</v>
      </c>
      <c r="F2672" s="221">
        <v>4.4660000000000002</v>
      </c>
      <c r="G2672" s="33"/>
      <c r="H2672" s="34"/>
    </row>
    <row r="2673" spans="1:8" s="2" customFormat="1" ht="16.899999999999999" customHeight="1">
      <c r="A2673" s="33"/>
      <c r="B2673" s="34"/>
      <c r="C2673" s="220" t="s">
        <v>1</v>
      </c>
      <c r="D2673" s="220" t="s">
        <v>4935</v>
      </c>
      <c r="E2673" s="18" t="s">
        <v>1</v>
      </c>
      <c r="F2673" s="221">
        <v>5.4450000000000003</v>
      </c>
      <c r="G2673" s="33"/>
      <c r="H2673" s="34"/>
    </row>
    <row r="2674" spans="1:8" s="2" customFormat="1" ht="16.899999999999999" customHeight="1">
      <c r="A2674" s="33"/>
      <c r="B2674" s="34"/>
      <c r="C2674" s="220" t="s">
        <v>1</v>
      </c>
      <c r="D2674" s="220" t="s">
        <v>4936</v>
      </c>
      <c r="E2674" s="18" t="s">
        <v>1</v>
      </c>
      <c r="F2674" s="221">
        <v>8.58</v>
      </c>
      <c r="G2674" s="33"/>
      <c r="H2674" s="34"/>
    </row>
    <row r="2675" spans="1:8" s="2" customFormat="1" ht="16.899999999999999" customHeight="1">
      <c r="A2675" s="33"/>
      <c r="B2675" s="34"/>
      <c r="C2675" s="220" t="s">
        <v>1</v>
      </c>
      <c r="D2675" s="220" t="s">
        <v>4937</v>
      </c>
      <c r="E2675" s="18" t="s">
        <v>1</v>
      </c>
      <c r="F2675" s="221">
        <v>4.6639999999999997</v>
      </c>
      <c r="G2675" s="33"/>
      <c r="H2675" s="34"/>
    </row>
    <row r="2676" spans="1:8" s="2" customFormat="1" ht="16.899999999999999" customHeight="1">
      <c r="A2676" s="33"/>
      <c r="B2676" s="34"/>
      <c r="C2676" s="220" t="s">
        <v>1</v>
      </c>
      <c r="D2676" s="220" t="s">
        <v>4938</v>
      </c>
      <c r="E2676" s="18" t="s">
        <v>1</v>
      </c>
      <c r="F2676" s="221">
        <v>9.1959999999999997</v>
      </c>
      <c r="G2676" s="33"/>
      <c r="H2676" s="34"/>
    </row>
    <row r="2677" spans="1:8" s="2" customFormat="1" ht="16.899999999999999" customHeight="1">
      <c r="A2677" s="33"/>
      <c r="B2677" s="34"/>
      <c r="C2677" s="220" t="s">
        <v>1</v>
      </c>
      <c r="D2677" s="220" t="s">
        <v>4939</v>
      </c>
      <c r="E2677" s="18" t="s">
        <v>1</v>
      </c>
      <c r="F2677" s="221">
        <v>4.3780000000000001</v>
      </c>
      <c r="G2677" s="33"/>
      <c r="H2677" s="34"/>
    </row>
    <row r="2678" spans="1:8" s="2" customFormat="1" ht="16.899999999999999" customHeight="1">
      <c r="A2678" s="33"/>
      <c r="B2678" s="34"/>
      <c r="C2678" s="220" t="s">
        <v>3439</v>
      </c>
      <c r="D2678" s="220" t="s">
        <v>510</v>
      </c>
      <c r="E2678" s="18" t="s">
        <v>1</v>
      </c>
      <c r="F2678" s="221">
        <v>76.680999999999997</v>
      </c>
      <c r="G2678" s="33"/>
      <c r="H2678" s="34"/>
    </row>
    <row r="2679" spans="1:8" s="2" customFormat="1" ht="16.899999999999999" customHeight="1">
      <c r="A2679" s="33"/>
      <c r="B2679" s="34"/>
      <c r="C2679" s="222" t="s">
        <v>5774</v>
      </c>
      <c r="D2679" s="33"/>
      <c r="E2679" s="33"/>
      <c r="F2679" s="33"/>
      <c r="G2679" s="33"/>
      <c r="H2679" s="34"/>
    </row>
    <row r="2680" spans="1:8" s="2" customFormat="1" ht="16.899999999999999" customHeight="1">
      <c r="A2680" s="33"/>
      <c r="B2680" s="34"/>
      <c r="C2680" s="220" t="s">
        <v>4229</v>
      </c>
      <c r="D2680" s="220" t="s">
        <v>4230</v>
      </c>
      <c r="E2680" s="18" t="s">
        <v>288</v>
      </c>
      <c r="F2680" s="221">
        <v>76.680999999999997</v>
      </c>
      <c r="G2680" s="33"/>
      <c r="H2680" s="34"/>
    </row>
    <row r="2681" spans="1:8" s="2" customFormat="1" ht="16.899999999999999" customHeight="1">
      <c r="A2681" s="33"/>
      <c r="B2681" s="34"/>
      <c r="C2681" s="220" t="s">
        <v>1884</v>
      </c>
      <c r="D2681" s="220" t="s">
        <v>1885</v>
      </c>
      <c r="E2681" s="18" t="s">
        <v>288</v>
      </c>
      <c r="F2681" s="221">
        <v>102.476</v>
      </c>
      <c r="G2681" s="33"/>
      <c r="H2681" s="34"/>
    </row>
    <row r="2682" spans="1:8" s="2" customFormat="1" ht="16.899999999999999" customHeight="1">
      <c r="A2682" s="33"/>
      <c r="B2682" s="34"/>
      <c r="C2682" s="220" t="s">
        <v>3552</v>
      </c>
      <c r="D2682" s="220" t="s">
        <v>3553</v>
      </c>
      <c r="E2682" s="18" t="s">
        <v>288</v>
      </c>
      <c r="F2682" s="221">
        <v>76.680999999999997</v>
      </c>
      <c r="G2682" s="33"/>
      <c r="H2682" s="34"/>
    </row>
    <row r="2683" spans="1:8" s="2" customFormat="1" ht="16.899999999999999" customHeight="1">
      <c r="A2683" s="33"/>
      <c r="B2683" s="34"/>
      <c r="C2683" s="220" t="s">
        <v>4998</v>
      </c>
      <c r="D2683" s="220" t="s">
        <v>4999</v>
      </c>
      <c r="E2683" s="18" t="s">
        <v>228</v>
      </c>
      <c r="F2683" s="221">
        <v>0.96399999999999997</v>
      </c>
      <c r="G2683" s="33"/>
      <c r="H2683" s="34"/>
    </row>
    <row r="2684" spans="1:8" s="2" customFormat="1" ht="16.899999999999999" customHeight="1">
      <c r="A2684" s="33"/>
      <c r="B2684" s="34"/>
      <c r="C2684" s="220" t="s">
        <v>3951</v>
      </c>
      <c r="D2684" s="220" t="s">
        <v>3952</v>
      </c>
      <c r="E2684" s="18" t="s">
        <v>288</v>
      </c>
      <c r="F2684" s="221">
        <v>87.603999999999999</v>
      </c>
      <c r="G2684" s="33"/>
      <c r="H2684" s="34"/>
    </row>
    <row r="2685" spans="1:8" s="2" customFormat="1" ht="16.899999999999999" customHeight="1">
      <c r="A2685" s="33"/>
      <c r="B2685" s="34"/>
      <c r="C2685" s="216" t="s">
        <v>638</v>
      </c>
      <c r="D2685" s="217" t="s">
        <v>1</v>
      </c>
      <c r="E2685" s="218" t="s">
        <v>1</v>
      </c>
      <c r="F2685" s="219">
        <v>4.9939999999999998</v>
      </c>
      <c r="G2685" s="33"/>
      <c r="H2685" s="34"/>
    </row>
    <row r="2686" spans="1:8" s="2" customFormat="1" ht="16.899999999999999" customHeight="1">
      <c r="A2686" s="33"/>
      <c r="B2686" s="34"/>
      <c r="C2686" s="220" t="s">
        <v>1</v>
      </c>
      <c r="D2686" s="220" t="s">
        <v>770</v>
      </c>
      <c r="E2686" s="18" t="s">
        <v>1</v>
      </c>
      <c r="F2686" s="221">
        <v>0</v>
      </c>
      <c r="G2686" s="33"/>
      <c r="H2686" s="34"/>
    </row>
    <row r="2687" spans="1:8" s="2" customFormat="1" ht="16.899999999999999" customHeight="1">
      <c r="A2687" s="33"/>
      <c r="B2687" s="34"/>
      <c r="C2687" s="220" t="s">
        <v>1</v>
      </c>
      <c r="D2687" s="220" t="s">
        <v>4953</v>
      </c>
      <c r="E2687" s="18" t="s">
        <v>1</v>
      </c>
      <c r="F2687" s="221">
        <v>2.5739999999999998</v>
      </c>
      <c r="G2687" s="33"/>
      <c r="H2687" s="34"/>
    </row>
    <row r="2688" spans="1:8" s="2" customFormat="1" ht="16.899999999999999" customHeight="1">
      <c r="A2688" s="33"/>
      <c r="B2688" s="34"/>
      <c r="C2688" s="220" t="s">
        <v>4147</v>
      </c>
      <c r="D2688" s="220" t="s">
        <v>4954</v>
      </c>
      <c r="E2688" s="18" t="s">
        <v>1</v>
      </c>
      <c r="F2688" s="221">
        <v>2.42</v>
      </c>
      <c r="G2688" s="33"/>
      <c r="H2688" s="34"/>
    </row>
    <row r="2689" spans="1:8" s="2" customFormat="1" ht="16.899999999999999" customHeight="1">
      <c r="A2689" s="33"/>
      <c r="B2689" s="34"/>
      <c r="C2689" s="220" t="s">
        <v>638</v>
      </c>
      <c r="D2689" s="220" t="s">
        <v>510</v>
      </c>
      <c r="E2689" s="18" t="s">
        <v>1</v>
      </c>
      <c r="F2689" s="221">
        <v>4.9939999999999998</v>
      </c>
      <c r="G2689" s="33"/>
      <c r="H2689" s="34"/>
    </row>
    <row r="2690" spans="1:8" s="2" customFormat="1" ht="16.899999999999999" customHeight="1">
      <c r="A2690" s="33"/>
      <c r="B2690" s="34"/>
      <c r="C2690" s="222" t="s">
        <v>5774</v>
      </c>
      <c r="D2690" s="33"/>
      <c r="E2690" s="33"/>
      <c r="F2690" s="33"/>
      <c r="G2690" s="33"/>
      <c r="H2690" s="34"/>
    </row>
    <row r="2691" spans="1:8" s="2" customFormat="1" ht="16.899999999999999" customHeight="1">
      <c r="A2691" s="33"/>
      <c r="B2691" s="34"/>
      <c r="C2691" s="220" t="s">
        <v>1925</v>
      </c>
      <c r="D2691" s="220" t="s">
        <v>1926</v>
      </c>
      <c r="E2691" s="18" t="s">
        <v>288</v>
      </c>
      <c r="F2691" s="221">
        <v>59.95</v>
      </c>
      <c r="G2691" s="33"/>
      <c r="H2691" s="34"/>
    </row>
    <row r="2692" spans="1:8" s="2" customFormat="1" ht="16.899999999999999" customHeight="1">
      <c r="A2692" s="33"/>
      <c r="B2692" s="34"/>
      <c r="C2692" s="220" t="s">
        <v>1890</v>
      </c>
      <c r="D2692" s="220" t="s">
        <v>1891</v>
      </c>
      <c r="E2692" s="18" t="s">
        <v>288</v>
      </c>
      <c r="F2692" s="221">
        <v>22.065999999999999</v>
      </c>
      <c r="G2692" s="33"/>
      <c r="H2692" s="34"/>
    </row>
    <row r="2693" spans="1:8" s="2" customFormat="1" ht="16.899999999999999" customHeight="1">
      <c r="A2693" s="33"/>
      <c r="B2693" s="34"/>
      <c r="C2693" s="220" t="s">
        <v>1896</v>
      </c>
      <c r="D2693" s="220" t="s">
        <v>1897</v>
      </c>
      <c r="E2693" s="18" t="s">
        <v>288</v>
      </c>
      <c r="F2693" s="221">
        <v>47.575000000000003</v>
      </c>
      <c r="G2693" s="33"/>
      <c r="H2693" s="34"/>
    </row>
    <row r="2694" spans="1:8" s="2" customFormat="1" ht="16.899999999999999" customHeight="1">
      <c r="A2694" s="33"/>
      <c r="B2694" s="34"/>
      <c r="C2694" s="220" t="s">
        <v>4998</v>
      </c>
      <c r="D2694" s="220" t="s">
        <v>4999</v>
      </c>
      <c r="E2694" s="18" t="s">
        <v>228</v>
      </c>
      <c r="F2694" s="221">
        <v>0.96399999999999997</v>
      </c>
      <c r="G2694" s="33"/>
      <c r="H2694" s="34"/>
    </row>
    <row r="2695" spans="1:8" s="2" customFormat="1" ht="16.899999999999999" customHeight="1">
      <c r="A2695" s="33"/>
      <c r="B2695" s="34"/>
      <c r="C2695" s="220" t="s">
        <v>2945</v>
      </c>
      <c r="D2695" s="220" t="s">
        <v>2946</v>
      </c>
      <c r="E2695" s="18" t="s">
        <v>288</v>
      </c>
      <c r="F2695" s="221">
        <v>54.735999999999997</v>
      </c>
      <c r="G2695" s="33"/>
      <c r="H2695" s="34"/>
    </row>
    <row r="2696" spans="1:8" s="2" customFormat="1" ht="16.899999999999999" customHeight="1">
      <c r="A2696" s="33"/>
      <c r="B2696" s="34"/>
      <c r="C2696" s="216" t="s">
        <v>4147</v>
      </c>
      <c r="D2696" s="217" t="s">
        <v>1</v>
      </c>
      <c r="E2696" s="218" t="s">
        <v>1</v>
      </c>
      <c r="F2696" s="219">
        <v>2.42</v>
      </c>
      <c r="G2696" s="33"/>
      <c r="H2696" s="34"/>
    </row>
    <row r="2697" spans="1:8" s="2" customFormat="1" ht="16.899999999999999" customHeight="1">
      <c r="A2697" s="33"/>
      <c r="B2697" s="34"/>
      <c r="C2697" s="220" t="s">
        <v>4147</v>
      </c>
      <c r="D2697" s="220" t="s">
        <v>4954</v>
      </c>
      <c r="E2697" s="18" t="s">
        <v>1</v>
      </c>
      <c r="F2697" s="221">
        <v>2.42</v>
      </c>
      <c r="G2697" s="33"/>
      <c r="H2697" s="34"/>
    </row>
    <row r="2698" spans="1:8" s="2" customFormat="1" ht="16.899999999999999" customHeight="1">
      <c r="A2698" s="33"/>
      <c r="B2698" s="34"/>
      <c r="C2698" s="222" t="s">
        <v>5774</v>
      </c>
      <c r="D2698" s="33"/>
      <c r="E2698" s="33"/>
      <c r="F2698" s="33"/>
      <c r="G2698" s="33"/>
      <c r="H2698" s="34"/>
    </row>
    <row r="2699" spans="1:8" s="2" customFormat="1" ht="16.899999999999999" customHeight="1">
      <c r="A2699" s="33"/>
      <c r="B2699" s="34"/>
      <c r="C2699" s="220" t="s">
        <v>1925</v>
      </c>
      <c r="D2699" s="220" t="s">
        <v>1926</v>
      </c>
      <c r="E2699" s="18" t="s">
        <v>288</v>
      </c>
      <c r="F2699" s="221">
        <v>59.95</v>
      </c>
      <c r="G2699" s="33"/>
      <c r="H2699" s="34"/>
    </row>
    <row r="2700" spans="1:8" s="2" customFormat="1" ht="16.899999999999999" customHeight="1">
      <c r="A2700" s="33"/>
      <c r="B2700" s="34"/>
      <c r="C2700" s="220" t="s">
        <v>4998</v>
      </c>
      <c r="D2700" s="220" t="s">
        <v>4999</v>
      </c>
      <c r="E2700" s="18" t="s">
        <v>228</v>
      </c>
      <c r="F2700" s="221">
        <v>0.96399999999999997</v>
      </c>
      <c r="G2700" s="33"/>
      <c r="H2700" s="34"/>
    </row>
    <row r="2701" spans="1:8" s="2" customFormat="1" ht="16.899999999999999" customHeight="1">
      <c r="A2701" s="33"/>
      <c r="B2701" s="34"/>
      <c r="C2701" s="220" t="s">
        <v>5066</v>
      </c>
      <c r="D2701" s="220" t="s">
        <v>5067</v>
      </c>
      <c r="E2701" s="18" t="s">
        <v>228</v>
      </c>
      <c r="F2701" s="221">
        <v>1.506</v>
      </c>
      <c r="G2701" s="33"/>
      <c r="H2701" s="34"/>
    </row>
    <row r="2702" spans="1:8" s="2" customFormat="1" ht="16.899999999999999" customHeight="1">
      <c r="A2702" s="33"/>
      <c r="B2702" s="34"/>
      <c r="C2702" s="216" t="s">
        <v>640</v>
      </c>
      <c r="D2702" s="217" t="s">
        <v>1</v>
      </c>
      <c r="E2702" s="218" t="s">
        <v>1</v>
      </c>
      <c r="F2702" s="219">
        <v>9.9329999999999998</v>
      </c>
      <c r="G2702" s="33"/>
      <c r="H2702" s="34"/>
    </row>
    <row r="2703" spans="1:8" s="2" customFormat="1" ht="16.899999999999999" customHeight="1">
      <c r="A2703" s="33"/>
      <c r="B2703" s="34"/>
      <c r="C2703" s="220" t="s">
        <v>1</v>
      </c>
      <c r="D2703" s="220" t="s">
        <v>761</v>
      </c>
      <c r="E2703" s="18" t="s">
        <v>1</v>
      </c>
      <c r="F2703" s="221">
        <v>0</v>
      </c>
      <c r="G2703" s="33"/>
      <c r="H2703" s="34"/>
    </row>
    <row r="2704" spans="1:8" s="2" customFormat="1" ht="16.899999999999999" customHeight="1">
      <c r="A2704" s="33"/>
      <c r="B2704" s="34"/>
      <c r="C2704" s="220" t="s">
        <v>1</v>
      </c>
      <c r="D2704" s="220" t="s">
        <v>4943</v>
      </c>
      <c r="E2704" s="18" t="s">
        <v>1</v>
      </c>
      <c r="F2704" s="221">
        <v>5.093</v>
      </c>
      <c r="G2704" s="33"/>
      <c r="H2704" s="34"/>
    </row>
    <row r="2705" spans="1:8" s="2" customFormat="1" ht="16.899999999999999" customHeight="1">
      <c r="A2705" s="33"/>
      <c r="B2705" s="34"/>
      <c r="C2705" s="220" t="s">
        <v>4835</v>
      </c>
      <c r="D2705" s="220" t="s">
        <v>4944</v>
      </c>
      <c r="E2705" s="18" t="s">
        <v>1</v>
      </c>
      <c r="F2705" s="221">
        <v>4.84</v>
      </c>
      <c r="G2705" s="33"/>
      <c r="H2705" s="34"/>
    </row>
    <row r="2706" spans="1:8" s="2" customFormat="1" ht="16.899999999999999" customHeight="1">
      <c r="A2706" s="33"/>
      <c r="B2706" s="34"/>
      <c r="C2706" s="220" t="s">
        <v>640</v>
      </c>
      <c r="D2706" s="220" t="s">
        <v>510</v>
      </c>
      <c r="E2706" s="18" t="s">
        <v>1</v>
      </c>
      <c r="F2706" s="221">
        <v>9.9329999999999998</v>
      </c>
      <c r="G2706" s="33"/>
      <c r="H2706" s="34"/>
    </row>
    <row r="2707" spans="1:8" s="2" customFormat="1" ht="16.899999999999999" customHeight="1">
      <c r="A2707" s="33"/>
      <c r="B2707" s="34"/>
      <c r="C2707" s="222" t="s">
        <v>5774</v>
      </c>
      <c r="D2707" s="33"/>
      <c r="E2707" s="33"/>
      <c r="F2707" s="33"/>
      <c r="G2707" s="33"/>
      <c r="H2707" s="34"/>
    </row>
    <row r="2708" spans="1:8" s="2" customFormat="1" ht="16.899999999999999" customHeight="1">
      <c r="A2708" s="33"/>
      <c r="B2708" s="34"/>
      <c r="C2708" s="220" t="s">
        <v>1909</v>
      </c>
      <c r="D2708" s="220" t="s">
        <v>1910</v>
      </c>
      <c r="E2708" s="18" t="s">
        <v>288</v>
      </c>
      <c r="F2708" s="221">
        <v>34.584000000000003</v>
      </c>
      <c r="G2708" s="33"/>
      <c r="H2708" s="34"/>
    </row>
    <row r="2709" spans="1:8" s="2" customFormat="1" ht="16.899999999999999" customHeight="1">
      <c r="A2709" s="33"/>
      <c r="B2709" s="34"/>
      <c r="C2709" s="220" t="s">
        <v>3623</v>
      </c>
      <c r="D2709" s="220" t="s">
        <v>3624</v>
      </c>
      <c r="E2709" s="18" t="s">
        <v>288</v>
      </c>
      <c r="F2709" s="221">
        <v>12.43</v>
      </c>
      <c r="G2709" s="33"/>
      <c r="H2709" s="34"/>
    </row>
    <row r="2710" spans="1:8" s="2" customFormat="1" ht="16.899999999999999" customHeight="1">
      <c r="A2710" s="33"/>
      <c r="B2710" s="34"/>
      <c r="C2710" s="220" t="s">
        <v>1884</v>
      </c>
      <c r="D2710" s="220" t="s">
        <v>1885</v>
      </c>
      <c r="E2710" s="18" t="s">
        <v>288</v>
      </c>
      <c r="F2710" s="221">
        <v>102.476</v>
      </c>
      <c r="G2710" s="33"/>
      <c r="H2710" s="34"/>
    </row>
    <row r="2711" spans="1:8" s="2" customFormat="1" ht="16.899999999999999" customHeight="1">
      <c r="A2711" s="33"/>
      <c r="B2711" s="34"/>
      <c r="C2711" s="220" t="s">
        <v>1896</v>
      </c>
      <c r="D2711" s="220" t="s">
        <v>1897</v>
      </c>
      <c r="E2711" s="18" t="s">
        <v>288</v>
      </c>
      <c r="F2711" s="221">
        <v>47.575000000000003</v>
      </c>
      <c r="G2711" s="33"/>
      <c r="H2711" s="34"/>
    </row>
    <row r="2712" spans="1:8" s="2" customFormat="1" ht="16.899999999999999" customHeight="1">
      <c r="A2712" s="33"/>
      <c r="B2712" s="34"/>
      <c r="C2712" s="220" t="s">
        <v>4998</v>
      </c>
      <c r="D2712" s="220" t="s">
        <v>4999</v>
      </c>
      <c r="E2712" s="18" t="s">
        <v>228</v>
      </c>
      <c r="F2712" s="221">
        <v>0.96399999999999997</v>
      </c>
      <c r="G2712" s="33"/>
      <c r="H2712" s="34"/>
    </row>
    <row r="2713" spans="1:8" s="2" customFormat="1" ht="16.899999999999999" customHeight="1">
      <c r="A2713" s="33"/>
      <c r="B2713" s="34"/>
      <c r="C2713" s="220" t="s">
        <v>2945</v>
      </c>
      <c r="D2713" s="220" t="s">
        <v>2946</v>
      </c>
      <c r="E2713" s="18" t="s">
        <v>288</v>
      </c>
      <c r="F2713" s="221">
        <v>54.735999999999997</v>
      </c>
      <c r="G2713" s="33"/>
      <c r="H2713" s="34"/>
    </row>
    <row r="2714" spans="1:8" s="2" customFormat="1" ht="16.899999999999999" customHeight="1">
      <c r="A2714" s="33"/>
      <c r="B2714" s="34"/>
      <c r="C2714" s="216" t="s">
        <v>4835</v>
      </c>
      <c r="D2714" s="217" t="s">
        <v>1</v>
      </c>
      <c r="E2714" s="218" t="s">
        <v>1</v>
      </c>
      <c r="F2714" s="219">
        <v>4.84</v>
      </c>
      <c r="G2714" s="33"/>
      <c r="H2714" s="34"/>
    </row>
    <row r="2715" spans="1:8" s="2" customFormat="1" ht="16.899999999999999" customHeight="1">
      <c r="A2715" s="33"/>
      <c r="B2715" s="34"/>
      <c r="C2715" s="220" t="s">
        <v>4835</v>
      </c>
      <c r="D2715" s="220" t="s">
        <v>4944</v>
      </c>
      <c r="E2715" s="18" t="s">
        <v>1</v>
      </c>
      <c r="F2715" s="221">
        <v>4.84</v>
      </c>
      <c r="G2715" s="33"/>
      <c r="H2715" s="34"/>
    </row>
    <row r="2716" spans="1:8" s="2" customFormat="1" ht="16.899999999999999" customHeight="1">
      <c r="A2716" s="33"/>
      <c r="B2716" s="34"/>
      <c r="C2716" s="222" t="s">
        <v>5774</v>
      </c>
      <c r="D2716" s="33"/>
      <c r="E2716" s="33"/>
      <c r="F2716" s="33"/>
      <c r="G2716" s="33"/>
      <c r="H2716" s="34"/>
    </row>
    <row r="2717" spans="1:8" s="2" customFormat="1" ht="16.899999999999999" customHeight="1">
      <c r="A2717" s="33"/>
      <c r="B2717" s="34"/>
      <c r="C2717" s="220" t="s">
        <v>1909</v>
      </c>
      <c r="D2717" s="220" t="s">
        <v>1910</v>
      </c>
      <c r="E2717" s="18" t="s">
        <v>288</v>
      </c>
      <c r="F2717" s="221">
        <v>34.584000000000003</v>
      </c>
      <c r="G2717" s="33"/>
      <c r="H2717" s="34"/>
    </row>
    <row r="2718" spans="1:8" s="2" customFormat="1" ht="16.899999999999999" customHeight="1">
      <c r="A2718" s="33"/>
      <c r="B2718" s="34"/>
      <c r="C2718" s="220" t="s">
        <v>4998</v>
      </c>
      <c r="D2718" s="220" t="s">
        <v>4999</v>
      </c>
      <c r="E2718" s="18" t="s">
        <v>228</v>
      </c>
      <c r="F2718" s="221">
        <v>0.96399999999999997</v>
      </c>
      <c r="G2718" s="33"/>
      <c r="H2718" s="34"/>
    </row>
    <row r="2719" spans="1:8" s="2" customFormat="1" ht="16.899999999999999" customHeight="1">
      <c r="A2719" s="33"/>
      <c r="B2719" s="34"/>
      <c r="C2719" s="220" t="s">
        <v>5066</v>
      </c>
      <c r="D2719" s="220" t="s">
        <v>5067</v>
      </c>
      <c r="E2719" s="18" t="s">
        <v>228</v>
      </c>
      <c r="F2719" s="221">
        <v>1.506</v>
      </c>
      <c r="G2719" s="33"/>
      <c r="H2719" s="34"/>
    </row>
    <row r="2720" spans="1:8" s="2" customFormat="1" ht="16.899999999999999" customHeight="1">
      <c r="A2720" s="33"/>
      <c r="B2720" s="34"/>
      <c r="C2720" s="216" t="s">
        <v>642</v>
      </c>
      <c r="D2720" s="217" t="s">
        <v>1</v>
      </c>
      <c r="E2720" s="218" t="s">
        <v>1</v>
      </c>
      <c r="F2720" s="219">
        <v>2.4969999999999999</v>
      </c>
      <c r="G2720" s="33"/>
      <c r="H2720" s="34"/>
    </row>
    <row r="2721" spans="1:8" s="2" customFormat="1" ht="16.899999999999999" customHeight="1">
      <c r="A2721" s="33"/>
      <c r="B2721" s="34"/>
      <c r="C2721" s="220" t="s">
        <v>1</v>
      </c>
      <c r="D2721" s="220" t="s">
        <v>762</v>
      </c>
      <c r="E2721" s="18" t="s">
        <v>1</v>
      </c>
      <c r="F2721" s="221">
        <v>0</v>
      </c>
      <c r="G2721" s="33"/>
      <c r="H2721" s="34"/>
    </row>
    <row r="2722" spans="1:8" s="2" customFormat="1" ht="16.899999999999999" customHeight="1">
      <c r="A2722" s="33"/>
      <c r="B2722" s="34"/>
      <c r="C2722" s="220" t="s">
        <v>1</v>
      </c>
      <c r="D2722" s="220" t="s">
        <v>4945</v>
      </c>
      <c r="E2722" s="18" t="s">
        <v>1</v>
      </c>
      <c r="F2722" s="221">
        <v>1.2869999999999999</v>
      </c>
      <c r="G2722" s="33"/>
      <c r="H2722" s="34"/>
    </row>
    <row r="2723" spans="1:8" s="2" customFormat="1" ht="16.899999999999999" customHeight="1">
      <c r="A2723" s="33"/>
      <c r="B2723" s="34"/>
      <c r="C2723" s="220" t="s">
        <v>1768</v>
      </c>
      <c r="D2723" s="220" t="s">
        <v>4946</v>
      </c>
      <c r="E2723" s="18" t="s">
        <v>1</v>
      </c>
      <c r="F2723" s="221">
        <v>1.21</v>
      </c>
      <c r="G2723" s="33"/>
      <c r="H2723" s="34"/>
    </row>
    <row r="2724" spans="1:8" s="2" customFormat="1" ht="16.899999999999999" customHeight="1">
      <c r="A2724" s="33"/>
      <c r="B2724" s="34"/>
      <c r="C2724" s="220" t="s">
        <v>642</v>
      </c>
      <c r="D2724" s="220" t="s">
        <v>510</v>
      </c>
      <c r="E2724" s="18" t="s">
        <v>1</v>
      </c>
      <c r="F2724" s="221">
        <v>2.4969999999999999</v>
      </c>
      <c r="G2724" s="33"/>
      <c r="H2724" s="34"/>
    </row>
    <row r="2725" spans="1:8" s="2" customFormat="1" ht="16.899999999999999" customHeight="1">
      <c r="A2725" s="33"/>
      <c r="B2725" s="34"/>
      <c r="C2725" s="222" t="s">
        <v>5774</v>
      </c>
      <c r="D2725" s="33"/>
      <c r="E2725" s="33"/>
      <c r="F2725" s="33"/>
      <c r="G2725" s="33"/>
      <c r="H2725" s="34"/>
    </row>
    <row r="2726" spans="1:8" s="2" customFormat="1" ht="16.899999999999999" customHeight="1">
      <c r="A2726" s="33"/>
      <c r="B2726" s="34"/>
      <c r="C2726" s="220" t="s">
        <v>1909</v>
      </c>
      <c r="D2726" s="220" t="s">
        <v>1910</v>
      </c>
      <c r="E2726" s="18" t="s">
        <v>288</v>
      </c>
      <c r="F2726" s="221">
        <v>34.584000000000003</v>
      </c>
      <c r="G2726" s="33"/>
      <c r="H2726" s="34"/>
    </row>
    <row r="2727" spans="1:8" s="2" customFormat="1" ht="16.899999999999999" customHeight="1">
      <c r="A2727" s="33"/>
      <c r="B2727" s="34"/>
      <c r="C2727" s="220" t="s">
        <v>3623</v>
      </c>
      <c r="D2727" s="220" t="s">
        <v>3624</v>
      </c>
      <c r="E2727" s="18" t="s">
        <v>288</v>
      </c>
      <c r="F2727" s="221">
        <v>12.43</v>
      </c>
      <c r="G2727" s="33"/>
      <c r="H2727" s="34"/>
    </row>
    <row r="2728" spans="1:8" s="2" customFormat="1" ht="16.899999999999999" customHeight="1">
      <c r="A2728" s="33"/>
      <c r="B2728" s="34"/>
      <c r="C2728" s="220" t="s">
        <v>1893</v>
      </c>
      <c r="D2728" s="220" t="s">
        <v>1894</v>
      </c>
      <c r="E2728" s="18" t="s">
        <v>288</v>
      </c>
      <c r="F2728" s="221">
        <v>46.771999999999998</v>
      </c>
      <c r="G2728" s="33"/>
      <c r="H2728" s="34"/>
    </row>
    <row r="2729" spans="1:8" s="2" customFormat="1" ht="16.899999999999999" customHeight="1">
      <c r="A2729" s="33"/>
      <c r="B2729" s="34"/>
      <c r="C2729" s="220" t="s">
        <v>4998</v>
      </c>
      <c r="D2729" s="220" t="s">
        <v>4999</v>
      </c>
      <c r="E2729" s="18" t="s">
        <v>228</v>
      </c>
      <c r="F2729" s="221">
        <v>0.96399999999999997</v>
      </c>
      <c r="G2729" s="33"/>
      <c r="H2729" s="34"/>
    </row>
    <row r="2730" spans="1:8" s="2" customFormat="1" ht="16.899999999999999" customHeight="1">
      <c r="A2730" s="33"/>
      <c r="B2730" s="34"/>
      <c r="C2730" s="220" t="s">
        <v>2945</v>
      </c>
      <c r="D2730" s="220" t="s">
        <v>2946</v>
      </c>
      <c r="E2730" s="18" t="s">
        <v>288</v>
      </c>
      <c r="F2730" s="221">
        <v>54.735999999999997</v>
      </c>
      <c r="G2730" s="33"/>
      <c r="H2730" s="34"/>
    </row>
    <row r="2731" spans="1:8" s="2" customFormat="1" ht="16.899999999999999" customHeight="1">
      <c r="A2731" s="33"/>
      <c r="B2731" s="34"/>
      <c r="C2731" s="216" t="s">
        <v>1768</v>
      </c>
      <c r="D2731" s="217" t="s">
        <v>1</v>
      </c>
      <c r="E2731" s="218" t="s">
        <v>1</v>
      </c>
      <c r="F2731" s="219">
        <v>1.21</v>
      </c>
      <c r="G2731" s="33"/>
      <c r="H2731" s="34"/>
    </row>
    <row r="2732" spans="1:8" s="2" customFormat="1" ht="16.899999999999999" customHeight="1">
      <c r="A2732" s="33"/>
      <c r="B2732" s="34"/>
      <c r="C2732" s="220" t="s">
        <v>1768</v>
      </c>
      <c r="D2732" s="220" t="s">
        <v>4946</v>
      </c>
      <c r="E2732" s="18" t="s">
        <v>1</v>
      </c>
      <c r="F2732" s="221">
        <v>1.21</v>
      </c>
      <c r="G2732" s="33"/>
      <c r="H2732" s="34"/>
    </row>
    <row r="2733" spans="1:8" s="2" customFormat="1" ht="16.899999999999999" customHeight="1">
      <c r="A2733" s="33"/>
      <c r="B2733" s="34"/>
      <c r="C2733" s="222" t="s">
        <v>5774</v>
      </c>
      <c r="D2733" s="33"/>
      <c r="E2733" s="33"/>
      <c r="F2733" s="33"/>
      <c r="G2733" s="33"/>
      <c r="H2733" s="34"/>
    </row>
    <row r="2734" spans="1:8" s="2" customFormat="1" ht="16.899999999999999" customHeight="1">
      <c r="A2734" s="33"/>
      <c r="B2734" s="34"/>
      <c r="C2734" s="220" t="s">
        <v>1909</v>
      </c>
      <c r="D2734" s="220" t="s">
        <v>1910</v>
      </c>
      <c r="E2734" s="18" t="s">
        <v>288</v>
      </c>
      <c r="F2734" s="221">
        <v>34.584000000000003</v>
      </c>
      <c r="G2734" s="33"/>
      <c r="H2734" s="34"/>
    </row>
    <row r="2735" spans="1:8" s="2" customFormat="1" ht="16.899999999999999" customHeight="1">
      <c r="A2735" s="33"/>
      <c r="B2735" s="34"/>
      <c r="C2735" s="220" t="s">
        <v>4998</v>
      </c>
      <c r="D2735" s="220" t="s">
        <v>4999</v>
      </c>
      <c r="E2735" s="18" t="s">
        <v>228</v>
      </c>
      <c r="F2735" s="221">
        <v>0.96399999999999997</v>
      </c>
      <c r="G2735" s="33"/>
      <c r="H2735" s="34"/>
    </row>
    <row r="2736" spans="1:8" s="2" customFormat="1" ht="16.899999999999999" customHeight="1">
      <c r="A2736" s="33"/>
      <c r="B2736" s="34"/>
      <c r="C2736" s="220" t="s">
        <v>5066</v>
      </c>
      <c r="D2736" s="220" t="s">
        <v>5067</v>
      </c>
      <c r="E2736" s="18" t="s">
        <v>228</v>
      </c>
      <c r="F2736" s="221">
        <v>1.506</v>
      </c>
      <c r="G2736" s="33"/>
      <c r="H2736" s="34"/>
    </row>
    <row r="2737" spans="1:8" s="2" customFormat="1" ht="16.899999999999999" customHeight="1">
      <c r="A2737" s="33"/>
      <c r="B2737" s="34"/>
      <c r="C2737" s="216" t="s">
        <v>644</v>
      </c>
      <c r="D2737" s="217" t="s">
        <v>1</v>
      </c>
      <c r="E2737" s="218" t="s">
        <v>1</v>
      </c>
      <c r="F2737" s="219">
        <v>2.508</v>
      </c>
      <c r="G2737" s="33"/>
      <c r="H2737" s="34"/>
    </row>
    <row r="2738" spans="1:8" s="2" customFormat="1" ht="16.899999999999999" customHeight="1">
      <c r="A2738" s="33"/>
      <c r="B2738" s="34"/>
      <c r="C2738" s="220" t="s">
        <v>1</v>
      </c>
      <c r="D2738" s="220" t="s">
        <v>772</v>
      </c>
      <c r="E2738" s="18" t="s">
        <v>1</v>
      </c>
      <c r="F2738" s="221">
        <v>0</v>
      </c>
      <c r="G2738" s="33"/>
      <c r="H2738" s="34"/>
    </row>
    <row r="2739" spans="1:8" s="2" customFormat="1" ht="16.899999999999999" customHeight="1">
      <c r="A2739" s="33"/>
      <c r="B2739" s="34"/>
      <c r="C2739" s="220" t="s">
        <v>1</v>
      </c>
      <c r="D2739" s="220" t="s">
        <v>4955</v>
      </c>
      <c r="E2739" s="18" t="s">
        <v>1</v>
      </c>
      <c r="F2739" s="221">
        <v>1.298</v>
      </c>
      <c r="G2739" s="33"/>
      <c r="H2739" s="34"/>
    </row>
    <row r="2740" spans="1:8" s="2" customFormat="1" ht="16.899999999999999" customHeight="1">
      <c r="A2740" s="33"/>
      <c r="B2740" s="34"/>
      <c r="C2740" s="220" t="s">
        <v>1772</v>
      </c>
      <c r="D2740" s="220" t="s">
        <v>4956</v>
      </c>
      <c r="E2740" s="18" t="s">
        <v>1</v>
      </c>
      <c r="F2740" s="221">
        <v>1.21</v>
      </c>
      <c r="G2740" s="33"/>
      <c r="H2740" s="34"/>
    </row>
    <row r="2741" spans="1:8" s="2" customFormat="1" ht="16.899999999999999" customHeight="1">
      <c r="A2741" s="33"/>
      <c r="B2741" s="34"/>
      <c r="C2741" s="220" t="s">
        <v>644</v>
      </c>
      <c r="D2741" s="220" t="s">
        <v>510</v>
      </c>
      <c r="E2741" s="18" t="s">
        <v>1</v>
      </c>
      <c r="F2741" s="221">
        <v>2.508</v>
      </c>
      <c r="G2741" s="33"/>
      <c r="H2741" s="34"/>
    </row>
    <row r="2742" spans="1:8" s="2" customFormat="1" ht="16.899999999999999" customHeight="1">
      <c r="A2742" s="33"/>
      <c r="B2742" s="34"/>
      <c r="C2742" s="222" t="s">
        <v>5774</v>
      </c>
      <c r="D2742" s="33"/>
      <c r="E2742" s="33"/>
      <c r="F2742" s="33"/>
      <c r="G2742" s="33"/>
      <c r="H2742" s="34"/>
    </row>
    <row r="2743" spans="1:8" s="2" customFormat="1" ht="16.899999999999999" customHeight="1">
      <c r="A2743" s="33"/>
      <c r="B2743" s="34"/>
      <c r="C2743" s="220" t="s">
        <v>1925</v>
      </c>
      <c r="D2743" s="220" t="s">
        <v>1926</v>
      </c>
      <c r="E2743" s="18" t="s">
        <v>288</v>
      </c>
      <c r="F2743" s="221">
        <v>59.95</v>
      </c>
      <c r="G2743" s="33"/>
      <c r="H2743" s="34"/>
    </row>
    <row r="2744" spans="1:8" s="2" customFormat="1" ht="16.899999999999999" customHeight="1">
      <c r="A2744" s="33"/>
      <c r="B2744" s="34"/>
      <c r="C2744" s="220" t="s">
        <v>4981</v>
      </c>
      <c r="D2744" s="220" t="s">
        <v>4982</v>
      </c>
      <c r="E2744" s="18" t="s">
        <v>288</v>
      </c>
      <c r="F2744" s="221">
        <v>2.508</v>
      </c>
      <c r="G2744" s="33"/>
      <c r="H2744" s="34"/>
    </row>
    <row r="2745" spans="1:8" s="2" customFormat="1" ht="16.899999999999999" customHeight="1">
      <c r="A2745" s="33"/>
      <c r="B2745" s="34"/>
      <c r="C2745" s="220" t="s">
        <v>1896</v>
      </c>
      <c r="D2745" s="220" t="s">
        <v>1897</v>
      </c>
      <c r="E2745" s="18" t="s">
        <v>288</v>
      </c>
      <c r="F2745" s="221">
        <v>47.575000000000003</v>
      </c>
      <c r="G2745" s="33"/>
      <c r="H2745" s="34"/>
    </row>
    <row r="2746" spans="1:8" s="2" customFormat="1" ht="16.899999999999999" customHeight="1">
      <c r="A2746" s="33"/>
      <c r="B2746" s="34"/>
      <c r="C2746" s="220" t="s">
        <v>4998</v>
      </c>
      <c r="D2746" s="220" t="s">
        <v>4999</v>
      </c>
      <c r="E2746" s="18" t="s">
        <v>228</v>
      </c>
      <c r="F2746" s="221">
        <v>0.96399999999999997</v>
      </c>
      <c r="G2746" s="33"/>
      <c r="H2746" s="34"/>
    </row>
    <row r="2747" spans="1:8" s="2" customFormat="1" ht="16.899999999999999" customHeight="1">
      <c r="A2747" s="33"/>
      <c r="B2747" s="34"/>
      <c r="C2747" s="220" t="s">
        <v>2945</v>
      </c>
      <c r="D2747" s="220" t="s">
        <v>2946</v>
      </c>
      <c r="E2747" s="18" t="s">
        <v>288</v>
      </c>
      <c r="F2747" s="221">
        <v>54.735999999999997</v>
      </c>
      <c r="G2747" s="33"/>
      <c r="H2747" s="34"/>
    </row>
    <row r="2748" spans="1:8" s="2" customFormat="1" ht="16.899999999999999" customHeight="1">
      <c r="A2748" s="33"/>
      <c r="B2748" s="34"/>
      <c r="C2748" s="216" t="s">
        <v>1772</v>
      </c>
      <c r="D2748" s="217" t="s">
        <v>1</v>
      </c>
      <c r="E2748" s="218" t="s">
        <v>1</v>
      </c>
      <c r="F2748" s="219">
        <v>1.21</v>
      </c>
      <c r="G2748" s="33"/>
      <c r="H2748" s="34"/>
    </row>
    <row r="2749" spans="1:8" s="2" customFormat="1" ht="16.899999999999999" customHeight="1">
      <c r="A2749" s="33"/>
      <c r="B2749" s="34"/>
      <c r="C2749" s="220" t="s">
        <v>1772</v>
      </c>
      <c r="D2749" s="220" t="s">
        <v>4956</v>
      </c>
      <c r="E2749" s="18" t="s">
        <v>1</v>
      </c>
      <c r="F2749" s="221">
        <v>1.21</v>
      </c>
      <c r="G2749" s="33"/>
      <c r="H2749" s="34"/>
    </row>
    <row r="2750" spans="1:8" s="2" customFormat="1" ht="16.899999999999999" customHeight="1">
      <c r="A2750" s="33"/>
      <c r="B2750" s="34"/>
      <c r="C2750" s="222" t="s">
        <v>5774</v>
      </c>
      <c r="D2750" s="33"/>
      <c r="E2750" s="33"/>
      <c r="F2750" s="33"/>
      <c r="G2750" s="33"/>
      <c r="H2750" s="34"/>
    </row>
    <row r="2751" spans="1:8" s="2" customFormat="1" ht="16.899999999999999" customHeight="1">
      <c r="A2751" s="33"/>
      <c r="B2751" s="34"/>
      <c r="C2751" s="220" t="s">
        <v>1925</v>
      </c>
      <c r="D2751" s="220" t="s">
        <v>1926</v>
      </c>
      <c r="E2751" s="18" t="s">
        <v>288</v>
      </c>
      <c r="F2751" s="221">
        <v>59.95</v>
      </c>
      <c r="G2751" s="33"/>
      <c r="H2751" s="34"/>
    </row>
    <row r="2752" spans="1:8" s="2" customFormat="1" ht="16.899999999999999" customHeight="1">
      <c r="A2752" s="33"/>
      <c r="B2752" s="34"/>
      <c r="C2752" s="220" t="s">
        <v>4998</v>
      </c>
      <c r="D2752" s="220" t="s">
        <v>4999</v>
      </c>
      <c r="E2752" s="18" t="s">
        <v>228</v>
      </c>
      <c r="F2752" s="221">
        <v>0.96399999999999997</v>
      </c>
      <c r="G2752" s="33"/>
      <c r="H2752" s="34"/>
    </row>
    <row r="2753" spans="1:8" s="2" customFormat="1" ht="16.899999999999999" customHeight="1">
      <c r="A2753" s="33"/>
      <c r="B2753" s="34"/>
      <c r="C2753" s="220" t="s">
        <v>5066</v>
      </c>
      <c r="D2753" s="220" t="s">
        <v>5067</v>
      </c>
      <c r="E2753" s="18" t="s">
        <v>228</v>
      </c>
      <c r="F2753" s="221">
        <v>1.506</v>
      </c>
      <c r="G2753" s="33"/>
      <c r="H2753" s="34"/>
    </row>
    <row r="2754" spans="1:8" s="2" customFormat="1" ht="16.899999999999999" customHeight="1">
      <c r="A2754" s="33"/>
      <c r="B2754" s="34"/>
      <c r="C2754" s="216" t="s">
        <v>646</v>
      </c>
      <c r="D2754" s="217" t="s">
        <v>1</v>
      </c>
      <c r="E2754" s="218" t="s">
        <v>1</v>
      </c>
      <c r="F2754" s="219">
        <v>7.4470000000000001</v>
      </c>
      <c r="G2754" s="33"/>
      <c r="H2754" s="34"/>
    </row>
    <row r="2755" spans="1:8" s="2" customFormat="1" ht="16.899999999999999" customHeight="1">
      <c r="A2755" s="33"/>
      <c r="B2755" s="34"/>
      <c r="C2755" s="220" t="s">
        <v>1</v>
      </c>
      <c r="D2755" s="220" t="s">
        <v>773</v>
      </c>
      <c r="E2755" s="18" t="s">
        <v>1</v>
      </c>
      <c r="F2755" s="221">
        <v>0</v>
      </c>
      <c r="G2755" s="33"/>
      <c r="H2755" s="34"/>
    </row>
    <row r="2756" spans="1:8" s="2" customFormat="1" ht="16.899999999999999" customHeight="1">
      <c r="A2756" s="33"/>
      <c r="B2756" s="34"/>
      <c r="C2756" s="220" t="s">
        <v>1</v>
      </c>
      <c r="D2756" s="220" t="s">
        <v>4957</v>
      </c>
      <c r="E2756" s="18" t="s">
        <v>1</v>
      </c>
      <c r="F2756" s="221">
        <v>3.8170000000000002</v>
      </c>
      <c r="G2756" s="33"/>
      <c r="H2756" s="34"/>
    </row>
    <row r="2757" spans="1:8" s="2" customFormat="1" ht="16.899999999999999" customHeight="1">
      <c r="A2757" s="33"/>
      <c r="B2757" s="34"/>
      <c r="C2757" s="220" t="s">
        <v>4840</v>
      </c>
      <c r="D2757" s="220" t="s">
        <v>4958</v>
      </c>
      <c r="E2757" s="18" t="s">
        <v>1</v>
      </c>
      <c r="F2757" s="221">
        <v>3.63</v>
      </c>
      <c r="G2757" s="33"/>
      <c r="H2757" s="34"/>
    </row>
    <row r="2758" spans="1:8" s="2" customFormat="1" ht="16.899999999999999" customHeight="1">
      <c r="A2758" s="33"/>
      <c r="B2758" s="34"/>
      <c r="C2758" s="220" t="s">
        <v>646</v>
      </c>
      <c r="D2758" s="220" t="s">
        <v>510</v>
      </c>
      <c r="E2758" s="18" t="s">
        <v>1</v>
      </c>
      <c r="F2758" s="221">
        <v>7.4470000000000001</v>
      </c>
      <c r="G2758" s="33"/>
      <c r="H2758" s="34"/>
    </row>
    <row r="2759" spans="1:8" s="2" customFormat="1" ht="16.899999999999999" customHeight="1">
      <c r="A2759" s="33"/>
      <c r="B2759" s="34"/>
      <c r="C2759" s="222" t="s">
        <v>5774</v>
      </c>
      <c r="D2759" s="33"/>
      <c r="E2759" s="33"/>
      <c r="F2759" s="33"/>
      <c r="G2759" s="33"/>
      <c r="H2759" s="34"/>
    </row>
    <row r="2760" spans="1:8" s="2" customFormat="1" ht="16.899999999999999" customHeight="1">
      <c r="A2760" s="33"/>
      <c r="B2760" s="34"/>
      <c r="C2760" s="220" t="s">
        <v>1925</v>
      </c>
      <c r="D2760" s="220" t="s">
        <v>1926</v>
      </c>
      <c r="E2760" s="18" t="s">
        <v>288</v>
      </c>
      <c r="F2760" s="221">
        <v>59.95</v>
      </c>
      <c r="G2760" s="33"/>
      <c r="H2760" s="34"/>
    </row>
    <row r="2761" spans="1:8" s="2" customFormat="1" ht="16.899999999999999" customHeight="1">
      <c r="A2761" s="33"/>
      <c r="B2761" s="34"/>
      <c r="C2761" s="220" t="s">
        <v>1896</v>
      </c>
      <c r="D2761" s="220" t="s">
        <v>1897</v>
      </c>
      <c r="E2761" s="18" t="s">
        <v>288</v>
      </c>
      <c r="F2761" s="221">
        <v>47.575000000000003</v>
      </c>
      <c r="G2761" s="33"/>
      <c r="H2761" s="34"/>
    </row>
    <row r="2762" spans="1:8" s="2" customFormat="1" ht="16.899999999999999" customHeight="1">
      <c r="A2762" s="33"/>
      <c r="B2762" s="34"/>
      <c r="C2762" s="220" t="s">
        <v>4998</v>
      </c>
      <c r="D2762" s="220" t="s">
        <v>4999</v>
      </c>
      <c r="E2762" s="18" t="s">
        <v>228</v>
      </c>
      <c r="F2762" s="221">
        <v>0.96399999999999997</v>
      </c>
      <c r="G2762" s="33"/>
      <c r="H2762" s="34"/>
    </row>
    <row r="2763" spans="1:8" s="2" customFormat="1" ht="16.899999999999999" customHeight="1">
      <c r="A2763" s="33"/>
      <c r="B2763" s="34"/>
      <c r="C2763" s="220" t="s">
        <v>2945</v>
      </c>
      <c r="D2763" s="220" t="s">
        <v>2946</v>
      </c>
      <c r="E2763" s="18" t="s">
        <v>288</v>
      </c>
      <c r="F2763" s="221">
        <v>54.735999999999997</v>
      </c>
      <c r="G2763" s="33"/>
      <c r="H2763" s="34"/>
    </row>
    <row r="2764" spans="1:8" s="2" customFormat="1" ht="16.899999999999999" customHeight="1">
      <c r="A2764" s="33"/>
      <c r="B2764" s="34"/>
      <c r="C2764" s="216" t="s">
        <v>4840</v>
      </c>
      <c r="D2764" s="217" t="s">
        <v>1</v>
      </c>
      <c r="E2764" s="218" t="s">
        <v>1</v>
      </c>
      <c r="F2764" s="219">
        <v>3.63</v>
      </c>
      <c r="G2764" s="33"/>
      <c r="H2764" s="34"/>
    </row>
    <row r="2765" spans="1:8" s="2" customFormat="1" ht="16.899999999999999" customHeight="1">
      <c r="A2765" s="33"/>
      <c r="B2765" s="34"/>
      <c r="C2765" s="220" t="s">
        <v>4840</v>
      </c>
      <c r="D2765" s="220" t="s">
        <v>4958</v>
      </c>
      <c r="E2765" s="18" t="s">
        <v>1</v>
      </c>
      <c r="F2765" s="221">
        <v>3.63</v>
      </c>
      <c r="G2765" s="33"/>
      <c r="H2765" s="34"/>
    </row>
    <row r="2766" spans="1:8" s="2" customFormat="1" ht="16.899999999999999" customHeight="1">
      <c r="A2766" s="33"/>
      <c r="B2766" s="34"/>
      <c r="C2766" s="222" t="s">
        <v>5774</v>
      </c>
      <c r="D2766" s="33"/>
      <c r="E2766" s="33"/>
      <c r="F2766" s="33"/>
      <c r="G2766" s="33"/>
      <c r="H2766" s="34"/>
    </row>
    <row r="2767" spans="1:8" s="2" customFormat="1" ht="16.899999999999999" customHeight="1">
      <c r="A2767" s="33"/>
      <c r="B2767" s="34"/>
      <c r="C2767" s="220" t="s">
        <v>1925</v>
      </c>
      <c r="D2767" s="220" t="s">
        <v>1926</v>
      </c>
      <c r="E2767" s="18" t="s">
        <v>288</v>
      </c>
      <c r="F2767" s="221">
        <v>59.95</v>
      </c>
      <c r="G2767" s="33"/>
      <c r="H2767" s="34"/>
    </row>
    <row r="2768" spans="1:8" s="2" customFormat="1" ht="16.899999999999999" customHeight="1">
      <c r="A2768" s="33"/>
      <c r="B2768" s="34"/>
      <c r="C2768" s="220" t="s">
        <v>4998</v>
      </c>
      <c r="D2768" s="220" t="s">
        <v>4999</v>
      </c>
      <c r="E2768" s="18" t="s">
        <v>228</v>
      </c>
      <c r="F2768" s="221">
        <v>0.96399999999999997</v>
      </c>
      <c r="G2768" s="33"/>
      <c r="H2768" s="34"/>
    </row>
    <row r="2769" spans="1:8" s="2" customFormat="1" ht="16.899999999999999" customHeight="1">
      <c r="A2769" s="33"/>
      <c r="B2769" s="34"/>
      <c r="C2769" s="220" t="s">
        <v>5066</v>
      </c>
      <c r="D2769" s="220" t="s">
        <v>5067</v>
      </c>
      <c r="E2769" s="18" t="s">
        <v>228</v>
      </c>
      <c r="F2769" s="221">
        <v>1.506</v>
      </c>
      <c r="G2769" s="33"/>
      <c r="H2769" s="34"/>
    </row>
    <row r="2770" spans="1:8" s="2" customFormat="1" ht="16.899999999999999" customHeight="1">
      <c r="A2770" s="33"/>
      <c r="B2770" s="34"/>
      <c r="C2770" s="216" t="s">
        <v>648</v>
      </c>
      <c r="D2770" s="217" t="s">
        <v>1</v>
      </c>
      <c r="E2770" s="218" t="s">
        <v>1</v>
      </c>
      <c r="F2770" s="219">
        <v>6.2919999999999998</v>
      </c>
      <c r="G2770" s="33"/>
      <c r="H2770" s="34"/>
    </row>
    <row r="2771" spans="1:8" s="2" customFormat="1" ht="16.899999999999999" customHeight="1">
      <c r="A2771" s="33"/>
      <c r="B2771" s="34"/>
      <c r="C2771" s="220" t="s">
        <v>1</v>
      </c>
      <c r="D2771" s="220" t="s">
        <v>775</v>
      </c>
      <c r="E2771" s="18" t="s">
        <v>1</v>
      </c>
      <c r="F2771" s="221">
        <v>0</v>
      </c>
      <c r="G2771" s="33"/>
      <c r="H2771" s="34"/>
    </row>
    <row r="2772" spans="1:8" s="2" customFormat="1" ht="16.899999999999999" customHeight="1">
      <c r="A2772" s="33"/>
      <c r="B2772" s="34"/>
      <c r="C2772" s="220" t="s">
        <v>1</v>
      </c>
      <c r="D2772" s="220" t="s">
        <v>4959</v>
      </c>
      <c r="E2772" s="18" t="s">
        <v>1</v>
      </c>
      <c r="F2772" s="221">
        <v>3.8719999999999999</v>
      </c>
      <c r="G2772" s="33"/>
      <c r="H2772" s="34"/>
    </row>
    <row r="2773" spans="1:8" s="2" customFormat="1" ht="16.899999999999999" customHeight="1">
      <c r="A2773" s="33"/>
      <c r="B2773" s="34"/>
      <c r="C2773" s="220" t="s">
        <v>1777</v>
      </c>
      <c r="D2773" s="220" t="s">
        <v>4960</v>
      </c>
      <c r="E2773" s="18" t="s">
        <v>1</v>
      </c>
      <c r="F2773" s="221">
        <v>2.42</v>
      </c>
      <c r="G2773" s="33"/>
      <c r="H2773" s="34"/>
    </row>
    <row r="2774" spans="1:8" s="2" customFormat="1" ht="16.899999999999999" customHeight="1">
      <c r="A2774" s="33"/>
      <c r="B2774" s="34"/>
      <c r="C2774" s="220" t="s">
        <v>648</v>
      </c>
      <c r="D2774" s="220" t="s">
        <v>510</v>
      </c>
      <c r="E2774" s="18" t="s">
        <v>1</v>
      </c>
      <c r="F2774" s="221">
        <v>6.2919999999999998</v>
      </c>
      <c r="G2774" s="33"/>
      <c r="H2774" s="34"/>
    </row>
    <row r="2775" spans="1:8" s="2" customFormat="1" ht="16.899999999999999" customHeight="1">
      <c r="A2775" s="33"/>
      <c r="B2775" s="34"/>
      <c r="C2775" s="222" t="s">
        <v>5774</v>
      </c>
      <c r="D2775" s="33"/>
      <c r="E2775" s="33"/>
      <c r="F2775" s="33"/>
      <c r="G2775" s="33"/>
      <c r="H2775" s="34"/>
    </row>
    <row r="2776" spans="1:8" s="2" customFormat="1" ht="16.899999999999999" customHeight="1">
      <c r="A2776" s="33"/>
      <c r="B2776" s="34"/>
      <c r="C2776" s="220" t="s">
        <v>1925</v>
      </c>
      <c r="D2776" s="220" t="s">
        <v>1926</v>
      </c>
      <c r="E2776" s="18" t="s">
        <v>288</v>
      </c>
      <c r="F2776" s="221">
        <v>59.95</v>
      </c>
      <c r="G2776" s="33"/>
      <c r="H2776" s="34"/>
    </row>
    <row r="2777" spans="1:8" s="2" customFormat="1" ht="16.899999999999999" customHeight="1">
      <c r="A2777" s="33"/>
      <c r="B2777" s="34"/>
      <c r="C2777" s="220" t="s">
        <v>3502</v>
      </c>
      <c r="D2777" s="220" t="s">
        <v>3503</v>
      </c>
      <c r="E2777" s="18" t="s">
        <v>288</v>
      </c>
      <c r="F2777" s="221">
        <v>6.2919999999999998</v>
      </c>
      <c r="G2777" s="33"/>
      <c r="H2777" s="34"/>
    </row>
    <row r="2778" spans="1:8" s="2" customFormat="1" ht="16.899999999999999" customHeight="1">
      <c r="A2778" s="33"/>
      <c r="B2778" s="34"/>
      <c r="C2778" s="220" t="s">
        <v>1909</v>
      </c>
      <c r="D2778" s="220" t="s">
        <v>1910</v>
      </c>
      <c r="E2778" s="18" t="s">
        <v>288</v>
      </c>
      <c r="F2778" s="221">
        <v>34.584000000000003</v>
      </c>
      <c r="G2778" s="33"/>
      <c r="H2778" s="34"/>
    </row>
    <row r="2779" spans="1:8" s="2" customFormat="1" ht="16.899999999999999" customHeight="1">
      <c r="A2779" s="33"/>
      <c r="B2779" s="34"/>
      <c r="C2779" s="220" t="s">
        <v>4998</v>
      </c>
      <c r="D2779" s="220" t="s">
        <v>4999</v>
      </c>
      <c r="E2779" s="18" t="s">
        <v>228</v>
      </c>
      <c r="F2779" s="221">
        <v>0.96399999999999997</v>
      </c>
      <c r="G2779" s="33"/>
      <c r="H2779" s="34"/>
    </row>
    <row r="2780" spans="1:8" s="2" customFormat="1" ht="16.899999999999999" customHeight="1">
      <c r="A2780" s="33"/>
      <c r="B2780" s="34"/>
      <c r="C2780" s="220" t="s">
        <v>2945</v>
      </c>
      <c r="D2780" s="220" t="s">
        <v>2946</v>
      </c>
      <c r="E2780" s="18" t="s">
        <v>288</v>
      </c>
      <c r="F2780" s="221">
        <v>54.735999999999997</v>
      </c>
      <c r="G2780" s="33"/>
      <c r="H2780" s="34"/>
    </row>
    <row r="2781" spans="1:8" s="2" customFormat="1" ht="16.899999999999999" customHeight="1">
      <c r="A2781" s="33"/>
      <c r="B2781" s="34"/>
      <c r="C2781" s="216" t="s">
        <v>1777</v>
      </c>
      <c r="D2781" s="217" t="s">
        <v>1</v>
      </c>
      <c r="E2781" s="218" t="s">
        <v>1</v>
      </c>
      <c r="F2781" s="219">
        <v>2.42</v>
      </c>
      <c r="G2781" s="33"/>
      <c r="H2781" s="34"/>
    </row>
    <row r="2782" spans="1:8" s="2" customFormat="1" ht="16.899999999999999" customHeight="1">
      <c r="A2782" s="33"/>
      <c r="B2782" s="34"/>
      <c r="C2782" s="220" t="s">
        <v>1777</v>
      </c>
      <c r="D2782" s="220" t="s">
        <v>4960</v>
      </c>
      <c r="E2782" s="18" t="s">
        <v>1</v>
      </c>
      <c r="F2782" s="221">
        <v>2.42</v>
      </c>
      <c r="G2782" s="33"/>
      <c r="H2782" s="34"/>
    </row>
    <row r="2783" spans="1:8" s="2" customFormat="1" ht="16.899999999999999" customHeight="1">
      <c r="A2783" s="33"/>
      <c r="B2783" s="34"/>
      <c r="C2783" s="222" t="s">
        <v>5774</v>
      </c>
      <c r="D2783" s="33"/>
      <c r="E2783" s="33"/>
      <c r="F2783" s="33"/>
      <c r="G2783" s="33"/>
      <c r="H2783" s="34"/>
    </row>
    <row r="2784" spans="1:8" s="2" customFormat="1" ht="16.899999999999999" customHeight="1">
      <c r="A2784" s="33"/>
      <c r="B2784" s="34"/>
      <c r="C2784" s="220" t="s">
        <v>1925</v>
      </c>
      <c r="D2784" s="220" t="s">
        <v>1926</v>
      </c>
      <c r="E2784" s="18" t="s">
        <v>288</v>
      </c>
      <c r="F2784" s="221">
        <v>59.95</v>
      </c>
      <c r="G2784" s="33"/>
      <c r="H2784" s="34"/>
    </row>
    <row r="2785" spans="1:8" s="2" customFormat="1" ht="16.899999999999999" customHeight="1">
      <c r="A2785" s="33"/>
      <c r="B2785" s="34"/>
      <c r="C2785" s="220" t="s">
        <v>4998</v>
      </c>
      <c r="D2785" s="220" t="s">
        <v>4999</v>
      </c>
      <c r="E2785" s="18" t="s">
        <v>228</v>
      </c>
      <c r="F2785" s="221">
        <v>0.96399999999999997</v>
      </c>
      <c r="G2785" s="33"/>
      <c r="H2785" s="34"/>
    </row>
    <row r="2786" spans="1:8" s="2" customFormat="1" ht="16.899999999999999" customHeight="1">
      <c r="A2786" s="33"/>
      <c r="B2786" s="34"/>
      <c r="C2786" s="220" t="s">
        <v>5066</v>
      </c>
      <c r="D2786" s="220" t="s">
        <v>5067</v>
      </c>
      <c r="E2786" s="18" t="s">
        <v>228</v>
      </c>
      <c r="F2786" s="221">
        <v>1.506</v>
      </c>
      <c r="G2786" s="33"/>
      <c r="H2786" s="34"/>
    </row>
    <row r="2787" spans="1:8" s="2" customFormat="1" ht="16.899999999999999" customHeight="1">
      <c r="A2787" s="33"/>
      <c r="B2787" s="34"/>
      <c r="C2787" s="216" t="s">
        <v>650</v>
      </c>
      <c r="D2787" s="217" t="s">
        <v>1</v>
      </c>
      <c r="E2787" s="218" t="s">
        <v>1</v>
      </c>
      <c r="F2787" s="219">
        <v>5.2030000000000003</v>
      </c>
      <c r="G2787" s="33"/>
      <c r="H2787" s="34"/>
    </row>
    <row r="2788" spans="1:8" s="2" customFormat="1" ht="16.899999999999999" customHeight="1">
      <c r="A2788" s="33"/>
      <c r="B2788" s="34"/>
      <c r="C2788" s="220" t="s">
        <v>1</v>
      </c>
      <c r="D2788" s="220" t="s">
        <v>776</v>
      </c>
      <c r="E2788" s="18" t="s">
        <v>1</v>
      </c>
      <c r="F2788" s="221">
        <v>0</v>
      </c>
      <c r="G2788" s="33"/>
      <c r="H2788" s="34"/>
    </row>
    <row r="2789" spans="1:8" s="2" customFormat="1" ht="16.899999999999999" customHeight="1">
      <c r="A2789" s="33"/>
      <c r="B2789" s="34"/>
      <c r="C2789" s="220" t="s">
        <v>1</v>
      </c>
      <c r="D2789" s="220" t="s">
        <v>4961</v>
      </c>
      <c r="E2789" s="18" t="s">
        <v>1</v>
      </c>
      <c r="F2789" s="221">
        <v>2.7829999999999999</v>
      </c>
      <c r="G2789" s="33"/>
      <c r="H2789" s="34"/>
    </row>
    <row r="2790" spans="1:8" s="2" customFormat="1" ht="16.899999999999999" customHeight="1">
      <c r="A2790" s="33"/>
      <c r="B2790" s="34"/>
      <c r="C2790" s="220" t="s">
        <v>4155</v>
      </c>
      <c r="D2790" s="220" t="s">
        <v>4962</v>
      </c>
      <c r="E2790" s="18" t="s">
        <v>1</v>
      </c>
      <c r="F2790" s="221">
        <v>2.42</v>
      </c>
      <c r="G2790" s="33"/>
      <c r="H2790" s="34"/>
    </row>
    <row r="2791" spans="1:8" s="2" customFormat="1" ht="16.899999999999999" customHeight="1">
      <c r="A2791" s="33"/>
      <c r="B2791" s="34"/>
      <c r="C2791" s="220" t="s">
        <v>650</v>
      </c>
      <c r="D2791" s="220" t="s">
        <v>510</v>
      </c>
      <c r="E2791" s="18" t="s">
        <v>1</v>
      </c>
      <c r="F2791" s="221">
        <v>5.2030000000000003</v>
      </c>
      <c r="G2791" s="33"/>
      <c r="H2791" s="34"/>
    </row>
    <row r="2792" spans="1:8" s="2" customFormat="1" ht="16.899999999999999" customHeight="1">
      <c r="A2792" s="33"/>
      <c r="B2792" s="34"/>
      <c r="C2792" s="222" t="s">
        <v>5774</v>
      </c>
      <c r="D2792" s="33"/>
      <c r="E2792" s="33"/>
      <c r="F2792" s="33"/>
      <c r="G2792" s="33"/>
      <c r="H2792" s="34"/>
    </row>
    <row r="2793" spans="1:8" s="2" customFormat="1" ht="16.899999999999999" customHeight="1">
      <c r="A2793" s="33"/>
      <c r="B2793" s="34"/>
      <c r="C2793" s="220" t="s">
        <v>1925</v>
      </c>
      <c r="D2793" s="220" t="s">
        <v>1926</v>
      </c>
      <c r="E2793" s="18" t="s">
        <v>288</v>
      </c>
      <c r="F2793" s="221">
        <v>59.95</v>
      </c>
      <c r="G2793" s="33"/>
      <c r="H2793" s="34"/>
    </row>
    <row r="2794" spans="1:8" s="2" customFormat="1" ht="16.899999999999999" customHeight="1">
      <c r="A2794" s="33"/>
      <c r="B2794" s="34"/>
      <c r="C2794" s="220" t="s">
        <v>3491</v>
      </c>
      <c r="D2794" s="220" t="s">
        <v>3492</v>
      </c>
      <c r="E2794" s="18" t="s">
        <v>288</v>
      </c>
      <c r="F2794" s="221">
        <v>5.2030000000000003</v>
      </c>
      <c r="G2794" s="33"/>
      <c r="H2794" s="34"/>
    </row>
    <row r="2795" spans="1:8" s="2" customFormat="1" ht="16.899999999999999" customHeight="1">
      <c r="A2795" s="33"/>
      <c r="B2795" s="34"/>
      <c r="C2795" s="220" t="s">
        <v>1896</v>
      </c>
      <c r="D2795" s="220" t="s">
        <v>1897</v>
      </c>
      <c r="E2795" s="18" t="s">
        <v>288</v>
      </c>
      <c r="F2795" s="221">
        <v>47.575000000000003</v>
      </c>
      <c r="G2795" s="33"/>
      <c r="H2795" s="34"/>
    </row>
    <row r="2796" spans="1:8" s="2" customFormat="1" ht="16.899999999999999" customHeight="1">
      <c r="A2796" s="33"/>
      <c r="B2796" s="34"/>
      <c r="C2796" s="220" t="s">
        <v>4998</v>
      </c>
      <c r="D2796" s="220" t="s">
        <v>4999</v>
      </c>
      <c r="E2796" s="18" t="s">
        <v>228</v>
      </c>
      <c r="F2796" s="221">
        <v>0.96399999999999997</v>
      </c>
      <c r="G2796" s="33"/>
      <c r="H2796" s="34"/>
    </row>
    <row r="2797" spans="1:8" s="2" customFormat="1" ht="16.899999999999999" customHeight="1">
      <c r="A2797" s="33"/>
      <c r="B2797" s="34"/>
      <c r="C2797" s="220" t="s">
        <v>2945</v>
      </c>
      <c r="D2797" s="220" t="s">
        <v>2946</v>
      </c>
      <c r="E2797" s="18" t="s">
        <v>288</v>
      </c>
      <c r="F2797" s="221">
        <v>54.735999999999997</v>
      </c>
      <c r="G2797" s="33"/>
      <c r="H2797" s="34"/>
    </row>
    <row r="2798" spans="1:8" s="2" customFormat="1" ht="16.899999999999999" customHeight="1">
      <c r="A2798" s="33"/>
      <c r="B2798" s="34"/>
      <c r="C2798" s="216" t="s">
        <v>4155</v>
      </c>
      <c r="D2798" s="217" t="s">
        <v>1</v>
      </c>
      <c r="E2798" s="218" t="s">
        <v>1</v>
      </c>
      <c r="F2798" s="219">
        <v>2.42</v>
      </c>
      <c r="G2798" s="33"/>
      <c r="H2798" s="34"/>
    </row>
    <row r="2799" spans="1:8" s="2" customFormat="1" ht="16.899999999999999" customHeight="1">
      <c r="A2799" s="33"/>
      <c r="B2799" s="34"/>
      <c r="C2799" s="220" t="s">
        <v>4155</v>
      </c>
      <c r="D2799" s="220" t="s">
        <v>4962</v>
      </c>
      <c r="E2799" s="18" t="s">
        <v>1</v>
      </c>
      <c r="F2799" s="221">
        <v>2.42</v>
      </c>
      <c r="G2799" s="33"/>
      <c r="H2799" s="34"/>
    </row>
    <row r="2800" spans="1:8" s="2" customFormat="1" ht="16.899999999999999" customHeight="1">
      <c r="A2800" s="33"/>
      <c r="B2800" s="34"/>
      <c r="C2800" s="222" t="s">
        <v>5774</v>
      </c>
      <c r="D2800" s="33"/>
      <c r="E2800" s="33"/>
      <c r="F2800" s="33"/>
      <c r="G2800" s="33"/>
      <c r="H2800" s="34"/>
    </row>
    <row r="2801" spans="1:8" s="2" customFormat="1" ht="16.899999999999999" customHeight="1">
      <c r="A2801" s="33"/>
      <c r="B2801" s="34"/>
      <c r="C2801" s="220" t="s">
        <v>1925</v>
      </c>
      <c r="D2801" s="220" t="s">
        <v>1926</v>
      </c>
      <c r="E2801" s="18" t="s">
        <v>288</v>
      </c>
      <c r="F2801" s="221">
        <v>59.95</v>
      </c>
      <c r="G2801" s="33"/>
      <c r="H2801" s="34"/>
    </row>
    <row r="2802" spans="1:8" s="2" customFormat="1" ht="16.899999999999999" customHeight="1">
      <c r="A2802" s="33"/>
      <c r="B2802" s="34"/>
      <c r="C2802" s="220" t="s">
        <v>4998</v>
      </c>
      <c r="D2802" s="220" t="s">
        <v>4999</v>
      </c>
      <c r="E2802" s="18" t="s">
        <v>228</v>
      </c>
      <c r="F2802" s="221">
        <v>0.96399999999999997</v>
      </c>
      <c r="G2802" s="33"/>
      <c r="H2802" s="34"/>
    </row>
    <row r="2803" spans="1:8" s="2" customFormat="1" ht="16.899999999999999" customHeight="1">
      <c r="A2803" s="33"/>
      <c r="B2803" s="34"/>
      <c r="C2803" s="220" t="s">
        <v>5066</v>
      </c>
      <c r="D2803" s="220" t="s">
        <v>5067</v>
      </c>
      <c r="E2803" s="18" t="s">
        <v>228</v>
      </c>
      <c r="F2803" s="221">
        <v>1.506</v>
      </c>
      <c r="G2803" s="33"/>
      <c r="H2803" s="34"/>
    </row>
    <row r="2804" spans="1:8" s="2" customFormat="1" ht="16.899999999999999" customHeight="1">
      <c r="A2804" s="33"/>
      <c r="B2804" s="34"/>
      <c r="C2804" s="216" t="s">
        <v>653</v>
      </c>
      <c r="D2804" s="217" t="s">
        <v>1</v>
      </c>
      <c r="E2804" s="218" t="s">
        <v>1</v>
      </c>
      <c r="F2804" s="219">
        <v>14.651999999999999</v>
      </c>
      <c r="G2804" s="33"/>
      <c r="H2804" s="34"/>
    </row>
    <row r="2805" spans="1:8" s="2" customFormat="1" ht="16.899999999999999" customHeight="1">
      <c r="A2805" s="33"/>
      <c r="B2805" s="34"/>
      <c r="C2805" s="220" t="s">
        <v>1</v>
      </c>
      <c r="D2805" s="220" t="s">
        <v>778</v>
      </c>
      <c r="E2805" s="18" t="s">
        <v>1</v>
      </c>
      <c r="F2805" s="221">
        <v>0</v>
      </c>
      <c r="G2805" s="33"/>
      <c r="H2805" s="34"/>
    </row>
    <row r="2806" spans="1:8" s="2" customFormat="1" ht="16.899999999999999" customHeight="1">
      <c r="A2806" s="33"/>
      <c r="B2806" s="34"/>
      <c r="C2806" s="220" t="s">
        <v>1</v>
      </c>
      <c r="D2806" s="220" t="s">
        <v>4963</v>
      </c>
      <c r="E2806" s="18" t="s">
        <v>1</v>
      </c>
      <c r="F2806" s="221">
        <v>9.8119999999999994</v>
      </c>
      <c r="G2806" s="33"/>
      <c r="H2806" s="34"/>
    </row>
    <row r="2807" spans="1:8" s="2" customFormat="1" ht="16.899999999999999" customHeight="1">
      <c r="A2807" s="33"/>
      <c r="B2807" s="34"/>
      <c r="C2807" s="220" t="s">
        <v>4845</v>
      </c>
      <c r="D2807" s="220" t="s">
        <v>4964</v>
      </c>
      <c r="E2807" s="18" t="s">
        <v>1</v>
      </c>
      <c r="F2807" s="221">
        <v>4.84</v>
      </c>
      <c r="G2807" s="33"/>
      <c r="H2807" s="34"/>
    </row>
    <row r="2808" spans="1:8" s="2" customFormat="1" ht="16.899999999999999" customHeight="1">
      <c r="A2808" s="33"/>
      <c r="B2808" s="34"/>
      <c r="C2808" s="220" t="s">
        <v>653</v>
      </c>
      <c r="D2808" s="220" t="s">
        <v>510</v>
      </c>
      <c r="E2808" s="18" t="s">
        <v>1</v>
      </c>
      <c r="F2808" s="221">
        <v>14.651999999999999</v>
      </c>
      <c r="G2808" s="33"/>
      <c r="H2808" s="34"/>
    </row>
    <row r="2809" spans="1:8" s="2" customFormat="1" ht="16.899999999999999" customHeight="1">
      <c r="A2809" s="33"/>
      <c r="B2809" s="34"/>
      <c r="C2809" s="222" t="s">
        <v>5774</v>
      </c>
      <c r="D2809" s="33"/>
      <c r="E2809" s="33"/>
      <c r="F2809" s="33"/>
      <c r="G2809" s="33"/>
      <c r="H2809" s="34"/>
    </row>
    <row r="2810" spans="1:8" s="2" customFormat="1" ht="16.899999999999999" customHeight="1">
      <c r="A2810" s="33"/>
      <c r="B2810" s="34"/>
      <c r="C2810" s="220" t="s">
        <v>1925</v>
      </c>
      <c r="D2810" s="220" t="s">
        <v>1926</v>
      </c>
      <c r="E2810" s="18" t="s">
        <v>288</v>
      </c>
      <c r="F2810" s="221">
        <v>59.95</v>
      </c>
      <c r="G2810" s="33"/>
      <c r="H2810" s="34"/>
    </row>
    <row r="2811" spans="1:8" s="2" customFormat="1" ht="16.899999999999999" customHeight="1">
      <c r="A2811" s="33"/>
      <c r="B2811" s="34"/>
      <c r="C2811" s="220" t="s">
        <v>1884</v>
      </c>
      <c r="D2811" s="220" t="s">
        <v>1885</v>
      </c>
      <c r="E2811" s="18" t="s">
        <v>288</v>
      </c>
      <c r="F2811" s="221">
        <v>102.476</v>
      </c>
      <c r="G2811" s="33"/>
      <c r="H2811" s="34"/>
    </row>
    <row r="2812" spans="1:8" s="2" customFormat="1" ht="16.899999999999999" customHeight="1">
      <c r="A2812" s="33"/>
      <c r="B2812" s="34"/>
      <c r="C2812" s="220" t="s">
        <v>1890</v>
      </c>
      <c r="D2812" s="220" t="s">
        <v>1891</v>
      </c>
      <c r="E2812" s="18" t="s">
        <v>288</v>
      </c>
      <c r="F2812" s="221">
        <v>22.065999999999999</v>
      </c>
      <c r="G2812" s="33"/>
      <c r="H2812" s="34"/>
    </row>
    <row r="2813" spans="1:8" s="2" customFormat="1" ht="16.899999999999999" customHeight="1">
      <c r="A2813" s="33"/>
      <c r="B2813" s="34"/>
      <c r="C2813" s="220" t="s">
        <v>1893</v>
      </c>
      <c r="D2813" s="220" t="s">
        <v>1894</v>
      </c>
      <c r="E2813" s="18" t="s">
        <v>288</v>
      </c>
      <c r="F2813" s="221">
        <v>46.771999999999998</v>
      </c>
      <c r="G2813" s="33"/>
      <c r="H2813" s="34"/>
    </row>
    <row r="2814" spans="1:8" s="2" customFormat="1" ht="16.899999999999999" customHeight="1">
      <c r="A2814" s="33"/>
      <c r="B2814" s="34"/>
      <c r="C2814" s="220" t="s">
        <v>1909</v>
      </c>
      <c r="D2814" s="220" t="s">
        <v>1910</v>
      </c>
      <c r="E2814" s="18" t="s">
        <v>288</v>
      </c>
      <c r="F2814" s="221">
        <v>34.584000000000003</v>
      </c>
      <c r="G2814" s="33"/>
      <c r="H2814" s="34"/>
    </row>
    <row r="2815" spans="1:8" s="2" customFormat="1" ht="16.899999999999999" customHeight="1">
      <c r="A2815" s="33"/>
      <c r="B2815" s="34"/>
      <c r="C2815" s="220" t="s">
        <v>4998</v>
      </c>
      <c r="D2815" s="220" t="s">
        <v>4999</v>
      </c>
      <c r="E2815" s="18" t="s">
        <v>228</v>
      </c>
      <c r="F2815" s="221">
        <v>0.96399999999999997</v>
      </c>
      <c r="G2815" s="33"/>
      <c r="H2815" s="34"/>
    </row>
    <row r="2816" spans="1:8" s="2" customFormat="1" ht="16.899999999999999" customHeight="1">
      <c r="A2816" s="33"/>
      <c r="B2816" s="34"/>
      <c r="C2816" s="220" t="s">
        <v>2945</v>
      </c>
      <c r="D2816" s="220" t="s">
        <v>2946</v>
      </c>
      <c r="E2816" s="18" t="s">
        <v>288</v>
      </c>
      <c r="F2816" s="221">
        <v>54.735999999999997</v>
      </c>
      <c r="G2816" s="33"/>
      <c r="H2816" s="34"/>
    </row>
    <row r="2817" spans="1:8" s="2" customFormat="1" ht="16.899999999999999" customHeight="1">
      <c r="A2817" s="33"/>
      <c r="B2817" s="34"/>
      <c r="C2817" s="216" t="s">
        <v>4845</v>
      </c>
      <c r="D2817" s="217" t="s">
        <v>1</v>
      </c>
      <c r="E2817" s="218" t="s">
        <v>1</v>
      </c>
      <c r="F2817" s="219">
        <v>4.84</v>
      </c>
      <c r="G2817" s="33"/>
      <c r="H2817" s="34"/>
    </row>
    <row r="2818" spans="1:8" s="2" customFormat="1" ht="16.899999999999999" customHeight="1">
      <c r="A2818" s="33"/>
      <c r="B2818" s="34"/>
      <c r="C2818" s="220" t="s">
        <v>4845</v>
      </c>
      <c r="D2818" s="220" t="s">
        <v>4964</v>
      </c>
      <c r="E2818" s="18" t="s">
        <v>1</v>
      </c>
      <c r="F2818" s="221">
        <v>4.84</v>
      </c>
      <c r="G2818" s="33"/>
      <c r="H2818" s="34"/>
    </row>
    <row r="2819" spans="1:8" s="2" customFormat="1" ht="16.899999999999999" customHeight="1">
      <c r="A2819" s="33"/>
      <c r="B2819" s="34"/>
      <c r="C2819" s="222" t="s">
        <v>5774</v>
      </c>
      <c r="D2819" s="33"/>
      <c r="E2819" s="33"/>
      <c r="F2819" s="33"/>
      <c r="G2819" s="33"/>
      <c r="H2819" s="34"/>
    </row>
    <row r="2820" spans="1:8" s="2" customFormat="1" ht="16.899999999999999" customHeight="1">
      <c r="A2820" s="33"/>
      <c r="B2820" s="34"/>
      <c r="C2820" s="220" t="s">
        <v>1925</v>
      </c>
      <c r="D2820" s="220" t="s">
        <v>1926</v>
      </c>
      <c r="E2820" s="18" t="s">
        <v>288</v>
      </c>
      <c r="F2820" s="221">
        <v>59.95</v>
      </c>
      <c r="G2820" s="33"/>
      <c r="H2820" s="34"/>
    </row>
    <row r="2821" spans="1:8" s="2" customFormat="1" ht="16.899999999999999" customHeight="1">
      <c r="A2821" s="33"/>
      <c r="B2821" s="34"/>
      <c r="C2821" s="220" t="s">
        <v>4998</v>
      </c>
      <c r="D2821" s="220" t="s">
        <v>4999</v>
      </c>
      <c r="E2821" s="18" t="s">
        <v>228</v>
      </c>
      <c r="F2821" s="221">
        <v>0.96399999999999997</v>
      </c>
      <c r="G2821" s="33"/>
      <c r="H2821" s="34"/>
    </row>
    <row r="2822" spans="1:8" s="2" customFormat="1" ht="16.899999999999999" customHeight="1">
      <c r="A2822" s="33"/>
      <c r="B2822" s="34"/>
      <c r="C2822" s="220" t="s">
        <v>5066</v>
      </c>
      <c r="D2822" s="220" t="s">
        <v>5067</v>
      </c>
      <c r="E2822" s="18" t="s">
        <v>228</v>
      </c>
      <c r="F2822" s="221">
        <v>1.506</v>
      </c>
      <c r="G2822" s="33"/>
      <c r="H2822" s="34"/>
    </row>
    <row r="2823" spans="1:8" s="2" customFormat="1" ht="16.899999999999999" customHeight="1">
      <c r="A2823" s="33"/>
      <c r="B2823" s="34"/>
      <c r="C2823" s="216" t="s">
        <v>655</v>
      </c>
      <c r="D2823" s="217" t="s">
        <v>1</v>
      </c>
      <c r="E2823" s="218" t="s">
        <v>1</v>
      </c>
      <c r="F2823" s="219">
        <v>1.21</v>
      </c>
      <c r="G2823" s="33"/>
      <c r="H2823" s="34"/>
    </row>
    <row r="2824" spans="1:8" s="2" customFormat="1" ht="16.899999999999999" customHeight="1">
      <c r="A2824" s="33"/>
      <c r="B2824" s="34"/>
      <c r="C2824" s="220" t="s">
        <v>1</v>
      </c>
      <c r="D2824" s="220" t="s">
        <v>779</v>
      </c>
      <c r="E2824" s="18" t="s">
        <v>1</v>
      </c>
      <c r="F2824" s="221">
        <v>0</v>
      </c>
      <c r="G2824" s="33"/>
      <c r="H2824" s="34"/>
    </row>
    <row r="2825" spans="1:8" s="2" customFormat="1" ht="16.899999999999999" customHeight="1">
      <c r="A2825" s="33"/>
      <c r="B2825" s="34"/>
      <c r="C2825" s="220" t="s">
        <v>4965</v>
      </c>
      <c r="D2825" s="220" t="s">
        <v>4966</v>
      </c>
      <c r="E2825" s="18" t="s">
        <v>1</v>
      </c>
      <c r="F2825" s="221">
        <v>1.21</v>
      </c>
      <c r="G2825" s="33"/>
      <c r="H2825" s="34"/>
    </row>
    <row r="2826" spans="1:8" s="2" customFormat="1" ht="16.899999999999999" customHeight="1">
      <c r="A2826" s="33"/>
      <c r="B2826" s="34"/>
      <c r="C2826" s="220" t="s">
        <v>655</v>
      </c>
      <c r="D2826" s="220" t="s">
        <v>510</v>
      </c>
      <c r="E2826" s="18" t="s">
        <v>1</v>
      </c>
      <c r="F2826" s="221">
        <v>1.21</v>
      </c>
      <c r="G2826" s="33"/>
      <c r="H2826" s="34"/>
    </row>
    <row r="2827" spans="1:8" s="2" customFormat="1" ht="16.899999999999999" customHeight="1">
      <c r="A2827" s="33"/>
      <c r="B2827" s="34"/>
      <c r="C2827" s="222" t="s">
        <v>5774</v>
      </c>
      <c r="D2827" s="33"/>
      <c r="E2827" s="33"/>
      <c r="F2827" s="33"/>
      <c r="G2827" s="33"/>
      <c r="H2827" s="34"/>
    </row>
    <row r="2828" spans="1:8" s="2" customFormat="1" ht="16.899999999999999" customHeight="1">
      <c r="A2828" s="33"/>
      <c r="B2828" s="34"/>
      <c r="C2828" s="220" t="s">
        <v>1925</v>
      </c>
      <c r="D2828" s="220" t="s">
        <v>1926</v>
      </c>
      <c r="E2828" s="18" t="s">
        <v>288</v>
      </c>
      <c r="F2828" s="221">
        <v>59.95</v>
      </c>
      <c r="G2828" s="33"/>
      <c r="H2828" s="34"/>
    </row>
    <row r="2829" spans="1:8" s="2" customFormat="1" ht="16.899999999999999" customHeight="1">
      <c r="A2829" s="33"/>
      <c r="B2829" s="34"/>
      <c r="C2829" s="220" t="s">
        <v>1884</v>
      </c>
      <c r="D2829" s="220" t="s">
        <v>1885</v>
      </c>
      <c r="E2829" s="18" t="s">
        <v>288</v>
      </c>
      <c r="F2829" s="221">
        <v>102.476</v>
      </c>
      <c r="G2829" s="33"/>
      <c r="H2829" s="34"/>
    </row>
    <row r="2830" spans="1:8" s="2" customFormat="1" ht="16.899999999999999" customHeight="1">
      <c r="A2830" s="33"/>
      <c r="B2830" s="34"/>
      <c r="C2830" s="220" t="s">
        <v>1890</v>
      </c>
      <c r="D2830" s="220" t="s">
        <v>1891</v>
      </c>
      <c r="E2830" s="18" t="s">
        <v>288</v>
      </c>
      <c r="F2830" s="221">
        <v>22.065999999999999</v>
      </c>
      <c r="G2830" s="33"/>
      <c r="H2830" s="34"/>
    </row>
    <row r="2831" spans="1:8" s="2" customFormat="1" ht="16.899999999999999" customHeight="1">
      <c r="A2831" s="33"/>
      <c r="B2831" s="34"/>
      <c r="C2831" s="220" t="s">
        <v>1893</v>
      </c>
      <c r="D2831" s="220" t="s">
        <v>1894</v>
      </c>
      <c r="E2831" s="18" t="s">
        <v>288</v>
      </c>
      <c r="F2831" s="221">
        <v>46.771999999999998</v>
      </c>
      <c r="G2831" s="33"/>
      <c r="H2831" s="34"/>
    </row>
    <row r="2832" spans="1:8" s="2" customFormat="1" ht="16.899999999999999" customHeight="1">
      <c r="A2832" s="33"/>
      <c r="B2832" s="34"/>
      <c r="C2832" s="220" t="s">
        <v>1909</v>
      </c>
      <c r="D2832" s="220" t="s">
        <v>1910</v>
      </c>
      <c r="E2832" s="18" t="s">
        <v>288</v>
      </c>
      <c r="F2832" s="221">
        <v>34.584000000000003</v>
      </c>
      <c r="G2832" s="33"/>
      <c r="H2832" s="34"/>
    </row>
    <row r="2833" spans="1:8" s="2" customFormat="1" ht="16.899999999999999" customHeight="1">
      <c r="A2833" s="33"/>
      <c r="B2833" s="34"/>
      <c r="C2833" s="220" t="s">
        <v>2945</v>
      </c>
      <c r="D2833" s="220" t="s">
        <v>2946</v>
      </c>
      <c r="E2833" s="18" t="s">
        <v>288</v>
      </c>
      <c r="F2833" s="221">
        <v>54.735999999999997</v>
      </c>
      <c r="G2833" s="33"/>
      <c r="H2833" s="34"/>
    </row>
    <row r="2834" spans="1:8" s="2" customFormat="1" ht="16.899999999999999" customHeight="1">
      <c r="A2834" s="33"/>
      <c r="B2834" s="34"/>
      <c r="C2834" s="216" t="s">
        <v>4965</v>
      </c>
      <c r="D2834" s="217" t="s">
        <v>4965</v>
      </c>
      <c r="E2834" s="218" t="s">
        <v>1</v>
      </c>
      <c r="F2834" s="219">
        <v>1.21</v>
      </c>
      <c r="G2834" s="33"/>
      <c r="H2834" s="34"/>
    </row>
    <row r="2835" spans="1:8" s="2" customFormat="1" ht="16.899999999999999" customHeight="1">
      <c r="A2835" s="33"/>
      <c r="B2835" s="34"/>
      <c r="C2835" s="220" t="s">
        <v>1</v>
      </c>
      <c r="D2835" s="220" t="s">
        <v>779</v>
      </c>
      <c r="E2835" s="18" t="s">
        <v>1</v>
      </c>
      <c r="F2835" s="221">
        <v>0</v>
      </c>
      <c r="G2835" s="33"/>
      <c r="H2835" s="34"/>
    </row>
    <row r="2836" spans="1:8" s="2" customFormat="1" ht="16.899999999999999" customHeight="1">
      <c r="A2836" s="33"/>
      <c r="B2836" s="34"/>
      <c r="C2836" s="220" t="s">
        <v>4965</v>
      </c>
      <c r="D2836" s="220" t="s">
        <v>4966</v>
      </c>
      <c r="E2836" s="18" t="s">
        <v>1</v>
      </c>
      <c r="F2836" s="221">
        <v>1.21</v>
      </c>
      <c r="G2836" s="33"/>
      <c r="H2836" s="34"/>
    </row>
    <row r="2837" spans="1:8" s="2" customFormat="1" ht="16.899999999999999" customHeight="1">
      <c r="A2837" s="33"/>
      <c r="B2837" s="34"/>
      <c r="C2837" s="216" t="s">
        <v>3453</v>
      </c>
      <c r="D2837" s="217" t="s">
        <v>1</v>
      </c>
      <c r="E2837" s="218" t="s">
        <v>1</v>
      </c>
      <c r="F2837" s="219">
        <v>6.4130000000000003</v>
      </c>
      <c r="G2837" s="33"/>
      <c r="H2837" s="34"/>
    </row>
    <row r="2838" spans="1:8" s="2" customFormat="1" ht="16.899999999999999" customHeight="1">
      <c r="A2838" s="33"/>
      <c r="B2838" s="34"/>
      <c r="C2838" s="220" t="s">
        <v>1</v>
      </c>
      <c r="D2838" s="220" t="s">
        <v>4885</v>
      </c>
      <c r="E2838" s="18" t="s">
        <v>1</v>
      </c>
      <c r="F2838" s="221">
        <v>0</v>
      </c>
      <c r="G2838" s="33"/>
      <c r="H2838" s="34"/>
    </row>
    <row r="2839" spans="1:8" s="2" customFormat="1" ht="16.899999999999999" customHeight="1">
      <c r="A2839" s="33"/>
      <c r="B2839" s="34"/>
      <c r="C2839" s="220" t="s">
        <v>1</v>
      </c>
      <c r="D2839" s="220" t="s">
        <v>4886</v>
      </c>
      <c r="E2839" s="18" t="s">
        <v>1</v>
      </c>
      <c r="F2839" s="221">
        <v>0</v>
      </c>
      <c r="G2839" s="33"/>
      <c r="H2839" s="34"/>
    </row>
    <row r="2840" spans="1:8" s="2" customFormat="1" ht="16.899999999999999" customHeight="1">
      <c r="A2840" s="33"/>
      <c r="B2840" s="34"/>
      <c r="C2840" s="220" t="s">
        <v>1</v>
      </c>
      <c r="D2840" s="220" t="s">
        <v>4887</v>
      </c>
      <c r="E2840" s="18" t="s">
        <v>1</v>
      </c>
      <c r="F2840" s="221">
        <v>6.4130000000000003</v>
      </c>
      <c r="G2840" s="33"/>
      <c r="H2840" s="34"/>
    </row>
    <row r="2841" spans="1:8" s="2" customFormat="1" ht="16.899999999999999" customHeight="1">
      <c r="A2841" s="33"/>
      <c r="B2841" s="34"/>
      <c r="C2841" s="220" t="s">
        <v>3453</v>
      </c>
      <c r="D2841" s="220" t="s">
        <v>510</v>
      </c>
      <c r="E2841" s="18" t="s">
        <v>1</v>
      </c>
      <c r="F2841" s="221">
        <v>6.4130000000000003</v>
      </c>
      <c r="G2841" s="33"/>
      <c r="H2841" s="34"/>
    </row>
    <row r="2842" spans="1:8" s="2" customFormat="1" ht="16.899999999999999" customHeight="1">
      <c r="A2842" s="33"/>
      <c r="B2842" s="34"/>
      <c r="C2842" s="222" t="s">
        <v>5774</v>
      </c>
      <c r="D2842" s="33"/>
      <c r="E2842" s="33"/>
      <c r="F2842" s="33"/>
      <c r="G2842" s="33"/>
      <c r="H2842" s="34"/>
    </row>
    <row r="2843" spans="1:8" s="2" customFormat="1" ht="16.899999999999999" customHeight="1">
      <c r="A2843" s="33"/>
      <c r="B2843" s="34"/>
      <c r="C2843" s="220" t="s">
        <v>291</v>
      </c>
      <c r="D2843" s="220" t="s">
        <v>292</v>
      </c>
      <c r="E2843" s="18" t="s">
        <v>288</v>
      </c>
      <c r="F2843" s="221">
        <v>6.4130000000000003</v>
      </c>
      <c r="G2843" s="33"/>
      <c r="H2843" s="34"/>
    </row>
    <row r="2844" spans="1:8" s="2" customFormat="1" ht="16.899999999999999" customHeight="1">
      <c r="A2844" s="33"/>
      <c r="B2844" s="34"/>
      <c r="C2844" s="220" t="s">
        <v>1893</v>
      </c>
      <c r="D2844" s="220" t="s">
        <v>1894</v>
      </c>
      <c r="E2844" s="18" t="s">
        <v>288</v>
      </c>
      <c r="F2844" s="221">
        <v>46.771999999999998</v>
      </c>
      <c r="G2844" s="33"/>
      <c r="H2844" s="34"/>
    </row>
    <row r="2845" spans="1:8" s="2" customFormat="1" ht="16.899999999999999" customHeight="1">
      <c r="A2845" s="33"/>
      <c r="B2845" s="34"/>
      <c r="C2845" s="220" t="s">
        <v>4998</v>
      </c>
      <c r="D2845" s="220" t="s">
        <v>4999</v>
      </c>
      <c r="E2845" s="18" t="s">
        <v>228</v>
      </c>
      <c r="F2845" s="221">
        <v>0.96399999999999997</v>
      </c>
      <c r="G2845" s="33"/>
      <c r="H2845" s="34"/>
    </row>
    <row r="2846" spans="1:8" s="2" customFormat="1" ht="16.899999999999999" customHeight="1">
      <c r="A2846" s="33"/>
      <c r="B2846" s="34"/>
      <c r="C2846" s="220" t="s">
        <v>3951</v>
      </c>
      <c r="D2846" s="220" t="s">
        <v>3952</v>
      </c>
      <c r="E2846" s="18" t="s">
        <v>288</v>
      </c>
      <c r="F2846" s="221">
        <v>87.603999999999999</v>
      </c>
      <c r="G2846" s="33"/>
      <c r="H2846" s="34"/>
    </row>
    <row r="2847" spans="1:8" s="2" customFormat="1" ht="16.899999999999999" customHeight="1">
      <c r="A2847" s="33"/>
      <c r="B2847" s="34"/>
      <c r="C2847" s="220" t="s">
        <v>295</v>
      </c>
      <c r="D2847" s="220" t="s">
        <v>296</v>
      </c>
      <c r="E2847" s="18" t="s">
        <v>288</v>
      </c>
      <c r="F2847" s="221">
        <v>6.4130000000000003</v>
      </c>
      <c r="G2847" s="33"/>
      <c r="H2847" s="34"/>
    </row>
    <row r="2848" spans="1:8" s="2" customFormat="1" ht="16.899999999999999" customHeight="1">
      <c r="A2848" s="33"/>
      <c r="B2848" s="34"/>
      <c r="C2848" s="220" t="s">
        <v>312</v>
      </c>
      <c r="D2848" s="220" t="s">
        <v>313</v>
      </c>
      <c r="E2848" s="18" t="s">
        <v>234</v>
      </c>
      <c r="F2848" s="221">
        <v>3.53</v>
      </c>
      <c r="G2848" s="33"/>
      <c r="H2848" s="34"/>
    </row>
    <row r="2849" spans="1:8" s="2" customFormat="1" ht="16.899999999999999" customHeight="1">
      <c r="A2849" s="33"/>
      <c r="B2849" s="34"/>
      <c r="C2849" s="216" t="s">
        <v>3455</v>
      </c>
      <c r="D2849" s="217" t="s">
        <v>1</v>
      </c>
      <c r="E2849" s="218" t="s">
        <v>1</v>
      </c>
      <c r="F2849" s="219">
        <v>87.603999999999999</v>
      </c>
      <c r="G2849" s="33"/>
      <c r="H2849" s="34"/>
    </row>
    <row r="2850" spans="1:8" s="2" customFormat="1" ht="16.899999999999999" customHeight="1">
      <c r="A2850" s="33"/>
      <c r="B2850" s="34"/>
      <c r="C2850" s="220" t="s">
        <v>1</v>
      </c>
      <c r="D2850" s="220" t="s">
        <v>3954</v>
      </c>
      <c r="E2850" s="18" t="s">
        <v>1</v>
      </c>
      <c r="F2850" s="221">
        <v>0</v>
      </c>
      <c r="G2850" s="33"/>
      <c r="H2850" s="34"/>
    </row>
    <row r="2851" spans="1:8" s="2" customFormat="1" ht="16.899999999999999" customHeight="1">
      <c r="A2851" s="33"/>
      <c r="B2851" s="34"/>
      <c r="C2851" s="220" t="s">
        <v>1</v>
      </c>
      <c r="D2851" s="220" t="s">
        <v>3955</v>
      </c>
      <c r="E2851" s="18" t="s">
        <v>1</v>
      </c>
      <c r="F2851" s="221">
        <v>87.603999999999999</v>
      </c>
      <c r="G2851" s="33"/>
      <c r="H2851" s="34"/>
    </row>
    <row r="2852" spans="1:8" s="2" customFormat="1" ht="16.899999999999999" customHeight="1">
      <c r="A2852" s="33"/>
      <c r="B2852" s="34"/>
      <c r="C2852" s="220" t="s">
        <v>3455</v>
      </c>
      <c r="D2852" s="220" t="s">
        <v>195</v>
      </c>
      <c r="E2852" s="18" t="s">
        <v>1</v>
      </c>
      <c r="F2852" s="221">
        <v>87.603999999999999</v>
      </c>
      <c r="G2852" s="33"/>
      <c r="H2852" s="34"/>
    </row>
    <row r="2853" spans="1:8" s="2" customFormat="1" ht="16.899999999999999" customHeight="1">
      <c r="A2853" s="33"/>
      <c r="B2853" s="34"/>
      <c r="C2853" s="222" t="s">
        <v>5774</v>
      </c>
      <c r="D2853" s="33"/>
      <c r="E2853" s="33"/>
      <c r="F2853" s="33"/>
      <c r="G2853" s="33"/>
      <c r="H2853" s="34"/>
    </row>
    <row r="2854" spans="1:8" s="2" customFormat="1" ht="16.899999999999999" customHeight="1">
      <c r="A2854" s="33"/>
      <c r="B2854" s="34"/>
      <c r="C2854" s="220" t="s">
        <v>3951</v>
      </c>
      <c r="D2854" s="220" t="s">
        <v>3952</v>
      </c>
      <c r="E2854" s="18" t="s">
        <v>288</v>
      </c>
      <c r="F2854" s="221">
        <v>87.603999999999999</v>
      </c>
      <c r="G2854" s="33"/>
      <c r="H2854" s="34"/>
    </row>
    <row r="2855" spans="1:8" s="2" customFormat="1" ht="16.899999999999999" customHeight="1">
      <c r="A2855" s="33"/>
      <c r="B2855" s="34"/>
      <c r="C2855" s="220" t="s">
        <v>525</v>
      </c>
      <c r="D2855" s="220" t="s">
        <v>526</v>
      </c>
      <c r="E2855" s="18" t="s">
        <v>228</v>
      </c>
      <c r="F2855" s="221">
        <v>216.357</v>
      </c>
      <c r="G2855" s="33"/>
      <c r="H2855" s="34"/>
    </row>
    <row r="2856" spans="1:8" s="2" customFormat="1" ht="16.899999999999999" customHeight="1">
      <c r="A2856" s="33"/>
      <c r="B2856" s="34"/>
      <c r="C2856" s="220" t="s">
        <v>3956</v>
      </c>
      <c r="D2856" s="220" t="s">
        <v>3957</v>
      </c>
      <c r="E2856" s="18" t="s">
        <v>288</v>
      </c>
      <c r="F2856" s="221">
        <v>83.924999999999997</v>
      </c>
      <c r="G2856" s="33"/>
      <c r="H2856" s="34"/>
    </row>
    <row r="2857" spans="1:8" s="2" customFormat="1" ht="16.899999999999999" customHeight="1">
      <c r="A2857" s="33"/>
      <c r="B2857" s="34"/>
      <c r="C2857" s="216" t="s">
        <v>1812</v>
      </c>
      <c r="D2857" s="217" t="s">
        <v>1</v>
      </c>
      <c r="E2857" s="218" t="s">
        <v>1</v>
      </c>
      <c r="F2857" s="219">
        <v>103.4</v>
      </c>
      <c r="G2857" s="33"/>
      <c r="H2857" s="34"/>
    </row>
    <row r="2858" spans="1:8" s="2" customFormat="1" ht="16.899999999999999" customHeight="1">
      <c r="A2858" s="33"/>
      <c r="B2858" s="34"/>
      <c r="C2858" s="220" t="s">
        <v>1</v>
      </c>
      <c r="D2858" s="220" t="s">
        <v>4996</v>
      </c>
      <c r="E2858" s="18" t="s">
        <v>1</v>
      </c>
      <c r="F2858" s="221">
        <v>103.4</v>
      </c>
      <c r="G2858" s="33"/>
      <c r="H2858" s="34"/>
    </row>
    <row r="2859" spans="1:8" s="2" customFormat="1" ht="16.899999999999999" customHeight="1">
      <c r="A2859" s="33"/>
      <c r="B2859" s="34"/>
      <c r="C2859" s="220" t="s">
        <v>1812</v>
      </c>
      <c r="D2859" s="220" t="s">
        <v>195</v>
      </c>
      <c r="E2859" s="18" t="s">
        <v>1</v>
      </c>
      <c r="F2859" s="221">
        <v>103.4</v>
      </c>
      <c r="G2859" s="33"/>
      <c r="H2859" s="34"/>
    </row>
    <row r="2860" spans="1:8" s="2" customFormat="1" ht="16.899999999999999" customHeight="1">
      <c r="A2860" s="33"/>
      <c r="B2860" s="34"/>
      <c r="C2860" s="222" t="s">
        <v>5774</v>
      </c>
      <c r="D2860" s="33"/>
      <c r="E2860" s="33"/>
      <c r="F2860" s="33"/>
      <c r="G2860" s="33"/>
      <c r="H2860" s="34"/>
    </row>
    <row r="2861" spans="1:8" s="2" customFormat="1" ht="16.899999999999999" customHeight="1">
      <c r="A2861" s="33"/>
      <c r="B2861" s="34"/>
      <c r="C2861" s="220" t="s">
        <v>2038</v>
      </c>
      <c r="D2861" s="220" t="s">
        <v>2039</v>
      </c>
      <c r="E2861" s="18" t="s">
        <v>280</v>
      </c>
      <c r="F2861" s="221">
        <v>103.4</v>
      </c>
      <c r="G2861" s="33"/>
      <c r="H2861" s="34"/>
    </row>
    <row r="2862" spans="1:8" s="2" customFormat="1" ht="16.899999999999999" customHeight="1">
      <c r="A2862" s="33"/>
      <c r="B2862" s="34"/>
      <c r="C2862" s="220" t="s">
        <v>2043</v>
      </c>
      <c r="D2862" s="220" t="s">
        <v>2044</v>
      </c>
      <c r="E2862" s="18" t="s">
        <v>228</v>
      </c>
      <c r="F2862" s="221">
        <v>201.23400000000001</v>
      </c>
      <c r="G2862" s="33"/>
      <c r="H2862" s="34"/>
    </row>
    <row r="2863" spans="1:8" s="2" customFormat="1" ht="16.899999999999999" customHeight="1">
      <c r="A2863" s="33"/>
      <c r="B2863" s="34"/>
      <c r="C2863" s="220" t="s">
        <v>3423</v>
      </c>
      <c r="D2863" s="220" t="s">
        <v>3424</v>
      </c>
      <c r="E2863" s="18" t="s">
        <v>280</v>
      </c>
      <c r="F2863" s="221">
        <v>121</v>
      </c>
      <c r="G2863" s="33"/>
      <c r="H2863" s="34"/>
    </row>
    <row r="2864" spans="1:8" s="2" customFormat="1" ht="16.899999999999999" customHeight="1">
      <c r="A2864" s="33"/>
      <c r="B2864" s="34"/>
      <c r="C2864" s="216" t="s">
        <v>3469</v>
      </c>
      <c r="D2864" s="217" t="s">
        <v>1</v>
      </c>
      <c r="E2864" s="218" t="s">
        <v>1</v>
      </c>
      <c r="F2864" s="219">
        <v>24</v>
      </c>
      <c r="G2864" s="33"/>
      <c r="H2864" s="34"/>
    </row>
    <row r="2865" spans="1:8" s="2" customFormat="1" ht="16.899999999999999" customHeight="1">
      <c r="A2865" s="33"/>
      <c r="B2865" s="34"/>
      <c r="C2865" s="220" t="s">
        <v>1</v>
      </c>
      <c r="D2865" s="220" t="s">
        <v>4877</v>
      </c>
      <c r="E2865" s="18" t="s">
        <v>1</v>
      </c>
      <c r="F2865" s="221">
        <v>2.4</v>
      </c>
      <c r="G2865" s="33"/>
      <c r="H2865" s="34"/>
    </row>
    <row r="2866" spans="1:8" s="2" customFormat="1" ht="16.899999999999999" customHeight="1">
      <c r="A2866" s="33"/>
      <c r="B2866" s="34"/>
      <c r="C2866" s="220" t="s">
        <v>1</v>
      </c>
      <c r="D2866" s="220" t="s">
        <v>4878</v>
      </c>
      <c r="E2866" s="18" t="s">
        <v>1</v>
      </c>
      <c r="F2866" s="221">
        <v>21.6</v>
      </c>
      <c r="G2866" s="33"/>
      <c r="H2866" s="34"/>
    </row>
    <row r="2867" spans="1:8" s="2" customFormat="1" ht="16.899999999999999" customHeight="1">
      <c r="A2867" s="33"/>
      <c r="B2867" s="34"/>
      <c r="C2867" s="220" t="s">
        <v>3469</v>
      </c>
      <c r="D2867" s="220" t="s">
        <v>195</v>
      </c>
      <c r="E2867" s="18" t="s">
        <v>1</v>
      </c>
      <c r="F2867" s="221">
        <v>24</v>
      </c>
      <c r="G2867" s="33"/>
      <c r="H2867" s="34"/>
    </row>
    <row r="2868" spans="1:8" s="2" customFormat="1" ht="16.899999999999999" customHeight="1">
      <c r="A2868" s="33"/>
      <c r="B2868" s="34"/>
      <c r="C2868" s="222" t="s">
        <v>5774</v>
      </c>
      <c r="D2868" s="33"/>
      <c r="E2868" s="33"/>
      <c r="F2868" s="33"/>
      <c r="G2868" s="33"/>
      <c r="H2868" s="34"/>
    </row>
    <row r="2869" spans="1:8" s="2" customFormat="1" ht="16.899999999999999" customHeight="1">
      <c r="A2869" s="33"/>
      <c r="B2869" s="34"/>
      <c r="C2869" s="220" t="s">
        <v>692</v>
      </c>
      <c r="D2869" s="220" t="s">
        <v>693</v>
      </c>
      <c r="E2869" s="18" t="s">
        <v>280</v>
      </c>
      <c r="F2869" s="221">
        <v>24</v>
      </c>
      <c r="G2869" s="33"/>
      <c r="H2869" s="34"/>
    </row>
    <row r="2870" spans="1:8" s="2" customFormat="1" ht="16.899999999999999" customHeight="1">
      <c r="A2870" s="33"/>
      <c r="B2870" s="34"/>
      <c r="C2870" s="220" t="s">
        <v>3515</v>
      </c>
      <c r="D2870" s="220" t="s">
        <v>3516</v>
      </c>
      <c r="E2870" s="18" t="s">
        <v>288</v>
      </c>
      <c r="F2870" s="221">
        <v>2.4</v>
      </c>
      <c r="G2870" s="33"/>
      <c r="H2870" s="34"/>
    </row>
    <row r="2871" spans="1:8" s="2" customFormat="1" ht="16.899999999999999" customHeight="1">
      <c r="A2871" s="33"/>
      <c r="B2871" s="34"/>
      <c r="C2871" s="220" t="s">
        <v>312</v>
      </c>
      <c r="D2871" s="220" t="s">
        <v>313</v>
      </c>
      <c r="E2871" s="18" t="s">
        <v>234</v>
      </c>
      <c r="F2871" s="221">
        <v>3.53</v>
      </c>
      <c r="G2871" s="33"/>
      <c r="H2871" s="34"/>
    </row>
    <row r="2872" spans="1:8" s="2" customFormat="1" ht="16.899999999999999" customHeight="1">
      <c r="A2872" s="33"/>
      <c r="B2872" s="34"/>
      <c r="C2872" s="216" t="s">
        <v>1500</v>
      </c>
      <c r="D2872" s="217" t="s">
        <v>1</v>
      </c>
      <c r="E2872" s="218" t="s">
        <v>1</v>
      </c>
      <c r="F2872" s="219">
        <v>17.651</v>
      </c>
      <c r="G2872" s="33"/>
      <c r="H2872" s="34"/>
    </row>
    <row r="2873" spans="1:8" s="2" customFormat="1" ht="16.899999999999999" customHeight="1">
      <c r="A2873" s="33"/>
      <c r="B2873" s="34"/>
      <c r="C2873" s="220" t="s">
        <v>1</v>
      </c>
      <c r="D2873" s="220" t="s">
        <v>3916</v>
      </c>
      <c r="E2873" s="18" t="s">
        <v>1</v>
      </c>
      <c r="F2873" s="221">
        <v>0</v>
      </c>
      <c r="G2873" s="33"/>
      <c r="H2873" s="34"/>
    </row>
    <row r="2874" spans="1:8" s="2" customFormat="1" ht="16.899999999999999" customHeight="1">
      <c r="A2874" s="33"/>
      <c r="B2874" s="34"/>
      <c r="C2874" s="220" t="s">
        <v>1</v>
      </c>
      <c r="D2874" s="220" t="s">
        <v>5118</v>
      </c>
      <c r="E2874" s="18" t="s">
        <v>1</v>
      </c>
      <c r="F2874" s="221">
        <v>17.651</v>
      </c>
      <c r="G2874" s="33"/>
      <c r="H2874" s="34"/>
    </row>
    <row r="2875" spans="1:8" s="2" customFormat="1" ht="16.899999999999999" customHeight="1">
      <c r="A2875" s="33"/>
      <c r="B2875" s="34"/>
      <c r="C2875" s="220" t="s">
        <v>1500</v>
      </c>
      <c r="D2875" s="220" t="s">
        <v>195</v>
      </c>
      <c r="E2875" s="18" t="s">
        <v>1</v>
      </c>
      <c r="F2875" s="221">
        <v>17.651</v>
      </c>
      <c r="G2875" s="33"/>
      <c r="H2875" s="34"/>
    </row>
    <row r="2876" spans="1:8" s="2" customFormat="1" ht="16.899999999999999" customHeight="1">
      <c r="A2876" s="33"/>
      <c r="B2876" s="34"/>
      <c r="C2876" s="222" t="s">
        <v>5774</v>
      </c>
      <c r="D2876" s="33"/>
      <c r="E2876" s="33"/>
      <c r="F2876" s="33"/>
      <c r="G2876" s="33"/>
      <c r="H2876" s="34"/>
    </row>
    <row r="2877" spans="1:8" s="2" customFormat="1" ht="16.899999999999999" customHeight="1">
      <c r="A2877" s="33"/>
      <c r="B2877" s="34"/>
      <c r="C2877" s="220" t="s">
        <v>2839</v>
      </c>
      <c r="D2877" s="220" t="s">
        <v>2840</v>
      </c>
      <c r="E2877" s="18" t="s">
        <v>228</v>
      </c>
      <c r="F2877" s="221">
        <v>17.651</v>
      </c>
      <c r="G2877" s="33"/>
      <c r="H2877" s="34"/>
    </row>
    <row r="2878" spans="1:8" s="2" customFormat="1" ht="16.899999999999999" customHeight="1">
      <c r="A2878" s="33"/>
      <c r="B2878" s="34"/>
      <c r="C2878" s="220" t="s">
        <v>348</v>
      </c>
      <c r="D2878" s="220" t="s">
        <v>349</v>
      </c>
      <c r="E2878" s="18" t="s">
        <v>228</v>
      </c>
      <c r="F2878" s="221">
        <v>17.651</v>
      </c>
      <c r="G2878" s="33"/>
      <c r="H2878" s="34"/>
    </row>
    <row r="2879" spans="1:8" s="2" customFormat="1" ht="16.899999999999999" customHeight="1">
      <c r="A2879" s="33"/>
      <c r="B2879" s="34"/>
      <c r="C2879" s="216" t="s">
        <v>919</v>
      </c>
      <c r="D2879" s="217" t="s">
        <v>1</v>
      </c>
      <c r="E2879" s="218" t="s">
        <v>1</v>
      </c>
      <c r="F2879" s="219">
        <v>58.987000000000002</v>
      </c>
      <c r="G2879" s="33"/>
      <c r="H2879" s="34"/>
    </row>
    <row r="2880" spans="1:8" s="2" customFormat="1" ht="16.899999999999999" customHeight="1">
      <c r="A2880" s="33"/>
      <c r="B2880" s="34"/>
      <c r="C2880" s="220" t="s">
        <v>1</v>
      </c>
      <c r="D2880" s="220" t="s">
        <v>5104</v>
      </c>
      <c r="E2880" s="18" t="s">
        <v>1</v>
      </c>
      <c r="F2880" s="221">
        <v>50.569000000000003</v>
      </c>
      <c r="G2880" s="33"/>
      <c r="H2880" s="34"/>
    </row>
    <row r="2881" spans="1:8" s="2" customFormat="1" ht="16.899999999999999" customHeight="1">
      <c r="A2881" s="33"/>
      <c r="B2881" s="34"/>
      <c r="C2881" s="220" t="s">
        <v>1</v>
      </c>
      <c r="D2881" s="220" t="s">
        <v>5105</v>
      </c>
      <c r="E2881" s="18" t="s">
        <v>1</v>
      </c>
      <c r="F2881" s="221">
        <v>3.4630000000000001</v>
      </c>
      <c r="G2881" s="33"/>
      <c r="H2881" s="34"/>
    </row>
    <row r="2882" spans="1:8" s="2" customFormat="1" ht="16.899999999999999" customHeight="1">
      <c r="A2882" s="33"/>
      <c r="B2882" s="34"/>
      <c r="C2882" s="220" t="s">
        <v>1</v>
      </c>
      <c r="D2882" s="220" t="s">
        <v>5106</v>
      </c>
      <c r="E2882" s="18" t="s">
        <v>1</v>
      </c>
      <c r="F2882" s="221">
        <v>4.5640000000000001</v>
      </c>
      <c r="G2882" s="33"/>
      <c r="H2882" s="34"/>
    </row>
    <row r="2883" spans="1:8" s="2" customFormat="1" ht="16.899999999999999" customHeight="1">
      <c r="A2883" s="33"/>
      <c r="B2883" s="34"/>
      <c r="C2883" s="220" t="s">
        <v>1</v>
      </c>
      <c r="D2883" s="220" t="s">
        <v>5107</v>
      </c>
      <c r="E2883" s="18" t="s">
        <v>1</v>
      </c>
      <c r="F2883" s="221">
        <v>0.55800000000000005</v>
      </c>
      <c r="G2883" s="33"/>
      <c r="H2883" s="34"/>
    </row>
    <row r="2884" spans="1:8" s="2" customFormat="1" ht="16.899999999999999" customHeight="1">
      <c r="A2884" s="33"/>
      <c r="B2884" s="34"/>
      <c r="C2884" s="220" t="s">
        <v>1</v>
      </c>
      <c r="D2884" s="220" t="s">
        <v>4490</v>
      </c>
      <c r="E2884" s="18" t="s">
        <v>1</v>
      </c>
      <c r="F2884" s="221">
        <v>0</v>
      </c>
      <c r="G2884" s="33"/>
      <c r="H2884" s="34"/>
    </row>
    <row r="2885" spans="1:8" s="2" customFormat="1" ht="16.899999999999999" customHeight="1">
      <c r="A2885" s="33"/>
      <c r="B2885" s="34"/>
      <c r="C2885" s="220" t="s">
        <v>1</v>
      </c>
      <c r="D2885" s="220" t="s">
        <v>5108</v>
      </c>
      <c r="E2885" s="18" t="s">
        <v>1</v>
      </c>
      <c r="F2885" s="221">
        <v>-0.111</v>
      </c>
      <c r="G2885" s="33"/>
      <c r="H2885" s="34"/>
    </row>
    <row r="2886" spans="1:8" s="2" customFormat="1" ht="16.899999999999999" customHeight="1">
      <c r="A2886" s="33"/>
      <c r="B2886" s="34"/>
      <c r="C2886" s="220" t="s">
        <v>1</v>
      </c>
      <c r="D2886" s="220" t="s">
        <v>5109</v>
      </c>
      <c r="E2886" s="18" t="s">
        <v>1</v>
      </c>
      <c r="F2886" s="221">
        <v>-1.2E-2</v>
      </c>
      <c r="G2886" s="33"/>
      <c r="H2886" s="34"/>
    </row>
    <row r="2887" spans="1:8" s="2" customFormat="1" ht="16.899999999999999" customHeight="1">
      <c r="A2887" s="33"/>
      <c r="B2887" s="34"/>
      <c r="C2887" s="220" t="s">
        <v>1</v>
      </c>
      <c r="D2887" s="220" t="s">
        <v>5110</v>
      </c>
      <c r="E2887" s="18" t="s">
        <v>1</v>
      </c>
      <c r="F2887" s="221">
        <v>-3.5999999999999997E-2</v>
      </c>
      <c r="G2887" s="33"/>
      <c r="H2887" s="34"/>
    </row>
    <row r="2888" spans="1:8" s="2" customFormat="1" ht="16.899999999999999" customHeight="1">
      <c r="A2888" s="33"/>
      <c r="B2888" s="34"/>
      <c r="C2888" s="220" t="s">
        <v>1</v>
      </c>
      <c r="D2888" s="220" t="s">
        <v>5111</v>
      </c>
      <c r="E2888" s="18" t="s">
        <v>1</v>
      </c>
      <c r="F2888" s="221">
        <v>-8.0000000000000002E-3</v>
      </c>
      <c r="G2888" s="33"/>
      <c r="H2888" s="34"/>
    </row>
    <row r="2889" spans="1:8" s="2" customFormat="1" ht="16.899999999999999" customHeight="1">
      <c r="A2889" s="33"/>
      <c r="B2889" s="34"/>
      <c r="C2889" s="220" t="s">
        <v>919</v>
      </c>
      <c r="D2889" s="220" t="s">
        <v>195</v>
      </c>
      <c r="E2889" s="18" t="s">
        <v>1</v>
      </c>
      <c r="F2889" s="221">
        <v>58.987000000000002</v>
      </c>
      <c r="G2889" s="33"/>
      <c r="H2889" s="34"/>
    </row>
    <row r="2890" spans="1:8" s="2" customFormat="1" ht="16.899999999999999" customHeight="1">
      <c r="A2890" s="33"/>
      <c r="B2890" s="34"/>
      <c r="C2890" s="216" t="s">
        <v>1502</v>
      </c>
      <c r="D2890" s="217" t="s">
        <v>1</v>
      </c>
      <c r="E2890" s="218" t="s">
        <v>1</v>
      </c>
      <c r="F2890" s="219">
        <v>243.81899999999999</v>
      </c>
      <c r="G2890" s="33"/>
      <c r="H2890" s="34"/>
    </row>
    <row r="2891" spans="1:8" s="2" customFormat="1" ht="16.899999999999999" customHeight="1">
      <c r="A2891" s="33"/>
      <c r="B2891" s="34"/>
      <c r="C2891" s="220" t="s">
        <v>1</v>
      </c>
      <c r="D2891" s="220" t="s">
        <v>3855</v>
      </c>
      <c r="E2891" s="18" t="s">
        <v>1</v>
      </c>
      <c r="F2891" s="221">
        <v>243.81899999999999</v>
      </c>
      <c r="G2891" s="33"/>
      <c r="H2891" s="34"/>
    </row>
    <row r="2892" spans="1:8" s="2" customFormat="1" ht="16.899999999999999" customHeight="1">
      <c r="A2892" s="33"/>
      <c r="B2892" s="34"/>
      <c r="C2892" s="220" t="s">
        <v>1502</v>
      </c>
      <c r="D2892" s="220" t="s">
        <v>195</v>
      </c>
      <c r="E2892" s="18" t="s">
        <v>1</v>
      </c>
      <c r="F2892" s="221">
        <v>243.81899999999999</v>
      </c>
      <c r="G2892" s="33"/>
      <c r="H2892" s="34"/>
    </row>
    <row r="2893" spans="1:8" s="2" customFormat="1" ht="16.899999999999999" customHeight="1">
      <c r="A2893" s="33"/>
      <c r="B2893" s="34"/>
      <c r="C2893" s="222" t="s">
        <v>5774</v>
      </c>
      <c r="D2893" s="33"/>
      <c r="E2893" s="33"/>
      <c r="F2893" s="33"/>
      <c r="G2893" s="33"/>
      <c r="H2893" s="34"/>
    </row>
    <row r="2894" spans="1:8" s="2" customFormat="1" ht="16.899999999999999" customHeight="1">
      <c r="A2894" s="33"/>
      <c r="B2894" s="34"/>
      <c r="C2894" s="220" t="s">
        <v>326</v>
      </c>
      <c r="D2894" s="220" t="s">
        <v>327</v>
      </c>
      <c r="E2894" s="18" t="s">
        <v>228</v>
      </c>
      <c r="F2894" s="221">
        <v>209.684</v>
      </c>
      <c r="G2894" s="33"/>
      <c r="H2894" s="34"/>
    </row>
    <row r="2895" spans="1:8" s="2" customFormat="1" ht="16.899999999999999" customHeight="1">
      <c r="A2895" s="33"/>
      <c r="B2895" s="34"/>
      <c r="C2895" s="220" t="s">
        <v>512</v>
      </c>
      <c r="D2895" s="220" t="s">
        <v>513</v>
      </c>
      <c r="E2895" s="18" t="s">
        <v>228</v>
      </c>
      <c r="F2895" s="221">
        <v>34.134999999999998</v>
      </c>
      <c r="G2895" s="33"/>
      <c r="H2895" s="34"/>
    </row>
    <row r="2896" spans="1:8" s="2" customFormat="1" ht="16.899999999999999" customHeight="1">
      <c r="A2896" s="33"/>
      <c r="B2896" s="34"/>
      <c r="C2896" s="220" t="s">
        <v>334</v>
      </c>
      <c r="D2896" s="220" t="s">
        <v>335</v>
      </c>
      <c r="E2896" s="18" t="s">
        <v>228</v>
      </c>
      <c r="F2896" s="221">
        <v>170.673</v>
      </c>
      <c r="G2896" s="33"/>
      <c r="H2896" s="34"/>
    </row>
    <row r="2897" spans="1:8" s="2" customFormat="1" ht="16.899999999999999" customHeight="1">
      <c r="A2897" s="33"/>
      <c r="B2897" s="34"/>
      <c r="C2897" s="220" t="s">
        <v>521</v>
      </c>
      <c r="D2897" s="220" t="s">
        <v>522</v>
      </c>
      <c r="E2897" s="18" t="s">
        <v>228</v>
      </c>
      <c r="F2897" s="221">
        <v>73.146000000000001</v>
      </c>
      <c r="G2897" s="33"/>
      <c r="H2897" s="34"/>
    </row>
    <row r="2898" spans="1:8" s="2" customFormat="1" ht="16.899999999999999" customHeight="1">
      <c r="A2898" s="33"/>
      <c r="B2898" s="34"/>
      <c r="C2898" s="216" t="s">
        <v>267</v>
      </c>
      <c r="D2898" s="217" t="s">
        <v>1</v>
      </c>
      <c r="E2898" s="218" t="s">
        <v>1</v>
      </c>
      <c r="F2898" s="219">
        <v>1.417</v>
      </c>
      <c r="G2898" s="33"/>
      <c r="H2898" s="34"/>
    </row>
    <row r="2899" spans="1:8" s="2" customFormat="1" ht="16.899999999999999" customHeight="1">
      <c r="A2899" s="33"/>
      <c r="B2899" s="34"/>
      <c r="C2899" s="220" t="s">
        <v>1</v>
      </c>
      <c r="D2899" s="220" t="s">
        <v>4989</v>
      </c>
      <c r="E2899" s="18" t="s">
        <v>1</v>
      </c>
      <c r="F2899" s="221">
        <v>0</v>
      </c>
      <c r="G2899" s="33"/>
      <c r="H2899" s="34"/>
    </row>
    <row r="2900" spans="1:8" s="2" customFormat="1" ht="16.899999999999999" customHeight="1">
      <c r="A2900" s="33"/>
      <c r="B2900" s="34"/>
      <c r="C2900" s="220" t="s">
        <v>3475</v>
      </c>
      <c r="D2900" s="220" t="s">
        <v>4990</v>
      </c>
      <c r="E2900" s="18" t="s">
        <v>1</v>
      </c>
      <c r="F2900" s="221">
        <v>1.417</v>
      </c>
      <c r="G2900" s="33"/>
      <c r="H2900" s="34"/>
    </row>
    <row r="2901" spans="1:8" s="2" customFormat="1" ht="16.899999999999999" customHeight="1">
      <c r="A2901" s="33"/>
      <c r="B2901" s="34"/>
      <c r="C2901" s="220" t="s">
        <v>267</v>
      </c>
      <c r="D2901" s="220" t="s">
        <v>195</v>
      </c>
      <c r="E2901" s="18" t="s">
        <v>1</v>
      </c>
      <c r="F2901" s="221">
        <v>1.417</v>
      </c>
      <c r="G2901" s="33"/>
      <c r="H2901" s="34"/>
    </row>
    <row r="2902" spans="1:8" s="2" customFormat="1" ht="16.899999999999999" customHeight="1">
      <c r="A2902" s="33"/>
      <c r="B2902" s="34"/>
      <c r="C2902" s="222" t="s">
        <v>5774</v>
      </c>
      <c r="D2902" s="33"/>
      <c r="E2902" s="33"/>
      <c r="F2902" s="33"/>
      <c r="G2902" s="33"/>
      <c r="H2902" s="34"/>
    </row>
    <row r="2903" spans="1:8" s="2" customFormat="1" ht="16.899999999999999" customHeight="1">
      <c r="A2903" s="33"/>
      <c r="B2903" s="34"/>
      <c r="C2903" s="220" t="s">
        <v>322</v>
      </c>
      <c r="D2903" s="220" t="s">
        <v>323</v>
      </c>
      <c r="E2903" s="18" t="s">
        <v>288</v>
      </c>
      <c r="F2903" s="221">
        <v>7.085</v>
      </c>
      <c r="G2903" s="33"/>
      <c r="H2903" s="34"/>
    </row>
    <row r="2904" spans="1:8" s="2" customFormat="1" ht="16.899999999999999" customHeight="1">
      <c r="A2904" s="33"/>
      <c r="B2904" s="34"/>
      <c r="C2904" s="220" t="s">
        <v>326</v>
      </c>
      <c r="D2904" s="220" t="s">
        <v>327</v>
      </c>
      <c r="E2904" s="18" t="s">
        <v>228</v>
      </c>
      <c r="F2904" s="221">
        <v>209.684</v>
      </c>
      <c r="G2904" s="33"/>
      <c r="H2904" s="34"/>
    </row>
    <row r="2905" spans="1:8" s="2" customFormat="1" ht="16.899999999999999" customHeight="1">
      <c r="A2905" s="33"/>
      <c r="B2905" s="34"/>
      <c r="C2905" s="216" t="s">
        <v>3475</v>
      </c>
      <c r="D2905" s="217" t="s">
        <v>1</v>
      </c>
      <c r="E2905" s="218" t="s">
        <v>1</v>
      </c>
      <c r="F2905" s="219">
        <v>1.417</v>
      </c>
      <c r="G2905" s="33"/>
      <c r="H2905" s="34"/>
    </row>
    <row r="2906" spans="1:8" s="2" customFormat="1" ht="16.899999999999999" customHeight="1">
      <c r="A2906" s="33"/>
      <c r="B2906" s="34"/>
      <c r="C2906" s="220" t="s">
        <v>1</v>
      </c>
      <c r="D2906" s="220" t="s">
        <v>4989</v>
      </c>
      <c r="E2906" s="18" t="s">
        <v>1</v>
      </c>
      <c r="F2906" s="221">
        <v>0</v>
      </c>
      <c r="G2906" s="33"/>
      <c r="H2906" s="34"/>
    </row>
    <row r="2907" spans="1:8" s="2" customFormat="1" ht="16.899999999999999" customHeight="1">
      <c r="A2907" s="33"/>
      <c r="B2907" s="34"/>
      <c r="C2907" s="220" t="s">
        <v>3475</v>
      </c>
      <c r="D2907" s="220" t="s">
        <v>4990</v>
      </c>
      <c r="E2907" s="18" t="s">
        <v>1</v>
      </c>
      <c r="F2907" s="221">
        <v>1.417</v>
      </c>
      <c r="G2907" s="33"/>
      <c r="H2907" s="34"/>
    </row>
    <row r="2908" spans="1:8" s="2" customFormat="1" ht="16.899999999999999" customHeight="1">
      <c r="A2908" s="33"/>
      <c r="B2908" s="34"/>
      <c r="C2908" s="222" t="s">
        <v>5774</v>
      </c>
      <c r="D2908" s="33"/>
      <c r="E2908" s="33"/>
      <c r="F2908" s="33"/>
      <c r="G2908" s="33"/>
      <c r="H2908" s="34"/>
    </row>
    <row r="2909" spans="1:8" s="2" customFormat="1" ht="16.899999999999999" customHeight="1">
      <c r="A2909" s="33"/>
      <c r="B2909" s="34"/>
      <c r="C2909" s="220" t="s">
        <v>322</v>
      </c>
      <c r="D2909" s="220" t="s">
        <v>323</v>
      </c>
      <c r="E2909" s="18" t="s">
        <v>288</v>
      </c>
      <c r="F2909" s="221">
        <v>7.085</v>
      </c>
      <c r="G2909" s="33"/>
      <c r="H2909" s="34"/>
    </row>
    <row r="2910" spans="1:8" s="2" customFormat="1" ht="16.899999999999999" customHeight="1">
      <c r="A2910" s="33"/>
      <c r="B2910" s="34"/>
      <c r="C2910" s="220" t="s">
        <v>4998</v>
      </c>
      <c r="D2910" s="220" t="s">
        <v>4999</v>
      </c>
      <c r="E2910" s="18" t="s">
        <v>228</v>
      </c>
      <c r="F2910" s="221">
        <v>0.96399999999999997</v>
      </c>
      <c r="G2910" s="33"/>
      <c r="H2910" s="34"/>
    </row>
    <row r="2911" spans="1:8" s="2" customFormat="1" ht="16.899999999999999" customHeight="1">
      <c r="A2911" s="33"/>
      <c r="B2911" s="34"/>
      <c r="C2911" s="216" t="s">
        <v>4852</v>
      </c>
      <c r="D2911" s="217" t="s">
        <v>1</v>
      </c>
      <c r="E2911" s="218" t="s">
        <v>1</v>
      </c>
      <c r="F2911" s="219">
        <v>114.48</v>
      </c>
      <c r="G2911" s="33"/>
      <c r="H2911" s="34"/>
    </row>
    <row r="2912" spans="1:8" s="2" customFormat="1" ht="16.899999999999999" customHeight="1">
      <c r="A2912" s="33"/>
      <c r="B2912" s="34"/>
      <c r="C2912" s="220" t="s">
        <v>1</v>
      </c>
      <c r="D2912" s="220" t="s">
        <v>3706</v>
      </c>
      <c r="E2912" s="18" t="s">
        <v>1</v>
      </c>
      <c r="F2912" s="221">
        <v>0</v>
      </c>
      <c r="G2912" s="33"/>
      <c r="H2912" s="34"/>
    </row>
    <row r="2913" spans="1:8" s="2" customFormat="1" ht="16.899999999999999" customHeight="1">
      <c r="A2913" s="33"/>
      <c r="B2913" s="34"/>
      <c r="C2913" s="220" t="s">
        <v>1</v>
      </c>
      <c r="D2913" s="220" t="s">
        <v>5047</v>
      </c>
      <c r="E2913" s="18" t="s">
        <v>1</v>
      </c>
      <c r="F2913" s="221">
        <v>30.882000000000001</v>
      </c>
      <c r="G2913" s="33"/>
      <c r="H2913" s="34"/>
    </row>
    <row r="2914" spans="1:8" s="2" customFormat="1" ht="16.899999999999999" customHeight="1">
      <c r="A2914" s="33"/>
      <c r="B2914" s="34"/>
      <c r="C2914" s="220" t="s">
        <v>1</v>
      </c>
      <c r="D2914" s="220" t="s">
        <v>3722</v>
      </c>
      <c r="E2914" s="18" t="s">
        <v>1</v>
      </c>
      <c r="F2914" s="221">
        <v>0</v>
      </c>
      <c r="G2914" s="33"/>
      <c r="H2914" s="34"/>
    </row>
    <row r="2915" spans="1:8" s="2" customFormat="1" ht="16.899999999999999" customHeight="1">
      <c r="A2915" s="33"/>
      <c r="B2915" s="34"/>
      <c r="C2915" s="220" t="s">
        <v>1</v>
      </c>
      <c r="D2915" s="220" t="s">
        <v>5051</v>
      </c>
      <c r="E2915" s="18" t="s">
        <v>1</v>
      </c>
      <c r="F2915" s="221">
        <v>36.225999999999999</v>
      </c>
      <c r="G2915" s="33"/>
      <c r="H2915" s="34"/>
    </row>
    <row r="2916" spans="1:8" s="2" customFormat="1" ht="16.899999999999999" customHeight="1">
      <c r="A2916" s="33"/>
      <c r="B2916" s="34"/>
      <c r="C2916" s="220" t="s">
        <v>1</v>
      </c>
      <c r="D2916" s="220" t="s">
        <v>3725</v>
      </c>
      <c r="E2916" s="18" t="s">
        <v>1</v>
      </c>
      <c r="F2916" s="221">
        <v>0</v>
      </c>
      <c r="G2916" s="33"/>
      <c r="H2916" s="34"/>
    </row>
    <row r="2917" spans="1:8" s="2" customFormat="1" ht="16.899999999999999" customHeight="1">
      <c r="A2917" s="33"/>
      <c r="B2917" s="34"/>
      <c r="C2917" s="220" t="s">
        <v>1</v>
      </c>
      <c r="D2917" s="220" t="s">
        <v>5052</v>
      </c>
      <c r="E2917" s="18" t="s">
        <v>1</v>
      </c>
      <c r="F2917" s="221">
        <v>47.372</v>
      </c>
      <c r="G2917" s="33"/>
      <c r="H2917" s="34"/>
    </row>
    <row r="2918" spans="1:8" s="2" customFormat="1" ht="16.899999999999999" customHeight="1">
      <c r="A2918" s="33"/>
      <c r="B2918" s="34"/>
      <c r="C2918" s="220" t="s">
        <v>4852</v>
      </c>
      <c r="D2918" s="220" t="s">
        <v>195</v>
      </c>
      <c r="E2918" s="18" t="s">
        <v>1</v>
      </c>
      <c r="F2918" s="221">
        <v>114.48</v>
      </c>
      <c r="G2918" s="33"/>
      <c r="H2918" s="34"/>
    </row>
    <row r="2919" spans="1:8" s="2" customFormat="1" ht="16.899999999999999" customHeight="1">
      <c r="A2919" s="33"/>
      <c r="B2919" s="34"/>
      <c r="C2919" s="222" t="s">
        <v>5774</v>
      </c>
      <c r="D2919" s="33"/>
      <c r="E2919" s="33"/>
      <c r="F2919" s="33"/>
      <c r="G2919" s="33"/>
      <c r="H2919" s="34"/>
    </row>
    <row r="2920" spans="1:8" s="2" customFormat="1" ht="16.899999999999999" customHeight="1">
      <c r="A2920" s="33"/>
      <c r="B2920" s="34"/>
      <c r="C2920" s="220" t="s">
        <v>1560</v>
      </c>
      <c r="D2920" s="220" t="s">
        <v>1561</v>
      </c>
      <c r="E2920" s="18" t="s">
        <v>288</v>
      </c>
      <c r="F2920" s="221">
        <v>114.48</v>
      </c>
      <c r="G2920" s="33"/>
      <c r="H2920" s="34"/>
    </row>
    <row r="2921" spans="1:8" s="2" customFormat="1" ht="16.899999999999999" customHeight="1">
      <c r="A2921" s="33"/>
      <c r="B2921" s="34"/>
      <c r="C2921" s="220" t="s">
        <v>4379</v>
      </c>
      <c r="D2921" s="220" t="s">
        <v>4380</v>
      </c>
      <c r="E2921" s="18" t="s">
        <v>288</v>
      </c>
      <c r="F2921" s="221">
        <v>385.76400000000001</v>
      </c>
      <c r="G2921" s="33"/>
      <c r="H2921" s="34"/>
    </row>
    <row r="2922" spans="1:8" s="2" customFormat="1" ht="16.899999999999999" customHeight="1">
      <c r="A2922" s="33"/>
      <c r="B2922" s="34"/>
      <c r="C2922" s="216" t="s">
        <v>4854</v>
      </c>
      <c r="D2922" s="217" t="s">
        <v>1</v>
      </c>
      <c r="E2922" s="218" t="s">
        <v>1</v>
      </c>
      <c r="F2922" s="219">
        <v>141.97</v>
      </c>
      <c r="G2922" s="33"/>
      <c r="H2922" s="34"/>
    </row>
    <row r="2923" spans="1:8" s="2" customFormat="1" ht="16.899999999999999" customHeight="1">
      <c r="A2923" s="33"/>
      <c r="B2923" s="34"/>
      <c r="C2923" s="220" t="s">
        <v>1</v>
      </c>
      <c r="D2923" s="220" t="s">
        <v>4855</v>
      </c>
      <c r="E2923" s="18" t="s">
        <v>1</v>
      </c>
      <c r="F2923" s="221">
        <v>141.97</v>
      </c>
      <c r="G2923" s="33"/>
      <c r="H2923" s="34"/>
    </row>
    <row r="2924" spans="1:8" s="2" customFormat="1" ht="16.899999999999999" customHeight="1">
      <c r="A2924" s="33"/>
      <c r="B2924" s="34"/>
      <c r="C2924" s="220" t="s">
        <v>4854</v>
      </c>
      <c r="D2924" s="220" t="s">
        <v>195</v>
      </c>
      <c r="E2924" s="18" t="s">
        <v>1</v>
      </c>
      <c r="F2924" s="221">
        <v>141.97</v>
      </c>
      <c r="G2924" s="33"/>
      <c r="H2924" s="34"/>
    </row>
    <row r="2925" spans="1:8" s="2" customFormat="1" ht="16.899999999999999" customHeight="1">
      <c r="A2925" s="33"/>
      <c r="B2925" s="34"/>
      <c r="C2925" s="222" t="s">
        <v>5774</v>
      </c>
      <c r="D2925" s="33"/>
      <c r="E2925" s="33"/>
      <c r="F2925" s="33"/>
      <c r="G2925" s="33"/>
      <c r="H2925" s="34"/>
    </row>
    <row r="2926" spans="1:8" s="2" customFormat="1" ht="16.899999999999999" customHeight="1">
      <c r="A2926" s="33"/>
      <c r="B2926" s="34"/>
      <c r="C2926" s="220" t="s">
        <v>5142</v>
      </c>
      <c r="D2926" s="220" t="s">
        <v>5143</v>
      </c>
      <c r="E2926" s="18" t="s">
        <v>280</v>
      </c>
      <c r="F2926" s="221">
        <v>141.97</v>
      </c>
      <c r="G2926" s="33"/>
      <c r="H2926" s="34"/>
    </row>
    <row r="2927" spans="1:8" s="2" customFormat="1" ht="16.899999999999999" customHeight="1">
      <c r="A2927" s="33"/>
      <c r="B2927" s="34"/>
      <c r="C2927" s="220" t="s">
        <v>525</v>
      </c>
      <c r="D2927" s="220" t="s">
        <v>526</v>
      </c>
      <c r="E2927" s="18" t="s">
        <v>228</v>
      </c>
      <c r="F2927" s="221">
        <v>216.357</v>
      </c>
      <c r="G2927" s="33"/>
      <c r="H2927" s="34"/>
    </row>
    <row r="2928" spans="1:8" s="2" customFormat="1" ht="16.899999999999999" customHeight="1">
      <c r="A2928" s="33"/>
      <c r="B2928" s="34"/>
      <c r="C2928" s="220" t="s">
        <v>912</v>
      </c>
      <c r="D2928" s="220" t="s">
        <v>913</v>
      </c>
      <c r="E2928" s="18" t="s">
        <v>228</v>
      </c>
      <c r="F2928" s="221">
        <v>58.987000000000002</v>
      </c>
      <c r="G2928" s="33"/>
      <c r="H2928" s="34"/>
    </row>
    <row r="2929" spans="1:8" s="2" customFormat="1" ht="16.899999999999999" customHeight="1">
      <c r="A2929" s="33"/>
      <c r="B2929" s="34"/>
      <c r="C2929" s="220" t="s">
        <v>2839</v>
      </c>
      <c r="D2929" s="220" t="s">
        <v>2840</v>
      </c>
      <c r="E2929" s="18" t="s">
        <v>228</v>
      </c>
      <c r="F2929" s="221">
        <v>17.651</v>
      </c>
      <c r="G2929" s="33"/>
      <c r="H2929" s="34"/>
    </row>
    <row r="2930" spans="1:8" s="2" customFormat="1" ht="16.899999999999999" customHeight="1">
      <c r="A2930" s="33"/>
      <c r="B2930" s="34"/>
      <c r="C2930" s="220" t="s">
        <v>5177</v>
      </c>
      <c r="D2930" s="220" t="s">
        <v>5178</v>
      </c>
      <c r="E2930" s="18" t="s">
        <v>280</v>
      </c>
      <c r="F2930" s="221">
        <v>163.96</v>
      </c>
      <c r="G2930" s="33"/>
      <c r="H2930" s="34"/>
    </row>
    <row r="2931" spans="1:8" s="2" customFormat="1" ht="16.899999999999999" customHeight="1">
      <c r="A2931" s="33"/>
      <c r="B2931" s="34"/>
      <c r="C2931" s="216" t="s">
        <v>4856</v>
      </c>
      <c r="D2931" s="217" t="s">
        <v>1</v>
      </c>
      <c r="E2931" s="218" t="s">
        <v>1</v>
      </c>
      <c r="F2931" s="219">
        <v>9.26</v>
      </c>
      <c r="G2931" s="33"/>
      <c r="H2931" s="34"/>
    </row>
    <row r="2932" spans="1:8" s="2" customFormat="1" ht="16.899999999999999" customHeight="1">
      <c r="A2932" s="33"/>
      <c r="B2932" s="34"/>
      <c r="C2932" s="220" t="s">
        <v>1</v>
      </c>
      <c r="D2932" s="220" t="s">
        <v>4857</v>
      </c>
      <c r="E2932" s="18" t="s">
        <v>1</v>
      </c>
      <c r="F2932" s="221">
        <v>9.26</v>
      </c>
      <c r="G2932" s="33"/>
      <c r="H2932" s="34"/>
    </row>
    <row r="2933" spans="1:8" s="2" customFormat="1" ht="16.899999999999999" customHeight="1">
      <c r="A2933" s="33"/>
      <c r="B2933" s="34"/>
      <c r="C2933" s="220" t="s">
        <v>4856</v>
      </c>
      <c r="D2933" s="220" t="s">
        <v>195</v>
      </c>
      <c r="E2933" s="18" t="s">
        <v>1</v>
      </c>
      <c r="F2933" s="221">
        <v>9.26</v>
      </c>
      <c r="G2933" s="33"/>
      <c r="H2933" s="34"/>
    </row>
    <row r="2934" spans="1:8" s="2" customFormat="1" ht="16.899999999999999" customHeight="1">
      <c r="A2934" s="33"/>
      <c r="B2934" s="34"/>
      <c r="C2934" s="222" t="s">
        <v>5774</v>
      </c>
      <c r="D2934" s="33"/>
      <c r="E2934" s="33"/>
      <c r="F2934" s="33"/>
      <c r="G2934" s="33"/>
      <c r="H2934" s="34"/>
    </row>
    <row r="2935" spans="1:8" s="2" customFormat="1" ht="16.899999999999999" customHeight="1">
      <c r="A2935" s="33"/>
      <c r="B2935" s="34"/>
      <c r="C2935" s="220" t="s">
        <v>5153</v>
      </c>
      <c r="D2935" s="220" t="s">
        <v>5154</v>
      </c>
      <c r="E2935" s="18" t="s">
        <v>280</v>
      </c>
      <c r="F2935" s="221">
        <v>9.26</v>
      </c>
      <c r="G2935" s="33"/>
      <c r="H2935" s="34"/>
    </row>
    <row r="2936" spans="1:8" s="2" customFormat="1" ht="16.899999999999999" customHeight="1">
      <c r="A2936" s="33"/>
      <c r="B2936" s="34"/>
      <c r="C2936" s="220" t="s">
        <v>525</v>
      </c>
      <c r="D2936" s="220" t="s">
        <v>526</v>
      </c>
      <c r="E2936" s="18" t="s">
        <v>228</v>
      </c>
      <c r="F2936" s="221">
        <v>216.357</v>
      </c>
      <c r="G2936" s="33"/>
      <c r="H2936" s="34"/>
    </row>
    <row r="2937" spans="1:8" s="2" customFormat="1" ht="16.899999999999999" customHeight="1">
      <c r="A2937" s="33"/>
      <c r="B2937" s="34"/>
      <c r="C2937" s="220" t="s">
        <v>912</v>
      </c>
      <c r="D2937" s="220" t="s">
        <v>913</v>
      </c>
      <c r="E2937" s="18" t="s">
        <v>228</v>
      </c>
      <c r="F2937" s="221">
        <v>58.987000000000002</v>
      </c>
      <c r="G2937" s="33"/>
      <c r="H2937" s="34"/>
    </row>
    <row r="2938" spans="1:8" s="2" customFormat="1" ht="16.899999999999999" customHeight="1">
      <c r="A2938" s="33"/>
      <c r="B2938" s="34"/>
      <c r="C2938" s="220" t="s">
        <v>2839</v>
      </c>
      <c r="D2938" s="220" t="s">
        <v>2840</v>
      </c>
      <c r="E2938" s="18" t="s">
        <v>228</v>
      </c>
      <c r="F2938" s="221">
        <v>17.651</v>
      </c>
      <c r="G2938" s="33"/>
      <c r="H2938" s="34"/>
    </row>
    <row r="2939" spans="1:8" s="2" customFormat="1" ht="16.899999999999999" customHeight="1">
      <c r="A2939" s="33"/>
      <c r="B2939" s="34"/>
      <c r="C2939" s="220" t="s">
        <v>5177</v>
      </c>
      <c r="D2939" s="220" t="s">
        <v>5178</v>
      </c>
      <c r="E2939" s="18" t="s">
        <v>280</v>
      </c>
      <c r="F2939" s="221">
        <v>163.96</v>
      </c>
      <c r="G2939" s="33"/>
      <c r="H2939" s="34"/>
    </row>
    <row r="2940" spans="1:8" s="2" customFormat="1" ht="16.899999999999999" customHeight="1">
      <c r="A2940" s="33"/>
      <c r="B2940" s="34"/>
      <c r="C2940" s="216" t="s">
        <v>4858</v>
      </c>
      <c r="D2940" s="217" t="s">
        <v>1</v>
      </c>
      <c r="E2940" s="218" t="s">
        <v>1</v>
      </c>
      <c r="F2940" s="219">
        <v>11.43</v>
      </c>
      <c r="G2940" s="33"/>
      <c r="H2940" s="34"/>
    </row>
    <row r="2941" spans="1:8" s="2" customFormat="1" ht="16.899999999999999" customHeight="1">
      <c r="A2941" s="33"/>
      <c r="B2941" s="34"/>
      <c r="C2941" s="220" t="s">
        <v>1</v>
      </c>
      <c r="D2941" s="220" t="s">
        <v>4859</v>
      </c>
      <c r="E2941" s="18" t="s">
        <v>1</v>
      </c>
      <c r="F2941" s="221">
        <v>11.43</v>
      </c>
      <c r="G2941" s="33"/>
      <c r="H2941" s="34"/>
    </row>
    <row r="2942" spans="1:8" s="2" customFormat="1" ht="16.899999999999999" customHeight="1">
      <c r="A2942" s="33"/>
      <c r="B2942" s="34"/>
      <c r="C2942" s="220" t="s">
        <v>4858</v>
      </c>
      <c r="D2942" s="220" t="s">
        <v>195</v>
      </c>
      <c r="E2942" s="18" t="s">
        <v>1</v>
      </c>
      <c r="F2942" s="221">
        <v>11.43</v>
      </c>
      <c r="G2942" s="33"/>
      <c r="H2942" s="34"/>
    </row>
    <row r="2943" spans="1:8" s="2" customFormat="1" ht="16.899999999999999" customHeight="1">
      <c r="A2943" s="33"/>
      <c r="B2943" s="34"/>
      <c r="C2943" s="222" t="s">
        <v>5774</v>
      </c>
      <c r="D2943" s="33"/>
      <c r="E2943" s="33"/>
      <c r="F2943" s="33"/>
      <c r="G2943" s="33"/>
      <c r="H2943" s="34"/>
    </row>
    <row r="2944" spans="1:8" s="2" customFormat="1" ht="16.899999999999999" customHeight="1">
      <c r="A2944" s="33"/>
      <c r="B2944" s="34"/>
      <c r="C2944" s="220" t="s">
        <v>5160</v>
      </c>
      <c r="D2944" s="220" t="s">
        <v>5161</v>
      </c>
      <c r="E2944" s="18" t="s">
        <v>280</v>
      </c>
      <c r="F2944" s="221">
        <v>11.43</v>
      </c>
      <c r="G2944" s="33"/>
      <c r="H2944" s="34"/>
    </row>
    <row r="2945" spans="1:8" s="2" customFormat="1" ht="16.899999999999999" customHeight="1">
      <c r="A2945" s="33"/>
      <c r="B2945" s="34"/>
      <c r="C2945" s="220" t="s">
        <v>525</v>
      </c>
      <c r="D2945" s="220" t="s">
        <v>526</v>
      </c>
      <c r="E2945" s="18" t="s">
        <v>228</v>
      </c>
      <c r="F2945" s="221">
        <v>216.357</v>
      </c>
      <c r="G2945" s="33"/>
      <c r="H2945" s="34"/>
    </row>
    <row r="2946" spans="1:8" s="2" customFormat="1" ht="16.899999999999999" customHeight="1">
      <c r="A2946" s="33"/>
      <c r="B2946" s="34"/>
      <c r="C2946" s="220" t="s">
        <v>912</v>
      </c>
      <c r="D2946" s="220" t="s">
        <v>913</v>
      </c>
      <c r="E2946" s="18" t="s">
        <v>228</v>
      </c>
      <c r="F2946" s="221">
        <v>58.987000000000002</v>
      </c>
      <c r="G2946" s="33"/>
      <c r="H2946" s="34"/>
    </row>
    <row r="2947" spans="1:8" s="2" customFormat="1" ht="16.899999999999999" customHeight="1">
      <c r="A2947" s="33"/>
      <c r="B2947" s="34"/>
      <c r="C2947" s="220" t="s">
        <v>2839</v>
      </c>
      <c r="D2947" s="220" t="s">
        <v>2840</v>
      </c>
      <c r="E2947" s="18" t="s">
        <v>228</v>
      </c>
      <c r="F2947" s="221">
        <v>17.651</v>
      </c>
      <c r="G2947" s="33"/>
      <c r="H2947" s="34"/>
    </row>
    <row r="2948" spans="1:8" s="2" customFormat="1" ht="16.899999999999999" customHeight="1">
      <c r="A2948" s="33"/>
      <c r="B2948" s="34"/>
      <c r="C2948" s="220" t="s">
        <v>5177</v>
      </c>
      <c r="D2948" s="220" t="s">
        <v>5178</v>
      </c>
      <c r="E2948" s="18" t="s">
        <v>280</v>
      </c>
      <c r="F2948" s="221">
        <v>163.96</v>
      </c>
      <c r="G2948" s="33"/>
      <c r="H2948" s="34"/>
    </row>
    <row r="2949" spans="1:8" s="2" customFormat="1" ht="16.899999999999999" customHeight="1">
      <c r="A2949" s="33"/>
      <c r="B2949" s="34"/>
      <c r="C2949" s="216" t="s">
        <v>4860</v>
      </c>
      <c r="D2949" s="217" t="s">
        <v>1</v>
      </c>
      <c r="E2949" s="218" t="s">
        <v>1</v>
      </c>
      <c r="F2949" s="219">
        <v>1.3</v>
      </c>
      <c r="G2949" s="33"/>
      <c r="H2949" s="34"/>
    </row>
    <row r="2950" spans="1:8" s="2" customFormat="1" ht="16.899999999999999" customHeight="1">
      <c r="A2950" s="33"/>
      <c r="B2950" s="34"/>
      <c r="C2950" s="220" t="s">
        <v>1</v>
      </c>
      <c r="D2950" s="220" t="s">
        <v>4861</v>
      </c>
      <c r="E2950" s="18" t="s">
        <v>1</v>
      </c>
      <c r="F2950" s="221">
        <v>1.3</v>
      </c>
      <c r="G2950" s="33"/>
      <c r="H2950" s="34"/>
    </row>
    <row r="2951" spans="1:8" s="2" customFormat="1" ht="16.899999999999999" customHeight="1">
      <c r="A2951" s="33"/>
      <c r="B2951" s="34"/>
      <c r="C2951" s="220" t="s">
        <v>4860</v>
      </c>
      <c r="D2951" s="220" t="s">
        <v>195</v>
      </c>
      <c r="E2951" s="18" t="s">
        <v>1</v>
      </c>
      <c r="F2951" s="221">
        <v>1.3</v>
      </c>
      <c r="G2951" s="33"/>
      <c r="H2951" s="34"/>
    </row>
    <row r="2952" spans="1:8" s="2" customFormat="1" ht="16.899999999999999" customHeight="1">
      <c r="A2952" s="33"/>
      <c r="B2952" s="34"/>
      <c r="C2952" s="222" t="s">
        <v>5774</v>
      </c>
      <c r="D2952" s="33"/>
      <c r="E2952" s="33"/>
      <c r="F2952" s="33"/>
      <c r="G2952" s="33"/>
      <c r="H2952" s="34"/>
    </row>
    <row r="2953" spans="1:8" s="2" customFormat="1" ht="16.899999999999999" customHeight="1">
      <c r="A2953" s="33"/>
      <c r="B2953" s="34"/>
      <c r="C2953" s="220" t="s">
        <v>5167</v>
      </c>
      <c r="D2953" s="220" t="s">
        <v>5168</v>
      </c>
      <c r="E2953" s="18" t="s">
        <v>280</v>
      </c>
      <c r="F2953" s="221">
        <v>1.3</v>
      </c>
      <c r="G2953" s="33"/>
      <c r="H2953" s="34"/>
    </row>
    <row r="2954" spans="1:8" s="2" customFormat="1" ht="16.899999999999999" customHeight="1">
      <c r="A2954" s="33"/>
      <c r="B2954" s="34"/>
      <c r="C2954" s="220" t="s">
        <v>525</v>
      </c>
      <c r="D2954" s="220" t="s">
        <v>526</v>
      </c>
      <c r="E2954" s="18" t="s">
        <v>228</v>
      </c>
      <c r="F2954" s="221">
        <v>216.357</v>
      </c>
      <c r="G2954" s="33"/>
      <c r="H2954" s="34"/>
    </row>
    <row r="2955" spans="1:8" s="2" customFormat="1" ht="16.899999999999999" customHeight="1">
      <c r="A2955" s="33"/>
      <c r="B2955" s="34"/>
      <c r="C2955" s="220" t="s">
        <v>912</v>
      </c>
      <c r="D2955" s="220" t="s">
        <v>913</v>
      </c>
      <c r="E2955" s="18" t="s">
        <v>228</v>
      </c>
      <c r="F2955" s="221">
        <v>58.987000000000002</v>
      </c>
      <c r="G2955" s="33"/>
      <c r="H2955" s="34"/>
    </row>
    <row r="2956" spans="1:8" s="2" customFormat="1" ht="16.899999999999999" customHeight="1">
      <c r="A2956" s="33"/>
      <c r="B2956" s="34"/>
      <c r="C2956" s="220" t="s">
        <v>2839</v>
      </c>
      <c r="D2956" s="220" t="s">
        <v>2840</v>
      </c>
      <c r="E2956" s="18" t="s">
        <v>228</v>
      </c>
      <c r="F2956" s="221">
        <v>17.651</v>
      </c>
      <c r="G2956" s="33"/>
      <c r="H2956" s="34"/>
    </row>
    <row r="2957" spans="1:8" s="2" customFormat="1" ht="16.899999999999999" customHeight="1">
      <c r="A2957" s="33"/>
      <c r="B2957" s="34"/>
      <c r="C2957" s="220" t="s">
        <v>5177</v>
      </c>
      <c r="D2957" s="220" t="s">
        <v>5178</v>
      </c>
      <c r="E2957" s="18" t="s">
        <v>280</v>
      </c>
      <c r="F2957" s="221">
        <v>163.96</v>
      </c>
      <c r="G2957" s="33"/>
      <c r="H2957" s="34"/>
    </row>
    <row r="2958" spans="1:8" s="2" customFormat="1" ht="16.899999999999999" customHeight="1">
      <c r="A2958" s="33"/>
      <c r="B2958" s="34"/>
      <c r="C2958" s="216" t="s">
        <v>1838</v>
      </c>
      <c r="D2958" s="217" t="s">
        <v>1</v>
      </c>
      <c r="E2958" s="218" t="s">
        <v>1</v>
      </c>
      <c r="F2958" s="219">
        <v>1.1000000000000001</v>
      </c>
      <c r="G2958" s="33"/>
      <c r="H2958" s="34"/>
    </row>
    <row r="2959" spans="1:8" s="2" customFormat="1" ht="16.899999999999999" customHeight="1">
      <c r="A2959" s="33"/>
      <c r="B2959" s="34"/>
      <c r="C2959" s="220" t="s">
        <v>1</v>
      </c>
      <c r="D2959" s="220" t="s">
        <v>4992</v>
      </c>
      <c r="E2959" s="18" t="s">
        <v>1</v>
      </c>
      <c r="F2959" s="221">
        <v>1.1000000000000001</v>
      </c>
      <c r="G2959" s="33"/>
      <c r="H2959" s="34"/>
    </row>
    <row r="2960" spans="1:8" s="2" customFormat="1" ht="16.899999999999999" customHeight="1">
      <c r="A2960" s="33"/>
      <c r="B2960" s="34"/>
      <c r="C2960" s="220" t="s">
        <v>1838</v>
      </c>
      <c r="D2960" s="220" t="s">
        <v>195</v>
      </c>
      <c r="E2960" s="18" t="s">
        <v>1</v>
      </c>
      <c r="F2960" s="221">
        <v>1.1000000000000001</v>
      </c>
      <c r="G2960" s="33"/>
      <c r="H2960" s="34"/>
    </row>
    <row r="2961" spans="1:8" s="2" customFormat="1" ht="16.899999999999999" customHeight="1">
      <c r="A2961" s="33"/>
      <c r="B2961" s="34"/>
      <c r="C2961" s="222" t="s">
        <v>5774</v>
      </c>
      <c r="D2961" s="33"/>
      <c r="E2961" s="33"/>
      <c r="F2961" s="33"/>
      <c r="G2961" s="33"/>
      <c r="H2961" s="34"/>
    </row>
    <row r="2962" spans="1:8" s="2" customFormat="1" ht="16.899999999999999" customHeight="1">
      <c r="A2962" s="33"/>
      <c r="B2962" s="34"/>
      <c r="C2962" s="220" t="s">
        <v>2030</v>
      </c>
      <c r="D2962" s="220" t="s">
        <v>2031</v>
      </c>
      <c r="E2962" s="18" t="s">
        <v>280</v>
      </c>
      <c r="F2962" s="221">
        <v>1.1000000000000001</v>
      </c>
      <c r="G2962" s="33"/>
      <c r="H2962" s="34"/>
    </row>
    <row r="2963" spans="1:8" s="2" customFormat="1" ht="16.899999999999999" customHeight="1">
      <c r="A2963" s="33"/>
      <c r="B2963" s="34"/>
      <c r="C2963" s="220" t="s">
        <v>2043</v>
      </c>
      <c r="D2963" s="220" t="s">
        <v>2044</v>
      </c>
      <c r="E2963" s="18" t="s">
        <v>228</v>
      </c>
      <c r="F2963" s="221">
        <v>201.23400000000001</v>
      </c>
      <c r="G2963" s="33"/>
      <c r="H2963" s="34"/>
    </row>
    <row r="2964" spans="1:8" s="2" customFormat="1" ht="16.899999999999999" customHeight="1">
      <c r="A2964" s="33"/>
      <c r="B2964" s="34"/>
      <c r="C2964" s="220" t="s">
        <v>3423</v>
      </c>
      <c r="D2964" s="220" t="s">
        <v>3424</v>
      </c>
      <c r="E2964" s="18" t="s">
        <v>280</v>
      </c>
      <c r="F2964" s="221">
        <v>121</v>
      </c>
      <c r="G2964" s="33"/>
      <c r="H2964" s="34"/>
    </row>
    <row r="2965" spans="1:8" s="2" customFormat="1" ht="16.899999999999999" customHeight="1">
      <c r="A2965" s="33"/>
      <c r="B2965" s="34"/>
      <c r="C2965" s="216" t="s">
        <v>1840</v>
      </c>
      <c r="D2965" s="217" t="s">
        <v>1</v>
      </c>
      <c r="E2965" s="218" t="s">
        <v>1</v>
      </c>
      <c r="F2965" s="219">
        <v>16.5</v>
      </c>
      <c r="G2965" s="33"/>
      <c r="H2965" s="34"/>
    </row>
    <row r="2966" spans="1:8" s="2" customFormat="1" ht="16.899999999999999" customHeight="1">
      <c r="A2966" s="33"/>
      <c r="B2966" s="34"/>
      <c r="C2966" s="220" t="s">
        <v>1</v>
      </c>
      <c r="D2966" s="220" t="s">
        <v>4994</v>
      </c>
      <c r="E2966" s="18" t="s">
        <v>1</v>
      </c>
      <c r="F2966" s="221">
        <v>16.5</v>
      </c>
      <c r="G2966" s="33"/>
      <c r="H2966" s="34"/>
    </row>
    <row r="2967" spans="1:8" s="2" customFormat="1" ht="16.899999999999999" customHeight="1">
      <c r="A2967" s="33"/>
      <c r="B2967" s="34"/>
      <c r="C2967" s="220" t="s">
        <v>1840</v>
      </c>
      <c r="D2967" s="220" t="s">
        <v>195</v>
      </c>
      <c r="E2967" s="18" t="s">
        <v>1</v>
      </c>
      <c r="F2967" s="221">
        <v>16.5</v>
      </c>
      <c r="G2967" s="33"/>
      <c r="H2967" s="34"/>
    </row>
    <row r="2968" spans="1:8" s="2" customFormat="1" ht="16.899999999999999" customHeight="1">
      <c r="A2968" s="33"/>
      <c r="B2968" s="34"/>
      <c r="C2968" s="222" t="s">
        <v>5774</v>
      </c>
      <c r="D2968" s="33"/>
      <c r="E2968" s="33"/>
      <c r="F2968" s="33"/>
      <c r="G2968" s="33"/>
      <c r="H2968" s="34"/>
    </row>
    <row r="2969" spans="1:8" s="2" customFormat="1" ht="16.899999999999999" customHeight="1">
      <c r="A2969" s="33"/>
      <c r="B2969" s="34"/>
      <c r="C2969" s="220" t="s">
        <v>2034</v>
      </c>
      <c r="D2969" s="220" t="s">
        <v>2035</v>
      </c>
      <c r="E2969" s="18" t="s">
        <v>280</v>
      </c>
      <c r="F2969" s="221">
        <v>16.5</v>
      </c>
      <c r="G2969" s="33"/>
      <c r="H2969" s="34"/>
    </row>
    <row r="2970" spans="1:8" s="2" customFormat="1" ht="16.899999999999999" customHeight="1">
      <c r="A2970" s="33"/>
      <c r="B2970" s="34"/>
      <c r="C2970" s="220" t="s">
        <v>2043</v>
      </c>
      <c r="D2970" s="220" t="s">
        <v>2044</v>
      </c>
      <c r="E2970" s="18" t="s">
        <v>228</v>
      </c>
      <c r="F2970" s="221">
        <v>201.23400000000001</v>
      </c>
      <c r="G2970" s="33"/>
      <c r="H2970" s="34"/>
    </row>
    <row r="2971" spans="1:8" s="2" customFormat="1" ht="16.899999999999999" customHeight="1">
      <c r="A2971" s="33"/>
      <c r="B2971" s="34"/>
      <c r="C2971" s="220" t="s">
        <v>3423</v>
      </c>
      <c r="D2971" s="220" t="s">
        <v>3424</v>
      </c>
      <c r="E2971" s="18" t="s">
        <v>280</v>
      </c>
      <c r="F2971" s="221">
        <v>121</v>
      </c>
      <c r="G2971" s="33"/>
      <c r="H2971" s="34"/>
    </row>
    <row r="2972" spans="1:8" s="2" customFormat="1" ht="16.899999999999999" customHeight="1">
      <c r="A2972" s="33"/>
      <c r="B2972" s="34"/>
      <c r="C2972" s="216" t="s">
        <v>3480</v>
      </c>
      <c r="D2972" s="217" t="s">
        <v>1</v>
      </c>
      <c r="E2972" s="218" t="s">
        <v>1</v>
      </c>
      <c r="F2972" s="219">
        <v>17.489999999999998</v>
      </c>
      <c r="G2972" s="33"/>
      <c r="H2972" s="34"/>
    </row>
    <row r="2973" spans="1:8" s="2" customFormat="1" ht="16.899999999999999" customHeight="1">
      <c r="A2973" s="33"/>
      <c r="B2973" s="34"/>
      <c r="C2973" s="220" t="s">
        <v>1</v>
      </c>
      <c r="D2973" s="220" t="s">
        <v>3950</v>
      </c>
      <c r="E2973" s="18" t="s">
        <v>1</v>
      </c>
      <c r="F2973" s="221">
        <v>17.489999999999998</v>
      </c>
      <c r="G2973" s="33"/>
      <c r="H2973" s="34"/>
    </row>
    <row r="2974" spans="1:8" s="2" customFormat="1" ht="16.899999999999999" customHeight="1">
      <c r="A2974" s="33"/>
      <c r="B2974" s="34"/>
      <c r="C2974" s="220" t="s">
        <v>3480</v>
      </c>
      <c r="D2974" s="220" t="s">
        <v>195</v>
      </c>
      <c r="E2974" s="18" t="s">
        <v>1</v>
      </c>
      <c r="F2974" s="221">
        <v>17.489999999999998</v>
      </c>
      <c r="G2974" s="33"/>
      <c r="H2974" s="34"/>
    </row>
    <row r="2975" spans="1:8" s="2" customFormat="1" ht="16.899999999999999" customHeight="1">
      <c r="A2975" s="33"/>
      <c r="B2975" s="34"/>
      <c r="C2975" s="222" t="s">
        <v>5774</v>
      </c>
      <c r="D2975" s="33"/>
      <c r="E2975" s="33"/>
      <c r="F2975" s="33"/>
      <c r="G2975" s="33"/>
      <c r="H2975" s="34"/>
    </row>
    <row r="2976" spans="1:8" s="2" customFormat="1" ht="16.899999999999999" customHeight="1">
      <c r="A2976" s="33"/>
      <c r="B2976" s="34"/>
      <c r="C2976" s="220" t="s">
        <v>3947</v>
      </c>
      <c r="D2976" s="220" t="s">
        <v>3948</v>
      </c>
      <c r="E2976" s="18" t="s">
        <v>288</v>
      </c>
      <c r="F2976" s="221">
        <v>17.489999999999998</v>
      </c>
      <c r="G2976" s="33"/>
      <c r="H2976" s="34"/>
    </row>
    <row r="2977" spans="1:8" s="2" customFormat="1" ht="16.899999999999999" customHeight="1">
      <c r="A2977" s="33"/>
      <c r="B2977" s="34"/>
      <c r="C2977" s="220" t="s">
        <v>525</v>
      </c>
      <c r="D2977" s="220" t="s">
        <v>526</v>
      </c>
      <c r="E2977" s="18" t="s">
        <v>228</v>
      </c>
      <c r="F2977" s="221">
        <v>216.357</v>
      </c>
      <c r="G2977" s="33"/>
      <c r="H2977" s="34"/>
    </row>
    <row r="2978" spans="1:8" s="2" customFormat="1" ht="16.899999999999999" customHeight="1">
      <c r="A2978" s="33"/>
      <c r="B2978" s="34"/>
      <c r="C2978" s="216" t="s">
        <v>458</v>
      </c>
      <c r="D2978" s="217" t="s">
        <v>1</v>
      </c>
      <c r="E2978" s="218" t="s">
        <v>1</v>
      </c>
      <c r="F2978" s="219">
        <v>16.061</v>
      </c>
      <c r="G2978" s="33"/>
      <c r="H2978" s="34"/>
    </row>
    <row r="2979" spans="1:8" s="2" customFormat="1" ht="16.899999999999999" customHeight="1">
      <c r="A2979" s="33"/>
      <c r="B2979" s="34"/>
      <c r="C2979" s="220" t="s">
        <v>1</v>
      </c>
      <c r="D2979" s="220" t="s">
        <v>3667</v>
      </c>
      <c r="E2979" s="18" t="s">
        <v>1</v>
      </c>
      <c r="F2979" s="221">
        <v>0</v>
      </c>
      <c r="G2979" s="33"/>
      <c r="H2979" s="34"/>
    </row>
    <row r="2980" spans="1:8" s="2" customFormat="1" ht="16.899999999999999" customHeight="1">
      <c r="A2980" s="33"/>
      <c r="B2980" s="34"/>
      <c r="C2980" s="220" t="s">
        <v>1</v>
      </c>
      <c r="D2980" s="220" t="s">
        <v>5001</v>
      </c>
      <c r="E2980" s="18" t="s">
        <v>1</v>
      </c>
      <c r="F2980" s="221">
        <v>11.413</v>
      </c>
      <c r="G2980" s="33"/>
      <c r="H2980" s="34"/>
    </row>
    <row r="2981" spans="1:8" s="2" customFormat="1" ht="16.899999999999999" customHeight="1">
      <c r="A2981" s="33"/>
      <c r="B2981" s="34"/>
      <c r="C2981" s="220" t="s">
        <v>1</v>
      </c>
      <c r="D2981" s="220" t="s">
        <v>3670</v>
      </c>
      <c r="E2981" s="18" t="s">
        <v>1</v>
      </c>
      <c r="F2981" s="221">
        <v>0</v>
      </c>
      <c r="G2981" s="33"/>
      <c r="H2981" s="34"/>
    </row>
    <row r="2982" spans="1:8" s="2" customFormat="1" ht="16.899999999999999" customHeight="1">
      <c r="A2982" s="33"/>
      <c r="B2982" s="34"/>
      <c r="C2982" s="220" t="s">
        <v>1</v>
      </c>
      <c r="D2982" s="220" t="s">
        <v>5002</v>
      </c>
      <c r="E2982" s="18" t="s">
        <v>1</v>
      </c>
      <c r="F2982" s="221">
        <v>3.7839999999999998</v>
      </c>
      <c r="G2982" s="33"/>
      <c r="H2982" s="34"/>
    </row>
    <row r="2983" spans="1:8" s="2" customFormat="1" ht="16.899999999999999" customHeight="1">
      <c r="A2983" s="33"/>
      <c r="B2983" s="34"/>
      <c r="C2983" s="220" t="s">
        <v>1</v>
      </c>
      <c r="D2983" s="220" t="s">
        <v>3672</v>
      </c>
      <c r="E2983" s="18" t="s">
        <v>1</v>
      </c>
      <c r="F2983" s="221">
        <v>0</v>
      </c>
      <c r="G2983" s="33"/>
      <c r="H2983" s="34"/>
    </row>
    <row r="2984" spans="1:8" s="2" customFormat="1" ht="16.899999999999999" customHeight="1">
      <c r="A2984" s="33"/>
      <c r="B2984" s="34"/>
      <c r="C2984" s="220" t="s">
        <v>1</v>
      </c>
      <c r="D2984" s="220" t="s">
        <v>5003</v>
      </c>
      <c r="E2984" s="18" t="s">
        <v>1</v>
      </c>
      <c r="F2984" s="221">
        <v>3.8279999999999998</v>
      </c>
      <c r="G2984" s="33"/>
      <c r="H2984" s="34"/>
    </row>
    <row r="2985" spans="1:8" s="2" customFormat="1" ht="16.899999999999999" customHeight="1">
      <c r="A2985" s="33"/>
      <c r="B2985" s="34"/>
      <c r="C2985" s="220" t="s">
        <v>1</v>
      </c>
      <c r="D2985" s="220" t="s">
        <v>3675</v>
      </c>
      <c r="E2985" s="18" t="s">
        <v>1</v>
      </c>
      <c r="F2985" s="221">
        <v>0</v>
      </c>
      <c r="G2985" s="33"/>
      <c r="H2985" s="34"/>
    </row>
    <row r="2986" spans="1:8" s="2" customFormat="1" ht="16.899999999999999" customHeight="1">
      <c r="A2986" s="33"/>
      <c r="B2986" s="34"/>
      <c r="C2986" s="220" t="s">
        <v>1</v>
      </c>
      <c r="D2986" s="220" t="s">
        <v>5004</v>
      </c>
      <c r="E2986" s="18" t="s">
        <v>1</v>
      </c>
      <c r="F2986" s="221">
        <v>3.7290000000000001</v>
      </c>
      <c r="G2986" s="33"/>
      <c r="H2986" s="34"/>
    </row>
    <row r="2987" spans="1:8" s="2" customFormat="1" ht="16.899999999999999" customHeight="1">
      <c r="A2987" s="33"/>
      <c r="B2987" s="34"/>
      <c r="C2987" s="220" t="s">
        <v>1</v>
      </c>
      <c r="D2987" s="220" t="s">
        <v>3678</v>
      </c>
      <c r="E2987" s="18" t="s">
        <v>1</v>
      </c>
      <c r="F2987" s="221">
        <v>0</v>
      </c>
      <c r="G2987" s="33"/>
      <c r="H2987" s="34"/>
    </row>
    <row r="2988" spans="1:8" s="2" customFormat="1" ht="16.899999999999999" customHeight="1">
      <c r="A2988" s="33"/>
      <c r="B2988" s="34"/>
      <c r="C2988" s="220" t="s">
        <v>1</v>
      </c>
      <c r="D2988" s="220" t="s">
        <v>5005</v>
      </c>
      <c r="E2988" s="18" t="s">
        <v>1</v>
      </c>
      <c r="F2988" s="221">
        <v>11.032</v>
      </c>
      <c r="G2988" s="33"/>
      <c r="H2988" s="34"/>
    </row>
    <row r="2989" spans="1:8" s="2" customFormat="1" ht="16.899999999999999" customHeight="1">
      <c r="A2989" s="33"/>
      <c r="B2989" s="34"/>
      <c r="C2989" s="220" t="s">
        <v>1</v>
      </c>
      <c r="D2989" s="220" t="s">
        <v>5006</v>
      </c>
      <c r="E2989" s="18" t="s">
        <v>1</v>
      </c>
      <c r="F2989" s="221">
        <v>0</v>
      </c>
      <c r="G2989" s="33"/>
      <c r="H2989" s="34"/>
    </row>
    <row r="2990" spans="1:8" s="2" customFormat="1" ht="16.899999999999999" customHeight="1">
      <c r="A2990" s="33"/>
      <c r="B2990" s="34"/>
      <c r="C2990" s="220" t="s">
        <v>1</v>
      </c>
      <c r="D2990" s="220" t="s">
        <v>5007</v>
      </c>
      <c r="E2990" s="18" t="s">
        <v>1</v>
      </c>
      <c r="F2990" s="221">
        <v>3.6080000000000001</v>
      </c>
      <c r="G2990" s="33"/>
      <c r="H2990" s="34"/>
    </row>
    <row r="2991" spans="1:8" s="2" customFormat="1" ht="16.899999999999999" customHeight="1">
      <c r="A2991" s="33"/>
      <c r="B2991" s="34"/>
      <c r="C2991" s="220" t="s">
        <v>1</v>
      </c>
      <c r="D2991" s="220" t="s">
        <v>3695</v>
      </c>
      <c r="E2991" s="18" t="s">
        <v>1</v>
      </c>
      <c r="F2991" s="221">
        <v>0</v>
      </c>
      <c r="G2991" s="33"/>
      <c r="H2991" s="34"/>
    </row>
    <row r="2992" spans="1:8" s="2" customFormat="1" ht="16.899999999999999" customHeight="1">
      <c r="A2992" s="33"/>
      <c r="B2992" s="34"/>
      <c r="C2992" s="220" t="s">
        <v>1</v>
      </c>
      <c r="D2992" s="220" t="s">
        <v>5008</v>
      </c>
      <c r="E2992" s="18" t="s">
        <v>1</v>
      </c>
      <c r="F2992" s="221">
        <v>13.234999999999999</v>
      </c>
      <c r="G2992" s="33"/>
      <c r="H2992" s="34"/>
    </row>
    <row r="2993" spans="1:8" s="2" customFormat="1" ht="16.899999999999999" customHeight="1">
      <c r="A2993" s="33"/>
      <c r="B2993" s="34"/>
      <c r="C2993" s="220" t="s">
        <v>1</v>
      </c>
      <c r="D2993" s="220" t="s">
        <v>3698</v>
      </c>
      <c r="E2993" s="18" t="s">
        <v>1</v>
      </c>
      <c r="F2993" s="221">
        <v>0</v>
      </c>
      <c r="G2993" s="33"/>
      <c r="H2993" s="34"/>
    </row>
    <row r="2994" spans="1:8" s="2" customFormat="1" ht="16.899999999999999" customHeight="1">
      <c r="A2994" s="33"/>
      <c r="B2994" s="34"/>
      <c r="C2994" s="220" t="s">
        <v>1</v>
      </c>
      <c r="D2994" s="220" t="s">
        <v>5009</v>
      </c>
      <c r="E2994" s="18" t="s">
        <v>1</v>
      </c>
      <c r="F2994" s="221">
        <v>3.7730000000000001</v>
      </c>
      <c r="G2994" s="33"/>
      <c r="H2994" s="34"/>
    </row>
    <row r="2995" spans="1:8" s="2" customFormat="1" ht="16.899999999999999" customHeight="1">
      <c r="A2995" s="33"/>
      <c r="B2995" s="34"/>
      <c r="C2995" s="220" t="s">
        <v>1</v>
      </c>
      <c r="D2995" s="220" t="s">
        <v>3700</v>
      </c>
      <c r="E2995" s="18" t="s">
        <v>1</v>
      </c>
      <c r="F2995" s="221">
        <v>0</v>
      </c>
      <c r="G2995" s="33"/>
      <c r="H2995" s="34"/>
    </row>
    <row r="2996" spans="1:8" s="2" customFormat="1" ht="16.899999999999999" customHeight="1">
      <c r="A2996" s="33"/>
      <c r="B2996" s="34"/>
      <c r="C2996" s="220" t="s">
        <v>1</v>
      </c>
      <c r="D2996" s="220" t="s">
        <v>5010</v>
      </c>
      <c r="E2996" s="18" t="s">
        <v>1</v>
      </c>
      <c r="F2996" s="221">
        <v>11.958</v>
      </c>
      <c r="G2996" s="33"/>
      <c r="H2996" s="34"/>
    </row>
    <row r="2997" spans="1:8" s="2" customFormat="1" ht="16.899999999999999" customHeight="1">
      <c r="A2997" s="33"/>
      <c r="B2997" s="34"/>
      <c r="C2997" s="220" t="s">
        <v>1</v>
      </c>
      <c r="D2997" s="220" t="s">
        <v>3703</v>
      </c>
      <c r="E2997" s="18" t="s">
        <v>1</v>
      </c>
      <c r="F2997" s="221">
        <v>0</v>
      </c>
      <c r="G2997" s="33"/>
      <c r="H2997" s="34"/>
    </row>
    <row r="2998" spans="1:8" s="2" customFormat="1" ht="16.899999999999999" customHeight="1">
      <c r="A2998" s="33"/>
      <c r="B2998" s="34"/>
      <c r="C2998" s="220" t="s">
        <v>1</v>
      </c>
      <c r="D2998" s="220" t="s">
        <v>5011</v>
      </c>
      <c r="E2998" s="18" t="s">
        <v>1</v>
      </c>
      <c r="F2998" s="221">
        <v>13.473000000000001</v>
      </c>
      <c r="G2998" s="33"/>
      <c r="H2998" s="34"/>
    </row>
    <row r="2999" spans="1:8" s="2" customFormat="1" ht="16.899999999999999" customHeight="1">
      <c r="A2999" s="33"/>
      <c r="B2999" s="34"/>
      <c r="C2999" s="220" t="s">
        <v>1</v>
      </c>
      <c r="D2999" s="220" t="s">
        <v>3706</v>
      </c>
      <c r="E2999" s="18" t="s">
        <v>1</v>
      </c>
      <c r="F2999" s="221">
        <v>0</v>
      </c>
      <c r="G2999" s="33"/>
      <c r="H2999" s="34"/>
    </row>
    <row r="3000" spans="1:8" s="2" customFormat="1" ht="16.899999999999999" customHeight="1">
      <c r="A3000" s="33"/>
      <c r="B3000" s="34"/>
      <c r="C3000" s="220" t="s">
        <v>1</v>
      </c>
      <c r="D3000" s="220" t="s">
        <v>5012</v>
      </c>
      <c r="E3000" s="18" t="s">
        <v>1</v>
      </c>
      <c r="F3000" s="221">
        <v>16.984999999999999</v>
      </c>
      <c r="G3000" s="33"/>
      <c r="H3000" s="34"/>
    </row>
    <row r="3001" spans="1:8" s="2" customFormat="1" ht="16.899999999999999" customHeight="1">
      <c r="A3001" s="33"/>
      <c r="B3001" s="34"/>
      <c r="C3001" s="220" t="s">
        <v>1</v>
      </c>
      <c r="D3001" s="220" t="s">
        <v>3709</v>
      </c>
      <c r="E3001" s="18" t="s">
        <v>1</v>
      </c>
      <c r="F3001" s="221">
        <v>0</v>
      </c>
      <c r="G3001" s="33"/>
      <c r="H3001" s="34"/>
    </row>
    <row r="3002" spans="1:8" s="2" customFormat="1" ht="16.899999999999999" customHeight="1">
      <c r="A3002" s="33"/>
      <c r="B3002" s="34"/>
      <c r="C3002" s="220" t="s">
        <v>1</v>
      </c>
      <c r="D3002" s="220" t="s">
        <v>5013</v>
      </c>
      <c r="E3002" s="18" t="s">
        <v>1</v>
      </c>
      <c r="F3002" s="221">
        <v>14.516</v>
      </c>
      <c r="G3002" s="33"/>
      <c r="H3002" s="34"/>
    </row>
    <row r="3003" spans="1:8" s="2" customFormat="1" ht="16.899999999999999" customHeight="1">
      <c r="A3003" s="33"/>
      <c r="B3003" s="34"/>
      <c r="C3003" s="220" t="s">
        <v>1</v>
      </c>
      <c r="D3003" s="220" t="s">
        <v>3712</v>
      </c>
      <c r="E3003" s="18" t="s">
        <v>1</v>
      </c>
      <c r="F3003" s="221">
        <v>0</v>
      </c>
      <c r="G3003" s="33"/>
      <c r="H3003" s="34"/>
    </row>
    <row r="3004" spans="1:8" s="2" customFormat="1" ht="16.899999999999999" customHeight="1">
      <c r="A3004" s="33"/>
      <c r="B3004" s="34"/>
      <c r="C3004" s="220" t="s">
        <v>1</v>
      </c>
      <c r="D3004" s="220" t="s">
        <v>5014</v>
      </c>
      <c r="E3004" s="18" t="s">
        <v>1</v>
      </c>
      <c r="F3004" s="221">
        <v>12.885</v>
      </c>
      <c r="G3004" s="33"/>
      <c r="H3004" s="34"/>
    </row>
    <row r="3005" spans="1:8" s="2" customFormat="1" ht="16.899999999999999" customHeight="1">
      <c r="A3005" s="33"/>
      <c r="B3005" s="34"/>
      <c r="C3005" s="220" t="s">
        <v>1</v>
      </c>
      <c r="D3005" s="220" t="s">
        <v>3715</v>
      </c>
      <c r="E3005" s="18" t="s">
        <v>1</v>
      </c>
      <c r="F3005" s="221">
        <v>0</v>
      </c>
      <c r="G3005" s="33"/>
      <c r="H3005" s="34"/>
    </row>
    <row r="3006" spans="1:8" s="2" customFormat="1" ht="16.899999999999999" customHeight="1">
      <c r="A3006" s="33"/>
      <c r="B3006" s="34"/>
      <c r="C3006" s="220" t="s">
        <v>1</v>
      </c>
      <c r="D3006" s="220" t="s">
        <v>5015</v>
      </c>
      <c r="E3006" s="18" t="s">
        <v>1</v>
      </c>
      <c r="F3006" s="221">
        <v>12.941000000000001</v>
      </c>
      <c r="G3006" s="33"/>
      <c r="H3006" s="34"/>
    </row>
    <row r="3007" spans="1:8" s="2" customFormat="1" ht="16.899999999999999" customHeight="1">
      <c r="A3007" s="33"/>
      <c r="B3007" s="34"/>
      <c r="C3007" s="220" t="s">
        <v>1</v>
      </c>
      <c r="D3007" s="220" t="s">
        <v>3722</v>
      </c>
      <c r="E3007" s="18" t="s">
        <v>1</v>
      </c>
      <c r="F3007" s="221">
        <v>0</v>
      </c>
      <c r="G3007" s="33"/>
      <c r="H3007" s="34"/>
    </row>
    <row r="3008" spans="1:8" s="2" customFormat="1" ht="16.899999999999999" customHeight="1">
      <c r="A3008" s="33"/>
      <c r="B3008" s="34"/>
      <c r="C3008" s="220" t="s">
        <v>1</v>
      </c>
      <c r="D3008" s="220" t="s">
        <v>5016</v>
      </c>
      <c r="E3008" s="18" t="s">
        <v>1</v>
      </c>
      <c r="F3008" s="221">
        <v>19.923999999999999</v>
      </c>
      <c r="G3008" s="33"/>
      <c r="H3008" s="34"/>
    </row>
    <row r="3009" spans="1:8" s="2" customFormat="1" ht="16.899999999999999" customHeight="1">
      <c r="A3009" s="33"/>
      <c r="B3009" s="34"/>
      <c r="C3009" s="220" t="s">
        <v>1</v>
      </c>
      <c r="D3009" s="220" t="s">
        <v>3725</v>
      </c>
      <c r="E3009" s="18" t="s">
        <v>1</v>
      </c>
      <c r="F3009" s="221">
        <v>0</v>
      </c>
      <c r="G3009" s="33"/>
      <c r="H3009" s="34"/>
    </row>
    <row r="3010" spans="1:8" s="2" customFormat="1" ht="16.899999999999999" customHeight="1">
      <c r="A3010" s="33"/>
      <c r="B3010" s="34"/>
      <c r="C3010" s="220" t="s">
        <v>1</v>
      </c>
      <c r="D3010" s="220" t="s">
        <v>5017</v>
      </c>
      <c r="E3010" s="18" t="s">
        <v>1</v>
      </c>
      <c r="F3010" s="221">
        <v>26.053999999999998</v>
      </c>
      <c r="G3010" s="33"/>
      <c r="H3010" s="34"/>
    </row>
    <row r="3011" spans="1:8" s="2" customFormat="1" ht="16.899999999999999" customHeight="1">
      <c r="A3011" s="33"/>
      <c r="B3011" s="34"/>
      <c r="C3011" s="220" t="s">
        <v>1</v>
      </c>
      <c r="D3011" s="220" t="s">
        <v>3728</v>
      </c>
      <c r="E3011" s="18" t="s">
        <v>1</v>
      </c>
      <c r="F3011" s="221">
        <v>0</v>
      </c>
      <c r="G3011" s="33"/>
      <c r="H3011" s="34"/>
    </row>
    <row r="3012" spans="1:8" s="2" customFormat="1" ht="16.899999999999999" customHeight="1">
      <c r="A3012" s="33"/>
      <c r="B3012" s="34"/>
      <c r="C3012" s="220" t="s">
        <v>1</v>
      </c>
      <c r="D3012" s="220" t="s">
        <v>5018</v>
      </c>
      <c r="E3012" s="18" t="s">
        <v>1</v>
      </c>
      <c r="F3012" s="221">
        <v>25.183</v>
      </c>
      <c r="G3012" s="33"/>
      <c r="H3012" s="34"/>
    </row>
    <row r="3013" spans="1:8" s="2" customFormat="1" ht="16.899999999999999" customHeight="1">
      <c r="A3013" s="33"/>
      <c r="B3013" s="34"/>
      <c r="C3013" s="220" t="s">
        <v>1</v>
      </c>
      <c r="D3013" s="220" t="s">
        <v>3731</v>
      </c>
      <c r="E3013" s="18" t="s">
        <v>1</v>
      </c>
      <c r="F3013" s="221">
        <v>0</v>
      </c>
      <c r="G3013" s="33"/>
      <c r="H3013" s="34"/>
    </row>
    <row r="3014" spans="1:8" s="2" customFormat="1" ht="16.899999999999999" customHeight="1">
      <c r="A3014" s="33"/>
      <c r="B3014" s="34"/>
      <c r="C3014" s="220" t="s">
        <v>1</v>
      </c>
      <c r="D3014" s="220" t="s">
        <v>5019</v>
      </c>
      <c r="E3014" s="18" t="s">
        <v>1</v>
      </c>
      <c r="F3014" s="221">
        <v>23.010999999999999</v>
      </c>
      <c r="G3014" s="33"/>
      <c r="H3014" s="34"/>
    </row>
    <row r="3015" spans="1:8" s="2" customFormat="1" ht="16.899999999999999" customHeight="1">
      <c r="A3015" s="33"/>
      <c r="B3015" s="34"/>
      <c r="C3015" s="220" t="s">
        <v>1</v>
      </c>
      <c r="D3015" s="220" t="s">
        <v>3734</v>
      </c>
      <c r="E3015" s="18" t="s">
        <v>1</v>
      </c>
      <c r="F3015" s="221">
        <v>0</v>
      </c>
      <c r="G3015" s="33"/>
      <c r="H3015" s="34"/>
    </row>
    <row r="3016" spans="1:8" s="2" customFormat="1" ht="16.899999999999999" customHeight="1">
      <c r="A3016" s="33"/>
      <c r="B3016" s="34"/>
      <c r="C3016" s="220" t="s">
        <v>1</v>
      </c>
      <c r="D3016" s="220" t="s">
        <v>5020</v>
      </c>
      <c r="E3016" s="18" t="s">
        <v>1</v>
      </c>
      <c r="F3016" s="221">
        <v>14.875999999999999</v>
      </c>
      <c r="G3016" s="33"/>
      <c r="H3016" s="34"/>
    </row>
    <row r="3017" spans="1:8" s="2" customFormat="1" ht="16.899999999999999" customHeight="1">
      <c r="A3017" s="33"/>
      <c r="B3017" s="34"/>
      <c r="C3017" s="220" t="s">
        <v>1</v>
      </c>
      <c r="D3017" s="220" t="s">
        <v>3737</v>
      </c>
      <c r="E3017" s="18" t="s">
        <v>1</v>
      </c>
      <c r="F3017" s="221">
        <v>0</v>
      </c>
      <c r="G3017" s="33"/>
      <c r="H3017" s="34"/>
    </row>
    <row r="3018" spans="1:8" s="2" customFormat="1" ht="16.899999999999999" customHeight="1">
      <c r="A3018" s="33"/>
      <c r="B3018" s="34"/>
      <c r="C3018" s="220" t="s">
        <v>1</v>
      </c>
      <c r="D3018" s="220" t="s">
        <v>5021</v>
      </c>
      <c r="E3018" s="18" t="s">
        <v>1</v>
      </c>
      <c r="F3018" s="221">
        <v>21.46</v>
      </c>
      <c r="G3018" s="33"/>
      <c r="H3018" s="34"/>
    </row>
    <row r="3019" spans="1:8" s="2" customFormat="1" ht="16.899999999999999" customHeight="1">
      <c r="A3019" s="33"/>
      <c r="B3019" s="34"/>
      <c r="C3019" s="220" t="s">
        <v>1</v>
      </c>
      <c r="D3019" s="220" t="s">
        <v>3740</v>
      </c>
      <c r="E3019" s="18" t="s">
        <v>1</v>
      </c>
      <c r="F3019" s="221">
        <v>0</v>
      </c>
      <c r="G3019" s="33"/>
      <c r="H3019" s="34"/>
    </row>
    <row r="3020" spans="1:8" s="2" customFormat="1" ht="16.899999999999999" customHeight="1">
      <c r="A3020" s="33"/>
      <c r="B3020" s="34"/>
      <c r="C3020" s="220" t="s">
        <v>1</v>
      </c>
      <c r="D3020" s="220" t="s">
        <v>5022</v>
      </c>
      <c r="E3020" s="18" t="s">
        <v>1</v>
      </c>
      <c r="F3020" s="221">
        <v>7.4619999999999997</v>
      </c>
      <c r="G3020" s="33"/>
      <c r="H3020" s="34"/>
    </row>
    <row r="3021" spans="1:8" s="2" customFormat="1" ht="16.899999999999999" customHeight="1">
      <c r="A3021" s="33"/>
      <c r="B3021" s="34"/>
      <c r="C3021" s="220" t="s">
        <v>1</v>
      </c>
      <c r="D3021" s="220" t="s">
        <v>3745</v>
      </c>
      <c r="E3021" s="18" t="s">
        <v>1</v>
      </c>
      <c r="F3021" s="221">
        <v>-201.23400000000001</v>
      </c>
      <c r="G3021" s="33"/>
      <c r="H3021" s="34"/>
    </row>
    <row r="3022" spans="1:8" s="2" customFormat="1" ht="16.899999999999999" customHeight="1">
      <c r="A3022" s="33"/>
      <c r="B3022" s="34"/>
      <c r="C3022" s="220" t="s">
        <v>1</v>
      </c>
      <c r="D3022" s="220" t="s">
        <v>2069</v>
      </c>
      <c r="E3022" s="18" t="s">
        <v>1</v>
      </c>
      <c r="F3022" s="221">
        <v>0</v>
      </c>
      <c r="G3022" s="33"/>
      <c r="H3022" s="34"/>
    </row>
    <row r="3023" spans="1:8" s="2" customFormat="1" ht="16.899999999999999" customHeight="1">
      <c r="A3023" s="33"/>
      <c r="B3023" s="34"/>
      <c r="C3023" s="220" t="s">
        <v>1</v>
      </c>
      <c r="D3023" s="220" t="s">
        <v>4348</v>
      </c>
      <c r="E3023" s="18" t="s">
        <v>1</v>
      </c>
      <c r="F3023" s="221">
        <v>-2.5739999999999998</v>
      </c>
      <c r="G3023" s="33"/>
      <c r="H3023" s="34"/>
    </row>
    <row r="3024" spans="1:8" s="2" customFormat="1" ht="16.899999999999999" customHeight="1">
      <c r="A3024" s="33"/>
      <c r="B3024" s="34"/>
      <c r="C3024" s="220" t="s">
        <v>1</v>
      </c>
      <c r="D3024" s="220" t="s">
        <v>5023</v>
      </c>
      <c r="E3024" s="18" t="s">
        <v>1</v>
      </c>
      <c r="F3024" s="221">
        <v>-3.5649999999999999</v>
      </c>
      <c r="G3024" s="33"/>
      <c r="H3024" s="34"/>
    </row>
    <row r="3025" spans="1:8" s="2" customFormat="1" ht="16.899999999999999" customHeight="1">
      <c r="A3025" s="33"/>
      <c r="B3025" s="34"/>
      <c r="C3025" s="220" t="s">
        <v>1</v>
      </c>
      <c r="D3025" s="220" t="s">
        <v>2140</v>
      </c>
      <c r="E3025" s="18" t="s">
        <v>1</v>
      </c>
      <c r="F3025" s="221">
        <v>-0.64400000000000002</v>
      </c>
      <c r="G3025" s="33"/>
      <c r="H3025" s="34"/>
    </row>
    <row r="3026" spans="1:8" s="2" customFormat="1" ht="16.899999999999999" customHeight="1">
      <c r="A3026" s="33"/>
      <c r="B3026" s="34"/>
      <c r="C3026" s="220" t="s">
        <v>1</v>
      </c>
      <c r="D3026" s="220" t="s">
        <v>2141</v>
      </c>
      <c r="E3026" s="18" t="s">
        <v>1</v>
      </c>
      <c r="F3026" s="221">
        <v>-1.038</v>
      </c>
      <c r="G3026" s="33"/>
      <c r="H3026" s="34"/>
    </row>
    <row r="3027" spans="1:8" s="2" customFormat="1" ht="16.899999999999999" customHeight="1">
      <c r="A3027" s="33"/>
      <c r="B3027" s="34"/>
      <c r="C3027" s="220" t="s">
        <v>1</v>
      </c>
      <c r="D3027" s="220" t="s">
        <v>5024</v>
      </c>
      <c r="E3027" s="18" t="s">
        <v>1</v>
      </c>
      <c r="F3027" s="221">
        <v>-2.863</v>
      </c>
      <c r="G3027" s="33"/>
      <c r="H3027" s="34"/>
    </row>
    <row r="3028" spans="1:8" s="2" customFormat="1" ht="16.899999999999999" customHeight="1">
      <c r="A3028" s="33"/>
      <c r="B3028" s="34"/>
      <c r="C3028" s="220" t="s">
        <v>1</v>
      </c>
      <c r="D3028" s="220" t="s">
        <v>4349</v>
      </c>
      <c r="E3028" s="18" t="s">
        <v>1</v>
      </c>
      <c r="F3028" s="221">
        <v>-3.0979999999999999</v>
      </c>
      <c r="G3028" s="33"/>
      <c r="H3028" s="34"/>
    </row>
    <row r="3029" spans="1:8" s="2" customFormat="1" ht="16.899999999999999" customHeight="1">
      <c r="A3029" s="33"/>
      <c r="B3029" s="34"/>
      <c r="C3029" s="220" t="s">
        <v>1</v>
      </c>
      <c r="D3029" s="220" t="s">
        <v>4350</v>
      </c>
      <c r="E3029" s="18" t="s">
        <v>1</v>
      </c>
      <c r="F3029" s="221">
        <v>-2.3660000000000001</v>
      </c>
      <c r="G3029" s="33"/>
      <c r="H3029" s="34"/>
    </row>
    <row r="3030" spans="1:8" s="2" customFormat="1" ht="16.899999999999999" customHeight="1">
      <c r="A3030" s="33"/>
      <c r="B3030" s="34"/>
      <c r="C3030" s="220" t="s">
        <v>1</v>
      </c>
      <c r="D3030" s="220" t="s">
        <v>5025</v>
      </c>
      <c r="E3030" s="18" t="s">
        <v>1</v>
      </c>
      <c r="F3030" s="221">
        <v>-8.8309999999999995</v>
      </c>
      <c r="G3030" s="33"/>
      <c r="H3030" s="34"/>
    </row>
    <row r="3031" spans="1:8" s="2" customFormat="1" ht="16.899999999999999" customHeight="1">
      <c r="A3031" s="33"/>
      <c r="B3031" s="34"/>
      <c r="C3031" s="220" t="s">
        <v>1</v>
      </c>
      <c r="D3031" s="220" t="s">
        <v>3755</v>
      </c>
      <c r="E3031" s="18" t="s">
        <v>1</v>
      </c>
      <c r="F3031" s="221">
        <v>-1.1279999999999999</v>
      </c>
      <c r="G3031" s="33"/>
      <c r="H3031" s="34"/>
    </row>
    <row r="3032" spans="1:8" s="2" customFormat="1" ht="16.899999999999999" customHeight="1">
      <c r="A3032" s="33"/>
      <c r="B3032" s="34"/>
      <c r="C3032" s="220" t="s">
        <v>1</v>
      </c>
      <c r="D3032" s="220" t="s">
        <v>3756</v>
      </c>
      <c r="E3032" s="18" t="s">
        <v>1</v>
      </c>
      <c r="F3032" s="221">
        <v>-22.236999999999998</v>
      </c>
      <c r="G3032" s="33"/>
      <c r="H3032" s="34"/>
    </row>
    <row r="3033" spans="1:8" s="2" customFormat="1" ht="16.899999999999999" customHeight="1">
      <c r="A3033" s="33"/>
      <c r="B3033" s="34"/>
      <c r="C3033" s="220" t="s">
        <v>1</v>
      </c>
      <c r="D3033" s="220" t="s">
        <v>3757</v>
      </c>
      <c r="E3033" s="18" t="s">
        <v>1</v>
      </c>
      <c r="F3033" s="221">
        <v>-1.603</v>
      </c>
      <c r="G3033" s="33"/>
      <c r="H3033" s="34"/>
    </row>
    <row r="3034" spans="1:8" s="2" customFormat="1" ht="16.899999999999999" customHeight="1">
      <c r="A3034" s="33"/>
      <c r="B3034" s="34"/>
      <c r="C3034" s="220" t="s">
        <v>1</v>
      </c>
      <c r="D3034" s="220" t="s">
        <v>3758</v>
      </c>
      <c r="E3034" s="18" t="s">
        <v>1</v>
      </c>
      <c r="F3034" s="221">
        <v>-6.4710000000000001</v>
      </c>
      <c r="G3034" s="33"/>
      <c r="H3034" s="34"/>
    </row>
    <row r="3035" spans="1:8" s="2" customFormat="1" ht="16.899999999999999" customHeight="1">
      <c r="A3035" s="33"/>
      <c r="B3035" s="34"/>
      <c r="C3035" s="220" t="s">
        <v>1</v>
      </c>
      <c r="D3035" s="220" t="s">
        <v>3759</v>
      </c>
      <c r="E3035" s="18" t="s">
        <v>1</v>
      </c>
      <c r="F3035" s="221">
        <v>-1.417</v>
      </c>
      <c r="G3035" s="33"/>
      <c r="H3035" s="34"/>
    </row>
    <row r="3036" spans="1:8" s="2" customFormat="1" ht="16.899999999999999" customHeight="1">
      <c r="A3036" s="33"/>
      <c r="B3036" s="34"/>
      <c r="C3036" s="220" t="s">
        <v>458</v>
      </c>
      <c r="D3036" s="220" t="s">
        <v>195</v>
      </c>
      <c r="E3036" s="18" t="s">
        <v>1</v>
      </c>
      <c r="F3036" s="221">
        <v>16.061</v>
      </c>
      <c r="G3036" s="33"/>
      <c r="H3036" s="34"/>
    </row>
    <row r="3037" spans="1:8" s="2" customFormat="1" ht="16.899999999999999" customHeight="1">
      <c r="A3037" s="33"/>
      <c r="B3037" s="34"/>
      <c r="C3037" s="222" t="s">
        <v>5774</v>
      </c>
      <c r="D3037" s="33"/>
      <c r="E3037" s="33"/>
      <c r="F3037" s="33"/>
      <c r="G3037" s="33"/>
      <c r="H3037" s="34"/>
    </row>
    <row r="3038" spans="1:8" s="2" customFormat="1" ht="16.899999999999999" customHeight="1">
      <c r="A3038" s="33"/>
      <c r="B3038" s="34"/>
      <c r="C3038" s="220" t="s">
        <v>4998</v>
      </c>
      <c r="D3038" s="220" t="s">
        <v>4999</v>
      </c>
      <c r="E3038" s="18" t="s">
        <v>228</v>
      </c>
      <c r="F3038" s="221">
        <v>0.96399999999999997</v>
      </c>
      <c r="G3038" s="33"/>
      <c r="H3038" s="34"/>
    </row>
    <row r="3039" spans="1:8" s="2" customFormat="1" ht="16.899999999999999" customHeight="1">
      <c r="A3039" s="33"/>
      <c r="B3039" s="34"/>
      <c r="C3039" s="220" t="s">
        <v>5026</v>
      </c>
      <c r="D3039" s="220" t="s">
        <v>5027</v>
      </c>
      <c r="E3039" s="18" t="s">
        <v>228</v>
      </c>
      <c r="F3039" s="221">
        <v>12.849</v>
      </c>
      <c r="G3039" s="33"/>
      <c r="H3039" s="34"/>
    </row>
    <row r="3040" spans="1:8" s="2" customFormat="1" ht="16.899999999999999" customHeight="1">
      <c r="A3040" s="33"/>
      <c r="B3040" s="34"/>
      <c r="C3040" s="220" t="s">
        <v>5029</v>
      </c>
      <c r="D3040" s="220" t="s">
        <v>5030</v>
      </c>
      <c r="E3040" s="18" t="s">
        <v>228</v>
      </c>
      <c r="F3040" s="221">
        <v>2.2490000000000001</v>
      </c>
      <c r="G3040" s="33"/>
      <c r="H3040" s="34"/>
    </row>
    <row r="3041" spans="1:8" s="2" customFormat="1" ht="16.899999999999999" customHeight="1">
      <c r="A3041" s="33"/>
      <c r="B3041" s="34"/>
      <c r="C3041" s="220" t="s">
        <v>326</v>
      </c>
      <c r="D3041" s="220" t="s">
        <v>327</v>
      </c>
      <c r="E3041" s="18" t="s">
        <v>228</v>
      </c>
      <c r="F3041" s="221">
        <v>209.684</v>
      </c>
      <c r="G3041" s="33"/>
      <c r="H3041" s="34"/>
    </row>
    <row r="3042" spans="1:8" s="2" customFormat="1" ht="16.899999999999999" customHeight="1">
      <c r="A3042" s="33"/>
      <c r="B3042" s="34"/>
      <c r="C3042" s="216" t="s">
        <v>1856</v>
      </c>
      <c r="D3042" s="217" t="s">
        <v>1</v>
      </c>
      <c r="E3042" s="218" t="s">
        <v>1</v>
      </c>
      <c r="F3042" s="219">
        <v>275.13</v>
      </c>
      <c r="G3042" s="33"/>
      <c r="H3042" s="34"/>
    </row>
    <row r="3043" spans="1:8" s="2" customFormat="1" ht="16.899999999999999" customHeight="1">
      <c r="A3043" s="33"/>
      <c r="B3043" s="34"/>
      <c r="C3043" s="220" t="s">
        <v>1</v>
      </c>
      <c r="D3043" s="220" t="s">
        <v>3667</v>
      </c>
      <c r="E3043" s="18" t="s">
        <v>1</v>
      </c>
      <c r="F3043" s="221">
        <v>0</v>
      </c>
      <c r="G3043" s="33"/>
      <c r="H3043" s="34"/>
    </row>
    <row r="3044" spans="1:8" s="2" customFormat="1" ht="16.899999999999999" customHeight="1">
      <c r="A3044" s="33"/>
      <c r="B3044" s="34"/>
      <c r="C3044" s="220" t="s">
        <v>1</v>
      </c>
      <c r="D3044" s="220" t="s">
        <v>5001</v>
      </c>
      <c r="E3044" s="18" t="s">
        <v>1</v>
      </c>
      <c r="F3044" s="221">
        <v>11.413</v>
      </c>
      <c r="G3044" s="33"/>
      <c r="H3044" s="34"/>
    </row>
    <row r="3045" spans="1:8" s="2" customFormat="1" ht="16.899999999999999" customHeight="1">
      <c r="A3045" s="33"/>
      <c r="B3045" s="34"/>
      <c r="C3045" s="220" t="s">
        <v>1</v>
      </c>
      <c r="D3045" s="220" t="s">
        <v>3670</v>
      </c>
      <c r="E3045" s="18" t="s">
        <v>1</v>
      </c>
      <c r="F3045" s="221">
        <v>0</v>
      </c>
      <c r="G3045" s="33"/>
      <c r="H3045" s="34"/>
    </row>
    <row r="3046" spans="1:8" s="2" customFormat="1" ht="16.899999999999999" customHeight="1">
      <c r="A3046" s="33"/>
      <c r="B3046" s="34"/>
      <c r="C3046" s="220" t="s">
        <v>1</v>
      </c>
      <c r="D3046" s="220" t="s">
        <v>5002</v>
      </c>
      <c r="E3046" s="18" t="s">
        <v>1</v>
      </c>
      <c r="F3046" s="221">
        <v>3.7839999999999998</v>
      </c>
      <c r="G3046" s="33"/>
      <c r="H3046" s="34"/>
    </row>
    <row r="3047" spans="1:8" s="2" customFormat="1" ht="16.899999999999999" customHeight="1">
      <c r="A3047" s="33"/>
      <c r="B3047" s="34"/>
      <c r="C3047" s="220" t="s">
        <v>1</v>
      </c>
      <c r="D3047" s="220" t="s">
        <v>3672</v>
      </c>
      <c r="E3047" s="18" t="s">
        <v>1</v>
      </c>
      <c r="F3047" s="221">
        <v>0</v>
      </c>
      <c r="G3047" s="33"/>
      <c r="H3047" s="34"/>
    </row>
    <row r="3048" spans="1:8" s="2" customFormat="1" ht="16.899999999999999" customHeight="1">
      <c r="A3048" s="33"/>
      <c r="B3048" s="34"/>
      <c r="C3048" s="220" t="s">
        <v>1</v>
      </c>
      <c r="D3048" s="220" t="s">
        <v>5003</v>
      </c>
      <c r="E3048" s="18" t="s">
        <v>1</v>
      </c>
      <c r="F3048" s="221">
        <v>3.8279999999999998</v>
      </c>
      <c r="G3048" s="33"/>
      <c r="H3048" s="34"/>
    </row>
    <row r="3049" spans="1:8" s="2" customFormat="1" ht="16.899999999999999" customHeight="1">
      <c r="A3049" s="33"/>
      <c r="B3049" s="34"/>
      <c r="C3049" s="220" t="s">
        <v>1</v>
      </c>
      <c r="D3049" s="220" t="s">
        <v>3675</v>
      </c>
      <c r="E3049" s="18" t="s">
        <v>1</v>
      </c>
      <c r="F3049" s="221">
        <v>0</v>
      </c>
      <c r="G3049" s="33"/>
      <c r="H3049" s="34"/>
    </row>
    <row r="3050" spans="1:8" s="2" customFormat="1" ht="16.899999999999999" customHeight="1">
      <c r="A3050" s="33"/>
      <c r="B3050" s="34"/>
      <c r="C3050" s="220" t="s">
        <v>1</v>
      </c>
      <c r="D3050" s="220" t="s">
        <v>5004</v>
      </c>
      <c r="E3050" s="18" t="s">
        <v>1</v>
      </c>
      <c r="F3050" s="221">
        <v>3.7290000000000001</v>
      </c>
      <c r="G3050" s="33"/>
      <c r="H3050" s="34"/>
    </row>
    <row r="3051" spans="1:8" s="2" customFormat="1" ht="16.899999999999999" customHeight="1">
      <c r="A3051" s="33"/>
      <c r="B3051" s="34"/>
      <c r="C3051" s="220" t="s">
        <v>1</v>
      </c>
      <c r="D3051" s="220" t="s">
        <v>3678</v>
      </c>
      <c r="E3051" s="18" t="s">
        <v>1</v>
      </c>
      <c r="F3051" s="221">
        <v>0</v>
      </c>
      <c r="G3051" s="33"/>
      <c r="H3051" s="34"/>
    </row>
    <row r="3052" spans="1:8" s="2" customFormat="1" ht="16.899999999999999" customHeight="1">
      <c r="A3052" s="33"/>
      <c r="B3052" s="34"/>
      <c r="C3052" s="220" t="s">
        <v>1</v>
      </c>
      <c r="D3052" s="220" t="s">
        <v>5005</v>
      </c>
      <c r="E3052" s="18" t="s">
        <v>1</v>
      </c>
      <c r="F3052" s="221">
        <v>11.032</v>
      </c>
      <c r="G3052" s="33"/>
      <c r="H3052" s="34"/>
    </row>
    <row r="3053" spans="1:8" s="2" customFormat="1" ht="16.899999999999999" customHeight="1">
      <c r="A3053" s="33"/>
      <c r="B3053" s="34"/>
      <c r="C3053" s="220" t="s">
        <v>1</v>
      </c>
      <c r="D3053" s="220" t="s">
        <v>5006</v>
      </c>
      <c r="E3053" s="18" t="s">
        <v>1</v>
      </c>
      <c r="F3053" s="221">
        <v>0</v>
      </c>
      <c r="G3053" s="33"/>
      <c r="H3053" s="34"/>
    </row>
    <row r="3054" spans="1:8" s="2" customFormat="1" ht="16.899999999999999" customHeight="1">
      <c r="A3054" s="33"/>
      <c r="B3054" s="34"/>
      <c r="C3054" s="220" t="s">
        <v>1</v>
      </c>
      <c r="D3054" s="220" t="s">
        <v>5007</v>
      </c>
      <c r="E3054" s="18" t="s">
        <v>1</v>
      </c>
      <c r="F3054" s="221">
        <v>3.6080000000000001</v>
      </c>
      <c r="G3054" s="33"/>
      <c r="H3054" s="34"/>
    </row>
    <row r="3055" spans="1:8" s="2" customFormat="1" ht="16.899999999999999" customHeight="1">
      <c r="A3055" s="33"/>
      <c r="B3055" s="34"/>
      <c r="C3055" s="220" t="s">
        <v>1</v>
      </c>
      <c r="D3055" s="220" t="s">
        <v>3695</v>
      </c>
      <c r="E3055" s="18" t="s">
        <v>1</v>
      </c>
      <c r="F3055" s="221">
        <v>0</v>
      </c>
      <c r="G3055" s="33"/>
      <c r="H3055" s="34"/>
    </row>
    <row r="3056" spans="1:8" s="2" customFormat="1" ht="16.899999999999999" customHeight="1">
      <c r="A3056" s="33"/>
      <c r="B3056" s="34"/>
      <c r="C3056" s="220" t="s">
        <v>1</v>
      </c>
      <c r="D3056" s="220" t="s">
        <v>5008</v>
      </c>
      <c r="E3056" s="18" t="s">
        <v>1</v>
      </c>
      <c r="F3056" s="221">
        <v>13.234999999999999</v>
      </c>
      <c r="G3056" s="33"/>
      <c r="H3056" s="34"/>
    </row>
    <row r="3057" spans="1:8" s="2" customFormat="1" ht="16.899999999999999" customHeight="1">
      <c r="A3057" s="33"/>
      <c r="B3057" s="34"/>
      <c r="C3057" s="220" t="s">
        <v>1</v>
      </c>
      <c r="D3057" s="220" t="s">
        <v>3698</v>
      </c>
      <c r="E3057" s="18" t="s">
        <v>1</v>
      </c>
      <c r="F3057" s="221">
        <v>0</v>
      </c>
      <c r="G3057" s="33"/>
      <c r="H3057" s="34"/>
    </row>
    <row r="3058" spans="1:8" s="2" customFormat="1" ht="16.899999999999999" customHeight="1">
      <c r="A3058" s="33"/>
      <c r="B3058" s="34"/>
      <c r="C3058" s="220" t="s">
        <v>1</v>
      </c>
      <c r="D3058" s="220" t="s">
        <v>5009</v>
      </c>
      <c r="E3058" s="18" t="s">
        <v>1</v>
      </c>
      <c r="F3058" s="221">
        <v>3.7730000000000001</v>
      </c>
      <c r="G3058" s="33"/>
      <c r="H3058" s="34"/>
    </row>
    <row r="3059" spans="1:8" s="2" customFormat="1" ht="16.899999999999999" customHeight="1">
      <c r="A3059" s="33"/>
      <c r="B3059" s="34"/>
      <c r="C3059" s="220" t="s">
        <v>1</v>
      </c>
      <c r="D3059" s="220" t="s">
        <v>3700</v>
      </c>
      <c r="E3059" s="18" t="s">
        <v>1</v>
      </c>
      <c r="F3059" s="221">
        <v>0</v>
      </c>
      <c r="G3059" s="33"/>
      <c r="H3059" s="34"/>
    </row>
    <row r="3060" spans="1:8" s="2" customFormat="1" ht="16.899999999999999" customHeight="1">
      <c r="A3060" s="33"/>
      <c r="B3060" s="34"/>
      <c r="C3060" s="220" t="s">
        <v>1</v>
      </c>
      <c r="D3060" s="220" t="s">
        <v>5010</v>
      </c>
      <c r="E3060" s="18" t="s">
        <v>1</v>
      </c>
      <c r="F3060" s="221">
        <v>11.958</v>
      </c>
      <c r="G3060" s="33"/>
      <c r="H3060" s="34"/>
    </row>
    <row r="3061" spans="1:8" s="2" customFormat="1" ht="16.899999999999999" customHeight="1">
      <c r="A3061" s="33"/>
      <c r="B3061" s="34"/>
      <c r="C3061" s="220" t="s">
        <v>1</v>
      </c>
      <c r="D3061" s="220" t="s">
        <v>3703</v>
      </c>
      <c r="E3061" s="18" t="s">
        <v>1</v>
      </c>
      <c r="F3061" s="221">
        <v>0</v>
      </c>
      <c r="G3061" s="33"/>
      <c r="H3061" s="34"/>
    </row>
    <row r="3062" spans="1:8" s="2" customFormat="1" ht="16.899999999999999" customHeight="1">
      <c r="A3062" s="33"/>
      <c r="B3062" s="34"/>
      <c r="C3062" s="220" t="s">
        <v>1</v>
      </c>
      <c r="D3062" s="220" t="s">
        <v>5011</v>
      </c>
      <c r="E3062" s="18" t="s">
        <v>1</v>
      </c>
      <c r="F3062" s="221">
        <v>13.473000000000001</v>
      </c>
      <c r="G3062" s="33"/>
      <c r="H3062" s="34"/>
    </row>
    <row r="3063" spans="1:8" s="2" customFormat="1" ht="16.899999999999999" customHeight="1">
      <c r="A3063" s="33"/>
      <c r="B3063" s="34"/>
      <c r="C3063" s="220" t="s">
        <v>1</v>
      </c>
      <c r="D3063" s="220" t="s">
        <v>3706</v>
      </c>
      <c r="E3063" s="18" t="s">
        <v>1</v>
      </c>
      <c r="F3063" s="221">
        <v>0</v>
      </c>
      <c r="G3063" s="33"/>
      <c r="H3063" s="34"/>
    </row>
    <row r="3064" spans="1:8" s="2" customFormat="1" ht="16.899999999999999" customHeight="1">
      <c r="A3064" s="33"/>
      <c r="B3064" s="34"/>
      <c r="C3064" s="220" t="s">
        <v>1</v>
      </c>
      <c r="D3064" s="220" t="s">
        <v>5012</v>
      </c>
      <c r="E3064" s="18" t="s">
        <v>1</v>
      </c>
      <c r="F3064" s="221">
        <v>16.984999999999999</v>
      </c>
      <c r="G3064" s="33"/>
      <c r="H3064" s="34"/>
    </row>
    <row r="3065" spans="1:8" s="2" customFormat="1" ht="16.899999999999999" customHeight="1">
      <c r="A3065" s="33"/>
      <c r="B3065" s="34"/>
      <c r="C3065" s="220" t="s">
        <v>1</v>
      </c>
      <c r="D3065" s="220" t="s">
        <v>3709</v>
      </c>
      <c r="E3065" s="18" t="s">
        <v>1</v>
      </c>
      <c r="F3065" s="221">
        <v>0</v>
      </c>
      <c r="G3065" s="33"/>
      <c r="H3065" s="34"/>
    </row>
    <row r="3066" spans="1:8" s="2" customFormat="1" ht="16.899999999999999" customHeight="1">
      <c r="A3066" s="33"/>
      <c r="B3066" s="34"/>
      <c r="C3066" s="220" t="s">
        <v>1</v>
      </c>
      <c r="D3066" s="220" t="s">
        <v>5013</v>
      </c>
      <c r="E3066" s="18" t="s">
        <v>1</v>
      </c>
      <c r="F3066" s="221">
        <v>14.516</v>
      </c>
      <c r="G3066" s="33"/>
      <c r="H3066" s="34"/>
    </row>
    <row r="3067" spans="1:8" s="2" customFormat="1" ht="16.899999999999999" customHeight="1">
      <c r="A3067" s="33"/>
      <c r="B3067" s="34"/>
      <c r="C3067" s="220" t="s">
        <v>1</v>
      </c>
      <c r="D3067" s="220" t="s">
        <v>3712</v>
      </c>
      <c r="E3067" s="18" t="s">
        <v>1</v>
      </c>
      <c r="F3067" s="221">
        <v>0</v>
      </c>
      <c r="G3067" s="33"/>
      <c r="H3067" s="34"/>
    </row>
    <row r="3068" spans="1:8" s="2" customFormat="1" ht="16.899999999999999" customHeight="1">
      <c r="A3068" s="33"/>
      <c r="B3068" s="34"/>
      <c r="C3068" s="220" t="s">
        <v>1</v>
      </c>
      <c r="D3068" s="220" t="s">
        <v>5014</v>
      </c>
      <c r="E3068" s="18" t="s">
        <v>1</v>
      </c>
      <c r="F3068" s="221">
        <v>12.885</v>
      </c>
      <c r="G3068" s="33"/>
      <c r="H3068" s="34"/>
    </row>
    <row r="3069" spans="1:8" s="2" customFormat="1" ht="16.899999999999999" customHeight="1">
      <c r="A3069" s="33"/>
      <c r="B3069" s="34"/>
      <c r="C3069" s="220" t="s">
        <v>1</v>
      </c>
      <c r="D3069" s="220" t="s">
        <v>3715</v>
      </c>
      <c r="E3069" s="18" t="s">
        <v>1</v>
      </c>
      <c r="F3069" s="221">
        <v>0</v>
      </c>
      <c r="G3069" s="33"/>
      <c r="H3069" s="34"/>
    </row>
    <row r="3070" spans="1:8" s="2" customFormat="1" ht="16.899999999999999" customHeight="1">
      <c r="A3070" s="33"/>
      <c r="B3070" s="34"/>
      <c r="C3070" s="220" t="s">
        <v>1</v>
      </c>
      <c r="D3070" s="220" t="s">
        <v>5015</v>
      </c>
      <c r="E3070" s="18" t="s">
        <v>1</v>
      </c>
      <c r="F3070" s="221">
        <v>12.941000000000001</v>
      </c>
      <c r="G3070" s="33"/>
      <c r="H3070" s="34"/>
    </row>
    <row r="3071" spans="1:8" s="2" customFormat="1" ht="16.899999999999999" customHeight="1">
      <c r="A3071" s="33"/>
      <c r="B3071" s="34"/>
      <c r="C3071" s="220" t="s">
        <v>1</v>
      </c>
      <c r="D3071" s="220" t="s">
        <v>3722</v>
      </c>
      <c r="E3071" s="18" t="s">
        <v>1</v>
      </c>
      <c r="F3071" s="221">
        <v>0</v>
      </c>
      <c r="G3071" s="33"/>
      <c r="H3071" s="34"/>
    </row>
    <row r="3072" spans="1:8" s="2" customFormat="1" ht="16.899999999999999" customHeight="1">
      <c r="A3072" s="33"/>
      <c r="B3072" s="34"/>
      <c r="C3072" s="220" t="s">
        <v>1</v>
      </c>
      <c r="D3072" s="220" t="s">
        <v>5016</v>
      </c>
      <c r="E3072" s="18" t="s">
        <v>1</v>
      </c>
      <c r="F3072" s="221">
        <v>19.923999999999999</v>
      </c>
      <c r="G3072" s="33"/>
      <c r="H3072" s="34"/>
    </row>
    <row r="3073" spans="1:8" s="2" customFormat="1" ht="16.899999999999999" customHeight="1">
      <c r="A3073" s="33"/>
      <c r="B3073" s="34"/>
      <c r="C3073" s="220" t="s">
        <v>1</v>
      </c>
      <c r="D3073" s="220" t="s">
        <v>3725</v>
      </c>
      <c r="E3073" s="18" t="s">
        <v>1</v>
      </c>
      <c r="F3073" s="221">
        <v>0</v>
      </c>
      <c r="G3073" s="33"/>
      <c r="H3073" s="34"/>
    </row>
    <row r="3074" spans="1:8" s="2" customFormat="1" ht="16.899999999999999" customHeight="1">
      <c r="A3074" s="33"/>
      <c r="B3074" s="34"/>
      <c r="C3074" s="220" t="s">
        <v>1</v>
      </c>
      <c r="D3074" s="220" t="s">
        <v>5017</v>
      </c>
      <c r="E3074" s="18" t="s">
        <v>1</v>
      </c>
      <c r="F3074" s="221">
        <v>26.053999999999998</v>
      </c>
      <c r="G3074" s="33"/>
      <c r="H3074" s="34"/>
    </row>
    <row r="3075" spans="1:8" s="2" customFormat="1" ht="16.899999999999999" customHeight="1">
      <c r="A3075" s="33"/>
      <c r="B3075" s="34"/>
      <c r="C3075" s="220" t="s">
        <v>1</v>
      </c>
      <c r="D3075" s="220" t="s">
        <v>3728</v>
      </c>
      <c r="E3075" s="18" t="s">
        <v>1</v>
      </c>
      <c r="F3075" s="221">
        <v>0</v>
      </c>
      <c r="G3075" s="33"/>
      <c r="H3075" s="34"/>
    </row>
    <row r="3076" spans="1:8" s="2" customFormat="1" ht="16.899999999999999" customHeight="1">
      <c r="A3076" s="33"/>
      <c r="B3076" s="34"/>
      <c r="C3076" s="220" t="s">
        <v>1</v>
      </c>
      <c r="D3076" s="220" t="s">
        <v>5018</v>
      </c>
      <c r="E3076" s="18" t="s">
        <v>1</v>
      </c>
      <c r="F3076" s="221">
        <v>25.183</v>
      </c>
      <c r="G3076" s="33"/>
      <c r="H3076" s="34"/>
    </row>
    <row r="3077" spans="1:8" s="2" customFormat="1" ht="16.899999999999999" customHeight="1">
      <c r="A3077" s="33"/>
      <c r="B3077" s="34"/>
      <c r="C3077" s="220" t="s">
        <v>1</v>
      </c>
      <c r="D3077" s="220" t="s">
        <v>3731</v>
      </c>
      <c r="E3077" s="18" t="s">
        <v>1</v>
      </c>
      <c r="F3077" s="221">
        <v>0</v>
      </c>
      <c r="G3077" s="33"/>
      <c r="H3077" s="34"/>
    </row>
    <row r="3078" spans="1:8" s="2" customFormat="1" ht="16.899999999999999" customHeight="1">
      <c r="A3078" s="33"/>
      <c r="B3078" s="34"/>
      <c r="C3078" s="220" t="s">
        <v>1</v>
      </c>
      <c r="D3078" s="220" t="s">
        <v>5019</v>
      </c>
      <c r="E3078" s="18" t="s">
        <v>1</v>
      </c>
      <c r="F3078" s="221">
        <v>23.010999999999999</v>
      </c>
      <c r="G3078" s="33"/>
      <c r="H3078" s="34"/>
    </row>
    <row r="3079" spans="1:8" s="2" customFormat="1" ht="16.899999999999999" customHeight="1">
      <c r="A3079" s="33"/>
      <c r="B3079" s="34"/>
      <c r="C3079" s="220" t="s">
        <v>1</v>
      </c>
      <c r="D3079" s="220" t="s">
        <v>3734</v>
      </c>
      <c r="E3079" s="18" t="s">
        <v>1</v>
      </c>
      <c r="F3079" s="221">
        <v>0</v>
      </c>
      <c r="G3079" s="33"/>
      <c r="H3079" s="34"/>
    </row>
    <row r="3080" spans="1:8" s="2" customFormat="1" ht="16.899999999999999" customHeight="1">
      <c r="A3080" s="33"/>
      <c r="B3080" s="34"/>
      <c r="C3080" s="220" t="s">
        <v>1</v>
      </c>
      <c r="D3080" s="220" t="s">
        <v>5020</v>
      </c>
      <c r="E3080" s="18" t="s">
        <v>1</v>
      </c>
      <c r="F3080" s="221">
        <v>14.875999999999999</v>
      </c>
      <c r="G3080" s="33"/>
      <c r="H3080" s="34"/>
    </row>
    <row r="3081" spans="1:8" s="2" customFormat="1" ht="16.899999999999999" customHeight="1">
      <c r="A3081" s="33"/>
      <c r="B3081" s="34"/>
      <c r="C3081" s="220" t="s">
        <v>1</v>
      </c>
      <c r="D3081" s="220" t="s">
        <v>3737</v>
      </c>
      <c r="E3081" s="18" t="s">
        <v>1</v>
      </c>
      <c r="F3081" s="221">
        <v>0</v>
      </c>
      <c r="G3081" s="33"/>
      <c r="H3081" s="34"/>
    </row>
    <row r="3082" spans="1:8" s="2" customFormat="1" ht="16.899999999999999" customHeight="1">
      <c r="A3082" s="33"/>
      <c r="B3082" s="34"/>
      <c r="C3082" s="220" t="s">
        <v>1</v>
      </c>
      <c r="D3082" s="220" t="s">
        <v>5021</v>
      </c>
      <c r="E3082" s="18" t="s">
        <v>1</v>
      </c>
      <c r="F3082" s="221">
        <v>21.46</v>
      </c>
      <c r="G3082" s="33"/>
      <c r="H3082" s="34"/>
    </row>
    <row r="3083" spans="1:8" s="2" customFormat="1" ht="16.899999999999999" customHeight="1">
      <c r="A3083" s="33"/>
      <c r="B3083" s="34"/>
      <c r="C3083" s="220" t="s">
        <v>1</v>
      </c>
      <c r="D3083" s="220" t="s">
        <v>3740</v>
      </c>
      <c r="E3083" s="18" t="s">
        <v>1</v>
      </c>
      <c r="F3083" s="221">
        <v>0</v>
      </c>
      <c r="G3083" s="33"/>
      <c r="H3083" s="34"/>
    </row>
    <row r="3084" spans="1:8" s="2" customFormat="1" ht="16.899999999999999" customHeight="1">
      <c r="A3084" s="33"/>
      <c r="B3084" s="34"/>
      <c r="C3084" s="220" t="s">
        <v>1</v>
      </c>
      <c r="D3084" s="220" t="s">
        <v>5022</v>
      </c>
      <c r="E3084" s="18" t="s">
        <v>1</v>
      </c>
      <c r="F3084" s="221">
        <v>7.4619999999999997</v>
      </c>
      <c r="G3084" s="33"/>
      <c r="H3084" s="34"/>
    </row>
    <row r="3085" spans="1:8" s="2" customFormat="1" ht="16.899999999999999" customHeight="1">
      <c r="A3085" s="33"/>
      <c r="B3085" s="34"/>
      <c r="C3085" s="220" t="s">
        <v>1856</v>
      </c>
      <c r="D3085" s="220" t="s">
        <v>510</v>
      </c>
      <c r="E3085" s="18" t="s">
        <v>1</v>
      </c>
      <c r="F3085" s="221">
        <v>275.13</v>
      </c>
      <c r="G3085" s="33"/>
      <c r="H3085" s="34"/>
    </row>
    <row r="3086" spans="1:8" s="2" customFormat="1" ht="16.899999999999999" customHeight="1">
      <c r="A3086" s="33"/>
      <c r="B3086" s="34"/>
      <c r="C3086" s="222" t="s">
        <v>5774</v>
      </c>
      <c r="D3086" s="33"/>
      <c r="E3086" s="33"/>
      <c r="F3086" s="33"/>
      <c r="G3086" s="33"/>
      <c r="H3086" s="34"/>
    </row>
    <row r="3087" spans="1:8" s="2" customFormat="1" ht="16.899999999999999" customHeight="1">
      <c r="A3087" s="33"/>
      <c r="B3087" s="34"/>
      <c r="C3087" s="220" t="s">
        <v>4998</v>
      </c>
      <c r="D3087" s="220" t="s">
        <v>4999</v>
      </c>
      <c r="E3087" s="18" t="s">
        <v>228</v>
      </c>
      <c r="F3087" s="221">
        <v>0.96399999999999997</v>
      </c>
      <c r="G3087" s="33"/>
      <c r="H3087" s="34"/>
    </row>
    <row r="3088" spans="1:8" s="2" customFormat="1" ht="16.899999999999999" customHeight="1">
      <c r="A3088" s="33"/>
      <c r="B3088" s="34"/>
      <c r="C3088" s="220" t="s">
        <v>525</v>
      </c>
      <c r="D3088" s="220" t="s">
        <v>526</v>
      </c>
      <c r="E3088" s="18" t="s">
        <v>228</v>
      </c>
      <c r="F3088" s="221">
        <v>216.357</v>
      </c>
      <c r="G3088" s="33"/>
      <c r="H3088" s="34"/>
    </row>
    <row r="3089" spans="1:8" s="2" customFormat="1" ht="16.899999999999999" customHeight="1">
      <c r="A3089" s="33"/>
      <c r="B3089" s="34"/>
      <c r="C3089" s="216" t="s">
        <v>1858</v>
      </c>
      <c r="D3089" s="217" t="s">
        <v>1</v>
      </c>
      <c r="E3089" s="218" t="s">
        <v>1</v>
      </c>
      <c r="F3089" s="219">
        <v>25.106999999999999</v>
      </c>
      <c r="G3089" s="33"/>
      <c r="H3089" s="34"/>
    </row>
    <row r="3090" spans="1:8" s="2" customFormat="1" ht="16.899999999999999" customHeight="1">
      <c r="A3090" s="33"/>
      <c r="B3090" s="34"/>
      <c r="C3090" s="220" t="s">
        <v>1</v>
      </c>
      <c r="D3090" s="220" t="s">
        <v>2209</v>
      </c>
      <c r="E3090" s="18" t="s">
        <v>1</v>
      </c>
      <c r="F3090" s="221">
        <v>0</v>
      </c>
      <c r="G3090" s="33"/>
      <c r="H3090" s="34"/>
    </row>
    <row r="3091" spans="1:8" s="2" customFormat="1" ht="16.899999999999999" customHeight="1">
      <c r="A3091" s="33"/>
      <c r="B3091" s="34"/>
      <c r="C3091" s="220" t="s">
        <v>1</v>
      </c>
      <c r="D3091" s="220" t="s">
        <v>5069</v>
      </c>
      <c r="E3091" s="18" t="s">
        <v>1</v>
      </c>
      <c r="F3091" s="221">
        <v>43.56</v>
      </c>
      <c r="G3091" s="33"/>
      <c r="H3091" s="34"/>
    </row>
    <row r="3092" spans="1:8" s="2" customFormat="1" ht="16.899999999999999" customHeight="1">
      <c r="A3092" s="33"/>
      <c r="B3092" s="34"/>
      <c r="C3092" s="220" t="s">
        <v>1</v>
      </c>
      <c r="D3092" s="220" t="s">
        <v>2069</v>
      </c>
      <c r="E3092" s="18" t="s">
        <v>1</v>
      </c>
      <c r="F3092" s="221">
        <v>0</v>
      </c>
      <c r="G3092" s="33"/>
      <c r="H3092" s="34"/>
    </row>
    <row r="3093" spans="1:8" s="2" customFormat="1" ht="16.899999999999999" customHeight="1">
      <c r="A3093" s="33"/>
      <c r="B3093" s="34"/>
      <c r="C3093" s="220" t="s">
        <v>1</v>
      </c>
      <c r="D3093" s="220" t="s">
        <v>4441</v>
      </c>
      <c r="E3093" s="18" t="s">
        <v>1</v>
      </c>
      <c r="F3093" s="221">
        <v>-2.42</v>
      </c>
      <c r="G3093" s="33"/>
      <c r="H3093" s="34"/>
    </row>
    <row r="3094" spans="1:8" s="2" customFormat="1" ht="16.899999999999999" customHeight="1">
      <c r="A3094" s="33"/>
      <c r="B3094" s="34"/>
      <c r="C3094" s="220" t="s">
        <v>1</v>
      </c>
      <c r="D3094" s="220" t="s">
        <v>5070</v>
      </c>
      <c r="E3094" s="18" t="s">
        <v>1</v>
      </c>
      <c r="F3094" s="221">
        <v>-3.3879999999999999</v>
      </c>
      <c r="G3094" s="33"/>
      <c r="H3094" s="34"/>
    </row>
    <row r="3095" spans="1:8" s="2" customFormat="1" ht="16.899999999999999" customHeight="1">
      <c r="A3095" s="33"/>
      <c r="B3095" s="34"/>
      <c r="C3095" s="220" t="s">
        <v>1</v>
      </c>
      <c r="D3095" s="220" t="s">
        <v>4442</v>
      </c>
      <c r="E3095" s="18" t="s">
        <v>1</v>
      </c>
      <c r="F3095" s="221">
        <v>-0.60499999999999998</v>
      </c>
      <c r="G3095" s="33"/>
      <c r="H3095" s="34"/>
    </row>
    <row r="3096" spans="1:8" s="2" customFormat="1" ht="16.899999999999999" customHeight="1">
      <c r="A3096" s="33"/>
      <c r="B3096" s="34"/>
      <c r="C3096" s="220" t="s">
        <v>1</v>
      </c>
      <c r="D3096" s="220" t="s">
        <v>5071</v>
      </c>
      <c r="E3096" s="18" t="s">
        <v>1</v>
      </c>
      <c r="F3096" s="221">
        <v>-0.96799999999999997</v>
      </c>
      <c r="G3096" s="33"/>
      <c r="H3096" s="34"/>
    </row>
    <row r="3097" spans="1:8" s="2" customFormat="1" ht="16.899999999999999" customHeight="1">
      <c r="A3097" s="33"/>
      <c r="B3097" s="34"/>
      <c r="C3097" s="220" t="s">
        <v>1</v>
      </c>
      <c r="D3097" s="220" t="s">
        <v>5072</v>
      </c>
      <c r="E3097" s="18" t="s">
        <v>1</v>
      </c>
      <c r="F3097" s="221">
        <v>-2.7229999999999999</v>
      </c>
      <c r="G3097" s="33"/>
      <c r="H3097" s="34"/>
    </row>
    <row r="3098" spans="1:8" s="2" customFormat="1" ht="16.899999999999999" customHeight="1">
      <c r="A3098" s="33"/>
      <c r="B3098" s="34"/>
      <c r="C3098" s="220" t="s">
        <v>1</v>
      </c>
      <c r="D3098" s="220" t="s">
        <v>4443</v>
      </c>
      <c r="E3098" s="18" t="s">
        <v>1</v>
      </c>
      <c r="F3098" s="221">
        <v>-1.9359999999999999</v>
      </c>
      <c r="G3098" s="33"/>
      <c r="H3098" s="34"/>
    </row>
    <row r="3099" spans="1:8" s="2" customFormat="1" ht="16.899999999999999" customHeight="1">
      <c r="A3099" s="33"/>
      <c r="B3099" s="34"/>
      <c r="C3099" s="220" t="s">
        <v>1</v>
      </c>
      <c r="D3099" s="220" t="s">
        <v>4444</v>
      </c>
      <c r="E3099" s="18" t="s">
        <v>1</v>
      </c>
      <c r="F3099" s="221">
        <v>-2.0569999999999999</v>
      </c>
      <c r="G3099" s="33"/>
      <c r="H3099" s="34"/>
    </row>
    <row r="3100" spans="1:8" s="2" customFormat="1" ht="16.899999999999999" customHeight="1">
      <c r="A3100" s="33"/>
      <c r="B3100" s="34"/>
      <c r="C3100" s="220" t="s">
        <v>1</v>
      </c>
      <c r="D3100" s="220" t="s">
        <v>5073</v>
      </c>
      <c r="E3100" s="18" t="s">
        <v>1</v>
      </c>
      <c r="F3100" s="221">
        <v>-4.3559999999999999</v>
      </c>
      <c r="G3100" s="33"/>
      <c r="H3100" s="34"/>
    </row>
    <row r="3101" spans="1:8" s="2" customFormat="1" ht="16.899999999999999" customHeight="1">
      <c r="A3101" s="33"/>
      <c r="B3101" s="34"/>
      <c r="C3101" s="220" t="s">
        <v>1858</v>
      </c>
      <c r="D3101" s="220" t="s">
        <v>195</v>
      </c>
      <c r="E3101" s="18" t="s">
        <v>1</v>
      </c>
      <c r="F3101" s="221">
        <v>25.106999999999999</v>
      </c>
      <c r="G3101" s="33"/>
      <c r="H3101" s="34"/>
    </row>
    <row r="3102" spans="1:8" s="2" customFormat="1" ht="16.899999999999999" customHeight="1">
      <c r="A3102" s="33"/>
      <c r="B3102" s="34"/>
      <c r="C3102" s="222" t="s">
        <v>5774</v>
      </c>
      <c r="D3102" s="33"/>
      <c r="E3102" s="33"/>
      <c r="F3102" s="33"/>
      <c r="G3102" s="33"/>
      <c r="H3102" s="34"/>
    </row>
    <row r="3103" spans="1:8" s="2" customFormat="1" ht="16.899999999999999" customHeight="1">
      <c r="A3103" s="33"/>
      <c r="B3103" s="34"/>
      <c r="C3103" s="220" t="s">
        <v>5066</v>
      </c>
      <c r="D3103" s="220" t="s">
        <v>5067</v>
      </c>
      <c r="E3103" s="18" t="s">
        <v>228</v>
      </c>
      <c r="F3103" s="221">
        <v>1.506</v>
      </c>
      <c r="G3103" s="33"/>
      <c r="H3103" s="34"/>
    </row>
    <row r="3104" spans="1:8" s="2" customFormat="1" ht="16.899999999999999" customHeight="1">
      <c r="A3104" s="33"/>
      <c r="B3104" s="34"/>
      <c r="C3104" s="220" t="s">
        <v>5074</v>
      </c>
      <c r="D3104" s="220" t="s">
        <v>5075</v>
      </c>
      <c r="E3104" s="18" t="s">
        <v>228</v>
      </c>
      <c r="F3104" s="221">
        <v>20.085999999999999</v>
      </c>
      <c r="G3104" s="33"/>
      <c r="H3104" s="34"/>
    </row>
    <row r="3105" spans="1:8" s="2" customFormat="1" ht="16.899999999999999" customHeight="1">
      <c r="A3105" s="33"/>
      <c r="B3105" s="34"/>
      <c r="C3105" s="220" t="s">
        <v>5077</v>
      </c>
      <c r="D3105" s="220" t="s">
        <v>5078</v>
      </c>
      <c r="E3105" s="18" t="s">
        <v>228</v>
      </c>
      <c r="F3105" s="221">
        <v>3.5150000000000001</v>
      </c>
      <c r="G3105" s="33"/>
      <c r="H3105" s="34"/>
    </row>
    <row r="3106" spans="1:8" s="2" customFormat="1" ht="16.899999999999999" customHeight="1">
      <c r="A3106" s="33"/>
      <c r="B3106" s="34"/>
      <c r="C3106" s="220" t="s">
        <v>3847</v>
      </c>
      <c r="D3106" s="220" t="s">
        <v>3848</v>
      </c>
      <c r="E3106" s="18" t="s">
        <v>228</v>
      </c>
      <c r="F3106" s="221">
        <v>25.106999999999999</v>
      </c>
      <c r="G3106" s="33"/>
      <c r="H3106" s="34"/>
    </row>
    <row r="3107" spans="1:8" s="2" customFormat="1" ht="16.899999999999999" customHeight="1">
      <c r="A3107" s="33"/>
      <c r="B3107" s="34"/>
      <c r="C3107" s="220" t="s">
        <v>326</v>
      </c>
      <c r="D3107" s="220" t="s">
        <v>327</v>
      </c>
      <c r="E3107" s="18" t="s">
        <v>228</v>
      </c>
      <c r="F3107" s="221">
        <v>209.684</v>
      </c>
      <c r="G3107" s="33"/>
      <c r="H3107" s="34"/>
    </row>
    <row r="3108" spans="1:8" s="2" customFormat="1" ht="16.899999999999999" customHeight="1">
      <c r="A3108" s="33"/>
      <c r="B3108" s="34"/>
      <c r="C3108" s="216" t="s">
        <v>1860</v>
      </c>
      <c r="D3108" s="217" t="s">
        <v>1</v>
      </c>
      <c r="E3108" s="218" t="s">
        <v>1</v>
      </c>
      <c r="F3108" s="219">
        <v>43.56</v>
      </c>
      <c r="G3108" s="33"/>
      <c r="H3108" s="34"/>
    </row>
    <row r="3109" spans="1:8" s="2" customFormat="1" ht="16.899999999999999" customHeight="1">
      <c r="A3109" s="33"/>
      <c r="B3109" s="34"/>
      <c r="C3109" s="220" t="s">
        <v>1</v>
      </c>
      <c r="D3109" s="220" t="s">
        <v>2209</v>
      </c>
      <c r="E3109" s="18" t="s">
        <v>1</v>
      </c>
      <c r="F3109" s="221">
        <v>0</v>
      </c>
      <c r="G3109" s="33"/>
      <c r="H3109" s="34"/>
    </row>
    <row r="3110" spans="1:8" s="2" customFormat="1" ht="16.899999999999999" customHeight="1">
      <c r="A3110" s="33"/>
      <c r="B3110" s="34"/>
      <c r="C3110" s="220" t="s">
        <v>1</v>
      </c>
      <c r="D3110" s="220" t="s">
        <v>5069</v>
      </c>
      <c r="E3110" s="18" t="s">
        <v>1</v>
      </c>
      <c r="F3110" s="221">
        <v>43.56</v>
      </c>
      <c r="G3110" s="33"/>
      <c r="H3110" s="34"/>
    </row>
    <row r="3111" spans="1:8" s="2" customFormat="1" ht="16.899999999999999" customHeight="1">
      <c r="A3111" s="33"/>
      <c r="B3111" s="34"/>
      <c r="C3111" s="220" t="s">
        <v>1860</v>
      </c>
      <c r="D3111" s="220" t="s">
        <v>510</v>
      </c>
      <c r="E3111" s="18" t="s">
        <v>1</v>
      </c>
      <c r="F3111" s="221">
        <v>43.56</v>
      </c>
      <c r="G3111" s="33"/>
      <c r="H3111" s="34"/>
    </row>
    <row r="3112" spans="1:8" s="2" customFormat="1" ht="16.899999999999999" customHeight="1">
      <c r="A3112" s="33"/>
      <c r="B3112" s="34"/>
      <c r="C3112" s="222" t="s">
        <v>5774</v>
      </c>
      <c r="D3112" s="33"/>
      <c r="E3112" s="33"/>
      <c r="F3112" s="33"/>
      <c r="G3112" s="33"/>
      <c r="H3112" s="34"/>
    </row>
    <row r="3113" spans="1:8" s="2" customFormat="1" ht="16.899999999999999" customHeight="1">
      <c r="A3113" s="33"/>
      <c r="B3113" s="34"/>
      <c r="C3113" s="220" t="s">
        <v>5066</v>
      </c>
      <c r="D3113" s="220" t="s">
        <v>5067</v>
      </c>
      <c r="E3113" s="18" t="s">
        <v>228</v>
      </c>
      <c r="F3113" s="221">
        <v>1.506</v>
      </c>
      <c r="G3113" s="33"/>
      <c r="H3113" s="34"/>
    </row>
    <row r="3114" spans="1:8" s="2" customFormat="1" ht="16.899999999999999" customHeight="1">
      <c r="A3114" s="33"/>
      <c r="B3114" s="34"/>
      <c r="C3114" s="220" t="s">
        <v>525</v>
      </c>
      <c r="D3114" s="220" t="s">
        <v>526</v>
      </c>
      <c r="E3114" s="18" t="s">
        <v>228</v>
      </c>
      <c r="F3114" s="221">
        <v>216.357</v>
      </c>
      <c r="G3114" s="33"/>
      <c r="H3114" s="34"/>
    </row>
    <row r="3115" spans="1:8" s="2" customFormat="1" ht="16.899999999999999" customHeight="1">
      <c r="A3115" s="33"/>
      <c r="B3115" s="34"/>
      <c r="C3115" s="216" t="s">
        <v>1866</v>
      </c>
      <c r="D3115" s="217" t="s">
        <v>1</v>
      </c>
      <c r="E3115" s="218" t="s">
        <v>1</v>
      </c>
      <c r="F3115" s="219">
        <v>201.23400000000001</v>
      </c>
      <c r="G3115" s="33"/>
      <c r="H3115" s="34"/>
    </row>
    <row r="3116" spans="1:8" s="2" customFormat="1" ht="16.899999999999999" customHeight="1">
      <c r="A3116" s="33"/>
      <c r="B3116" s="34"/>
      <c r="C3116" s="220" t="s">
        <v>1</v>
      </c>
      <c r="D3116" s="220" t="s">
        <v>4303</v>
      </c>
      <c r="E3116" s="18" t="s">
        <v>1</v>
      </c>
      <c r="F3116" s="221">
        <v>2.2440000000000002</v>
      </c>
      <c r="G3116" s="33"/>
      <c r="H3116" s="34"/>
    </row>
    <row r="3117" spans="1:8" s="2" customFormat="1" ht="16.899999999999999" customHeight="1">
      <c r="A3117" s="33"/>
      <c r="B3117" s="34"/>
      <c r="C3117" s="220" t="s">
        <v>1</v>
      </c>
      <c r="D3117" s="220" t="s">
        <v>2049</v>
      </c>
      <c r="E3117" s="18" t="s">
        <v>1</v>
      </c>
      <c r="F3117" s="221">
        <v>43.89</v>
      </c>
      <c r="G3117" s="33"/>
      <c r="H3117" s="34"/>
    </row>
    <row r="3118" spans="1:8" s="2" customFormat="1" ht="16.899999999999999" customHeight="1">
      <c r="A3118" s="33"/>
      <c r="B3118" s="34"/>
      <c r="C3118" s="220" t="s">
        <v>1</v>
      </c>
      <c r="D3118" s="220" t="s">
        <v>2050</v>
      </c>
      <c r="E3118" s="18" t="s">
        <v>1</v>
      </c>
      <c r="F3118" s="221">
        <v>155.1</v>
      </c>
      <c r="G3118" s="33"/>
      <c r="H3118" s="34"/>
    </row>
    <row r="3119" spans="1:8" s="2" customFormat="1" ht="16.899999999999999" customHeight="1">
      <c r="A3119" s="33"/>
      <c r="B3119" s="34"/>
      <c r="C3119" s="220" t="s">
        <v>1866</v>
      </c>
      <c r="D3119" s="220" t="s">
        <v>195</v>
      </c>
      <c r="E3119" s="18" t="s">
        <v>1</v>
      </c>
      <c r="F3119" s="221">
        <v>201.23400000000001</v>
      </c>
      <c r="G3119" s="33"/>
      <c r="H3119" s="34"/>
    </row>
    <row r="3120" spans="1:8" s="2" customFormat="1" ht="16.899999999999999" customHeight="1">
      <c r="A3120" s="33"/>
      <c r="B3120" s="34"/>
      <c r="C3120" s="222" t="s">
        <v>5774</v>
      </c>
      <c r="D3120" s="33"/>
      <c r="E3120" s="33"/>
      <c r="F3120" s="33"/>
      <c r="G3120" s="33"/>
      <c r="H3120" s="34"/>
    </row>
    <row r="3121" spans="1:8" s="2" customFormat="1" ht="16.899999999999999" customHeight="1">
      <c r="A3121" s="33"/>
      <c r="B3121" s="34"/>
      <c r="C3121" s="220" t="s">
        <v>2043</v>
      </c>
      <c r="D3121" s="220" t="s">
        <v>2044</v>
      </c>
      <c r="E3121" s="18" t="s">
        <v>228</v>
      </c>
      <c r="F3121" s="221">
        <v>201.23400000000001</v>
      </c>
      <c r="G3121" s="33"/>
      <c r="H3121" s="34"/>
    </row>
    <row r="3122" spans="1:8" s="2" customFormat="1" ht="16.899999999999999" customHeight="1">
      <c r="A3122" s="33"/>
      <c r="B3122" s="34"/>
      <c r="C3122" s="220" t="s">
        <v>2096</v>
      </c>
      <c r="D3122" s="220" t="s">
        <v>2097</v>
      </c>
      <c r="E3122" s="18" t="s">
        <v>228</v>
      </c>
      <c r="F3122" s="221">
        <v>12.074</v>
      </c>
      <c r="G3122" s="33"/>
      <c r="H3122" s="34"/>
    </row>
    <row r="3123" spans="1:8" s="2" customFormat="1" ht="16.899999999999999" customHeight="1">
      <c r="A3123" s="33"/>
      <c r="B3123" s="34"/>
      <c r="C3123" s="220" t="s">
        <v>4998</v>
      </c>
      <c r="D3123" s="220" t="s">
        <v>4999</v>
      </c>
      <c r="E3123" s="18" t="s">
        <v>228</v>
      </c>
      <c r="F3123" s="221">
        <v>0.96399999999999997</v>
      </c>
      <c r="G3123" s="33"/>
      <c r="H3123" s="34"/>
    </row>
    <row r="3124" spans="1:8" s="2" customFormat="1" ht="16.899999999999999" customHeight="1">
      <c r="A3124" s="33"/>
      <c r="B3124" s="34"/>
      <c r="C3124" s="220" t="s">
        <v>2101</v>
      </c>
      <c r="D3124" s="220" t="s">
        <v>2102</v>
      </c>
      <c r="E3124" s="18" t="s">
        <v>228</v>
      </c>
      <c r="F3124" s="221">
        <v>160.98699999999999</v>
      </c>
      <c r="G3124" s="33"/>
      <c r="H3124" s="34"/>
    </row>
    <row r="3125" spans="1:8" s="2" customFormat="1" ht="16.899999999999999" customHeight="1">
      <c r="A3125" s="33"/>
      <c r="B3125" s="34"/>
      <c r="C3125" s="220" t="s">
        <v>2105</v>
      </c>
      <c r="D3125" s="220" t="s">
        <v>2106</v>
      </c>
      <c r="E3125" s="18" t="s">
        <v>228</v>
      </c>
      <c r="F3125" s="221">
        <v>28.172999999999998</v>
      </c>
      <c r="G3125" s="33"/>
      <c r="H3125" s="34"/>
    </row>
    <row r="3126" spans="1:8" s="2" customFormat="1" ht="16.899999999999999" customHeight="1">
      <c r="A3126" s="33"/>
      <c r="B3126" s="34"/>
      <c r="C3126" s="220" t="s">
        <v>326</v>
      </c>
      <c r="D3126" s="220" t="s">
        <v>327</v>
      </c>
      <c r="E3126" s="18" t="s">
        <v>228</v>
      </c>
      <c r="F3126" s="221">
        <v>209.684</v>
      </c>
      <c r="G3126" s="33"/>
      <c r="H3126" s="34"/>
    </row>
    <row r="3127" spans="1:8" s="2" customFormat="1" ht="16.899999999999999" customHeight="1">
      <c r="A3127" s="33"/>
      <c r="B3127" s="34"/>
      <c r="C3127" s="216" t="s">
        <v>529</v>
      </c>
      <c r="D3127" s="217" t="s">
        <v>1</v>
      </c>
      <c r="E3127" s="218" t="s">
        <v>1</v>
      </c>
      <c r="F3127" s="219">
        <v>216.357</v>
      </c>
      <c r="G3127" s="33"/>
      <c r="H3127" s="34"/>
    </row>
    <row r="3128" spans="1:8" s="2" customFormat="1" ht="16.899999999999999" customHeight="1">
      <c r="A3128" s="33"/>
      <c r="B3128" s="34"/>
      <c r="C3128" s="220" t="s">
        <v>1</v>
      </c>
      <c r="D3128" s="220" t="s">
        <v>2266</v>
      </c>
      <c r="E3128" s="18" t="s">
        <v>1</v>
      </c>
      <c r="F3128" s="221">
        <v>0</v>
      </c>
      <c r="G3128" s="33"/>
      <c r="H3128" s="34"/>
    </row>
    <row r="3129" spans="1:8" s="2" customFormat="1" ht="16.899999999999999" customHeight="1">
      <c r="A3129" s="33"/>
      <c r="B3129" s="34"/>
      <c r="C3129" s="220" t="s">
        <v>1</v>
      </c>
      <c r="D3129" s="220" t="s">
        <v>3862</v>
      </c>
      <c r="E3129" s="18" t="s">
        <v>1</v>
      </c>
      <c r="F3129" s="221">
        <v>275.13</v>
      </c>
      <c r="G3129" s="33"/>
      <c r="H3129" s="34"/>
    </row>
    <row r="3130" spans="1:8" s="2" customFormat="1" ht="16.899999999999999" customHeight="1">
      <c r="A3130" s="33"/>
      <c r="B3130" s="34"/>
      <c r="C3130" s="220" t="s">
        <v>1</v>
      </c>
      <c r="D3130" s="220" t="s">
        <v>3863</v>
      </c>
      <c r="E3130" s="18" t="s">
        <v>1</v>
      </c>
      <c r="F3130" s="221">
        <v>43.56</v>
      </c>
      <c r="G3130" s="33"/>
      <c r="H3130" s="34"/>
    </row>
    <row r="3131" spans="1:8" s="2" customFormat="1" ht="16.899999999999999" customHeight="1">
      <c r="A3131" s="33"/>
      <c r="B3131" s="34"/>
      <c r="C3131" s="220" t="s">
        <v>1</v>
      </c>
      <c r="D3131" s="220" t="s">
        <v>2270</v>
      </c>
      <c r="E3131" s="18" t="s">
        <v>1</v>
      </c>
      <c r="F3131" s="221">
        <v>0</v>
      </c>
      <c r="G3131" s="33"/>
      <c r="H3131" s="34"/>
    </row>
    <row r="3132" spans="1:8" s="2" customFormat="1" ht="16.899999999999999" customHeight="1">
      <c r="A3132" s="33"/>
      <c r="B3132" s="34"/>
      <c r="C3132" s="220" t="s">
        <v>1</v>
      </c>
      <c r="D3132" s="220" t="s">
        <v>2271</v>
      </c>
      <c r="E3132" s="18" t="s">
        <v>1</v>
      </c>
      <c r="F3132" s="221">
        <v>-16.420999999999999</v>
      </c>
      <c r="G3132" s="33"/>
      <c r="H3132" s="34"/>
    </row>
    <row r="3133" spans="1:8" s="2" customFormat="1" ht="16.899999999999999" customHeight="1">
      <c r="A3133" s="33"/>
      <c r="B3133" s="34"/>
      <c r="C3133" s="220" t="s">
        <v>1</v>
      </c>
      <c r="D3133" s="220" t="s">
        <v>3864</v>
      </c>
      <c r="E3133" s="18" t="s">
        <v>1</v>
      </c>
      <c r="F3133" s="221">
        <v>0</v>
      </c>
      <c r="G3133" s="33"/>
      <c r="H3133" s="34"/>
    </row>
    <row r="3134" spans="1:8" s="2" customFormat="1" ht="16.899999999999999" customHeight="1">
      <c r="A3134" s="33"/>
      <c r="B3134" s="34"/>
      <c r="C3134" s="220" t="s">
        <v>1</v>
      </c>
      <c r="D3134" s="220" t="s">
        <v>3865</v>
      </c>
      <c r="E3134" s="18" t="s">
        <v>1</v>
      </c>
      <c r="F3134" s="221">
        <v>-7.008</v>
      </c>
      <c r="G3134" s="33"/>
      <c r="H3134" s="34"/>
    </row>
    <row r="3135" spans="1:8" s="2" customFormat="1" ht="16.899999999999999" customHeight="1">
      <c r="A3135" s="33"/>
      <c r="B3135" s="34"/>
      <c r="C3135" s="220" t="s">
        <v>1</v>
      </c>
      <c r="D3135" s="220" t="s">
        <v>3866</v>
      </c>
      <c r="E3135" s="18" t="s">
        <v>1</v>
      </c>
      <c r="F3135" s="221">
        <v>-2.0990000000000002</v>
      </c>
      <c r="G3135" s="33"/>
      <c r="H3135" s="34"/>
    </row>
    <row r="3136" spans="1:8" s="2" customFormat="1" ht="16.899999999999999" customHeight="1">
      <c r="A3136" s="33"/>
      <c r="B3136" s="34"/>
      <c r="C3136" s="220" t="s">
        <v>1</v>
      </c>
      <c r="D3136" s="220" t="s">
        <v>5093</v>
      </c>
      <c r="E3136" s="18" t="s">
        <v>1</v>
      </c>
      <c r="F3136" s="221">
        <v>0</v>
      </c>
      <c r="G3136" s="33"/>
      <c r="H3136" s="34"/>
    </row>
    <row r="3137" spans="1:8" s="2" customFormat="1" ht="16.899999999999999" customHeight="1">
      <c r="A3137" s="33"/>
      <c r="B3137" s="34"/>
      <c r="C3137" s="220" t="s">
        <v>1</v>
      </c>
      <c r="D3137" s="220" t="s">
        <v>5094</v>
      </c>
      <c r="E3137" s="18" t="s">
        <v>1</v>
      </c>
      <c r="F3137" s="221">
        <v>-65.801000000000002</v>
      </c>
      <c r="G3137" s="33"/>
      <c r="H3137" s="34"/>
    </row>
    <row r="3138" spans="1:8" s="2" customFormat="1" ht="16.899999999999999" customHeight="1">
      <c r="A3138" s="33"/>
      <c r="B3138" s="34"/>
      <c r="C3138" s="220" t="s">
        <v>1</v>
      </c>
      <c r="D3138" s="220" t="s">
        <v>5095</v>
      </c>
      <c r="E3138" s="18" t="s">
        <v>1</v>
      </c>
      <c r="F3138" s="221">
        <v>-4.4820000000000002</v>
      </c>
      <c r="G3138" s="33"/>
      <c r="H3138" s="34"/>
    </row>
    <row r="3139" spans="1:8" s="2" customFormat="1" ht="16.899999999999999" customHeight="1">
      <c r="A3139" s="33"/>
      <c r="B3139" s="34"/>
      <c r="C3139" s="220" t="s">
        <v>1</v>
      </c>
      <c r="D3139" s="220" t="s">
        <v>5096</v>
      </c>
      <c r="E3139" s="18" t="s">
        <v>1</v>
      </c>
      <c r="F3139" s="221">
        <v>-5.8209999999999997</v>
      </c>
      <c r="G3139" s="33"/>
      <c r="H3139" s="34"/>
    </row>
    <row r="3140" spans="1:8" s="2" customFormat="1" ht="16.899999999999999" customHeight="1">
      <c r="A3140" s="33"/>
      <c r="B3140" s="34"/>
      <c r="C3140" s="220" t="s">
        <v>1</v>
      </c>
      <c r="D3140" s="220" t="s">
        <v>5097</v>
      </c>
      <c r="E3140" s="18" t="s">
        <v>1</v>
      </c>
      <c r="F3140" s="221">
        <v>-0.70099999999999996</v>
      </c>
      <c r="G3140" s="33"/>
      <c r="H3140" s="34"/>
    </row>
    <row r="3141" spans="1:8" s="2" customFormat="1" ht="16.899999999999999" customHeight="1">
      <c r="A3141" s="33"/>
      <c r="B3141" s="34"/>
      <c r="C3141" s="220" t="s">
        <v>529</v>
      </c>
      <c r="D3141" s="220" t="s">
        <v>195</v>
      </c>
      <c r="E3141" s="18" t="s">
        <v>1</v>
      </c>
      <c r="F3141" s="221">
        <v>216.357</v>
      </c>
      <c r="G3141" s="33"/>
      <c r="H3141" s="34"/>
    </row>
    <row r="3142" spans="1:8" s="2" customFormat="1" ht="16.899999999999999" customHeight="1">
      <c r="A3142" s="33"/>
      <c r="B3142" s="34"/>
      <c r="C3142" s="216" t="s">
        <v>5786</v>
      </c>
      <c r="D3142" s="217" t="s">
        <v>1</v>
      </c>
      <c r="E3142" s="218" t="s">
        <v>1</v>
      </c>
      <c r="F3142" s="219">
        <v>25.898</v>
      </c>
      <c r="G3142" s="33"/>
      <c r="H3142" s="34"/>
    </row>
    <row r="3143" spans="1:8" s="2" customFormat="1" ht="26.45" customHeight="1">
      <c r="A3143" s="33"/>
      <c r="B3143" s="34"/>
      <c r="C3143" s="215" t="s">
        <v>5787</v>
      </c>
      <c r="D3143" s="215" t="s">
        <v>144</v>
      </c>
      <c r="E3143" s="33"/>
      <c r="F3143" s="33"/>
      <c r="G3143" s="33"/>
      <c r="H3143" s="34"/>
    </row>
    <row r="3144" spans="1:8" s="2" customFormat="1" ht="16.899999999999999" customHeight="1">
      <c r="A3144" s="33"/>
      <c r="B3144" s="34"/>
      <c r="C3144" s="216" t="s">
        <v>3431</v>
      </c>
      <c r="D3144" s="217" t="s">
        <v>1</v>
      </c>
      <c r="E3144" s="218" t="s">
        <v>1</v>
      </c>
      <c r="F3144" s="219">
        <v>2</v>
      </c>
      <c r="G3144" s="33"/>
      <c r="H3144" s="34"/>
    </row>
    <row r="3145" spans="1:8" s="2" customFormat="1" ht="16.899999999999999" customHeight="1">
      <c r="A3145" s="33"/>
      <c r="B3145" s="34"/>
      <c r="C3145" s="220" t="s">
        <v>1</v>
      </c>
      <c r="D3145" s="220" t="s">
        <v>4200</v>
      </c>
      <c r="E3145" s="18" t="s">
        <v>1</v>
      </c>
      <c r="F3145" s="221">
        <v>2</v>
      </c>
      <c r="G3145" s="33"/>
      <c r="H3145" s="34"/>
    </row>
    <row r="3146" spans="1:8" s="2" customFormat="1" ht="16.899999999999999" customHeight="1">
      <c r="A3146" s="33"/>
      <c r="B3146" s="34"/>
      <c r="C3146" s="220" t="s">
        <v>3431</v>
      </c>
      <c r="D3146" s="220" t="s">
        <v>195</v>
      </c>
      <c r="E3146" s="18" t="s">
        <v>1</v>
      </c>
      <c r="F3146" s="221">
        <v>2</v>
      </c>
      <c r="G3146" s="33"/>
      <c r="H3146" s="34"/>
    </row>
    <row r="3147" spans="1:8" s="2" customFormat="1" ht="16.899999999999999" customHeight="1">
      <c r="A3147" s="33"/>
      <c r="B3147" s="34"/>
      <c r="C3147" s="222" t="s">
        <v>5774</v>
      </c>
      <c r="D3147" s="33"/>
      <c r="E3147" s="33"/>
      <c r="F3147" s="33"/>
      <c r="G3147" s="33"/>
      <c r="H3147" s="34"/>
    </row>
    <row r="3148" spans="1:8" s="2" customFormat="1" ht="16.899999999999999" customHeight="1">
      <c r="A3148" s="33"/>
      <c r="B3148" s="34"/>
      <c r="C3148" s="220" t="s">
        <v>278</v>
      </c>
      <c r="D3148" s="220" t="s">
        <v>279</v>
      </c>
      <c r="E3148" s="18" t="s">
        <v>280</v>
      </c>
      <c r="F3148" s="221">
        <v>2</v>
      </c>
      <c r="G3148" s="33"/>
      <c r="H3148" s="34"/>
    </row>
    <row r="3149" spans="1:8" s="2" customFormat="1" ht="16.899999999999999" customHeight="1">
      <c r="A3149" s="33"/>
      <c r="B3149" s="34"/>
      <c r="C3149" s="220" t="s">
        <v>283</v>
      </c>
      <c r="D3149" s="220" t="s">
        <v>284</v>
      </c>
      <c r="E3149" s="18" t="s">
        <v>280</v>
      </c>
      <c r="F3149" s="221">
        <v>2</v>
      </c>
      <c r="G3149" s="33"/>
      <c r="H3149" s="34"/>
    </row>
    <row r="3150" spans="1:8" s="2" customFormat="1" ht="16.899999999999999" customHeight="1">
      <c r="A3150" s="33"/>
      <c r="B3150" s="34"/>
      <c r="C3150" s="220" t="s">
        <v>302</v>
      </c>
      <c r="D3150" s="220" t="s">
        <v>303</v>
      </c>
      <c r="E3150" s="18" t="s">
        <v>234</v>
      </c>
      <c r="F3150" s="221">
        <v>0.16400000000000001</v>
      </c>
      <c r="G3150" s="33"/>
      <c r="H3150" s="34"/>
    </row>
    <row r="3151" spans="1:8" s="2" customFormat="1" ht="16.899999999999999" customHeight="1">
      <c r="A3151" s="33"/>
      <c r="B3151" s="34"/>
      <c r="C3151" s="216" t="s">
        <v>1487</v>
      </c>
      <c r="D3151" s="217" t="s">
        <v>1</v>
      </c>
      <c r="E3151" s="218" t="s">
        <v>1</v>
      </c>
      <c r="F3151" s="219">
        <v>5.8460000000000001</v>
      </c>
      <c r="G3151" s="33"/>
      <c r="H3151" s="34"/>
    </row>
    <row r="3152" spans="1:8" s="2" customFormat="1" ht="16.899999999999999" customHeight="1">
      <c r="A3152" s="33"/>
      <c r="B3152" s="34"/>
      <c r="C3152" s="220" t="s">
        <v>1</v>
      </c>
      <c r="D3152" s="220" t="s">
        <v>1640</v>
      </c>
      <c r="E3152" s="18" t="s">
        <v>1</v>
      </c>
      <c r="F3152" s="221">
        <v>0</v>
      </c>
      <c r="G3152" s="33"/>
      <c r="H3152" s="34"/>
    </row>
    <row r="3153" spans="1:8" s="2" customFormat="1" ht="16.899999999999999" customHeight="1">
      <c r="A3153" s="33"/>
      <c r="B3153" s="34"/>
      <c r="C3153" s="220" t="s">
        <v>1</v>
      </c>
      <c r="D3153" s="220" t="s">
        <v>638</v>
      </c>
      <c r="E3153" s="18" t="s">
        <v>1</v>
      </c>
      <c r="F3153" s="221">
        <v>5.8460000000000001</v>
      </c>
      <c r="G3153" s="33"/>
      <c r="H3153" s="34"/>
    </row>
    <row r="3154" spans="1:8" s="2" customFormat="1" ht="16.899999999999999" customHeight="1">
      <c r="A3154" s="33"/>
      <c r="B3154" s="34"/>
      <c r="C3154" s="220" t="s">
        <v>1487</v>
      </c>
      <c r="D3154" s="220" t="s">
        <v>195</v>
      </c>
      <c r="E3154" s="18" t="s">
        <v>1</v>
      </c>
      <c r="F3154" s="221">
        <v>5.8460000000000001</v>
      </c>
      <c r="G3154" s="33"/>
      <c r="H3154" s="34"/>
    </row>
    <row r="3155" spans="1:8" s="2" customFormat="1" ht="16.899999999999999" customHeight="1">
      <c r="A3155" s="33"/>
      <c r="B3155" s="34"/>
      <c r="C3155" s="222" t="s">
        <v>5774</v>
      </c>
      <c r="D3155" s="33"/>
      <c r="E3155" s="33"/>
      <c r="F3155" s="33"/>
      <c r="G3155" s="33"/>
      <c r="H3155" s="34"/>
    </row>
    <row r="3156" spans="1:8" s="2" customFormat="1" ht="16.899999999999999" customHeight="1">
      <c r="A3156" s="33"/>
      <c r="B3156" s="34"/>
      <c r="C3156" s="220" t="s">
        <v>5438</v>
      </c>
      <c r="D3156" s="220" t="s">
        <v>5439</v>
      </c>
      <c r="E3156" s="18" t="s">
        <v>288</v>
      </c>
      <c r="F3156" s="221">
        <v>5.8460000000000001</v>
      </c>
      <c r="G3156" s="33"/>
      <c r="H3156" s="34"/>
    </row>
    <row r="3157" spans="1:8" s="2" customFormat="1" ht="16.899999999999999" customHeight="1">
      <c r="A3157" s="33"/>
      <c r="B3157" s="34"/>
      <c r="C3157" s="220" t="s">
        <v>348</v>
      </c>
      <c r="D3157" s="220" t="s">
        <v>349</v>
      </c>
      <c r="E3157" s="18" t="s">
        <v>228</v>
      </c>
      <c r="F3157" s="221">
        <v>1.169</v>
      </c>
      <c r="G3157" s="33"/>
      <c r="H3157" s="34"/>
    </row>
    <row r="3158" spans="1:8" s="2" customFormat="1" ht="16.899999999999999" customHeight="1">
      <c r="A3158" s="33"/>
      <c r="B3158" s="34"/>
      <c r="C3158" s="220" t="s">
        <v>525</v>
      </c>
      <c r="D3158" s="220" t="s">
        <v>526</v>
      </c>
      <c r="E3158" s="18" t="s">
        <v>228</v>
      </c>
      <c r="F3158" s="221">
        <v>25.898</v>
      </c>
      <c r="G3158" s="33"/>
      <c r="H3158" s="34"/>
    </row>
    <row r="3159" spans="1:8" s="2" customFormat="1" ht="16.899999999999999" customHeight="1">
      <c r="A3159" s="33"/>
      <c r="B3159" s="34"/>
      <c r="C3159" s="220" t="s">
        <v>5443</v>
      </c>
      <c r="D3159" s="220" t="s">
        <v>5444</v>
      </c>
      <c r="E3159" s="18" t="s">
        <v>288</v>
      </c>
      <c r="F3159" s="221">
        <v>11.692</v>
      </c>
      <c r="G3159" s="33"/>
      <c r="H3159" s="34"/>
    </row>
    <row r="3160" spans="1:8" s="2" customFormat="1" ht="16.899999999999999" customHeight="1">
      <c r="A3160" s="33"/>
      <c r="B3160" s="34"/>
      <c r="C3160" s="216" t="s">
        <v>4138</v>
      </c>
      <c r="D3160" s="217" t="s">
        <v>1</v>
      </c>
      <c r="E3160" s="218" t="s">
        <v>1</v>
      </c>
      <c r="F3160" s="219">
        <v>1.903</v>
      </c>
      <c r="G3160" s="33"/>
      <c r="H3160" s="34"/>
    </row>
    <row r="3161" spans="1:8" s="2" customFormat="1" ht="16.899999999999999" customHeight="1">
      <c r="A3161" s="33"/>
      <c r="B3161" s="34"/>
      <c r="C3161" s="220" t="s">
        <v>1</v>
      </c>
      <c r="D3161" s="220" t="s">
        <v>3557</v>
      </c>
      <c r="E3161" s="18" t="s">
        <v>1</v>
      </c>
      <c r="F3161" s="221">
        <v>0</v>
      </c>
      <c r="G3161" s="33"/>
      <c r="H3161" s="34"/>
    </row>
    <row r="3162" spans="1:8" s="2" customFormat="1" ht="16.899999999999999" customHeight="1">
      <c r="A3162" s="33"/>
      <c r="B3162" s="34"/>
      <c r="C3162" s="220" t="s">
        <v>1</v>
      </c>
      <c r="D3162" s="220" t="s">
        <v>5317</v>
      </c>
      <c r="E3162" s="18" t="s">
        <v>1</v>
      </c>
      <c r="F3162" s="221">
        <v>1.903</v>
      </c>
      <c r="G3162" s="33"/>
      <c r="H3162" s="34"/>
    </row>
    <row r="3163" spans="1:8" s="2" customFormat="1" ht="16.899999999999999" customHeight="1">
      <c r="A3163" s="33"/>
      <c r="B3163" s="34"/>
      <c r="C3163" s="220" t="s">
        <v>4138</v>
      </c>
      <c r="D3163" s="220" t="s">
        <v>510</v>
      </c>
      <c r="E3163" s="18" t="s">
        <v>1</v>
      </c>
      <c r="F3163" s="221">
        <v>1.903</v>
      </c>
      <c r="G3163" s="33"/>
      <c r="H3163" s="34"/>
    </row>
    <row r="3164" spans="1:8" s="2" customFormat="1" ht="16.899999999999999" customHeight="1">
      <c r="A3164" s="33"/>
      <c r="B3164" s="34"/>
      <c r="C3164" s="222" t="s">
        <v>5774</v>
      </c>
      <c r="D3164" s="33"/>
      <c r="E3164" s="33"/>
      <c r="F3164" s="33"/>
      <c r="G3164" s="33"/>
      <c r="H3164" s="34"/>
    </row>
    <row r="3165" spans="1:8" s="2" customFormat="1" ht="16.899999999999999" customHeight="1">
      <c r="A3165" s="33"/>
      <c r="B3165" s="34"/>
      <c r="C3165" s="220" t="s">
        <v>5314</v>
      </c>
      <c r="D3165" s="220" t="s">
        <v>5315</v>
      </c>
      <c r="E3165" s="18" t="s">
        <v>288</v>
      </c>
      <c r="F3165" s="221">
        <v>1.903</v>
      </c>
      <c r="G3165" s="33"/>
      <c r="H3165" s="34"/>
    </row>
    <row r="3166" spans="1:8" s="2" customFormat="1" ht="16.899999999999999" customHeight="1">
      <c r="A3166" s="33"/>
      <c r="B3166" s="34"/>
      <c r="C3166" s="220" t="s">
        <v>5296</v>
      </c>
      <c r="D3166" s="220" t="s">
        <v>5297</v>
      </c>
      <c r="E3166" s="18" t="s">
        <v>288</v>
      </c>
      <c r="F3166" s="221">
        <v>1.903</v>
      </c>
      <c r="G3166" s="33"/>
      <c r="H3166" s="34"/>
    </row>
    <row r="3167" spans="1:8" s="2" customFormat="1" ht="16.899999999999999" customHeight="1">
      <c r="A3167" s="33"/>
      <c r="B3167" s="34"/>
      <c r="C3167" s="220" t="s">
        <v>5305</v>
      </c>
      <c r="D3167" s="220" t="s">
        <v>5306</v>
      </c>
      <c r="E3167" s="18" t="s">
        <v>288</v>
      </c>
      <c r="F3167" s="221">
        <v>1.903</v>
      </c>
      <c r="G3167" s="33"/>
      <c r="H3167" s="34"/>
    </row>
    <row r="3168" spans="1:8" s="2" customFormat="1" ht="16.899999999999999" customHeight="1">
      <c r="A3168" s="33"/>
      <c r="B3168" s="34"/>
      <c r="C3168" s="220" t="s">
        <v>4998</v>
      </c>
      <c r="D3168" s="220" t="s">
        <v>4999</v>
      </c>
      <c r="E3168" s="18" t="s">
        <v>228</v>
      </c>
      <c r="F3168" s="221">
        <v>1.032</v>
      </c>
      <c r="G3168" s="33"/>
      <c r="H3168" s="34"/>
    </row>
    <row r="3169" spans="1:8" s="2" customFormat="1" ht="16.899999999999999" customHeight="1">
      <c r="A3169" s="33"/>
      <c r="B3169" s="34"/>
      <c r="C3169" s="220" t="s">
        <v>3951</v>
      </c>
      <c r="D3169" s="220" t="s">
        <v>3952</v>
      </c>
      <c r="E3169" s="18" t="s">
        <v>288</v>
      </c>
      <c r="F3169" s="221">
        <v>1.903</v>
      </c>
      <c r="G3169" s="33"/>
      <c r="H3169" s="34"/>
    </row>
    <row r="3170" spans="1:8" s="2" customFormat="1" ht="16.899999999999999" customHeight="1">
      <c r="A3170" s="33"/>
      <c r="B3170" s="34"/>
      <c r="C3170" s="216" t="s">
        <v>638</v>
      </c>
      <c r="D3170" s="217" t="s">
        <v>1</v>
      </c>
      <c r="E3170" s="218" t="s">
        <v>1</v>
      </c>
      <c r="F3170" s="219">
        <v>5.8460000000000001</v>
      </c>
      <c r="G3170" s="33"/>
      <c r="H3170" s="34"/>
    </row>
    <row r="3171" spans="1:8" s="2" customFormat="1" ht="16.899999999999999" customHeight="1">
      <c r="A3171" s="33"/>
      <c r="B3171" s="34"/>
      <c r="C3171" s="220" t="s">
        <v>1</v>
      </c>
      <c r="D3171" s="220" t="s">
        <v>770</v>
      </c>
      <c r="E3171" s="18" t="s">
        <v>1</v>
      </c>
      <c r="F3171" s="221">
        <v>0</v>
      </c>
      <c r="G3171" s="33"/>
      <c r="H3171" s="34"/>
    </row>
    <row r="3172" spans="1:8" s="2" customFormat="1" ht="16.899999999999999" customHeight="1">
      <c r="A3172" s="33"/>
      <c r="B3172" s="34"/>
      <c r="C3172" s="220" t="s">
        <v>5271</v>
      </c>
      <c r="D3172" s="220" t="s">
        <v>5323</v>
      </c>
      <c r="E3172" s="18" t="s">
        <v>1</v>
      </c>
      <c r="F3172" s="221">
        <v>5.8460000000000001</v>
      </c>
      <c r="G3172" s="33"/>
      <c r="H3172" s="34"/>
    </row>
    <row r="3173" spans="1:8" s="2" customFormat="1" ht="16.899999999999999" customHeight="1">
      <c r="A3173" s="33"/>
      <c r="B3173" s="34"/>
      <c r="C3173" s="220" t="s">
        <v>638</v>
      </c>
      <c r="D3173" s="220" t="s">
        <v>510</v>
      </c>
      <c r="E3173" s="18" t="s">
        <v>1</v>
      </c>
      <c r="F3173" s="221">
        <v>5.8460000000000001</v>
      </c>
      <c r="G3173" s="33"/>
      <c r="H3173" s="34"/>
    </row>
    <row r="3174" spans="1:8" s="2" customFormat="1" ht="16.899999999999999" customHeight="1">
      <c r="A3174" s="33"/>
      <c r="B3174" s="34"/>
      <c r="C3174" s="222" t="s">
        <v>5774</v>
      </c>
      <c r="D3174" s="33"/>
      <c r="E3174" s="33"/>
      <c r="F3174" s="33"/>
      <c r="G3174" s="33"/>
      <c r="H3174" s="34"/>
    </row>
    <row r="3175" spans="1:8" s="2" customFormat="1" ht="16.899999999999999" customHeight="1">
      <c r="A3175" s="33"/>
      <c r="B3175" s="34"/>
      <c r="C3175" s="220" t="s">
        <v>5320</v>
      </c>
      <c r="D3175" s="220" t="s">
        <v>5321</v>
      </c>
      <c r="E3175" s="18" t="s">
        <v>288</v>
      </c>
      <c r="F3175" s="221">
        <v>11.692</v>
      </c>
      <c r="G3175" s="33"/>
      <c r="H3175" s="34"/>
    </row>
    <row r="3176" spans="1:8" s="2" customFormat="1" ht="16.899999999999999" customHeight="1">
      <c r="A3176" s="33"/>
      <c r="B3176" s="34"/>
      <c r="C3176" s="220" t="s">
        <v>5299</v>
      </c>
      <c r="D3176" s="220" t="s">
        <v>5300</v>
      </c>
      <c r="E3176" s="18" t="s">
        <v>288</v>
      </c>
      <c r="F3176" s="221">
        <v>5.8460000000000001</v>
      </c>
      <c r="G3176" s="33"/>
      <c r="H3176" s="34"/>
    </row>
    <row r="3177" spans="1:8" s="2" customFormat="1" ht="16.899999999999999" customHeight="1">
      <c r="A3177" s="33"/>
      <c r="B3177" s="34"/>
      <c r="C3177" s="220" t="s">
        <v>5302</v>
      </c>
      <c r="D3177" s="220" t="s">
        <v>5303</v>
      </c>
      <c r="E3177" s="18" t="s">
        <v>288</v>
      </c>
      <c r="F3177" s="221">
        <v>5.8460000000000001</v>
      </c>
      <c r="G3177" s="33"/>
      <c r="H3177" s="34"/>
    </row>
    <row r="3178" spans="1:8" s="2" customFormat="1" ht="16.899999999999999" customHeight="1">
      <c r="A3178" s="33"/>
      <c r="B3178" s="34"/>
      <c r="C3178" s="220" t="s">
        <v>5438</v>
      </c>
      <c r="D3178" s="220" t="s">
        <v>5439</v>
      </c>
      <c r="E3178" s="18" t="s">
        <v>288</v>
      </c>
      <c r="F3178" s="221">
        <v>5.8460000000000001</v>
      </c>
      <c r="G3178" s="33"/>
      <c r="H3178" s="34"/>
    </row>
    <row r="3179" spans="1:8" s="2" customFormat="1" ht="16.899999999999999" customHeight="1">
      <c r="A3179" s="33"/>
      <c r="B3179" s="34"/>
      <c r="C3179" s="216" t="s">
        <v>5271</v>
      </c>
      <c r="D3179" s="217" t="s">
        <v>1</v>
      </c>
      <c r="E3179" s="218" t="s">
        <v>1</v>
      </c>
      <c r="F3179" s="219">
        <v>5.8460000000000001</v>
      </c>
      <c r="G3179" s="33"/>
      <c r="H3179" s="34"/>
    </row>
    <row r="3180" spans="1:8" s="2" customFormat="1" ht="16.899999999999999" customHeight="1">
      <c r="A3180" s="33"/>
      <c r="B3180" s="34"/>
      <c r="C3180" s="220" t="s">
        <v>1</v>
      </c>
      <c r="D3180" s="220" t="s">
        <v>770</v>
      </c>
      <c r="E3180" s="18" t="s">
        <v>1</v>
      </c>
      <c r="F3180" s="221">
        <v>0</v>
      </c>
      <c r="G3180" s="33"/>
      <c r="H3180" s="34"/>
    </row>
    <row r="3181" spans="1:8" s="2" customFormat="1" ht="16.899999999999999" customHeight="1">
      <c r="A3181" s="33"/>
      <c r="B3181" s="34"/>
      <c r="C3181" s="220" t="s">
        <v>5271</v>
      </c>
      <c r="D3181" s="220" t="s">
        <v>5323</v>
      </c>
      <c r="E3181" s="18" t="s">
        <v>1</v>
      </c>
      <c r="F3181" s="221">
        <v>5.8460000000000001</v>
      </c>
      <c r="G3181" s="33"/>
      <c r="H3181" s="34"/>
    </row>
    <row r="3182" spans="1:8" s="2" customFormat="1" ht="16.899999999999999" customHeight="1">
      <c r="A3182" s="33"/>
      <c r="B3182" s="34"/>
      <c r="C3182" s="222" t="s">
        <v>5774</v>
      </c>
      <c r="D3182" s="33"/>
      <c r="E3182" s="33"/>
      <c r="F3182" s="33"/>
      <c r="G3182" s="33"/>
      <c r="H3182" s="34"/>
    </row>
    <row r="3183" spans="1:8" s="2" customFormat="1" ht="16.899999999999999" customHeight="1">
      <c r="A3183" s="33"/>
      <c r="B3183" s="34"/>
      <c r="C3183" s="220" t="s">
        <v>5320</v>
      </c>
      <c r="D3183" s="220" t="s">
        <v>5321</v>
      </c>
      <c r="E3183" s="18" t="s">
        <v>288</v>
      </c>
      <c r="F3183" s="221">
        <v>11.692</v>
      </c>
      <c r="G3183" s="33"/>
      <c r="H3183" s="34"/>
    </row>
    <row r="3184" spans="1:8" s="2" customFormat="1" ht="16.899999999999999" customHeight="1">
      <c r="A3184" s="33"/>
      <c r="B3184" s="34"/>
      <c r="C3184" s="220" t="s">
        <v>4434</v>
      </c>
      <c r="D3184" s="220" t="s">
        <v>4435</v>
      </c>
      <c r="E3184" s="18" t="s">
        <v>228</v>
      </c>
      <c r="F3184" s="221">
        <v>0.67</v>
      </c>
      <c r="G3184" s="33"/>
      <c r="H3184" s="34"/>
    </row>
    <row r="3185" spans="1:8" s="2" customFormat="1" ht="16.899999999999999" customHeight="1">
      <c r="A3185" s="33"/>
      <c r="B3185" s="34"/>
      <c r="C3185" s="216" t="s">
        <v>3455</v>
      </c>
      <c r="D3185" s="217" t="s">
        <v>1</v>
      </c>
      <c r="E3185" s="218" t="s">
        <v>1</v>
      </c>
      <c r="F3185" s="219">
        <v>1.903</v>
      </c>
      <c r="G3185" s="33"/>
      <c r="H3185" s="34"/>
    </row>
    <row r="3186" spans="1:8" s="2" customFormat="1" ht="16.899999999999999" customHeight="1">
      <c r="A3186" s="33"/>
      <c r="B3186" s="34"/>
      <c r="C3186" s="220" t="s">
        <v>1</v>
      </c>
      <c r="D3186" s="220" t="s">
        <v>3954</v>
      </c>
      <c r="E3186" s="18" t="s">
        <v>1</v>
      </c>
      <c r="F3186" s="221">
        <v>0</v>
      </c>
      <c r="G3186" s="33"/>
      <c r="H3186" s="34"/>
    </row>
    <row r="3187" spans="1:8" s="2" customFormat="1" ht="16.899999999999999" customHeight="1">
      <c r="A3187" s="33"/>
      <c r="B3187" s="34"/>
      <c r="C3187" s="220" t="s">
        <v>1</v>
      </c>
      <c r="D3187" s="220" t="s">
        <v>4138</v>
      </c>
      <c r="E3187" s="18" t="s">
        <v>1</v>
      </c>
      <c r="F3187" s="221">
        <v>1.903</v>
      </c>
      <c r="G3187" s="33"/>
      <c r="H3187" s="34"/>
    </row>
    <row r="3188" spans="1:8" s="2" customFormat="1" ht="16.899999999999999" customHeight="1">
      <c r="A3188" s="33"/>
      <c r="B3188" s="34"/>
      <c r="C3188" s="220" t="s">
        <v>3455</v>
      </c>
      <c r="D3188" s="220" t="s">
        <v>195</v>
      </c>
      <c r="E3188" s="18" t="s">
        <v>1</v>
      </c>
      <c r="F3188" s="221">
        <v>1.903</v>
      </c>
      <c r="G3188" s="33"/>
      <c r="H3188" s="34"/>
    </row>
    <row r="3189" spans="1:8" s="2" customFormat="1" ht="16.899999999999999" customHeight="1">
      <c r="A3189" s="33"/>
      <c r="B3189" s="34"/>
      <c r="C3189" s="222" t="s">
        <v>5774</v>
      </c>
      <c r="D3189" s="33"/>
      <c r="E3189" s="33"/>
      <c r="F3189" s="33"/>
      <c r="G3189" s="33"/>
      <c r="H3189" s="34"/>
    </row>
    <row r="3190" spans="1:8" s="2" customFormat="1" ht="16.899999999999999" customHeight="1">
      <c r="A3190" s="33"/>
      <c r="B3190" s="34"/>
      <c r="C3190" s="220" t="s">
        <v>3951</v>
      </c>
      <c r="D3190" s="220" t="s">
        <v>3952</v>
      </c>
      <c r="E3190" s="18" t="s">
        <v>288</v>
      </c>
      <c r="F3190" s="221">
        <v>1.903</v>
      </c>
      <c r="G3190" s="33"/>
      <c r="H3190" s="34"/>
    </row>
    <row r="3191" spans="1:8" s="2" customFormat="1" ht="16.899999999999999" customHeight="1">
      <c r="A3191" s="33"/>
      <c r="B3191" s="34"/>
      <c r="C3191" s="220" t="s">
        <v>525</v>
      </c>
      <c r="D3191" s="220" t="s">
        <v>526</v>
      </c>
      <c r="E3191" s="18" t="s">
        <v>228</v>
      </c>
      <c r="F3191" s="221">
        <v>25.898</v>
      </c>
      <c r="G3191" s="33"/>
      <c r="H3191" s="34"/>
    </row>
    <row r="3192" spans="1:8" s="2" customFormat="1" ht="16.899999999999999" customHeight="1">
      <c r="A3192" s="33"/>
      <c r="B3192" s="34"/>
      <c r="C3192" s="220" t="s">
        <v>3956</v>
      </c>
      <c r="D3192" s="220" t="s">
        <v>3957</v>
      </c>
      <c r="E3192" s="18" t="s">
        <v>288</v>
      </c>
      <c r="F3192" s="221">
        <v>1.9219999999999999</v>
      </c>
      <c r="G3192" s="33"/>
      <c r="H3192" s="34"/>
    </row>
    <row r="3193" spans="1:8" s="2" customFormat="1" ht="16.899999999999999" customHeight="1">
      <c r="A3193" s="33"/>
      <c r="B3193" s="34"/>
      <c r="C3193" s="216" t="s">
        <v>3464</v>
      </c>
      <c r="D3193" s="217" t="s">
        <v>1</v>
      </c>
      <c r="E3193" s="218" t="s">
        <v>1</v>
      </c>
      <c r="F3193" s="219">
        <v>11.3</v>
      </c>
      <c r="G3193" s="33"/>
      <c r="H3193" s="34"/>
    </row>
    <row r="3194" spans="1:8" s="2" customFormat="1" ht="16.899999999999999" customHeight="1">
      <c r="A3194" s="33"/>
      <c r="B3194" s="34"/>
      <c r="C3194" s="220" t="s">
        <v>3464</v>
      </c>
      <c r="D3194" s="220" t="s">
        <v>5452</v>
      </c>
      <c r="E3194" s="18" t="s">
        <v>1</v>
      </c>
      <c r="F3194" s="221">
        <v>11.3</v>
      </c>
      <c r="G3194" s="33"/>
      <c r="H3194" s="34"/>
    </row>
    <row r="3195" spans="1:8" s="2" customFormat="1" ht="16.899999999999999" customHeight="1">
      <c r="A3195" s="33"/>
      <c r="B3195" s="34"/>
      <c r="C3195" s="222" t="s">
        <v>5774</v>
      </c>
      <c r="D3195" s="33"/>
      <c r="E3195" s="33"/>
      <c r="F3195" s="33"/>
      <c r="G3195" s="33"/>
      <c r="H3195" s="34"/>
    </row>
    <row r="3196" spans="1:8" s="2" customFormat="1" ht="16.899999999999999" customHeight="1">
      <c r="A3196" s="33"/>
      <c r="B3196" s="34"/>
      <c r="C3196" s="220" t="s">
        <v>5449</v>
      </c>
      <c r="D3196" s="220" t="s">
        <v>5450</v>
      </c>
      <c r="E3196" s="18" t="s">
        <v>280</v>
      </c>
      <c r="F3196" s="221">
        <v>14.8</v>
      </c>
      <c r="G3196" s="33"/>
      <c r="H3196" s="34"/>
    </row>
    <row r="3197" spans="1:8" s="2" customFormat="1" ht="16.899999999999999" customHeight="1">
      <c r="A3197" s="33"/>
      <c r="B3197" s="34"/>
      <c r="C3197" s="220" t="s">
        <v>525</v>
      </c>
      <c r="D3197" s="220" t="s">
        <v>526</v>
      </c>
      <c r="E3197" s="18" t="s">
        <v>228</v>
      </c>
      <c r="F3197" s="221">
        <v>25.898</v>
      </c>
      <c r="G3197" s="33"/>
      <c r="H3197" s="34"/>
    </row>
    <row r="3198" spans="1:8" s="2" customFormat="1" ht="16.899999999999999" customHeight="1">
      <c r="A3198" s="33"/>
      <c r="B3198" s="34"/>
      <c r="C3198" s="220" t="s">
        <v>912</v>
      </c>
      <c r="D3198" s="220" t="s">
        <v>913</v>
      </c>
      <c r="E3198" s="18" t="s">
        <v>228</v>
      </c>
      <c r="F3198" s="221">
        <v>5.4909999999999997</v>
      </c>
      <c r="G3198" s="33"/>
      <c r="H3198" s="34"/>
    </row>
    <row r="3199" spans="1:8" s="2" customFormat="1" ht="16.899999999999999" customHeight="1">
      <c r="A3199" s="33"/>
      <c r="B3199" s="34"/>
      <c r="C3199" s="220" t="s">
        <v>2839</v>
      </c>
      <c r="D3199" s="220" t="s">
        <v>2840</v>
      </c>
      <c r="E3199" s="18" t="s">
        <v>228</v>
      </c>
      <c r="F3199" s="221">
        <v>1.8280000000000001</v>
      </c>
      <c r="G3199" s="33"/>
      <c r="H3199" s="34"/>
    </row>
    <row r="3200" spans="1:8" s="2" customFormat="1" ht="16.899999999999999" customHeight="1">
      <c r="A3200" s="33"/>
      <c r="B3200" s="34"/>
      <c r="C3200" s="216" t="s">
        <v>5455</v>
      </c>
      <c r="D3200" s="217" t="s">
        <v>5455</v>
      </c>
      <c r="E3200" s="218" t="s">
        <v>1</v>
      </c>
      <c r="F3200" s="219">
        <v>17</v>
      </c>
      <c r="G3200" s="33"/>
      <c r="H3200" s="34"/>
    </row>
    <row r="3201" spans="1:8" s="2" customFormat="1" ht="16.899999999999999" customHeight="1">
      <c r="A3201" s="33"/>
      <c r="B3201" s="34"/>
      <c r="C3201" s="220" t="s">
        <v>3464</v>
      </c>
      <c r="D3201" s="220" t="s">
        <v>5452</v>
      </c>
      <c r="E3201" s="18" t="s">
        <v>1</v>
      </c>
      <c r="F3201" s="221">
        <v>11.3</v>
      </c>
      <c r="G3201" s="33"/>
      <c r="H3201" s="34"/>
    </row>
    <row r="3202" spans="1:8" s="2" customFormat="1" ht="16.899999999999999" customHeight="1">
      <c r="A3202" s="33"/>
      <c r="B3202" s="34"/>
      <c r="C3202" s="220" t="s">
        <v>5453</v>
      </c>
      <c r="D3202" s="220" t="s">
        <v>5454</v>
      </c>
      <c r="E3202" s="18" t="s">
        <v>1</v>
      </c>
      <c r="F3202" s="221">
        <v>5.7</v>
      </c>
      <c r="G3202" s="33"/>
      <c r="H3202" s="34"/>
    </row>
    <row r="3203" spans="1:8" s="2" customFormat="1" ht="16.899999999999999" customHeight="1">
      <c r="A3203" s="33"/>
      <c r="B3203" s="34"/>
      <c r="C3203" s="220" t="s">
        <v>5455</v>
      </c>
      <c r="D3203" s="220" t="s">
        <v>195</v>
      </c>
      <c r="E3203" s="18" t="s">
        <v>1</v>
      </c>
      <c r="F3203" s="221">
        <v>17</v>
      </c>
      <c r="G3203" s="33"/>
      <c r="H3203" s="34"/>
    </row>
    <row r="3204" spans="1:8" s="2" customFormat="1" ht="16.899999999999999" customHeight="1">
      <c r="A3204" s="33"/>
      <c r="B3204" s="34"/>
      <c r="C3204" s="216" t="s">
        <v>5453</v>
      </c>
      <c r="D3204" s="217" t="s">
        <v>5453</v>
      </c>
      <c r="E3204" s="218" t="s">
        <v>1</v>
      </c>
      <c r="F3204" s="219">
        <v>5.7</v>
      </c>
      <c r="G3204" s="33"/>
      <c r="H3204" s="34"/>
    </row>
    <row r="3205" spans="1:8" s="2" customFormat="1" ht="16.899999999999999" customHeight="1">
      <c r="A3205" s="33"/>
      <c r="B3205" s="34"/>
      <c r="C3205" s="220" t="s">
        <v>5453</v>
      </c>
      <c r="D3205" s="220" t="s">
        <v>5454</v>
      </c>
      <c r="E3205" s="18" t="s">
        <v>1</v>
      </c>
      <c r="F3205" s="221">
        <v>5.7</v>
      </c>
      <c r="G3205" s="33"/>
      <c r="H3205" s="34"/>
    </row>
    <row r="3206" spans="1:8" s="2" customFormat="1" ht="16.899999999999999" customHeight="1">
      <c r="A3206" s="33"/>
      <c r="B3206" s="34"/>
      <c r="C3206" s="216" t="s">
        <v>3466</v>
      </c>
      <c r="D3206" s="217" t="s">
        <v>1</v>
      </c>
      <c r="E3206" s="218" t="s">
        <v>1</v>
      </c>
      <c r="F3206" s="219">
        <v>14.8</v>
      </c>
      <c r="G3206" s="33"/>
      <c r="H3206" s="34"/>
    </row>
    <row r="3207" spans="1:8" s="2" customFormat="1" ht="16.899999999999999" customHeight="1">
      <c r="A3207" s="33"/>
      <c r="B3207" s="34"/>
      <c r="C3207" s="220" t="s">
        <v>1</v>
      </c>
      <c r="D3207" s="220" t="s">
        <v>5456</v>
      </c>
      <c r="E3207" s="18" t="s">
        <v>1</v>
      </c>
      <c r="F3207" s="221">
        <v>12</v>
      </c>
      <c r="G3207" s="33"/>
      <c r="H3207" s="34"/>
    </row>
    <row r="3208" spans="1:8" s="2" customFormat="1" ht="16.899999999999999" customHeight="1">
      <c r="A3208" s="33"/>
      <c r="B3208" s="34"/>
      <c r="C3208" s="220" t="s">
        <v>1</v>
      </c>
      <c r="D3208" s="220" t="s">
        <v>5457</v>
      </c>
      <c r="E3208" s="18" t="s">
        <v>1</v>
      </c>
      <c r="F3208" s="221">
        <v>1.1000000000000001</v>
      </c>
      <c r="G3208" s="33"/>
      <c r="H3208" s="34"/>
    </row>
    <row r="3209" spans="1:8" s="2" customFormat="1" ht="16.899999999999999" customHeight="1">
      <c r="A3209" s="33"/>
      <c r="B3209" s="34"/>
      <c r="C3209" s="220" t="s">
        <v>1</v>
      </c>
      <c r="D3209" s="220" t="s">
        <v>5458</v>
      </c>
      <c r="E3209" s="18" t="s">
        <v>1</v>
      </c>
      <c r="F3209" s="221">
        <v>1.7</v>
      </c>
      <c r="G3209" s="33"/>
      <c r="H3209" s="34"/>
    </row>
    <row r="3210" spans="1:8" s="2" customFormat="1" ht="16.899999999999999" customHeight="1">
      <c r="A3210" s="33"/>
      <c r="B3210" s="34"/>
      <c r="C3210" s="220" t="s">
        <v>3466</v>
      </c>
      <c r="D3210" s="220" t="s">
        <v>195</v>
      </c>
      <c r="E3210" s="18" t="s">
        <v>1</v>
      </c>
      <c r="F3210" s="221">
        <v>14.8</v>
      </c>
      <c r="G3210" s="33"/>
      <c r="H3210" s="34"/>
    </row>
    <row r="3211" spans="1:8" s="2" customFormat="1" ht="16.899999999999999" customHeight="1">
      <c r="A3211" s="33"/>
      <c r="B3211" s="34"/>
      <c r="C3211" s="222" t="s">
        <v>5774</v>
      </c>
      <c r="D3211" s="33"/>
      <c r="E3211" s="33"/>
      <c r="F3211" s="33"/>
      <c r="G3211" s="33"/>
      <c r="H3211" s="34"/>
    </row>
    <row r="3212" spans="1:8" s="2" customFormat="1" ht="16.899999999999999" customHeight="1">
      <c r="A3212" s="33"/>
      <c r="B3212" s="34"/>
      <c r="C3212" s="220" t="s">
        <v>5449</v>
      </c>
      <c r="D3212" s="220" t="s">
        <v>5450</v>
      </c>
      <c r="E3212" s="18" t="s">
        <v>280</v>
      </c>
      <c r="F3212" s="221">
        <v>14.8</v>
      </c>
      <c r="G3212" s="33"/>
      <c r="H3212" s="34"/>
    </row>
    <row r="3213" spans="1:8" s="2" customFormat="1" ht="22.5">
      <c r="A3213" s="33"/>
      <c r="B3213" s="34"/>
      <c r="C3213" s="220" t="s">
        <v>5459</v>
      </c>
      <c r="D3213" s="220" t="s">
        <v>5460</v>
      </c>
      <c r="E3213" s="18" t="s">
        <v>280</v>
      </c>
      <c r="F3213" s="221">
        <v>14.948</v>
      </c>
      <c r="G3213" s="33"/>
      <c r="H3213" s="34"/>
    </row>
    <row r="3214" spans="1:8" s="2" customFormat="1" ht="16.899999999999999" customHeight="1">
      <c r="A3214" s="33"/>
      <c r="B3214" s="34"/>
      <c r="C3214" s="216" t="s">
        <v>5274</v>
      </c>
      <c r="D3214" s="217" t="s">
        <v>1</v>
      </c>
      <c r="E3214" s="218" t="s">
        <v>1</v>
      </c>
      <c r="F3214" s="219">
        <v>883.8</v>
      </c>
      <c r="G3214" s="33"/>
      <c r="H3214" s="34"/>
    </row>
    <row r="3215" spans="1:8" s="2" customFormat="1" ht="16.899999999999999" customHeight="1">
      <c r="A3215" s="33"/>
      <c r="B3215" s="34"/>
      <c r="C3215" s="220" t="s">
        <v>1</v>
      </c>
      <c r="D3215" s="220" t="s">
        <v>5367</v>
      </c>
      <c r="E3215" s="18" t="s">
        <v>1</v>
      </c>
      <c r="F3215" s="221">
        <v>0</v>
      </c>
      <c r="G3215" s="33"/>
      <c r="H3215" s="34"/>
    </row>
    <row r="3216" spans="1:8" s="2" customFormat="1" ht="16.899999999999999" customHeight="1">
      <c r="A3216" s="33"/>
      <c r="B3216" s="34"/>
      <c r="C3216" s="220" t="s">
        <v>5274</v>
      </c>
      <c r="D3216" s="220" t="s">
        <v>5368</v>
      </c>
      <c r="E3216" s="18" t="s">
        <v>1</v>
      </c>
      <c r="F3216" s="221">
        <v>883.8</v>
      </c>
      <c r="G3216" s="33"/>
      <c r="H3216" s="34"/>
    </row>
    <row r="3217" spans="1:8" s="2" customFormat="1" ht="16.899999999999999" customHeight="1">
      <c r="A3217" s="33"/>
      <c r="B3217" s="34"/>
      <c r="C3217" s="222" t="s">
        <v>5774</v>
      </c>
      <c r="D3217" s="33"/>
      <c r="E3217" s="33"/>
      <c r="F3217" s="33"/>
      <c r="G3217" s="33"/>
      <c r="H3217" s="34"/>
    </row>
    <row r="3218" spans="1:8" s="2" customFormat="1" ht="16.899999999999999" customHeight="1">
      <c r="A3218" s="33"/>
      <c r="B3218" s="34"/>
      <c r="C3218" s="220" t="s">
        <v>2453</v>
      </c>
      <c r="D3218" s="220" t="s">
        <v>2454</v>
      </c>
      <c r="E3218" s="18" t="s">
        <v>375</v>
      </c>
      <c r="F3218" s="221">
        <v>903.80499999999995</v>
      </c>
      <c r="G3218" s="33"/>
      <c r="H3218" s="34"/>
    </row>
    <row r="3219" spans="1:8" s="2" customFormat="1" ht="16.899999999999999" customHeight="1">
      <c r="A3219" s="33"/>
      <c r="B3219" s="34"/>
      <c r="C3219" s="220" t="s">
        <v>5375</v>
      </c>
      <c r="D3219" s="220" t="s">
        <v>5376</v>
      </c>
      <c r="E3219" s="18" t="s">
        <v>234</v>
      </c>
      <c r="F3219" s="221">
        <v>0.89300000000000002</v>
      </c>
      <c r="G3219" s="33"/>
      <c r="H3219" s="34"/>
    </row>
    <row r="3220" spans="1:8" s="2" customFormat="1" ht="16.899999999999999" customHeight="1">
      <c r="A3220" s="33"/>
      <c r="B3220" s="34"/>
      <c r="C3220" s="216" t="s">
        <v>1814</v>
      </c>
      <c r="D3220" s="217" t="s">
        <v>1</v>
      </c>
      <c r="E3220" s="218" t="s">
        <v>1</v>
      </c>
      <c r="F3220" s="219">
        <v>1.8280000000000001</v>
      </c>
      <c r="G3220" s="33"/>
      <c r="H3220" s="34"/>
    </row>
    <row r="3221" spans="1:8" s="2" customFormat="1" ht="16.899999999999999" customHeight="1">
      <c r="A3221" s="33"/>
      <c r="B3221" s="34"/>
      <c r="C3221" s="220" t="s">
        <v>1</v>
      </c>
      <c r="D3221" s="220" t="s">
        <v>3916</v>
      </c>
      <c r="E3221" s="18" t="s">
        <v>1</v>
      </c>
      <c r="F3221" s="221">
        <v>0</v>
      </c>
      <c r="G3221" s="33"/>
      <c r="H3221" s="34"/>
    </row>
    <row r="3222" spans="1:8" s="2" customFormat="1" ht="16.899999999999999" customHeight="1">
      <c r="A3222" s="33"/>
      <c r="B3222" s="34"/>
      <c r="C3222" s="220" t="s">
        <v>1</v>
      </c>
      <c r="D3222" s="220" t="s">
        <v>5433</v>
      </c>
      <c r="E3222" s="18" t="s">
        <v>1</v>
      </c>
      <c r="F3222" s="221">
        <v>1.2430000000000001</v>
      </c>
      <c r="G3222" s="33"/>
      <c r="H3222" s="34"/>
    </row>
    <row r="3223" spans="1:8" s="2" customFormat="1" ht="16.899999999999999" customHeight="1">
      <c r="A3223" s="33"/>
      <c r="B3223" s="34"/>
      <c r="C3223" s="220" t="s">
        <v>1</v>
      </c>
      <c r="D3223" s="220" t="s">
        <v>5434</v>
      </c>
      <c r="E3223" s="18" t="s">
        <v>1</v>
      </c>
      <c r="F3223" s="221">
        <v>0.58499999999999996</v>
      </c>
      <c r="G3223" s="33"/>
      <c r="H3223" s="34"/>
    </row>
    <row r="3224" spans="1:8" s="2" customFormat="1" ht="16.899999999999999" customHeight="1">
      <c r="A3224" s="33"/>
      <c r="B3224" s="34"/>
      <c r="C3224" s="220" t="s">
        <v>1814</v>
      </c>
      <c r="D3224" s="220" t="s">
        <v>195</v>
      </c>
      <c r="E3224" s="18" t="s">
        <v>1</v>
      </c>
      <c r="F3224" s="221">
        <v>1.8280000000000001</v>
      </c>
      <c r="G3224" s="33"/>
      <c r="H3224" s="34"/>
    </row>
    <row r="3225" spans="1:8" s="2" customFormat="1" ht="16.899999999999999" customHeight="1">
      <c r="A3225" s="33"/>
      <c r="B3225" s="34"/>
      <c r="C3225" s="222" t="s">
        <v>5774</v>
      </c>
      <c r="D3225" s="33"/>
      <c r="E3225" s="33"/>
      <c r="F3225" s="33"/>
      <c r="G3225" s="33"/>
      <c r="H3225" s="34"/>
    </row>
    <row r="3226" spans="1:8" s="2" customFormat="1" ht="16.899999999999999" customHeight="1">
      <c r="A3226" s="33"/>
      <c r="B3226" s="34"/>
      <c r="C3226" s="220" t="s">
        <v>2839</v>
      </c>
      <c r="D3226" s="220" t="s">
        <v>2840</v>
      </c>
      <c r="E3226" s="18" t="s">
        <v>228</v>
      </c>
      <c r="F3226" s="221">
        <v>1.8280000000000001</v>
      </c>
      <c r="G3226" s="33"/>
      <c r="H3226" s="34"/>
    </row>
    <row r="3227" spans="1:8" s="2" customFormat="1" ht="16.899999999999999" customHeight="1">
      <c r="A3227" s="33"/>
      <c r="B3227" s="34"/>
      <c r="C3227" s="220" t="s">
        <v>348</v>
      </c>
      <c r="D3227" s="220" t="s">
        <v>349</v>
      </c>
      <c r="E3227" s="18" t="s">
        <v>228</v>
      </c>
      <c r="F3227" s="221">
        <v>1.8280000000000001</v>
      </c>
      <c r="G3227" s="33"/>
      <c r="H3227" s="34"/>
    </row>
    <row r="3228" spans="1:8" s="2" customFormat="1" ht="16.899999999999999" customHeight="1">
      <c r="A3228" s="33"/>
      <c r="B3228" s="34"/>
      <c r="C3228" s="216" t="s">
        <v>919</v>
      </c>
      <c r="D3228" s="217" t="s">
        <v>1</v>
      </c>
      <c r="E3228" s="218" t="s">
        <v>1</v>
      </c>
      <c r="F3228" s="219">
        <v>5.4909999999999997</v>
      </c>
      <c r="G3228" s="33"/>
      <c r="H3228" s="34"/>
    </row>
    <row r="3229" spans="1:8" s="2" customFormat="1" ht="16.899999999999999" customHeight="1">
      <c r="A3229" s="33"/>
      <c r="B3229" s="34"/>
      <c r="C3229" s="220" t="s">
        <v>1</v>
      </c>
      <c r="D3229" s="220" t="s">
        <v>5417</v>
      </c>
      <c r="E3229" s="18" t="s">
        <v>1</v>
      </c>
      <c r="F3229" s="221">
        <v>5.718</v>
      </c>
      <c r="G3229" s="33"/>
      <c r="H3229" s="34"/>
    </row>
    <row r="3230" spans="1:8" s="2" customFormat="1" ht="16.899999999999999" customHeight="1">
      <c r="A3230" s="33"/>
      <c r="B3230" s="34"/>
      <c r="C3230" s="220" t="s">
        <v>1</v>
      </c>
      <c r="D3230" s="220" t="s">
        <v>4490</v>
      </c>
      <c r="E3230" s="18" t="s">
        <v>1</v>
      </c>
      <c r="F3230" s="221">
        <v>0</v>
      </c>
      <c r="G3230" s="33"/>
      <c r="H3230" s="34"/>
    </row>
    <row r="3231" spans="1:8" s="2" customFormat="1" ht="16.899999999999999" customHeight="1">
      <c r="A3231" s="33"/>
      <c r="B3231" s="34"/>
      <c r="C3231" s="220" t="s">
        <v>1</v>
      </c>
      <c r="D3231" s="220" t="s">
        <v>5418</v>
      </c>
      <c r="E3231" s="18" t="s">
        <v>1</v>
      </c>
      <c r="F3231" s="221">
        <v>-0.22700000000000001</v>
      </c>
      <c r="G3231" s="33"/>
      <c r="H3231" s="34"/>
    </row>
    <row r="3232" spans="1:8" s="2" customFormat="1" ht="16.899999999999999" customHeight="1">
      <c r="A3232" s="33"/>
      <c r="B3232" s="34"/>
      <c r="C3232" s="220" t="s">
        <v>919</v>
      </c>
      <c r="D3232" s="220" t="s">
        <v>195</v>
      </c>
      <c r="E3232" s="18" t="s">
        <v>1</v>
      </c>
      <c r="F3232" s="221">
        <v>5.4909999999999997</v>
      </c>
      <c r="G3232" s="33"/>
      <c r="H3232" s="34"/>
    </row>
    <row r="3233" spans="1:8" s="2" customFormat="1" ht="16.899999999999999" customHeight="1">
      <c r="A3233" s="33"/>
      <c r="B3233" s="34"/>
      <c r="C3233" s="216" t="s">
        <v>5278</v>
      </c>
      <c r="D3233" s="217" t="s">
        <v>1</v>
      </c>
      <c r="E3233" s="218" t="s">
        <v>1</v>
      </c>
      <c r="F3233" s="219">
        <v>1063.3</v>
      </c>
      <c r="G3233" s="33"/>
      <c r="H3233" s="34"/>
    </row>
    <row r="3234" spans="1:8" s="2" customFormat="1" ht="16.899999999999999" customHeight="1">
      <c r="A3234" s="33"/>
      <c r="B3234" s="34"/>
      <c r="C3234" s="220" t="s">
        <v>1</v>
      </c>
      <c r="D3234" s="220" t="s">
        <v>5367</v>
      </c>
      <c r="E3234" s="18" t="s">
        <v>1</v>
      </c>
      <c r="F3234" s="221">
        <v>0</v>
      </c>
      <c r="G3234" s="33"/>
      <c r="H3234" s="34"/>
    </row>
    <row r="3235" spans="1:8" s="2" customFormat="1" ht="16.899999999999999" customHeight="1">
      <c r="A3235" s="33"/>
      <c r="B3235" s="34"/>
      <c r="C3235" s="220" t="s">
        <v>5274</v>
      </c>
      <c r="D3235" s="220" t="s">
        <v>5368</v>
      </c>
      <c r="E3235" s="18" t="s">
        <v>1</v>
      </c>
      <c r="F3235" s="221">
        <v>883.8</v>
      </c>
      <c r="G3235" s="33"/>
      <c r="H3235" s="34"/>
    </row>
    <row r="3236" spans="1:8" s="2" customFormat="1" ht="16.899999999999999" customHeight="1">
      <c r="A3236" s="33"/>
      <c r="B3236" s="34"/>
      <c r="C3236" s="220" t="s">
        <v>5282</v>
      </c>
      <c r="D3236" s="220" t="s">
        <v>5369</v>
      </c>
      <c r="E3236" s="18" t="s">
        <v>1</v>
      </c>
      <c r="F3236" s="221">
        <v>179.5</v>
      </c>
      <c r="G3236" s="33"/>
      <c r="H3236" s="34"/>
    </row>
    <row r="3237" spans="1:8" s="2" customFormat="1" ht="16.899999999999999" customHeight="1">
      <c r="A3237" s="33"/>
      <c r="B3237" s="34"/>
      <c r="C3237" s="220" t="s">
        <v>5278</v>
      </c>
      <c r="D3237" s="220" t="s">
        <v>195</v>
      </c>
      <c r="E3237" s="18" t="s">
        <v>1</v>
      </c>
      <c r="F3237" s="221">
        <v>1063.3</v>
      </c>
      <c r="G3237" s="33"/>
      <c r="H3237" s="34"/>
    </row>
    <row r="3238" spans="1:8" s="2" customFormat="1" ht="16.899999999999999" customHeight="1">
      <c r="A3238" s="33"/>
      <c r="B3238" s="34"/>
      <c r="C3238" s="222" t="s">
        <v>5774</v>
      </c>
      <c r="D3238" s="33"/>
      <c r="E3238" s="33"/>
      <c r="F3238" s="33"/>
      <c r="G3238" s="33"/>
      <c r="H3238" s="34"/>
    </row>
    <row r="3239" spans="1:8" s="2" customFormat="1" ht="16.899999999999999" customHeight="1">
      <c r="A3239" s="33"/>
      <c r="B3239" s="34"/>
      <c r="C3239" s="220" t="s">
        <v>2453</v>
      </c>
      <c r="D3239" s="220" t="s">
        <v>2454</v>
      </c>
      <c r="E3239" s="18" t="s">
        <v>375</v>
      </c>
      <c r="F3239" s="221">
        <v>903.80499999999995</v>
      </c>
      <c r="G3239" s="33"/>
      <c r="H3239" s="34"/>
    </row>
    <row r="3240" spans="1:8" s="2" customFormat="1" ht="16.899999999999999" customHeight="1">
      <c r="A3240" s="33"/>
      <c r="B3240" s="34"/>
      <c r="C3240" s="220" t="s">
        <v>5371</v>
      </c>
      <c r="D3240" s="220" t="s">
        <v>5372</v>
      </c>
      <c r="E3240" s="18" t="s">
        <v>375</v>
      </c>
      <c r="F3240" s="221">
        <v>159.495</v>
      </c>
      <c r="G3240" s="33"/>
      <c r="H3240" s="34"/>
    </row>
    <row r="3241" spans="1:8" s="2" customFormat="1" ht="16.899999999999999" customHeight="1">
      <c r="A3241" s="33"/>
      <c r="B3241" s="34"/>
      <c r="C3241" s="216" t="s">
        <v>1502</v>
      </c>
      <c r="D3241" s="217" t="s">
        <v>1</v>
      </c>
      <c r="E3241" s="218" t="s">
        <v>1</v>
      </c>
      <c r="F3241" s="219">
        <v>30.555</v>
      </c>
      <c r="G3241" s="33"/>
      <c r="H3241" s="34"/>
    </row>
    <row r="3242" spans="1:8" s="2" customFormat="1" ht="16.899999999999999" customHeight="1">
      <c r="A3242" s="33"/>
      <c r="B3242" s="34"/>
      <c r="C3242" s="220" t="s">
        <v>1</v>
      </c>
      <c r="D3242" s="220" t="s">
        <v>5398</v>
      </c>
      <c r="E3242" s="18" t="s">
        <v>1</v>
      </c>
      <c r="F3242" s="221">
        <v>30.085000000000001</v>
      </c>
      <c r="G3242" s="33"/>
      <c r="H3242" s="34"/>
    </row>
    <row r="3243" spans="1:8" s="2" customFormat="1" ht="16.899999999999999" customHeight="1">
      <c r="A3243" s="33"/>
      <c r="B3243" s="34"/>
      <c r="C3243" s="220" t="s">
        <v>1</v>
      </c>
      <c r="D3243" s="220" t="s">
        <v>5399</v>
      </c>
      <c r="E3243" s="18" t="s">
        <v>1</v>
      </c>
      <c r="F3243" s="221">
        <v>0.47</v>
      </c>
      <c r="G3243" s="33"/>
      <c r="H3243" s="34"/>
    </row>
    <row r="3244" spans="1:8" s="2" customFormat="1" ht="16.899999999999999" customHeight="1">
      <c r="A3244" s="33"/>
      <c r="B3244" s="34"/>
      <c r="C3244" s="220" t="s">
        <v>1502</v>
      </c>
      <c r="D3244" s="220" t="s">
        <v>195</v>
      </c>
      <c r="E3244" s="18" t="s">
        <v>1</v>
      </c>
      <c r="F3244" s="221">
        <v>30.555</v>
      </c>
      <c r="G3244" s="33"/>
      <c r="H3244" s="34"/>
    </row>
    <row r="3245" spans="1:8" s="2" customFormat="1" ht="16.899999999999999" customHeight="1">
      <c r="A3245" s="33"/>
      <c r="B3245" s="34"/>
      <c r="C3245" s="222" t="s">
        <v>5774</v>
      </c>
      <c r="D3245" s="33"/>
      <c r="E3245" s="33"/>
      <c r="F3245" s="33"/>
      <c r="G3245" s="33"/>
      <c r="H3245" s="34"/>
    </row>
    <row r="3246" spans="1:8" s="2" customFormat="1" ht="16.899999999999999" customHeight="1">
      <c r="A3246" s="33"/>
      <c r="B3246" s="34"/>
      <c r="C3246" s="220" t="s">
        <v>326</v>
      </c>
      <c r="D3246" s="220" t="s">
        <v>327</v>
      </c>
      <c r="E3246" s="18" t="s">
        <v>228</v>
      </c>
      <c r="F3246" s="221">
        <v>26.277000000000001</v>
      </c>
      <c r="G3246" s="33"/>
      <c r="H3246" s="34"/>
    </row>
    <row r="3247" spans="1:8" s="2" customFormat="1" ht="16.899999999999999" customHeight="1">
      <c r="A3247" s="33"/>
      <c r="B3247" s="34"/>
      <c r="C3247" s="220" t="s">
        <v>512</v>
      </c>
      <c r="D3247" s="220" t="s">
        <v>513</v>
      </c>
      <c r="E3247" s="18" t="s">
        <v>228</v>
      </c>
      <c r="F3247" s="221">
        <v>4.2779999999999996</v>
      </c>
      <c r="G3247" s="33"/>
      <c r="H3247" s="34"/>
    </row>
    <row r="3248" spans="1:8" s="2" customFormat="1" ht="16.899999999999999" customHeight="1">
      <c r="A3248" s="33"/>
      <c r="B3248" s="34"/>
      <c r="C3248" s="220" t="s">
        <v>334</v>
      </c>
      <c r="D3248" s="220" t="s">
        <v>335</v>
      </c>
      <c r="E3248" s="18" t="s">
        <v>228</v>
      </c>
      <c r="F3248" s="221">
        <v>21.388999999999999</v>
      </c>
      <c r="G3248" s="33"/>
      <c r="H3248" s="34"/>
    </row>
    <row r="3249" spans="1:8" s="2" customFormat="1" ht="16.899999999999999" customHeight="1">
      <c r="A3249" s="33"/>
      <c r="B3249" s="34"/>
      <c r="C3249" s="220" t="s">
        <v>521</v>
      </c>
      <c r="D3249" s="220" t="s">
        <v>862</v>
      </c>
      <c r="E3249" s="18" t="s">
        <v>228</v>
      </c>
      <c r="F3249" s="221">
        <v>9.1669999999999998</v>
      </c>
      <c r="G3249" s="33"/>
      <c r="H3249" s="34"/>
    </row>
    <row r="3250" spans="1:8" s="2" customFormat="1" ht="16.899999999999999" customHeight="1">
      <c r="A3250" s="33"/>
      <c r="B3250" s="34"/>
      <c r="C3250" s="216" t="s">
        <v>267</v>
      </c>
      <c r="D3250" s="217" t="s">
        <v>1</v>
      </c>
      <c r="E3250" s="218" t="s">
        <v>1</v>
      </c>
      <c r="F3250" s="219">
        <v>1.718</v>
      </c>
      <c r="G3250" s="33"/>
      <c r="H3250" s="34"/>
    </row>
    <row r="3251" spans="1:8" s="2" customFormat="1" ht="16.899999999999999" customHeight="1">
      <c r="A3251" s="33"/>
      <c r="B3251" s="34"/>
      <c r="C3251" s="220" t="s">
        <v>1</v>
      </c>
      <c r="D3251" s="220" t="s">
        <v>5330</v>
      </c>
      <c r="E3251" s="18" t="s">
        <v>1</v>
      </c>
      <c r="F3251" s="221">
        <v>1.718</v>
      </c>
      <c r="G3251" s="33"/>
      <c r="H3251" s="34"/>
    </row>
    <row r="3252" spans="1:8" s="2" customFormat="1" ht="16.899999999999999" customHeight="1">
      <c r="A3252" s="33"/>
      <c r="B3252" s="34"/>
      <c r="C3252" s="220" t="s">
        <v>267</v>
      </c>
      <c r="D3252" s="220" t="s">
        <v>195</v>
      </c>
      <c r="E3252" s="18" t="s">
        <v>1</v>
      </c>
      <c r="F3252" s="221">
        <v>1.718</v>
      </c>
      <c r="G3252" s="33"/>
      <c r="H3252" s="34"/>
    </row>
    <row r="3253" spans="1:8" s="2" customFormat="1" ht="16.899999999999999" customHeight="1">
      <c r="A3253" s="33"/>
      <c r="B3253" s="34"/>
      <c r="C3253" s="222" t="s">
        <v>5774</v>
      </c>
      <c r="D3253" s="33"/>
      <c r="E3253" s="33"/>
      <c r="F3253" s="33"/>
      <c r="G3253" s="33"/>
      <c r="H3253" s="34"/>
    </row>
    <row r="3254" spans="1:8" s="2" customFormat="1" ht="16.899999999999999" customHeight="1">
      <c r="A3254" s="33"/>
      <c r="B3254" s="34"/>
      <c r="C3254" s="220" t="s">
        <v>322</v>
      </c>
      <c r="D3254" s="220" t="s">
        <v>323</v>
      </c>
      <c r="E3254" s="18" t="s">
        <v>288</v>
      </c>
      <c r="F3254" s="221">
        <v>8.59</v>
      </c>
      <c r="G3254" s="33"/>
      <c r="H3254" s="34"/>
    </row>
    <row r="3255" spans="1:8" s="2" customFormat="1" ht="16.899999999999999" customHeight="1">
      <c r="A3255" s="33"/>
      <c r="B3255" s="34"/>
      <c r="C3255" s="220" t="s">
        <v>4998</v>
      </c>
      <c r="D3255" s="220" t="s">
        <v>4999</v>
      </c>
      <c r="E3255" s="18" t="s">
        <v>228</v>
      </c>
      <c r="F3255" s="221">
        <v>1.032</v>
      </c>
      <c r="G3255" s="33"/>
      <c r="H3255" s="34"/>
    </row>
    <row r="3256" spans="1:8" s="2" customFormat="1" ht="16.899999999999999" customHeight="1">
      <c r="A3256" s="33"/>
      <c r="B3256" s="34"/>
      <c r="C3256" s="220" t="s">
        <v>326</v>
      </c>
      <c r="D3256" s="220" t="s">
        <v>327</v>
      </c>
      <c r="E3256" s="18" t="s">
        <v>228</v>
      </c>
      <c r="F3256" s="221">
        <v>26.277000000000001</v>
      </c>
      <c r="G3256" s="33"/>
      <c r="H3256" s="34"/>
    </row>
    <row r="3257" spans="1:8" s="2" customFormat="1" ht="16.899999999999999" customHeight="1">
      <c r="A3257" s="33"/>
      <c r="B3257" s="34"/>
      <c r="C3257" s="220" t="s">
        <v>348</v>
      </c>
      <c r="D3257" s="220" t="s">
        <v>349</v>
      </c>
      <c r="E3257" s="18" t="s">
        <v>228</v>
      </c>
      <c r="F3257" s="221">
        <v>1.718</v>
      </c>
      <c r="G3257" s="33"/>
      <c r="H3257" s="34"/>
    </row>
    <row r="3258" spans="1:8" s="2" customFormat="1" ht="16.899999999999999" customHeight="1">
      <c r="A3258" s="33"/>
      <c r="B3258" s="34"/>
      <c r="C3258" s="220" t="s">
        <v>525</v>
      </c>
      <c r="D3258" s="220" t="s">
        <v>526</v>
      </c>
      <c r="E3258" s="18" t="s">
        <v>228</v>
      </c>
      <c r="F3258" s="221">
        <v>25.898</v>
      </c>
      <c r="G3258" s="33"/>
      <c r="H3258" s="34"/>
    </row>
    <row r="3259" spans="1:8" s="2" customFormat="1" ht="16.899999999999999" customHeight="1">
      <c r="A3259" s="33"/>
      <c r="B3259" s="34"/>
      <c r="C3259" s="220" t="s">
        <v>362</v>
      </c>
      <c r="D3259" s="220" t="s">
        <v>363</v>
      </c>
      <c r="E3259" s="18" t="s">
        <v>288</v>
      </c>
      <c r="F3259" s="221">
        <v>17.18</v>
      </c>
      <c r="G3259" s="33"/>
      <c r="H3259" s="34"/>
    </row>
    <row r="3260" spans="1:8" s="2" customFormat="1" ht="16.899999999999999" customHeight="1">
      <c r="A3260" s="33"/>
      <c r="B3260" s="34"/>
      <c r="C3260" s="220" t="s">
        <v>338</v>
      </c>
      <c r="D3260" s="220" t="s">
        <v>339</v>
      </c>
      <c r="E3260" s="18" t="s">
        <v>288</v>
      </c>
      <c r="F3260" s="221">
        <v>8.59</v>
      </c>
      <c r="G3260" s="33"/>
      <c r="H3260" s="34"/>
    </row>
    <row r="3261" spans="1:8" s="2" customFormat="1" ht="16.899999999999999" customHeight="1">
      <c r="A3261" s="33"/>
      <c r="B3261" s="34"/>
      <c r="C3261" s="220" t="s">
        <v>357</v>
      </c>
      <c r="D3261" s="220" t="s">
        <v>358</v>
      </c>
      <c r="E3261" s="18" t="s">
        <v>288</v>
      </c>
      <c r="F3261" s="221">
        <v>8.59</v>
      </c>
      <c r="G3261" s="33"/>
      <c r="H3261" s="34"/>
    </row>
    <row r="3262" spans="1:8" s="2" customFormat="1" ht="16.899999999999999" customHeight="1">
      <c r="A3262" s="33"/>
      <c r="B3262" s="34"/>
      <c r="C3262" s="216" t="s">
        <v>5282</v>
      </c>
      <c r="D3262" s="217" t="s">
        <v>1</v>
      </c>
      <c r="E3262" s="218" t="s">
        <v>1</v>
      </c>
      <c r="F3262" s="219">
        <v>179.5</v>
      </c>
      <c r="G3262" s="33"/>
      <c r="H3262" s="34"/>
    </row>
    <row r="3263" spans="1:8" s="2" customFormat="1" ht="16.899999999999999" customHeight="1">
      <c r="A3263" s="33"/>
      <c r="B3263" s="34"/>
      <c r="C3263" s="220" t="s">
        <v>5282</v>
      </c>
      <c r="D3263" s="220" t="s">
        <v>5369</v>
      </c>
      <c r="E3263" s="18" t="s">
        <v>1</v>
      </c>
      <c r="F3263" s="221">
        <v>179.5</v>
      </c>
      <c r="G3263" s="33"/>
      <c r="H3263" s="34"/>
    </row>
    <row r="3264" spans="1:8" s="2" customFormat="1" ht="16.899999999999999" customHeight="1">
      <c r="A3264" s="33"/>
      <c r="B3264" s="34"/>
      <c r="C3264" s="222" t="s">
        <v>5774</v>
      </c>
      <c r="D3264" s="33"/>
      <c r="E3264" s="33"/>
      <c r="F3264" s="33"/>
      <c r="G3264" s="33"/>
      <c r="H3264" s="34"/>
    </row>
    <row r="3265" spans="1:8" s="2" customFormat="1" ht="16.899999999999999" customHeight="1">
      <c r="A3265" s="33"/>
      <c r="B3265" s="34"/>
      <c r="C3265" s="220" t="s">
        <v>2453</v>
      </c>
      <c r="D3265" s="220" t="s">
        <v>2454</v>
      </c>
      <c r="E3265" s="18" t="s">
        <v>375</v>
      </c>
      <c r="F3265" s="221">
        <v>903.80499999999995</v>
      </c>
      <c r="G3265" s="33"/>
      <c r="H3265" s="34"/>
    </row>
    <row r="3266" spans="1:8" s="2" customFormat="1" ht="16.899999999999999" customHeight="1">
      <c r="A3266" s="33"/>
      <c r="B3266" s="34"/>
      <c r="C3266" s="220" t="s">
        <v>5379</v>
      </c>
      <c r="D3266" s="220" t="s">
        <v>5380</v>
      </c>
      <c r="E3266" s="18" t="s">
        <v>234</v>
      </c>
      <c r="F3266" s="221">
        <v>0.18099999999999999</v>
      </c>
      <c r="G3266" s="33"/>
      <c r="H3266" s="34"/>
    </row>
    <row r="3267" spans="1:8" s="2" customFormat="1" ht="16.899999999999999" customHeight="1">
      <c r="A3267" s="33"/>
      <c r="B3267" s="34"/>
      <c r="C3267" s="216" t="s">
        <v>5284</v>
      </c>
      <c r="D3267" s="217" t="s">
        <v>1</v>
      </c>
      <c r="E3267" s="218" t="s">
        <v>1</v>
      </c>
      <c r="F3267" s="219">
        <v>28.169</v>
      </c>
      <c r="G3267" s="33"/>
      <c r="H3267" s="34"/>
    </row>
    <row r="3268" spans="1:8" s="2" customFormat="1" ht="16.899999999999999" customHeight="1">
      <c r="A3268" s="33"/>
      <c r="B3268" s="34"/>
      <c r="C3268" s="220" t="s">
        <v>1</v>
      </c>
      <c r="D3268" s="220" t="s">
        <v>5356</v>
      </c>
      <c r="E3268" s="18" t="s">
        <v>1</v>
      </c>
      <c r="F3268" s="221">
        <v>28.169</v>
      </c>
      <c r="G3268" s="33"/>
      <c r="H3268" s="34"/>
    </row>
    <row r="3269" spans="1:8" s="2" customFormat="1" ht="16.899999999999999" customHeight="1">
      <c r="A3269" s="33"/>
      <c r="B3269" s="34"/>
      <c r="C3269" s="220" t="s">
        <v>5284</v>
      </c>
      <c r="D3269" s="220" t="s">
        <v>195</v>
      </c>
      <c r="E3269" s="18" t="s">
        <v>1</v>
      </c>
      <c r="F3269" s="221">
        <v>28.169</v>
      </c>
      <c r="G3269" s="33"/>
      <c r="H3269" s="34"/>
    </row>
    <row r="3270" spans="1:8" s="2" customFormat="1" ht="16.899999999999999" customHeight="1">
      <c r="A3270" s="33"/>
      <c r="B3270" s="34"/>
      <c r="C3270" s="222" t="s">
        <v>5774</v>
      </c>
      <c r="D3270" s="33"/>
      <c r="E3270" s="33"/>
      <c r="F3270" s="33"/>
      <c r="G3270" s="33"/>
      <c r="H3270" s="34"/>
    </row>
    <row r="3271" spans="1:8" s="2" customFormat="1" ht="16.899999999999999" customHeight="1">
      <c r="A3271" s="33"/>
      <c r="B3271" s="34"/>
      <c r="C3271" s="220" t="s">
        <v>2171</v>
      </c>
      <c r="D3271" s="220" t="s">
        <v>2172</v>
      </c>
      <c r="E3271" s="18" t="s">
        <v>288</v>
      </c>
      <c r="F3271" s="221">
        <v>23.943999999999999</v>
      </c>
      <c r="G3271" s="33"/>
      <c r="H3271" s="34"/>
    </row>
    <row r="3272" spans="1:8" s="2" customFormat="1" ht="16.899999999999999" customHeight="1">
      <c r="A3272" s="33"/>
      <c r="B3272" s="34"/>
      <c r="C3272" s="220" t="s">
        <v>5358</v>
      </c>
      <c r="D3272" s="220" t="s">
        <v>5359</v>
      </c>
      <c r="E3272" s="18" t="s">
        <v>288</v>
      </c>
      <c r="F3272" s="221">
        <v>4.2249999999999996</v>
      </c>
      <c r="G3272" s="33"/>
      <c r="H3272" s="34"/>
    </row>
    <row r="3273" spans="1:8" s="2" customFormat="1" ht="16.899999999999999" customHeight="1">
      <c r="A3273" s="33"/>
      <c r="B3273" s="34"/>
      <c r="C3273" s="216" t="s">
        <v>269</v>
      </c>
      <c r="D3273" s="217" t="s">
        <v>1</v>
      </c>
      <c r="E3273" s="218" t="s">
        <v>1</v>
      </c>
      <c r="F3273" s="219">
        <v>17.18</v>
      </c>
      <c r="G3273" s="33"/>
      <c r="H3273" s="34"/>
    </row>
    <row r="3274" spans="1:8" s="2" customFormat="1" ht="16.899999999999999" customHeight="1">
      <c r="A3274" s="33"/>
      <c r="B3274" s="34"/>
      <c r="C3274" s="220" t="s">
        <v>1</v>
      </c>
      <c r="D3274" s="220" t="s">
        <v>365</v>
      </c>
      <c r="E3274" s="18" t="s">
        <v>1</v>
      </c>
      <c r="F3274" s="221">
        <v>0</v>
      </c>
      <c r="G3274" s="33"/>
      <c r="H3274" s="34"/>
    </row>
    <row r="3275" spans="1:8" s="2" customFormat="1" ht="16.899999999999999" customHeight="1">
      <c r="A3275" s="33"/>
      <c r="B3275" s="34"/>
      <c r="C3275" s="220" t="s">
        <v>269</v>
      </c>
      <c r="D3275" s="220" t="s">
        <v>366</v>
      </c>
      <c r="E3275" s="18" t="s">
        <v>1</v>
      </c>
      <c r="F3275" s="221">
        <v>17.18</v>
      </c>
      <c r="G3275" s="33"/>
      <c r="H3275" s="34"/>
    </row>
    <row r="3276" spans="1:8" s="2" customFormat="1" ht="16.899999999999999" customHeight="1">
      <c r="A3276" s="33"/>
      <c r="B3276" s="34"/>
      <c r="C3276" s="222" t="s">
        <v>5774</v>
      </c>
      <c r="D3276" s="33"/>
      <c r="E3276" s="33"/>
      <c r="F3276" s="33"/>
      <c r="G3276" s="33"/>
      <c r="H3276" s="34"/>
    </row>
    <row r="3277" spans="1:8" s="2" customFormat="1" ht="16.899999999999999" customHeight="1">
      <c r="A3277" s="33"/>
      <c r="B3277" s="34"/>
      <c r="C3277" s="220" t="s">
        <v>362</v>
      </c>
      <c r="D3277" s="220" t="s">
        <v>363</v>
      </c>
      <c r="E3277" s="18" t="s">
        <v>288</v>
      </c>
      <c r="F3277" s="221">
        <v>17.18</v>
      </c>
      <c r="G3277" s="33"/>
      <c r="H3277" s="34"/>
    </row>
    <row r="3278" spans="1:8" s="2" customFormat="1" ht="16.899999999999999" customHeight="1">
      <c r="A3278" s="33"/>
      <c r="B3278" s="34"/>
      <c r="C3278" s="220" t="s">
        <v>368</v>
      </c>
      <c r="D3278" s="220" t="s">
        <v>369</v>
      </c>
      <c r="E3278" s="18" t="s">
        <v>288</v>
      </c>
      <c r="F3278" s="221">
        <v>17.18</v>
      </c>
      <c r="G3278" s="33"/>
      <c r="H3278" s="34"/>
    </row>
    <row r="3279" spans="1:8" s="2" customFormat="1" ht="16.899999999999999" customHeight="1">
      <c r="A3279" s="33"/>
      <c r="B3279" s="34"/>
      <c r="C3279" s="216" t="s">
        <v>458</v>
      </c>
      <c r="D3279" s="217" t="s">
        <v>1</v>
      </c>
      <c r="E3279" s="218" t="s">
        <v>1</v>
      </c>
      <c r="F3279" s="219">
        <v>17.2</v>
      </c>
      <c r="G3279" s="33"/>
      <c r="H3279" s="34"/>
    </row>
    <row r="3280" spans="1:8" s="2" customFormat="1" ht="16.899999999999999" customHeight="1">
      <c r="A3280" s="33"/>
      <c r="B3280" s="34"/>
      <c r="C3280" s="220" t="s">
        <v>1</v>
      </c>
      <c r="D3280" s="220" t="s">
        <v>5334</v>
      </c>
      <c r="E3280" s="18" t="s">
        <v>1</v>
      </c>
      <c r="F3280" s="221">
        <v>0</v>
      </c>
      <c r="G3280" s="33"/>
      <c r="H3280" s="34"/>
    </row>
    <row r="3281" spans="1:8" s="2" customFormat="1" ht="16.899999999999999" customHeight="1">
      <c r="A3281" s="33"/>
      <c r="B3281" s="34"/>
      <c r="C3281" s="220" t="s">
        <v>1</v>
      </c>
      <c r="D3281" s="220" t="s">
        <v>5335</v>
      </c>
      <c r="E3281" s="18" t="s">
        <v>1</v>
      </c>
      <c r="F3281" s="221">
        <v>1.51</v>
      </c>
      <c r="G3281" s="33"/>
      <c r="H3281" s="34"/>
    </row>
    <row r="3282" spans="1:8" s="2" customFormat="1" ht="16.899999999999999" customHeight="1">
      <c r="A3282" s="33"/>
      <c r="B3282" s="34"/>
      <c r="C3282" s="220" t="s">
        <v>1</v>
      </c>
      <c r="D3282" s="220" t="s">
        <v>5336</v>
      </c>
      <c r="E3282" s="18" t="s">
        <v>1</v>
      </c>
      <c r="F3282" s="221">
        <v>1.4419999999999999</v>
      </c>
      <c r="G3282" s="33"/>
      <c r="H3282" s="34"/>
    </row>
    <row r="3283" spans="1:8" s="2" customFormat="1" ht="16.899999999999999" customHeight="1">
      <c r="A3283" s="33"/>
      <c r="B3283" s="34"/>
      <c r="C3283" s="220" t="s">
        <v>1</v>
      </c>
      <c r="D3283" s="220" t="s">
        <v>5337</v>
      </c>
      <c r="E3283" s="18" t="s">
        <v>1</v>
      </c>
      <c r="F3283" s="221">
        <v>16.518000000000001</v>
      </c>
      <c r="G3283" s="33"/>
      <c r="H3283" s="34"/>
    </row>
    <row r="3284" spans="1:8" s="2" customFormat="1" ht="16.899999999999999" customHeight="1">
      <c r="A3284" s="33"/>
      <c r="B3284" s="34"/>
      <c r="C3284" s="220" t="s">
        <v>1</v>
      </c>
      <c r="D3284" s="220" t="s">
        <v>2069</v>
      </c>
      <c r="E3284" s="18" t="s">
        <v>1</v>
      </c>
      <c r="F3284" s="221">
        <v>0</v>
      </c>
      <c r="G3284" s="33"/>
      <c r="H3284" s="34"/>
    </row>
    <row r="3285" spans="1:8" s="2" customFormat="1" ht="16.899999999999999" customHeight="1">
      <c r="A3285" s="33"/>
      <c r="B3285" s="34"/>
      <c r="C3285" s="220" t="s">
        <v>1</v>
      </c>
      <c r="D3285" s="220" t="s">
        <v>5338</v>
      </c>
      <c r="E3285" s="18" t="s">
        <v>1</v>
      </c>
      <c r="F3285" s="221">
        <v>-0.55200000000000005</v>
      </c>
      <c r="G3285" s="33"/>
      <c r="H3285" s="34"/>
    </row>
    <row r="3286" spans="1:8" s="2" customFormat="1" ht="16.899999999999999" customHeight="1">
      <c r="A3286" s="33"/>
      <c r="B3286" s="34"/>
      <c r="C3286" s="220" t="s">
        <v>1</v>
      </c>
      <c r="D3286" s="220" t="s">
        <v>5339</v>
      </c>
      <c r="E3286" s="18" t="s">
        <v>1</v>
      </c>
      <c r="F3286" s="221">
        <v>-1.718</v>
      </c>
      <c r="G3286" s="33"/>
      <c r="H3286" s="34"/>
    </row>
    <row r="3287" spans="1:8" s="2" customFormat="1" ht="16.899999999999999" customHeight="1">
      <c r="A3287" s="33"/>
      <c r="B3287" s="34"/>
      <c r="C3287" s="220" t="s">
        <v>458</v>
      </c>
      <c r="D3287" s="220" t="s">
        <v>195</v>
      </c>
      <c r="E3287" s="18" t="s">
        <v>1</v>
      </c>
      <c r="F3287" s="221">
        <v>17.2</v>
      </c>
      <c r="G3287" s="33"/>
      <c r="H3287" s="34"/>
    </row>
    <row r="3288" spans="1:8" s="2" customFormat="1" ht="16.899999999999999" customHeight="1">
      <c r="A3288" s="33"/>
      <c r="B3288" s="34"/>
      <c r="C3288" s="222" t="s">
        <v>5774</v>
      </c>
      <c r="D3288" s="33"/>
      <c r="E3288" s="33"/>
      <c r="F3288" s="33"/>
      <c r="G3288" s="33"/>
      <c r="H3288" s="34"/>
    </row>
    <row r="3289" spans="1:8" s="2" customFormat="1" ht="16.899999999999999" customHeight="1">
      <c r="A3289" s="33"/>
      <c r="B3289" s="34"/>
      <c r="C3289" s="220" t="s">
        <v>4998</v>
      </c>
      <c r="D3289" s="220" t="s">
        <v>4999</v>
      </c>
      <c r="E3289" s="18" t="s">
        <v>228</v>
      </c>
      <c r="F3289" s="221">
        <v>1.032</v>
      </c>
      <c r="G3289" s="33"/>
      <c r="H3289" s="34"/>
    </row>
    <row r="3290" spans="1:8" s="2" customFormat="1" ht="16.899999999999999" customHeight="1">
      <c r="A3290" s="33"/>
      <c r="B3290" s="34"/>
      <c r="C3290" s="220" t="s">
        <v>5026</v>
      </c>
      <c r="D3290" s="220" t="s">
        <v>5027</v>
      </c>
      <c r="E3290" s="18" t="s">
        <v>228</v>
      </c>
      <c r="F3290" s="221">
        <v>13.76</v>
      </c>
      <c r="G3290" s="33"/>
      <c r="H3290" s="34"/>
    </row>
    <row r="3291" spans="1:8" s="2" customFormat="1" ht="16.899999999999999" customHeight="1">
      <c r="A3291" s="33"/>
      <c r="B3291" s="34"/>
      <c r="C3291" s="220" t="s">
        <v>5029</v>
      </c>
      <c r="D3291" s="220" t="s">
        <v>5030</v>
      </c>
      <c r="E3291" s="18" t="s">
        <v>228</v>
      </c>
      <c r="F3291" s="221">
        <v>2.4079999999999999</v>
      </c>
      <c r="G3291" s="33"/>
      <c r="H3291" s="34"/>
    </row>
    <row r="3292" spans="1:8" s="2" customFormat="1" ht="16.899999999999999" customHeight="1">
      <c r="A3292" s="33"/>
      <c r="B3292" s="34"/>
      <c r="C3292" s="220" t="s">
        <v>326</v>
      </c>
      <c r="D3292" s="220" t="s">
        <v>327</v>
      </c>
      <c r="E3292" s="18" t="s">
        <v>228</v>
      </c>
      <c r="F3292" s="221">
        <v>26.277000000000001</v>
      </c>
      <c r="G3292" s="33"/>
      <c r="H3292" s="34"/>
    </row>
    <row r="3293" spans="1:8" s="2" customFormat="1" ht="16.899999999999999" customHeight="1">
      <c r="A3293" s="33"/>
      <c r="B3293" s="34"/>
      <c r="C3293" s="216" t="s">
        <v>1856</v>
      </c>
      <c r="D3293" s="217" t="s">
        <v>1</v>
      </c>
      <c r="E3293" s="218" t="s">
        <v>1</v>
      </c>
      <c r="F3293" s="219">
        <v>19.47</v>
      </c>
      <c r="G3293" s="33"/>
      <c r="H3293" s="34"/>
    </row>
    <row r="3294" spans="1:8" s="2" customFormat="1" ht="16.899999999999999" customHeight="1">
      <c r="A3294" s="33"/>
      <c r="B3294" s="34"/>
      <c r="C3294" s="220" t="s">
        <v>1</v>
      </c>
      <c r="D3294" s="220" t="s">
        <v>5334</v>
      </c>
      <c r="E3294" s="18" t="s">
        <v>1</v>
      </c>
      <c r="F3294" s="221">
        <v>0</v>
      </c>
      <c r="G3294" s="33"/>
      <c r="H3294" s="34"/>
    </row>
    <row r="3295" spans="1:8" s="2" customFormat="1" ht="16.899999999999999" customHeight="1">
      <c r="A3295" s="33"/>
      <c r="B3295" s="34"/>
      <c r="C3295" s="220" t="s">
        <v>1</v>
      </c>
      <c r="D3295" s="220" t="s">
        <v>5335</v>
      </c>
      <c r="E3295" s="18" t="s">
        <v>1</v>
      </c>
      <c r="F3295" s="221">
        <v>1.51</v>
      </c>
      <c r="G3295" s="33"/>
      <c r="H3295" s="34"/>
    </row>
    <row r="3296" spans="1:8" s="2" customFormat="1" ht="16.899999999999999" customHeight="1">
      <c r="A3296" s="33"/>
      <c r="B3296" s="34"/>
      <c r="C3296" s="220" t="s">
        <v>1</v>
      </c>
      <c r="D3296" s="220" t="s">
        <v>5336</v>
      </c>
      <c r="E3296" s="18" t="s">
        <v>1</v>
      </c>
      <c r="F3296" s="221">
        <v>1.4419999999999999</v>
      </c>
      <c r="G3296" s="33"/>
      <c r="H3296" s="34"/>
    </row>
    <row r="3297" spans="1:8" s="2" customFormat="1" ht="16.899999999999999" customHeight="1">
      <c r="A3297" s="33"/>
      <c r="B3297" s="34"/>
      <c r="C3297" s="220" t="s">
        <v>1</v>
      </c>
      <c r="D3297" s="220" t="s">
        <v>5337</v>
      </c>
      <c r="E3297" s="18" t="s">
        <v>1</v>
      </c>
      <c r="F3297" s="221">
        <v>16.518000000000001</v>
      </c>
      <c r="G3297" s="33"/>
      <c r="H3297" s="34"/>
    </row>
    <row r="3298" spans="1:8" s="2" customFormat="1" ht="16.899999999999999" customHeight="1">
      <c r="A3298" s="33"/>
      <c r="B3298" s="34"/>
      <c r="C3298" s="220" t="s">
        <v>1856</v>
      </c>
      <c r="D3298" s="220" t="s">
        <v>510</v>
      </c>
      <c r="E3298" s="18" t="s">
        <v>1</v>
      </c>
      <c r="F3298" s="221">
        <v>19.47</v>
      </c>
      <c r="G3298" s="33"/>
      <c r="H3298" s="34"/>
    </row>
    <row r="3299" spans="1:8" s="2" customFormat="1" ht="16.899999999999999" customHeight="1">
      <c r="A3299" s="33"/>
      <c r="B3299" s="34"/>
      <c r="C3299" s="222" t="s">
        <v>5774</v>
      </c>
      <c r="D3299" s="33"/>
      <c r="E3299" s="33"/>
      <c r="F3299" s="33"/>
      <c r="G3299" s="33"/>
      <c r="H3299" s="34"/>
    </row>
    <row r="3300" spans="1:8" s="2" customFormat="1" ht="16.899999999999999" customHeight="1">
      <c r="A3300" s="33"/>
      <c r="B3300" s="34"/>
      <c r="C3300" s="220" t="s">
        <v>4998</v>
      </c>
      <c r="D3300" s="220" t="s">
        <v>4999</v>
      </c>
      <c r="E3300" s="18" t="s">
        <v>228</v>
      </c>
      <c r="F3300" s="221">
        <v>1.032</v>
      </c>
      <c r="G3300" s="33"/>
      <c r="H3300" s="34"/>
    </row>
    <row r="3301" spans="1:8" s="2" customFormat="1" ht="16.899999999999999" customHeight="1">
      <c r="A3301" s="33"/>
      <c r="B3301" s="34"/>
      <c r="C3301" s="220" t="s">
        <v>525</v>
      </c>
      <c r="D3301" s="220" t="s">
        <v>526</v>
      </c>
      <c r="E3301" s="18" t="s">
        <v>228</v>
      </c>
      <c r="F3301" s="221">
        <v>25.898</v>
      </c>
      <c r="G3301" s="33"/>
      <c r="H3301" s="34"/>
    </row>
    <row r="3302" spans="1:8" s="2" customFormat="1" ht="16.899999999999999" customHeight="1">
      <c r="A3302" s="33"/>
      <c r="B3302" s="34"/>
      <c r="C3302" s="216" t="s">
        <v>1858</v>
      </c>
      <c r="D3302" s="217" t="s">
        <v>1</v>
      </c>
      <c r="E3302" s="218" t="s">
        <v>1</v>
      </c>
      <c r="F3302" s="219">
        <v>11.167</v>
      </c>
      <c r="G3302" s="33"/>
      <c r="H3302" s="34"/>
    </row>
    <row r="3303" spans="1:8" s="2" customFormat="1" ht="16.899999999999999" customHeight="1">
      <c r="A3303" s="33"/>
      <c r="B3303" s="34"/>
      <c r="C3303" s="220" t="s">
        <v>1</v>
      </c>
      <c r="D3303" s="220" t="s">
        <v>5350</v>
      </c>
      <c r="E3303" s="18" t="s">
        <v>1</v>
      </c>
      <c r="F3303" s="221">
        <v>0</v>
      </c>
      <c r="G3303" s="33"/>
      <c r="H3303" s="34"/>
    </row>
    <row r="3304" spans="1:8" s="2" customFormat="1" ht="16.899999999999999" customHeight="1">
      <c r="A3304" s="33"/>
      <c r="B3304" s="34"/>
      <c r="C3304" s="220" t="s">
        <v>1</v>
      </c>
      <c r="D3304" s="220" t="s">
        <v>5351</v>
      </c>
      <c r="E3304" s="18" t="s">
        <v>1</v>
      </c>
      <c r="F3304" s="221">
        <v>17.013000000000002</v>
      </c>
      <c r="G3304" s="33"/>
      <c r="H3304" s="34"/>
    </row>
    <row r="3305" spans="1:8" s="2" customFormat="1" ht="16.899999999999999" customHeight="1">
      <c r="A3305" s="33"/>
      <c r="B3305" s="34"/>
      <c r="C3305" s="220" t="s">
        <v>1</v>
      </c>
      <c r="D3305" s="220" t="s">
        <v>2069</v>
      </c>
      <c r="E3305" s="18" t="s">
        <v>1</v>
      </c>
      <c r="F3305" s="221">
        <v>0</v>
      </c>
      <c r="G3305" s="33"/>
      <c r="H3305" s="34"/>
    </row>
    <row r="3306" spans="1:8" s="2" customFormat="1" ht="16.899999999999999" customHeight="1">
      <c r="A3306" s="33"/>
      <c r="B3306" s="34"/>
      <c r="C3306" s="220" t="s">
        <v>1</v>
      </c>
      <c r="D3306" s="220" t="s">
        <v>5352</v>
      </c>
      <c r="E3306" s="18" t="s">
        <v>1</v>
      </c>
      <c r="F3306" s="221">
        <v>-5.8460000000000001</v>
      </c>
      <c r="G3306" s="33"/>
      <c r="H3306" s="34"/>
    </row>
    <row r="3307" spans="1:8" s="2" customFormat="1" ht="16.899999999999999" customHeight="1">
      <c r="A3307" s="33"/>
      <c r="B3307" s="34"/>
      <c r="C3307" s="220" t="s">
        <v>1858</v>
      </c>
      <c r="D3307" s="220" t="s">
        <v>195</v>
      </c>
      <c r="E3307" s="18" t="s">
        <v>1</v>
      </c>
      <c r="F3307" s="221">
        <v>11.167</v>
      </c>
      <c r="G3307" s="33"/>
      <c r="H3307" s="34"/>
    </row>
    <row r="3308" spans="1:8" s="2" customFormat="1" ht="16.899999999999999" customHeight="1">
      <c r="A3308" s="33"/>
      <c r="B3308" s="34"/>
      <c r="C3308" s="222" t="s">
        <v>5774</v>
      </c>
      <c r="D3308" s="33"/>
      <c r="E3308" s="33"/>
      <c r="F3308" s="33"/>
      <c r="G3308" s="33"/>
      <c r="H3308" s="34"/>
    </row>
    <row r="3309" spans="1:8" s="2" customFormat="1" ht="16.899999999999999" customHeight="1">
      <c r="A3309" s="33"/>
      <c r="B3309" s="34"/>
      <c r="C3309" s="220" t="s">
        <v>4434</v>
      </c>
      <c r="D3309" s="220" t="s">
        <v>4435</v>
      </c>
      <c r="E3309" s="18" t="s">
        <v>228</v>
      </c>
      <c r="F3309" s="221">
        <v>0.67</v>
      </c>
      <c r="G3309" s="33"/>
      <c r="H3309" s="34"/>
    </row>
    <row r="3310" spans="1:8" s="2" customFormat="1" ht="16.899999999999999" customHeight="1">
      <c r="A3310" s="33"/>
      <c r="B3310" s="34"/>
      <c r="C3310" s="220" t="s">
        <v>4449</v>
      </c>
      <c r="D3310" s="220" t="s">
        <v>4450</v>
      </c>
      <c r="E3310" s="18" t="s">
        <v>228</v>
      </c>
      <c r="F3310" s="221">
        <v>8.9339999999999993</v>
      </c>
      <c r="G3310" s="33"/>
      <c r="H3310" s="34"/>
    </row>
    <row r="3311" spans="1:8" s="2" customFormat="1" ht="16.899999999999999" customHeight="1">
      <c r="A3311" s="33"/>
      <c r="B3311" s="34"/>
      <c r="C3311" s="220" t="s">
        <v>4453</v>
      </c>
      <c r="D3311" s="220" t="s">
        <v>4454</v>
      </c>
      <c r="E3311" s="18" t="s">
        <v>228</v>
      </c>
      <c r="F3311" s="221">
        <v>1.5629999999999999</v>
      </c>
      <c r="G3311" s="33"/>
      <c r="H3311" s="34"/>
    </row>
    <row r="3312" spans="1:8" s="2" customFormat="1" ht="16.899999999999999" customHeight="1">
      <c r="A3312" s="33"/>
      <c r="B3312" s="34"/>
      <c r="C3312" s="220" t="s">
        <v>326</v>
      </c>
      <c r="D3312" s="220" t="s">
        <v>327</v>
      </c>
      <c r="E3312" s="18" t="s">
        <v>228</v>
      </c>
      <c r="F3312" s="221">
        <v>26.277000000000001</v>
      </c>
      <c r="G3312" s="33"/>
      <c r="H3312" s="34"/>
    </row>
    <row r="3313" spans="1:8" s="2" customFormat="1" ht="16.899999999999999" customHeight="1">
      <c r="A3313" s="33"/>
      <c r="B3313" s="34"/>
      <c r="C3313" s="216" t="s">
        <v>1860</v>
      </c>
      <c r="D3313" s="217" t="s">
        <v>1</v>
      </c>
      <c r="E3313" s="218" t="s">
        <v>1</v>
      </c>
      <c r="F3313" s="219">
        <v>17.013000000000002</v>
      </c>
      <c r="G3313" s="33"/>
      <c r="H3313" s="34"/>
    </row>
    <row r="3314" spans="1:8" s="2" customFormat="1" ht="16.899999999999999" customHeight="1">
      <c r="A3314" s="33"/>
      <c r="B3314" s="34"/>
      <c r="C3314" s="220" t="s">
        <v>1</v>
      </c>
      <c r="D3314" s="220" t="s">
        <v>5350</v>
      </c>
      <c r="E3314" s="18" t="s">
        <v>1</v>
      </c>
      <c r="F3314" s="221">
        <v>0</v>
      </c>
      <c r="G3314" s="33"/>
      <c r="H3314" s="34"/>
    </row>
    <row r="3315" spans="1:8" s="2" customFormat="1" ht="16.899999999999999" customHeight="1">
      <c r="A3315" s="33"/>
      <c r="B3315" s="34"/>
      <c r="C3315" s="220" t="s">
        <v>1</v>
      </c>
      <c r="D3315" s="220" t="s">
        <v>5351</v>
      </c>
      <c r="E3315" s="18" t="s">
        <v>1</v>
      </c>
      <c r="F3315" s="221">
        <v>17.013000000000002</v>
      </c>
      <c r="G3315" s="33"/>
      <c r="H3315" s="34"/>
    </row>
    <row r="3316" spans="1:8" s="2" customFormat="1" ht="16.899999999999999" customHeight="1">
      <c r="A3316" s="33"/>
      <c r="B3316" s="34"/>
      <c r="C3316" s="220" t="s">
        <v>1860</v>
      </c>
      <c r="D3316" s="220" t="s">
        <v>510</v>
      </c>
      <c r="E3316" s="18" t="s">
        <v>1</v>
      </c>
      <c r="F3316" s="221">
        <v>17.013000000000002</v>
      </c>
      <c r="G3316" s="33"/>
      <c r="H3316" s="34"/>
    </row>
    <row r="3317" spans="1:8" s="2" customFormat="1" ht="16.899999999999999" customHeight="1">
      <c r="A3317" s="33"/>
      <c r="B3317" s="34"/>
      <c r="C3317" s="222" t="s">
        <v>5774</v>
      </c>
      <c r="D3317" s="33"/>
      <c r="E3317" s="33"/>
      <c r="F3317" s="33"/>
      <c r="G3317" s="33"/>
      <c r="H3317" s="34"/>
    </row>
    <row r="3318" spans="1:8" s="2" customFormat="1" ht="16.899999999999999" customHeight="1">
      <c r="A3318" s="33"/>
      <c r="B3318" s="34"/>
      <c r="C3318" s="220" t="s">
        <v>4434</v>
      </c>
      <c r="D3318" s="220" t="s">
        <v>4435</v>
      </c>
      <c r="E3318" s="18" t="s">
        <v>228</v>
      </c>
      <c r="F3318" s="221">
        <v>0.67</v>
      </c>
      <c r="G3318" s="33"/>
      <c r="H3318" s="34"/>
    </row>
    <row r="3319" spans="1:8" s="2" customFormat="1" ht="16.899999999999999" customHeight="1">
      <c r="A3319" s="33"/>
      <c r="B3319" s="34"/>
      <c r="C3319" s="220" t="s">
        <v>525</v>
      </c>
      <c r="D3319" s="220" t="s">
        <v>526</v>
      </c>
      <c r="E3319" s="18" t="s">
        <v>228</v>
      </c>
      <c r="F3319" s="221">
        <v>25.898</v>
      </c>
      <c r="G3319" s="33"/>
      <c r="H3319" s="34"/>
    </row>
    <row r="3320" spans="1:8" s="2" customFormat="1" ht="16.899999999999999" customHeight="1">
      <c r="A3320" s="33"/>
      <c r="B3320" s="34"/>
      <c r="C3320" s="216" t="s">
        <v>529</v>
      </c>
      <c r="D3320" s="217" t="s">
        <v>1</v>
      </c>
      <c r="E3320" s="218" t="s">
        <v>1</v>
      </c>
      <c r="F3320" s="219">
        <v>25.898</v>
      </c>
      <c r="G3320" s="33"/>
      <c r="H3320" s="34"/>
    </row>
    <row r="3321" spans="1:8" s="2" customFormat="1" ht="16.899999999999999" customHeight="1">
      <c r="A3321" s="33"/>
      <c r="B3321" s="34"/>
      <c r="C3321" s="220" t="s">
        <v>1</v>
      </c>
      <c r="D3321" s="220" t="s">
        <v>2266</v>
      </c>
      <c r="E3321" s="18" t="s">
        <v>1</v>
      </c>
      <c r="F3321" s="221">
        <v>0</v>
      </c>
      <c r="G3321" s="33"/>
      <c r="H3321" s="34"/>
    </row>
    <row r="3322" spans="1:8" s="2" customFormat="1" ht="16.899999999999999" customHeight="1">
      <c r="A3322" s="33"/>
      <c r="B3322" s="34"/>
      <c r="C3322" s="220" t="s">
        <v>1</v>
      </c>
      <c r="D3322" s="220" t="s">
        <v>5406</v>
      </c>
      <c r="E3322" s="18" t="s">
        <v>1</v>
      </c>
      <c r="F3322" s="221">
        <v>19.47</v>
      </c>
      <c r="G3322" s="33"/>
      <c r="H3322" s="34"/>
    </row>
    <row r="3323" spans="1:8" s="2" customFormat="1" ht="16.899999999999999" customHeight="1">
      <c r="A3323" s="33"/>
      <c r="B3323" s="34"/>
      <c r="C3323" s="220" t="s">
        <v>1</v>
      </c>
      <c r="D3323" s="220" t="s">
        <v>5407</v>
      </c>
      <c r="E3323" s="18" t="s">
        <v>1</v>
      </c>
      <c r="F3323" s="221">
        <v>17.013000000000002</v>
      </c>
      <c r="G3323" s="33"/>
      <c r="H3323" s="34"/>
    </row>
    <row r="3324" spans="1:8" s="2" customFormat="1" ht="16.899999999999999" customHeight="1">
      <c r="A3324" s="33"/>
      <c r="B3324" s="34"/>
      <c r="C3324" s="220" t="s">
        <v>1</v>
      </c>
      <c r="D3324" s="220" t="s">
        <v>2270</v>
      </c>
      <c r="E3324" s="18" t="s">
        <v>1</v>
      </c>
      <c r="F3324" s="221">
        <v>0</v>
      </c>
      <c r="G3324" s="33"/>
      <c r="H3324" s="34"/>
    </row>
    <row r="3325" spans="1:8" s="2" customFormat="1" ht="16.899999999999999" customHeight="1">
      <c r="A3325" s="33"/>
      <c r="B3325" s="34"/>
      <c r="C3325" s="220" t="s">
        <v>1</v>
      </c>
      <c r="D3325" s="220" t="s">
        <v>2271</v>
      </c>
      <c r="E3325" s="18" t="s">
        <v>1</v>
      </c>
      <c r="F3325" s="221">
        <v>-1.754</v>
      </c>
      <c r="G3325" s="33"/>
      <c r="H3325" s="34"/>
    </row>
    <row r="3326" spans="1:8" s="2" customFormat="1" ht="16.899999999999999" customHeight="1">
      <c r="A3326" s="33"/>
      <c r="B3326" s="34"/>
      <c r="C3326" s="220" t="s">
        <v>1</v>
      </c>
      <c r="D3326" s="220" t="s">
        <v>5408</v>
      </c>
      <c r="E3326" s="18" t="s">
        <v>1</v>
      </c>
      <c r="F3326" s="221">
        <v>0</v>
      </c>
      <c r="G3326" s="33"/>
      <c r="H3326" s="34"/>
    </row>
    <row r="3327" spans="1:8" s="2" customFormat="1" ht="16.899999999999999" customHeight="1">
      <c r="A3327" s="33"/>
      <c r="B3327" s="34"/>
      <c r="C3327" s="220" t="s">
        <v>1</v>
      </c>
      <c r="D3327" s="220" t="s">
        <v>3865</v>
      </c>
      <c r="E3327" s="18" t="s">
        <v>1</v>
      </c>
      <c r="F3327" s="221">
        <v>-0.152</v>
      </c>
      <c r="G3327" s="33"/>
      <c r="H3327" s="34"/>
    </row>
    <row r="3328" spans="1:8" s="2" customFormat="1" ht="16.899999999999999" customHeight="1">
      <c r="A3328" s="33"/>
      <c r="B3328" s="34"/>
      <c r="C3328" s="220" t="s">
        <v>1</v>
      </c>
      <c r="D3328" s="220" t="s">
        <v>5409</v>
      </c>
      <c r="E3328" s="18" t="s">
        <v>1</v>
      </c>
      <c r="F3328" s="221">
        <v>0</v>
      </c>
      <c r="G3328" s="33"/>
      <c r="H3328" s="34"/>
    </row>
    <row r="3329" spans="1:8" s="2" customFormat="1" ht="16.899999999999999" customHeight="1">
      <c r="A3329" s="33"/>
      <c r="B3329" s="34"/>
      <c r="C3329" s="220" t="s">
        <v>1</v>
      </c>
      <c r="D3329" s="220" t="s">
        <v>5339</v>
      </c>
      <c r="E3329" s="18" t="s">
        <v>1</v>
      </c>
      <c r="F3329" s="221">
        <v>-1.718</v>
      </c>
      <c r="G3329" s="33"/>
      <c r="H3329" s="34"/>
    </row>
    <row r="3330" spans="1:8" s="2" customFormat="1" ht="16.899999999999999" customHeight="1">
      <c r="A3330" s="33"/>
      <c r="B3330" s="34"/>
      <c r="C3330" s="220" t="s">
        <v>1</v>
      </c>
      <c r="D3330" s="220" t="s">
        <v>4474</v>
      </c>
      <c r="E3330" s="18" t="s">
        <v>1</v>
      </c>
      <c r="F3330" s="221">
        <v>0</v>
      </c>
      <c r="G3330" s="33"/>
      <c r="H3330" s="34"/>
    </row>
    <row r="3331" spans="1:8" s="2" customFormat="1" ht="16.899999999999999" customHeight="1">
      <c r="A3331" s="33"/>
      <c r="B3331" s="34"/>
      <c r="C3331" s="220" t="s">
        <v>1</v>
      </c>
      <c r="D3331" s="220" t="s">
        <v>5410</v>
      </c>
      <c r="E3331" s="18" t="s">
        <v>1</v>
      </c>
      <c r="F3331" s="221">
        <v>-6.9610000000000003</v>
      </c>
      <c r="G3331" s="33"/>
      <c r="H3331" s="34"/>
    </row>
    <row r="3332" spans="1:8" s="2" customFormat="1" ht="16.899999999999999" customHeight="1">
      <c r="A3332" s="33"/>
      <c r="B3332" s="34"/>
      <c r="C3332" s="220" t="s">
        <v>529</v>
      </c>
      <c r="D3332" s="220" t="s">
        <v>195</v>
      </c>
      <c r="E3332" s="18" t="s">
        <v>1</v>
      </c>
      <c r="F3332" s="221">
        <v>25.898</v>
      </c>
      <c r="G3332" s="33"/>
      <c r="H3332" s="34"/>
    </row>
    <row r="3333" spans="1:8" s="2" customFormat="1" ht="7.35" customHeight="1">
      <c r="A3333" s="33"/>
      <c r="B3333" s="48"/>
      <c r="C3333" s="49"/>
      <c r="D3333" s="49"/>
      <c r="E3333" s="49"/>
      <c r="F3333" s="49"/>
      <c r="G3333" s="49"/>
      <c r="H3333" s="34"/>
    </row>
    <row r="3334" spans="1:8" s="2" customFormat="1">
      <c r="A3334" s="33"/>
      <c r="B3334" s="33"/>
      <c r="C3334" s="33"/>
      <c r="D3334" s="33"/>
      <c r="E3334" s="33"/>
      <c r="F3334" s="33"/>
      <c r="G3334" s="33"/>
      <c r="H3334" s="33"/>
    </row>
  </sheetData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36</vt:i4>
      </vt:variant>
    </vt:vector>
  </HeadingPairs>
  <TitlesOfParts>
    <vt:vector size="54" baseType="lpstr">
      <vt:lpstr>Rekapitulace stavby</vt:lpstr>
      <vt:lpstr>010 - SO 010 - ODSTRANĚNÍ...</vt:lpstr>
      <vt:lpstr>020 - SO 020 - DEMONTÁŽ A...</vt:lpstr>
      <vt:lpstr>030 - SO 030 - ZŘÍZENÍ PR...</vt:lpstr>
      <vt:lpstr>040 - SO 040 - PROVIZORNÍ...</vt:lpstr>
      <vt:lpstr>050 - SO 050 - PROVIZORNÍ...</vt:lpstr>
      <vt:lpstr>060 - SO 060 - PŘÍPRAVA S...</vt:lpstr>
      <vt:lpstr>111 - SO 110-01 - obnova ...</vt:lpstr>
      <vt:lpstr>112 - SO 110-02 obnova vo...</vt:lpstr>
      <vt:lpstr>12 - SO 120 - ODVODNĚNÍ V...</vt:lpstr>
      <vt:lpstr>31 - SO 310 - KANALIZACE</vt:lpstr>
      <vt:lpstr>32 - SO 320 - KANALIZAČNÍ...</vt:lpstr>
      <vt:lpstr>33 - SO 330 - VODOVOD</vt:lpstr>
      <vt:lpstr>34 - SO 340 - VODOVODNÍ P...</vt:lpstr>
      <vt:lpstr>35 - SO 350 - PŘELOŽKA VO...</vt:lpstr>
      <vt:lpstr>81 - SO 810 - NÁHRADNÍ VÝ...</vt:lpstr>
      <vt:lpstr>99 - OSTATNÍ NÁKLADY</vt:lpstr>
      <vt:lpstr>Seznam figur</vt:lpstr>
      <vt:lpstr>'010 - SO 010 - ODSTRANĚNÍ...'!Názvy_tisku</vt:lpstr>
      <vt:lpstr>'020 - SO 020 - DEMONTÁŽ A...'!Názvy_tisku</vt:lpstr>
      <vt:lpstr>'030 - SO 030 - ZŘÍZENÍ PR...'!Názvy_tisku</vt:lpstr>
      <vt:lpstr>'040 - SO 040 - PROVIZORNÍ...'!Názvy_tisku</vt:lpstr>
      <vt:lpstr>'050 - SO 050 - PROVIZORNÍ...'!Názvy_tisku</vt:lpstr>
      <vt:lpstr>'060 - SO 060 - PŘÍPRAVA S...'!Názvy_tisku</vt:lpstr>
      <vt:lpstr>'111 - SO 110-01 - obnova ...'!Názvy_tisku</vt:lpstr>
      <vt:lpstr>'112 - SO 110-02 obnova vo...'!Názvy_tisku</vt:lpstr>
      <vt:lpstr>'12 - SO 120 - ODVODNĚNÍ V...'!Názvy_tisku</vt:lpstr>
      <vt:lpstr>'31 - SO 310 - KANALIZACE'!Názvy_tisku</vt:lpstr>
      <vt:lpstr>'32 - SO 320 - KANALIZAČNÍ...'!Názvy_tisku</vt:lpstr>
      <vt:lpstr>'33 - SO 330 - VODOVOD'!Názvy_tisku</vt:lpstr>
      <vt:lpstr>'34 - SO 340 - VODOVODNÍ P...'!Názvy_tisku</vt:lpstr>
      <vt:lpstr>'35 - SO 350 - PŘELOŽKA VO...'!Názvy_tisku</vt:lpstr>
      <vt:lpstr>'81 - SO 810 - NÁHRADNÍ VÝ...'!Názvy_tisku</vt:lpstr>
      <vt:lpstr>'99 - OSTATNÍ NÁKLADY'!Názvy_tisku</vt:lpstr>
      <vt:lpstr>'Rekapitulace stavby'!Názvy_tisku</vt:lpstr>
      <vt:lpstr>'Seznam figur'!Názvy_tisku</vt:lpstr>
      <vt:lpstr>'010 - SO 010 - ODSTRANĚNÍ...'!Oblast_tisku</vt:lpstr>
      <vt:lpstr>'020 - SO 020 - DEMONTÁŽ A...'!Oblast_tisku</vt:lpstr>
      <vt:lpstr>'030 - SO 030 - ZŘÍZENÍ PR...'!Oblast_tisku</vt:lpstr>
      <vt:lpstr>'040 - SO 040 - PROVIZORNÍ...'!Oblast_tisku</vt:lpstr>
      <vt:lpstr>'050 - SO 050 - PROVIZORNÍ...'!Oblast_tisku</vt:lpstr>
      <vt:lpstr>'060 - SO 060 - PŘÍPRAVA S...'!Oblast_tisku</vt:lpstr>
      <vt:lpstr>'111 - SO 110-01 - obnova ...'!Oblast_tisku</vt:lpstr>
      <vt:lpstr>'112 - SO 110-02 obnova vo...'!Oblast_tisku</vt:lpstr>
      <vt:lpstr>'12 - SO 120 - ODVODNĚNÍ V...'!Oblast_tisku</vt:lpstr>
      <vt:lpstr>'31 - SO 310 - KANALIZACE'!Oblast_tisku</vt:lpstr>
      <vt:lpstr>'32 - SO 320 - KANALIZAČNÍ...'!Oblast_tisku</vt:lpstr>
      <vt:lpstr>'33 - SO 330 - VODOVOD'!Oblast_tisku</vt:lpstr>
      <vt:lpstr>'34 - SO 340 - VODOVODNÍ P...'!Oblast_tisku</vt:lpstr>
      <vt:lpstr>'35 - SO 350 - PŘELOŽKA VO...'!Oblast_tisku</vt:lpstr>
      <vt:lpstr>'81 - SO 810 - NÁHRADNÍ VÝ...'!Oblast_tisku</vt:lpstr>
      <vt:lpstr>'99 - OSTATNÍ NÁKLADY'!Oblast_tisku</vt:lpstr>
      <vt:lpstr>'Rekapitulace stavby'!Oblast_tisku</vt:lpstr>
      <vt:lpstr>'Seznam figur'!Oblast_tisku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Marek</dc:creator>
  <cp:lastModifiedBy>Pavel Marek</cp:lastModifiedBy>
  <dcterms:created xsi:type="dcterms:W3CDTF">2023-06-27T05:14:03Z</dcterms:created>
  <dcterms:modified xsi:type="dcterms:W3CDTF">2023-06-27T06:47:05Z</dcterms:modified>
</cp:coreProperties>
</file>