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kozakova\Desktop\"/>
    </mc:Choice>
  </mc:AlternateContent>
  <xr:revisionPtr revIDLastSave="0" documentId="8_{482014E4-3F7A-46A6-940D-41A17C8BB1EA}"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SO 001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001 1 Pol'!$1:$7</definedName>
    <definedName name="oadresa">Stavba!$D$6</definedName>
    <definedName name="Objednatel" localSheetId="1">Stavba!$D$5</definedName>
    <definedName name="Objekt" localSheetId="1">Stavba!$B$38</definedName>
    <definedName name="_xlnm.Print_Area" localSheetId="3">'SO 001 1 Pol'!$A$1:$Y$246</definedName>
    <definedName name="_xlnm.Print_Area" localSheetId="1">Stavba!$A$1:$J$70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1" i="12" l="1"/>
  <c r="BA29" i="12"/>
  <c r="BA10" i="12"/>
  <c r="G9" i="12"/>
  <c r="M9" i="12" s="1"/>
  <c r="I9" i="12"/>
  <c r="K9" i="12"/>
  <c r="O9" i="12"/>
  <c r="Q9" i="12"/>
  <c r="V9" i="12"/>
  <c r="G12" i="12"/>
  <c r="I12" i="12"/>
  <c r="K12" i="12"/>
  <c r="M12" i="12"/>
  <c r="O12" i="12"/>
  <c r="Q12" i="12"/>
  <c r="V12" i="12"/>
  <c r="G13" i="12"/>
  <c r="I13" i="12"/>
  <c r="K13" i="12"/>
  <c r="M13" i="12"/>
  <c r="O13" i="12"/>
  <c r="Q13" i="12"/>
  <c r="V13" i="12"/>
  <c r="G15" i="12"/>
  <c r="M15" i="12" s="1"/>
  <c r="I15" i="12"/>
  <c r="K15" i="12"/>
  <c r="O15" i="12"/>
  <c r="O8" i="12" s="1"/>
  <c r="Q15" i="12"/>
  <c r="V15" i="12"/>
  <c r="G19" i="12"/>
  <c r="M19" i="12" s="1"/>
  <c r="I19" i="12"/>
  <c r="K19" i="12"/>
  <c r="O19" i="12"/>
  <c r="Q19" i="12"/>
  <c r="V19" i="12"/>
  <c r="G22" i="12"/>
  <c r="M22" i="12" s="1"/>
  <c r="I22" i="12"/>
  <c r="K22" i="12"/>
  <c r="O22" i="12"/>
  <c r="Q22" i="12"/>
  <c r="V22" i="12"/>
  <c r="G25" i="12"/>
  <c r="I25" i="12"/>
  <c r="K25" i="12"/>
  <c r="O25" i="12"/>
  <c r="Q25" i="12"/>
  <c r="V25" i="12"/>
  <c r="G28" i="12"/>
  <c r="M28" i="12" s="1"/>
  <c r="I28" i="12"/>
  <c r="K28" i="12"/>
  <c r="O28" i="12"/>
  <c r="Q28" i="12"/>
  <c r="V28" i="12"/>
  <c r="G31" i="12"/>
  <c r="M31" i="12" s="1"/>
  <c r="I31" i="12"/>
  <c r="K31" i="12"/>
  <c r="O31" i="12"/>
  <c r="Q31" i="12"/>
  <c r="V31" i="12"/>
  <c r="G36" i="12"/>
  <c r="I36" i="12"/>
  <c r="K36" i="12"/>
  <c r="M36" i="12"/>
  <c r="O36" i="12"/>
  <c r="Q36" i="12"/>
  <c r="V36" i="12"/>
  <c r="G40" i="12"/>
  <c r="M40" i="12" s="1"/>
  <c r="M39" i="12" s="1"/>
  <c r="I40" i="12"/>
  <c r="I39" i="12" s="1"/>
  <c r="K40" i="12"/>
  <c r="K39" i="12" s="1"/>
  <c r="O40" i="12"/>
  <c r="O39" i="12" s="1"/>
  <c r="Q40" i="12"/>
  <c r="Q39" i="12" s="1"/>
  <c r="V40" i="12"/>
  <c r="V39" i="12" s="1"/>
  <c r="O43" i="12"/>
  <c r="G44" i="12"/>
  <c r="G43" i="12" s="1"/>
  <c r="I56" i="1" s="1"/>
  <c r="I44" i="12"/>
  <c r="I43" i="12" s="1"/>
  <c r="K44" i="12"/>
  <c r="K43" i="12" s="1"/>
  <c r="O44" i="12"/>
  <c r="Q44" i="12"/>
  <c r="Q43" i="12" s="1"/>
  <c r="V44" i="12"/>
  <c r="V43" i="12" s="1"/>
  <c r="G47" i="12"/>
  <c r="I47" i="12"/>
  <c r="I46" i="12" s="1"/>
  <c r="K47" i="12"/>
  <c r="M47" i="12"/>
  <c r="O47" i="12"/>
  <c r="Q47" i="12"/>
  <c r="Q46" i="12" s="1"/>
  <c r="V47" i="12"/>
  <c r="G49" i="12"/>
  <c r="M49" i="12" s="1"/>
  <c r="I49" i="12"/>
  <c r="K49" i="12"/>
  <c r="K46" i="12" s="1"/>
  <c r="O49" i="12"/>
  <c r="Q49" i="12"/>
  <c r="V49" i="12"/>
  <c r="G50" i="12"/>
  <c r="M50" i="12" s="1"/>
  <c r="I50" i="12"/>
  <c r="K50" i="12"/>
  <c r="O50" i="12"/>
  <c r="O46" i="12" s="1"/>
  <c r="Q50" i="12"/>
  <c r="V50" i="12"/>
  <c r="G53" i="12"/>
  <c r="I53" i="12"/>
  <c r="K53" i="12"/>
  <c r="M53" i="12"/>
  <c r="O53" i="12"/>
  <c r="Q53" i="12"/>
  <c r="V53" i="12"/>
  <c r="G56" i="12"/>
  <c r="M56" i="12" s="1"/>
  <c r="I56" i="12"/>
  <c r="K56" i="12"/>
  <c r="O56" i="12"/>
  <c r="Q56" i="12"/>
  <c r="V56" i="12"/>
  <c r="G58" i="12"/>
  <c r="M58" i="12" s="1"/>
  <c r="I58" i="12"/>
  <c r="K58" i="12"/>
  <c r="O58" i="12"/>
  <c r="Q58" i="12"/>
  <c r="V58" i="12"/>
  <c r="G60" i="12"/>
  <c r="M60" i="12" s="1"/>
  <c r="I60" i="12"/>
  <c r="K60" i="12"/>
  <c r="O60" i="12"/>
  <c r="Q60" i="12"/>
  <c r="V60" i="12"/>
  <c r="G62" i="12"/>
  <c r="I62" i="12"/>
  <c r="K62" i="12"/>
  <c r="M62" i="12"/>
  <c r="O62" i="12"/>
  <c r="Q62" i="12"/>
  <c r="V62" i="12"/>
  <c r="G67" i="12"/>
  <c r="M67" i="12" s="1"/>
  <c r="I67" i="12"/>
  <c r="K67" i="12"/>
  <c r="O67" i="12"/>
  <c r="Q67" i="12"/>
  <c r="V67" i="12"/>
  <c r="G69" i="12"/>
  <c r="M69" i="12" s="1"/>
  <c r="I69" i="12"/>
  <c r="K69" i="12"/>
  <c r="O69" i="12"/>
  <c r="Q69" i="12"/>
  <c r="V69" i="12"/>
  <c r="G71" i="12"/>
  <c r="M71" i="12" s="1"/>
  <c r="I71" i="12"/>
  <c r="K71" i="12"/>
  <c r="O71" i="12"/>
  <c r="Q71" i="12"/>
  <c r="V71" i="12"/>
  <c r="G74" i="12"/>
  <c r="I74" i="12"/>
  <c r="K74" i="12"/>
  <c r="M74" i="12"/>
  <c r="O74" i="12"/>
  <c r="Q74" i="12"/>
  <c r="V74" i="12"/>
  <c r="G76" i="12"/>
  <c r="M76" i="12" s="1"/>
  <c r="I76" i="12"/>
  <c r="K76" i="12"/>
  <c r="O76" i="12"/>
  <c r="Q76" i="12"/>
  <c r="V76" i="12"/>
  <c r="G78" i="12"/>
  <c r="M78" i="12" s="1"/>
  <c r="I78" i="12"/>
  <c r="K78" i="12"/>
  <c r="O78" i="12"/>
  <c r="Q78" i="12"/>
  <c r="V78" i="12"/>
  <c r="G81" i="12"/>
  <c r="M81" i="12" s="1"/>
  <c r="I81" i="12"/>
  <c r="K81" i="12"/>
  <c r="O81" i="12"/>
  <c r="Q81" i="12"/>
  <c r="V81" i="12"/>
  <c r="G83" i="12"/>
  <c r="I83" i="12"/>
  <c r="K83" i="12"/>
  <c r="M83" i="12"/>
  <c r="O83" i="12"/>
  <c r="Q83" i="12"/>
  <c r="V83" i="12"/>
  <c r="G87" i="12"/>
  <c r="M87" i="12" s="1"/>
  <c r="I87" i="12"/>
  <c r="K87" i="12"/>
  <c r="O87" i="12"/>
  <c r="Q87" i="12"/>
  <c r="V87" i="12"/>
  <c r="G89" i="12"/>
  <c r="M89" i="12" s="1"/>
  <c r="I89" i="12"/>
  <c r="K89" i="12"/>
  <c r="O89" i="12"/>
  <c r="Q89" i="12"/>
  <c r="V89" i="12"/>
  <c r="G91" i="12"/>
  <c r="M91" i="12" s="1"/>
  <c r="I91" i="12"/>
  <c r="K91" i="12"/>
  <c r="O91" i="12"/>
  <c r="Q91" i="12"/>
  <c r="V91" i="12"/>
  <c r="G93" i="12"/>
  <c r="I93" i="12"/>
  <c r="K93" i="12"/>
  <c r="M93" i="12"/>
  <c r="O93" i="12"/>
  <c r="Q93" i="12"/>
  <c r="V93" i="12"/>
  <c r="G94" i="12"/>
  <c r="M94" i="12" s="1"/>
  <c r="I94" i="12"/>
  <c r="K94" i="12"/>
  <c r="O94" i="12"/>
  <c r="Q94" i="12"/>
  <c r="V94" i="12"/>
  <c r="G97" i="12"/>
  <c r="G96" i="12" s="1"/>
  <c r="I59" i="1" s="1"/>
  <c r="I97" i="12"/>
  <c r="I96" i="12" s="1"/>
  <c r="K97" i="12"/>
  <c r="K96" i="12" s="1"/>
  <c r="O97" i="12"/>
  <c r="O96" i="12" s="1"/>
  <c r="Q97" i="12"/>
  <c r="Q96" i="12" s="1"/>
  <c r="V97" i="12"/>
  <c r="V96" i="12" s="1"/>
  <c r="G103" i="12"/>
  <c r="M103" i="12" s="1"/>
  <c r="I103" i="12"/>
  <c r="K103" i="12"/>
  <c r="O103" i="12"/>
  <c r="Q103" i="12"/>
  <c r="Q102" i="12" s="1"/>
  <c r="V103" i="12"/>
  <c r="G105" i="12"/>
  <c r="M105" i="12" s="1"/>
  <c r="I105" i="12"/>
  <c r="K105" i="12"/>
  <c r="O105" i="12"/>
  <c r="Q105" i="12"/>
  <c r="V105" i="12"/>
  <c r="G107" i="12"/>
  <c r="M107" i="12" s="1"/>
  <c r="I107" i="12"/>
  <c r="I102" i="12" s="1"/>
  <c r="K107" i="12"/>
  <c r="O107" i="12"/>
  <c r="Q107" i="12"/>
  <c r="V107" i="12"/>
  <c r="G113" i="12"/>
  <c r="M113" i="12" s="1"/>
  <c r="I113" i="12"/>
  <c r="K113" i="12"/>
  <c r="O113" i="12"/>
  <c r="Q113" i="12"/>
  <c r="V113" i="12"/>
  <c r="G115" i="12"/>
  <c r="I115" i="12"/>
  <c r="K115" i="12"/>
  <c r="M115" i="12"/>
  <c r="O115" i="12"/>
  <c r="Q115" i="12"/>
  <c r="V115" i="12"/>
  <c r="G116" i="12"/>
  <c r="G112" i="12" s="1"/>
  <c r="I61" i="1" s="1"/>
  <c r="I116" i="12"/>
  <c r="K116" i="12"/>
  <c r="O116" i="12"/>
  <c r="Q116" i="12"/>
  <c r="V116" i="12"/>
  <c r="G117" i="12"/>
  <c r="M117" i="12" s="1"/>
  <c r="I117" i="12"/>
  <c r="K117" i="12"/>
  <c r="O117" i="12"/>
  <c r="Q117" i="12"/>
  <c r="V117" i="12"/>
  <c r="G118" i="12"/>
  <c r="M118" i="12" s="1"/>
  <c r="I118" i="12"/>
  <c r="K118" i="12"/>
  <c r="O118" i="12"/>
  <c r="Q118" i="12"/>
  <c r="V118" i="12"/>
  <c r="G119" i="12"/>
  <c r="I119" i="12"/>
  <c r="K119" i="12"/>
  <c r="M119" i="12"/>
  <c r="O119" i="12"/>
  <c r="Q119" i="12"/>
  <c r="V119" i="12"/>
  <c r="G120" i="12"/>
  <c r="M120" i="12" s="1"/>
  <c r="I120" i="12"/>
  <c r="K120" i="12"/>
  <c r="O120" i="12"/>
  <c r="Q120" i="12"/>
  <c r="V120" i="12"/>
  <c r="G121" i="12"/>
  <c r="M121" i="12" s="1"/>
  <c r="I121" i="12"/>
  <c r="K121" i="12"/>
  <c r="O121" i="12"/>
  <c r="Q121" i="12"/>
  <c r="V121" i="12"/>
  <c r="G122" i="12"/>
  <c r="M122" i="12" s="1"/>
  <c r="I122" i="12"/>
  <c r="K122" i="12"/>
  <c r="O122" i="12"/>
  <c r="Q122" i="12"/>
  <c r="V122" i="12"/>
  <c r="G123" i="12"/>
  <c r="I123" i="12"/>
  <c r="K123" i="12"/>
  <c r="M123" i="12"/>
  <c r="O123" i="12"/>
  <c r="Q123" i="12"/>
  <c r="V123" i="12"/>
  <c r="G124" i="12"/>
  <c r="M124" i="12" s="1"/>
  <c r="I124" i="12"/>
  <c r="K124" i="12"/>
  <c r="O124" i="12"/>
  <c r="Q124" i="12"/>
  <c r="V124" i="12"/>
  <c r="G125" i="12"/>
  <c r="M125" i="12" s="1"/>
  <c r="I125" i="12"/>
  <c r="K125" i="12"/>
  <c r="O125" i="12"/>
  <c r="Q125" i="12"/>
  <c r="V125" i="12"/>
  <c r="G126" i="12"/>
  <c r="M126" i="12" s="1"/>
  <c r="I126" i="12"/>
  <c r="K126" i="12"/>
  <c r="O126" i="12"/>
  <c r="Q126" i="12"/>
  <c r="V126" i="12"/>
  <c r="G128" i="12"/>
  <c r="G127" i="12" s="1"/>
  <c r="I62" i="1" s="1"/>
  <c r="I128" i="12"/>
  <c r="K128" i="12"/>
  <c r="O128" i="12"/>
  <c r="Q128" i="12"/>
  <c r="V128" i="12"/>
  <c r="G130" i="12"/>
  <c r="M130" i="12" s="1"/>
  <c r="I130" i="12"/>
  <c r="K130" i="12"/>
  <c r="O130" i="12"/>
  <c r="Q130" i="12"/>
  <c r="V130" i="12"/>
  <c r="G131" i="12"/>
  <c r="M131" i="12" s="1"/>
  <c r="I131" i="12"/>
  <c r="K131" i="12"/>
  <c r="O131" i="12"/>
  <c r="Q131" i="12"/>
  <c r="V131" i="12"/>
  <c r="G132" i="12"/>
  <c r="I132" i="12"/>
  <c r="K132" i="12"/>
  <c r="M132" i="12"/>
  <c r="O132" i="12"/>
  <c r="Q132" i="12"/>
  <c r="V132" i="12"/>
  <c r="G134" i="12"/>
  <c r="M134" i="12" s="1"/>
  <c r="I134" i="12"/>
  <c r="K134" i="12"/>
  <c r="O134" i="12"/>
  <c r="Q134" i="12"/>
  <c r="V134" i="12"/>
  <c r="G140" i="12"/>
  <c r="M140" i="12" s="1"/>
  <c r="I140" i="12"/>
  <c r="K140" i="12"/>
  <c r="O140" i="12"/>
  <c r="Q140" i="12"/>
  <c r="V140" i="12"/>
  <c r="G143" i="12"/>
  <c r="I143" i="12"/>
  <c r="K143" i="12"/>
  <c r="M143" i="12"/>
  <c r="O143" i="12"/>
  <c r="Q143" i="12"/>
  <c r="V143" i="12"/>
  <c r="G146" i="12"/>
  <c r="M146" i="12" s="1"/>
  <c r="I146" i="12"/>
  <c r="K146" i="12"/>
  <c r="O146" i="12"/>
  <c r="O133" i="12" s="1"/>
  <c r="Q146" i="12"/>
  <c r="V146" i="12"/>
  <c r="G149" i="12"/>
  <c r="M149" i="12" s="1"/>
  <c r="I149" i="12"/>
  <c r="K149" i="12"/>
  <c r="O149" i="12"/>
  <c r="Q149" i="12"/>
  <c r="V149" i="12"/>
  <c r="G156" i="12"/>
  <c r="I156" i="12"/>
  <c r="K156" i="12"/>
  <c r="M156" i="12"/>
  <c r="O156" i="12"/>
  <c r="Q156" i="12"/>
  <c r="V156" i="12"/>
  <c r="G162" i="12"/>
  <c r="G161" i="12" s="1"/>
  <c r="I64" i="1" s="1"/>
  <c r="I162" i="12"/>
  <c r="K162" i="12"/>
  <c r="O162" i="12"/>
  <c r="Q162" i="12"/>
  <c r="V162" i="12"/>
  <c r="G164" i="12"/>
  <c r="M164" i="12" s="1"/>
  <c r="I164" i="12"/>
  <c r="K164" i="12"/>
  <c r="K161" i="12" s="1"/>
  <c r="O164" i="12"/>
  <c r="Q164" i="12"/>
  <c r="V164" i="12"/>
  <c r="V161" i="12" s="1"/>
  <c r="G166" i="12"/>
  <c r="M166" i="12" s="1"/>
  <c r="I166" i="12"/>
  <c r="K166" i="12"/>
  <c r="O166" i="12"/>
  <c r="Q166" i="12"/>
  <c r="V166" i="12"/>
  <c r="G168" i="12"/>
  <c r="M168" i="12" s="1"/>
  <c r="I168" i="12"/>
  <c r="K168" i="12"/>
  <c r="O168" i="12"/>
  <c r="Q168" i="12"/>
  <c r="V168" i="12"/>
  <c r="G174" i="12"/>
  <c r="M174" i="12" s="1"/>
  <c r="I174" i="12"/>
  <c r="K174" i="12"/>
  <c r="O174" i="12"/>
  <c r="Q174" i="12"/>
  <c r="V174" i="12"/>
  <c r="G176" i="12"/>
  <c r="M176" i="12" s="1"/>
  <c r="I176" i="12"/>
  <c r="K176" i="12"/>
  <c r="O176" i="12"/>
  <c r="Q176" i="12"/>
  <c r="V176" i="12"/>
  <c r="G179" i="12"/>
  <c r="M179" i="12" s="1"/>
  <c r="I179" i="12"/>
  <c r="K179" i="12"/>
  <c r="O179" i="12"/>
  <c r="Q179" i="12"/>
  <c r="V179" i="12"/>
  <c r="G181" i="12"/>
  <c r="M181" i="12" s="1"/>
  <c r="I181" i="12"/>
  <c r="K181" i="12"/>
  <c r="O181" i="12"/>
  <c r="Q181" i="12"/>
  <c r="V181" i="12"/>
  <c r="I183" i="12"/>
  <c r="G184" i="12"/>
  <c r="I184" i="12"/>
  <c r="K184" i="12"/>
  <c r="K183" i="12" s="1"/>
  <c r="M184" i="12"/>
  <c r="O184" i="12"/>
  <c r="Q184" i="12"/>
  <c r="Q183" i="12" s="1"/>
  <c r="V184" i="12"/>
  <c r="V183" i="12" s="1"/>
  <c r="G195" i="12"/>
  <c r="I195" i="12"/>
  <c r="K195" i="12"/>
  <c r="M195" i="12"/>
  <c r="O195" i="12"/>
  <c r="Q195" i="12"/>
  <c r="V195" i="12"/>
  <c r="G196" i="12"/>
  <c r="G183" i="12" s="1"/>
  <c r="I66" i="1" s="1"/>
  <c r="I196" i="12"/>
  <c r="K196" i="12"/>
  <c r="O196" i="12"/>
  <c r="O183" i="12" s="1"/>
  <c r="Q196" i="12"/>
  <c r="V196" i="12"/>
  <c r="G208" i="12"/>
  <c r="M208" i="12" s="1"/>
  <c r="I208" i="12"/>
  <c r="I207" i="12" s="1"/>
  <c r="K208" i="12"/>
  <c r="O208" i="12"/>
  <c r="Q208" i="12"/>
  <c r="V208" i="12"/>
  <c r="G210" i="12"/>
  <c r="M210" i="12" s="1"/>
  <c r="I210" i="12"/>
  <c r="K210" i="12"/>
  <c r="O210" i="12"/>
  <c r="Q210" i="12"/>
  <c r="Q207" i="12" s="1"/>
  <c r="V210" i="12"/>
  <c r="G211" i="12"/>
  <c r="I211" i="12"/>
  <c r="K211" i="12"/>
  <c r="O211" i="12"/>
  <c r="Q211" i="12"/>
  <c r="V211" i="12"/>
  <c r="G213" i="12"/>
  <c r="M213" i="12" s="1"/>
  <c r="I213" i="12"/>
  <c r="K213" i="12"/>
  <c r="O213" i="12"/>
  <c r="Q213" i="12"/>
  <c r="V213" i="12"/>
  <c r="G217" i="12"/>
  <c r="M217" i="12" s="1"/>
  <c r="I217" i="12"/>
  <c r="K217" i="12"/>
  <c r="O217" i="12"/>
  <c r="Q217" i="12"/>
  <c r="V217" i="12"/>
  <c r="G221" i="12"/>
  <c r="I221" i="12"/>
  <c r="K221" i="12"/>
  <c r="O221" i="12"/>
  <c r="Q221" i="12"/>
  <c r="V221" i="12"/>
  <c r="G226" i="12"/>
  <c r="M226" i="12" s="1"/>
  <c r="I226" i="12"/>
  <c r="K226" i="12"/>
  <c r="O226" i="12"/>
  <c r="Q226" i="12"/>
  <c r="V226" i="12"/>
  <c r="G230" i="12"/>
  <c r="M230" i="12" s="1"/>
  <c r="I230" i="12"/>
  <c r="K230" i="12"/>
  <c r="O230" i="12"/>
  <c r="Q230" i="12"/>
  <c r="V230" i="12"/>
  <c r="G234" i="12"/>
  <c r="I234" i="12"/>
  <c r="K234" i="12"/>
  <c r="M234" i="12"/>
  <c r="O234" i="12"/>
  <c r="Q234" i="12"/>
  <c r="V234" i="12"/>
  <c r="G238" i="12"/>
  <c r="M238" i="12" s="1"/>
  <c r="I238" i="12"/>
  <c r="K238" i="12"/>
  <c r="O238" i="12"/>
  <c r="Q238" i="12"/>
  <c r="V238" i="12"/>
  <c r="O242" i="12"/>
  <c r="G243" i="12"/>
  <c r="G242" i="12" s="1"/>
  <c r="I69" i="1" s="1"/>
  <c r="I19" i="1" s="1"/>
  <c r="I243" i="12"/>
  <c r="I242" i="12" s="1"/>
  <c r="K243" i="12"/>
  <c r="K242" i="12" s="1"/>
  <c r="O243" i="12"/>
  <c r="Q243" i="12"/>
  <c r="Q242" i="12" s="1"/>
  <c r="V243" i="12"/>
  <c r="V242" i="12" s="1"/>
  <c r="AE245" i="12"/>
  <c r="F41" i="1" s="1"/>
  <c r="I20" i="1"/>
  <c r="I18" i="1"/>
  <c r="H43" i="1"/>
  <c r="J28" i="1"/>
  <c r="J26" i="1"/>
  <c r="G38" i="1"/>
  <c r="F38" i="1"/>
  <c r="J23" i="1"/>
  <c r="J24" i="1"/>
  <c r="J25" i="1"/>
  <c r="J27" i="1"/>
  <c r="E24" i="1"/>
  <c r="G24" i="1"/>
  <c r="E26" i="1"/>
  <c r="G26" i="1"/>
  <c r="Q212" i="12" l="1"/>
  <c r="K173" i="12"/>
  <c r="I173" i="12"/>
  <c r="O161" i="12"/>
  <c r="Q127" i="12"/>
  <c r="M243" i="12"/>
  <c r="M242" i="12" s="1"/>
  <c r="I212" i="12"/>
  <c r="O212" i="12"/>
  <c r="O207" i="12"/>
  <c r="O173" i="12"/>
  <c r="I161" i="12"/>
  <c r="Q133" i="12"/>
  <c r="K112" i="12"/>
  <c r="V102" i="12"/>
  <c r="G46" i="12"/>
  <c r="I57" i="1" s="1"/>
  <c r="M44" i="12"/>
  <c r="M43" i="12" s="1"/>
  <c r="K18" i="12"/>
  <c r="Q8" i="12"/>
  <c r="Q161" i="12"/>
  <c r="V112" i="12"/>
  <c r="K52" i="12"/>
  <c r="Q52" i="12"/>
  <c r="I52" i="12"/>
  <c r="G18" i="12"/>
  <c r="I54" i="1" s="1"/>
  <c r="V18" i="12"/>
  <c r="F39" i="1"/>
  <c r="F42" i="1"/>
  <c r="I112" i="12"/>
  <c r="O112" i="12"/>
  <c r="O102" i="12"/>
  <c r="V52" i="12"/>
  <c r="V46" i="12"/>
  <c r="I18" i="12"/>
  <c r="O18" i="12"/>
  <c r="K8" i="12"/>
  <c r="I127" i="12"/>
  <c r="M102" i="12"/>
  <c r="V173" i="12"/>
  <c r="K133" i="12"/>
  <c r="K127" i="12"/>
  <c r="AF245" i="12"/>
  <c r="V212" i="12"/>
  <c r="K212" i="12"/>
  <c r="G207" i="12"/>
  <c r="I67" i="1" s="1"/>
  <c r="V207" i="12"/>
  <c r="K207" i="12"/>
  <c r="Q173" i="12"/>
  <c r="V133" i="12"/>
  <c r="I133" i="12"/>
  <c r="V127" i="12"/>
  <c r="O127" i="12"/>
  <c r="Q112" i="12"/>
  <c r="K102" i="12"/>
  <c r="O52" i="12"/>
  <c r="G39" i="12"/>
  <c r="I55" i="1" s="1"/>
  <c r="Q18" i="12"/>
  <c r="V8" i="12"/>
  <c r="I8" i="12"/>
  <c r="M133" i="12"/>
  <c r="M8" i="12"/>
  <c r="M173" i="12"/>
  <c r="M52" i="12"/>
  <c r="M46" i="12"/>
  <c r="G173" i="12"/>
  <c r="I65" i="1" s="1"/>
  <c r="G133" i="12"/>
  <c r="I63" i="1" s="1"/>
  <c r="G52" i="12"/>
  <c r="I58" i="1" s="1"/>
  <c r="G8" i="12"/>
  <c r="M221" i="12"/>
  <c r="M212" i="12" s="1"/>
  <c r="G212" i="12"/>
  <c r="I68" i="1" s="1"/>
  <c r="M211" i="12"/>
  <c r="M207" i="12" s="1"/>
  <c r="M196" i="12"/>
  <c r="M183" i="12" s="1"/>
  <c r="M162" i="12"/>
  <c r="M161" i="12" s="1"/>
  <c r="M128" i="12"/>
  <c r="M127" i="12" s="1"/>
  <c r="M116" i="12"/>
  <c r="M112" i="12" s="1"/>
  <c r="G102" i="12"/>
  <c r="I60" i="1" s="1"/>
  <c r="I17" i="1" s="1"/>
  <c r="M97" i="12"/>
  <c r="M96" i="12" s="1"/>
  <c r="M25" i="12"/>
  <c r="M18" i="12" s="1"/>
  <c r="I53" i="1" l="1"/>
  <c r="G245" i="12"/>
  <c r="I42" i="1"/>
  <c r="F43" i="1"/>
  <c r="G23" i="1" s="1"/>
  <c r="A27" i="1" s="1"/>
  <c r="A28" i="1" s="1"/>
  <c r="G28" i="1" s="1"/>
  <c r="G27" i="1" s="1"/>
  <c r="G29" i="1" s="1"/>
  <c r="G42" i="1"/>
  <c r="G39" i="1"/>
  <c r="G43" i="1" s="1"/>
  <c r="G25" i="1" s="1"/>
  <c r="G41" i="1"/>
  <c r="I41" i="1" s="1"/>
  <c r="I39" i="1" l="1"/>
  <c r="I43" i="1" s="1"/>
  <c r="I16" i="1"/>
  <c r="I21" i="1" s="1"/>
  <c r="I70" i="1"/>
  <c r="J69" i="1" l="1"/>
  <c r="J65" i="1"/>
  <c r="J68" i="1"/>
  <c r="J56" i="1"/>
  <c r="J67" i="1"/>
  <c r="J53" i="1"/>
  <c r="J61" i="1"/>
  <c r="J66" i="1"/>
  <c r="J58" i="1"/>
  <c r="J54" i="1"/>
  <c r="J57" i="1"/>
  <c r="J63" i="1"/>
  <c r="J60" i="1"/>
  <c r="J59" i="1"/>
  <c r="J64" i="1"/>
  <c r="J62" i="1"/>
  <c r="J55" i="1"/>
  <c r="J42" i="1"/>
  <c r="J39" i="1"/>
  <c r="J43" i="1" s="1"/>
  <c r="J41" i="1"/>
  <c r="J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lenka</author>
  </authors>
  <commentList>
    <comment ref="S6" authorId="0" shapeId="0" xr:uid="{768B9AE8-7DE4-44F0-BDB8-4D22770C3B0F}">
      <text>
        <r>
          <rPr>
            <sz val="9"/>
            <color indexed="81"/>
            <rFont val="Tahoma"/>
            <family val="2"/>
            <charset val="238"/>
          </rPr>
          <t>Jedná se o informaci, zda se jedná o položku, která je do rozpočtu zadána z cenové soustavy RTS, nebo vlastní.</t>
        </r>
      </text>
    </comment>
    <comment ref="T6" authorId="0" shapeId="0" xr:uid="{BD11999E-BC29-4E0B-AE76-3D65F9D4C07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<sst xmlns="http://schemas.openxmlformats.org/spreadsheetml/2006/main" count="1240" uniqueCount="422">
  <si>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</si>
  <si>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</si>
  <si>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</si>
  <si>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</si>
  <si>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</si>
  <si>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</si>
  <si>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</si>
  <si>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</si>
  <si>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</si>
  <si>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</si>
  <si>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</si>
  <si>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</si>
  <si>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</si>
  <si>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</si>
  <si>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</si>
  <si>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</si>
  <si>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</si>
  <si>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</si>
  <si>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</si>
  <si>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</si>
  <si>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</si>
  <si>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</si>
  <si>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</si>
  <si>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</si>
  <si>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</si>
  <si>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</si>
  <si>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</si>
  <si>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</si>
  <si>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</si>
  <si>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</si>
  <si>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</si>
  <si>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</si>
  <si>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</si>
  <si>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</si>
  <si>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</si>
  <si>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</si>
  <si>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</si>
  <si>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</si>
  <si>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</si>
  <si>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</si>
  <si>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</si>
  <si>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</si>
  <si>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</si>
  <si>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</si>
  <si>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stavební část</t>
  </si>
  <si>
    <t>SO 001</t>
  </si>
  <si>
    <t xml:space="preserve">Oprava prostor 3.np </t>
  </si>
  <si>
    <t>Objekt:</t>
  </si>
  <si>
    <t>Rozpočet:</t>
  </si>
  <si>
    <t>2023/27 PB</t>
  </si>
  <si>
    <t>Oprava prostor 3.np - Stará radnice, Panská 361/13</t>
  </si>
  <si>
    <t>Statutární město Brno</t>
  </si>
  <si>
    <t>Dominikánské náměstí 196/1</t>
  </si>
  <si>
    <t>Brno-Brno-město</t>
  </si>
  <si>
    <t>60200</t>
  </si>
  <si>
    <t>44992785</t>
  </si>
  <si>
    <t>CZ44992785</t>
  </si>
  <si>
    <t>PROJECT building s.r.o.</t>
  </si>
  <si>
    <t>Erbenova 375/8</t>
  </si>
  <si>
    <t>Brno-Černá Pole</t>
  </si>
  <si>
    <t>47917431</t>
  </si>
  <si>
    <t>CZ47917431</t>
  </si>
  <si>
    <t>Stavba</t>
  </si>
  <si>
    <t>Stavební objekt</t>
  </si>
  <si>
    <t>Celkem za stavbu</t>
  </si>
  <si>
    <t>CZK</t>
  </si>
  <si>
    <t>#POPS</t>
  </si>
  <si>
    <t>Popis stavby: 2023/27 PB - Oprava prostor 3.np - Stará radnice, Panská 361/13</t>
  </si>
  <si>
    <t>#POPO</t>
  </si>
  <si>
    <t xml:space="preserve">Popis objektu: SO 001 - Oprava prostor 3.np </t>
  </si>
  <si>
    <t>#POPR</t>
  </si>
  <si>
    <t>Popis rozpočtu: 1 - stavební část</t>
  </si>
  <si>
    <t>Rekapitulace dílů</t>
  </si>
  <si>
    <t>Typ dílu</t>
  </si>
  <si>
    <t>311</t>
  </si>
  <si>
    <t>Sádrokartonové konstrukce</t>
  </si>
  <si>
    <t>61</t>
  </si>
  <si>
    <t>Úpravy povrchů vnitřní</t>
  </si>
  <si>
    <t>63</t>
  </si>
  <si>
    <t>Podlahy a podlahové konstrukce</t>
  </si>
  <si>
    <t>94</t>
  </si>
  <si>
    <t>Lešení a stavební výtahy</t>
  </si>
  <si>
    <t>95</t>
  </si>
  <si>
    <t>Dokončovací konstrukce na pozemních stavbách</t>
  </si>
  <si>
    <t>96</t>
  </si>
  <si>
    <t>Bourání konstrukcí</t>
  </si>
  <si>
    <t>99</t>
  </si>
  <si>
    <t>Staveništní přesun hmot</t>
  </si>
  <si>
    <t>713</t>
  </si>
  <si>
    <t>Izolace tepelné</t>
  </si>
  <si>
    <t>766</t>
  </si>
  <si>
    <t>Konstrukce truhlářské</t>
  </si>
  <si>
    <t>767</t>
  </si>
  <si>
    <t>Konstrukce zámečnické</t>
  </si>
  <si>
    <t>776</t>
  </si>
  <si>
    <t>Podlahy povlakové</t>
  </si>
  <si>
    <t>777</t>
  </si>
  <si>
    <t>Podlahy ze syntetických hmot</t>
  </si>
  <si>
    <t>783</t>
  </si>
  <si>
    <t>Nátěry</t>
  </si>
  <si>
    <t>784</t>
  </si>
  <si>
    <t>Malby</t>
  </si>
  <si>
    <t>790 2</t>
  </si>
  <si>
    <t>Výrobky stínící techniky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</si>
  <si>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</si>
  <si>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</si>
  <si>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</si>
  <si>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</si>
  <si>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</si>
  <si>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</si>
  <si>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</si>
  <si>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</si>
  <si>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</si>
  <si>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</si>
  <si>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</si>
  <si>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</si>
  <si>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</si>
  <si>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</si>
  <si>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</si>
  <si>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</si>
  <si>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</si>
  <si>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</si>
  <si>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</si>
  <si>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</si>
  <si>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</si>
  <si>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</si>
  <si>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</si>
  <si>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</si>
  <si>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</si>
  <si>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</si>
  <si>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</si>
  <si>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</si>
  <si>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</si>
  <si>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</si>
  <si>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</si>
  <si>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</si>
  <si>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</si>
  <si>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</si>
  <si>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342261213RS1</t>
  </si>
  <si>
    <t>Příčky z desek sádrokartonových dvojité opláštění, jednoduchá konstrukce CW 100 tloušťka příčky 150 mm, desky standard, tloušťky 12,5 mm, tloušťka izolace 80 mm, požární odolnost EI 60</t>
  </si>
  <si>
    <t>m2</t>
  </si>
  <si>
    <t>801-1</t>
  </si>
  <si>
    <t>RTS 23/ I</t>
  </si>
  <si>
    <t>Práce</t>
  </si>
  <si>
    <t>Běžná</t>
  </si>
  <si>
    <t>POL1_</t>
  </si>
  <si>
    <t>zřízení nosné konstrukce příčky, vložení tepelné izolace tl. do 5 cm, montáž desek, tmelení spár Q2 a úprava rohů. Včetně dodávek materiálu.</t>
  </si>
  <si>
    <t>SPI</t>
  </si>
  <si>
    <t>4,15*2,98-,8*1,97</t>
  </si>
  <si>
    <t>VV</t>
  </si>
  <si>
    <t>342090132R00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</si>
  <si>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100 mm, 2 x opláštěné</t>
  </si>
  <si>
    <t>kus</t>
  </si>
  <si>
    <t>342091043R00</t>
  </si>
  <si>
    <t>Úpravy, doplňkové práce a příplatky pro sádrokartonové a sádrovláknité příčky příplatky za nestandardní povrchovou úpravu Q3</t>
  </si>
  <si>
    <t>(4,15*2,98-,8*1,97)*2</t>
  </si>
  <si>
    <t>416026222R00</t>
  </si>
  <si>
    <t>Podhledy na kovové konstrukci opláštěné deskami sádrokartonovými dvouúrovňový křížový rošt z profilů CD zavěšený 2x deska, tloušťky 12,5 mm, protipožární, požární odolnost REI 60, bez izolace</t>
  </si>
  <si>
    <t>s úpravou rohů, koutů a hran konstrukcí, přebroušení a tmelení spár,</t>
  </si>
  <si>
    <t>POP</t>
  </si>
  <si>
    <t>310 : 1,9</t>
  </si>
  <si>
    <t>611421231RT2</t>
  </si>
  <si>
    <t>Oprava vnitřních vápenných omítek stropů železobetonových rovných tvárnicových a kleneb v množství opravované plochy  v množství opravované plochy přes 5 do 10 %, štukových</t>
  </si>
  <si>
    <t>801-4</t>
  </si>
  <si>
    <t>Včetně pomocného pracovního lešení o výšce podlahy do 1900 mm a pro zatížení do 1,5 kPa.</t>
  </si>
  <si>
    <t>301-303,308 : 16,1+26,5+17,1-,81+9,4</t>
  </si>
  <si>
    <t>611421331RT2</t>
  </si>
  <si>
    <t>Oprava vnitřních vápenných omítek stropů železobetonových rovných tvárnicových a kleneb v množství opravované plochy  v množství opravované plochy přes 10 do 30 %, štukových</t>
  </si>
  <si>
    <t>307 : 9,1</t>
  </si>
  <si>
    <t>611425631RT2</t>
  </si>
  <si>
    <t xml:space="preserve">Omítka rýh ve stropech maltou vápennou o šířce rýhy přes 150 do 300 mm, omítkou štukovou,  </t>
  </si>
  <si>
    <t>z pomocného pracovního lešení o výšce podlahy do 1900 mm a pro zatížení do 1,5 kPa,</t>
  </si>
  <si>
    <t>3.1 : 4,05*,2</t>
  </si>
  <si>
    <t>612401391RT2</t>
  </si>
  <si>
    <t>Omítky malých ploch vnitřních stěn přes 0,25 do 1 m2, vápennou štukovou omítkou</t>
  </si>
  <si>
    <t>jakoukoliv maltou, z pomocného pracovního lešení o výšce podlahy do 1900 mm a pro zatížení do 1,5 kPa,</t>
  </si>
  <si>
    <t>komín 303,307 : 2</t>
  </si>
  <si>
    <t>612421231RT2</t>
  </si>
  <si>
    <t>Oprava vnitřních vápenných omítek stěn v množství opravované plochy přes 5 do 10 %,  štukových</t>
  </si>
  <si>
    <t>301 : 2,95*(3,92+1,05+,52+2,8+3,9+3,64)+2,6*(,265+,08)-2,5*1,72+,13*(2,5+1,72*2)-(,8+,9)*1,97+,25*(,9+2,1*2)+,08*(1,0+2,1*2)</t>
  </si>
  <si>
    <t>302 : 2,98*(5,6+6,35+4,105)-(2,5*1,72+2,54*1,7)+2,58*(,37*2+,095+,275)+,18*(2,5+1,72*2)+,11*(2,54+1,7*2)-,8*2*1,97+,25*(,9+2,1*2)</t>
  </si>
  <si>
    <t>303 : 2,98*(3,91+4,215+4,155)+,35*2,58*2-1,2*1,7+,13*(1,2+1,7*2)-,8*1,97+,2*(1,0+2,1*2)-1,0</t>
  </si>
  <si>
    <t>308 : 50-9,4</t>
  </si>
  <si>
    <t>612421331RT2</t>
  </si>
  <si>
    <t>Oprava vnitřních vápenných omítek stěn v množství opravované plochy přes 10 do 30 %,  štukových</t>
  </si>
  <si>
    <t>307 : 2,98*(3,975+2,36+,1+3,965+2,005)-(,9+,8*2+,6)*1,97-,9*2,08+,2*(1,02+2,1*2)+,22*(1,05+2,1*2)-1,0</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</si>
  <si>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</si>
  <si>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</si>
  <si>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</si>
  <si>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A : 17,9*,15</t>
  </si>
  <si>
    <t>941955001R00</t>
  </si>
  <si>
    <t>Lešení lehké pracovní pomocné pomocné, o výšce lešeňové podlahy do 1,2 m</t>
  </si>
  <si>
    <t>800-3</t>
  </si>
  <si>
    <t>301-303,307,308 : 16,1+26,5+17,1+9,1+9,4</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</si>
  <si>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</si>
  <si>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</si>
  <si>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cca 1-3np : 15+9,4+125</t>
  </si>
  <si>
    <t>950 3.2</t>
  </si>
  <si>
    <t>vyčišténí komína (2 průduchy)</t>
  </si>
  <si>
    <t>soubor</t>
  </si>
  <si>
    <t>Vlastní</t>
  </si>
  <si>
    <t>Indiv</t>
  </si>
  <si>
    <t>950 b</t>
  </si>
  <si>
    <t>ochrana schodišťových stupňů,mezipodest a chodeb před poškozením(OSB+geotextilie)-zřízení+odstranění</t>
  </si>
  <si>
    <t>101,102,201,308 : (8,8+8,9)+9,21+9,4+1,05*8,03</t>
  </si>
  <si>
    <t>968061125R00</t>
  </si>
  <si>
    <t>Vyvěšení nebo zavěšení dřevěných křídel dveří, plochy do 2 m2</t>
  </si>
  <si>
    <t>801-3</t>
  </si>
  <si>
    <t>oken, dveří a vrat, s uložením a opětovným zavěšením po provedení stavebních změn,</t>
  </si>
  <si>
    <t>3.1 : 1</t>
  </si>
  <si>
    <t>968072455R00</t>
  </si>
  <si>
    <t>Vybourání a vyjmutí kovových rámů a rolet rámů, včetně pomocného lešení o výšce podlahy do 1900 mm a pro zatížení do 1,5 kPa  (150 kg/m2) dveřních zárubní, plochy do 2 m2</t>
  </si>
  <si>
    <t>3.1 : ,8*1,97</t>
  </si>
  <si>
    <t>978011111R00</t>
  </si>
  <si>
    <t>Otlučení omítek vápenných nebo vápenocementových vnitřních s vyškrabáním spár, s očištěním zdiva stropů, v rozsahu do 5 %</t>
  </si>
  <si>
    <t>978011121R00</t>
  </si>
  <si>
    <t>Otlučení omítek vápenných nebo vápenocementových vnitřních s vyškrabáním spár, s očištěním zdiva stropů, v rozsahu do 10 %</t>
  </si>
  <si>
    <t>978013111R00</t>
  </si>
  <si>
    <t>Otlučení omítek vápenných nebo vápenocementových vnitřních s vyškrabáním spár, s očištěním zdiva stěn, v rozsahu do 5 %</t>
  </si>
  <si>
    <t>978013121R00</t>
  </si>
  <si>
    <t>Otlučení omítek vápenných nebo vápenocementových vnitřních s vyškrabáním spár, s očištěním zdiva stěn, v rozsahu do 10 %</t>
  </si>
  <si>
    <t>978013191R00</t>
  </si>
  <si>
    <t>Otlučení omítek vápenných nebo vápenocementových vnitřních s vyškrabáním spár, s očištěním zdiva stěn, v rozsahu do 100 %</t>
  </si>
  <si>
    <t>komín 303,307 : 1,0*1,0*2</t>
  </si>
  <si>
    <t>978057331R00</t>
  </si>
  <si>
    <t>Odsekání a odebrání obkladů ze schodišťových konstrukcí  z umělého kamene nebo litého teraca, podstupnic</t>
  </si>
  <si>
    <t>m</t>
  </si>
  <si>
    <t>včetně otlučení podkladní omítky až na zdivo,</t>
  </si>
  <si>
    <t>307 - sokl keram. : 3,975+,22*2+2,36+,1+3,965+2,005+,2*2-,9-,8*3-,6</t>
  </si>
  <si>
    <t>766421811R00</t>
  </si>
  <si>
    <t>Demontáž obložení podhledů panely velikosti do 1,5 m2</t>
  </si>
  <si>
    <t>800-766</t>
  </si>
  <si>
    <t>766421822R00</t>
  </si>
  <si>
    <t>Demontáž obložení podhledů podkladových roštů</t>
  </si>
  <si>
    <t>766662811R00</t>
  </si>
  <si>
    <t>Demontáž dveřních křídel prahů dveří  jednokřídlových</t>
  </si>
  <si>
    <t>3.4 : 8</t>
  </si>
  <si>
    <t>767582800R00</t>
  </si>
  <si>
    <t>Demontáž podhledů roštů</t>
  </si>
  <si>
    <t>800-767</t>
  </si>
  <si>
    <t>3.5 : (,3+,32*2)*4,15</t>
  </si>
  <si>
    <t>776401800RT1</t>
  </si>
  <si>
    <t>Demontáž soklíků nebo lišt pryžových nebo PVC odstranění a uložení na hromady</t>
  </si>
  <si>
    <t>800-775</t>
  </si>
  <si>
    <t>302,303 : 9,65+,35*2+,37*2+4,215+10,65+,2+,085+,25*2-,8*3+,565+,3+2,5+,095+,94</t>
  </si>
  <si>
    <t>301 : 3,92+1,05+,52+2,8+,1*2+3,9+,25*2+,26+,2+2,5+,3+,77-,9-,8</t>
  </si>
  <si>
    <t>307 : 3,975+,22*2+2,36+,1+3,965+2,005+,2*2-,9-,8*3-,6</t>
  </si>
  <si>
    <t>776511810R00</t>
  </si>
  <si>
    <t>Odstranění povlakových podlah z nášlapné plochy lepených, bez podložky, z ploch přes 20 m2</t>
  </si>
  <si>
    <t>A : 17,9</t>
  </si>
  <si>
    <t>7664</t>
  </si>
  <si>
    <t>Demontáž lišt dřevěných, šroubovaných - pod stropem</t>
  </si>
  <si>
    <t>3.2 : 3,71+4,215+3,95</t>
  </si>
  <si>
    <t>767137803R0x</t>
  </si>
  <si>
    <t>Demontáž podhledů sádrokartonových, desek do suti</t>
  </si>
  <si>
    <t>960 3.3</t>
  </si>
  <si>
    <t>demontáž celé konstrukce vertikální žaluzie  cca 2900/2600mm vč.likvidace</t>
  </si>
  <si>
    <t>96504</t>
  </si>
  <si>
    <t>přebroušení  podkladního betonu po odstranění PVC</t>
  </si>
  <si>
    <t>999281108R00</t>
  </si>
  <si>
    <t xml:space="preserve">Přesun hmot pro opravy a údržbu objektů pro opravy a údržbu dosavadních objektů včetně vnějších plášťů  výšky do 12 m,  </t>
  </si>
  <si>
    <t>t</t>
  </si>
  <si>
    <t>Přesun hmot</t>
  </si>
  <si>
    <t>POL7_</t>
  </si>
  <si>
    <t>oborů 801, 803, 811 a 812</t>
  </si>
  <si>
    <t xml:space="preserve">Hmotnosti z položek s pořadovými čísly: : </t>
  </si>
  <si>
    <t xml:space="preserve">1,2,4,5,6,7,8,9,10,11,12,13,17, : </t>
  </si>
  <si>
    <t>Součet: : 2,22608</t>
  </si>
  <si>
    <t>713111111RT1</t>
  </si>
  <si>
    <t xml:space="preserve">Montáž tepelné izolace stropů kladené vrchem, volně,  </t>
  </si>
  <si>
    <t>800-713</t>
  </si>
  <si>
    <t>63151402R</t>
  </si>
  <si>
    <t>Výrobek izolační pro budovy z minerální vlny (MW) tvar: deska; tloušťka d = 60,0 mm; OH = 40 kg/m3; lambda = 0,035 W/(m.K); RtF: A1</t>
  </si>
  <si>
    <t>SPCM</t>
  </si>
  <si>
    <t>Specifikace</t>
  </si>
  <si>
    <t>POL3_</t>
  </si>
  <si>
    <t>310 : 1,9*1,1</t>
  </si>
  <si>
    <t>998713102R00</t>
  </si>
  <si>
    <t>Přesun hmot pro izolace tepelné v objektech výšky do 12 m</t>
  </si>
  <si>
    <t>50 m vodorovně</t>
  </si>
  <si>
    <t xml:space="preserve">36, : </t>
  </si>
  <si>
    <t>Součet: : 0,00502</t>
  </si>
  <si>
    <t xml:space="preserve">   poznámka</t>
  </si>
  <si>
    <t>výrobky nacenit kompletně vč. povrch.úprav,kování,kotvení ,zárubní  a veškerých  prvků dle výpisu, výrobků, mimo generální klíč</t>
  </si>
  <si>
    <t>Agregovaná položka</t>
  </si>
  <si>
    <t>POL2_</t>
  </si>
  <si>
    <t>vč.přesunu hmot</t>
  </si>
  <si>
    <t>T 01</t>
  </si>
  <si>
    <t>T 01 - nová vnější prosklená stěna z dřev.europrofilů s otev.levými dveřmi  900/2080mm, kompl.dod+mtz dle výpisu výrobků</t>
  </si>
  <si>
    <t xml:space="preserve">ks    </t>
  </si>
  <si>
    <t>T 02</t>
  </si>
  <si>
    <t>T 02 - nové interiér.dveře-otev.,hladké,plné s polodrážkou pravé 800/1970mm,ocel.zárubeň, kompl.dod+mtz dle výpisu výrobků</t>
  </si>
  <si>
    <t>T 03</t>
  </si>
  <si>
    <t>T 03 - nové interiér.dveře-otev.,hladké,plné s polodrážkou levé 800/1970mm,ocel.zárubeň stávaj., kompl.dod+mtz dle výpisu výrobků</t>
  </si>
  <si>
    <t>T 04a</t>
  </si>
  <si>
    <t>T 04 - nový dubový práh 900/100/20mm, kompl.dod+mtz dle výpisu výrobků</t>
  </si>
  <si>
    <t>T 04b</t>
  </si>
  <si>
    <t>T 04 - nový dubový práh 800/100/20mm, kompl.dod+mtz dle výpisu výrobků</t>
  </si>
  <si>
    <t>T 04c</t>
  </si>
  <si>
    <t>T 04 - nový dubový práh 600/100/20mm, kompl.dod+mtz dle výpisu výrobků</t>
  </si>
  <si>
    <t>T 05a</t>
  </si>
  <si>
    <t>T 05 - repase stávající dveřní dřevěné výplně do ocel.zárubně  800/1970mm, kompl.dod+mtz dle výpisu výrobků</t>
  </si>
  <si>
    <t>T 05b</t>
  </si>
  <si>
    <t>T 05 - repase stávající dveřní dřevěné výplně do ocel.zárubně  600/1970mm, kompl.dod+mtz dle výpisu výrobků</t>
  </si>
  <si>
    <t>T 06</t>
  </si>
  <si>
    <t>T 06 - repase stávající dveřní dřevěné výplně do ocel.zárubně  900/1970mm, kompl.dod+mtz dle výpisu výrobků</t>
  </si>
  <si>
    <t>T 07</t>
  </si>
  <si>
    <t>T 07 - repase stávající vnější složené dřevěné okenní výplně 2540/1720mm vč.vnitřního parapetu, kompl.dod+mtz dle výpisu výrobků</t>
  </si>
  <si>
    <t>T 08</t>
  </si>
  <si>
    <t>T 08 - repase stávající vnější  dřevěné okenní výplně 1200/1720mm vč.vnitřního parapetu, kompl.dod+mtz dle výpisu výrobků</t>
  </si>
  <si>
    <t>T 09</t>
  </si>
  <si>
    <t>T 09 - repase stávající vnější  dřevěné zdvojené okenní výplně 900/900mm, kompl.dod+mtz dle výpisu výrobků</t>
  </si>
  <si>
    <t>Z 01</t>
  </si>
  <si>
    <t>Z 01 - repase stávajícího zábradlí  pavlače ve dvoře v.1,05m , dl. cca 4m, kompl.dod+mtz dle výpisu výrobků</t>
  </si>
  <si>
    <t>Z 02</t>
  </si>
  <si>
    <t>Z 02 - ochranná síť na lodžii proti ptákům, kompl.dod+mtz dle výpisu výrobků</t>
  </si>
  <si>
    <t xml:space="preserve">m2   </t>
  </si>
  <si>
    <t>Z 03</t>
  </si>
  <si>
    <t>Z 03 -poštovní schránka 360/310/90mm, kompl.dod+mtz dle výpisu výrobků</t>
  </si>
  <si>
    <t>ks</t>
  </si>
  <si>
    <t>776431010R00</t>
  </si>
  <si>
    <t>Montáž, lepení podlah. soklíků z kobercových pásů včetně dodávky kobercové lišty</t>
  </si>
  <si>
    <t>včetně soklové lišty.</t>
  </si>
  <si>
    <t>302 : 5,6+,37*2+4,15+6,35+,25*2-,8*3+,565+,3+2,5+,095+,94</t>
  </si>
  <si>
    <t>303 : 3,91+,35*2+4,215+4,155+,2+4,235-,8*2</t>
  </si>
  <si>
    <t>776572100RT1</t>
  </si>
  <si>
    <t>Položení povlakových podlah textilních montáž   lepených, z pásů textilních</t>
  </si>
  <si>
    <t>všívaných a vpichovaných</t>
  </si>
  <si>
    <t>K2 : 17,1</t>
  </si>
  <si>
    <t>776572110RT1</t>
  </si>
  <si>
    <t>Položení povlakových podlah textilních montáž   volně položených, z pásů textilních</t>
  </si>
  <si>
    <t>K1 : 16,1+26,5+9,1</t>
  </si>
  <si>
    <t>697411</t>
  </si>
  <si>
    <t>Koberec zátěžový 100%PA,střižený vlas - dle specifikace</t>
  </si>
  <si>
    <t>Začátek provozního součtu</t>
  </si>
  <si>
    <t xml:space="preserve">  K2 : 17,1</t>
  </si>
  <si>
    <t xml:space="preserve">  K1 : 16,1+26,5+9,1</t>
  </si>
  <si>
    <t>Konec provozního součtu</t>
  </si>
  <si>
    <t>68,8*1,1</t>
  </si>
  <si>
    <t>59,72*,055*1,1</t>
  </si>
  <si>
    <t>998776102R00</t>
  </si>
  <si>
    <t>Přesun hmot pro podlahy povlakové v objektech výšky do 12 m</t>
  </si>
  <si>
    <t>vodorovně do 50 m</t>
  </si>
  <si>
    <t xml:space="preserve">55,56,57,58,59, : </t>
  </si>
  <si>
    <t>Součet: : 0,13968</t>
  </si>
  <si>
    <t>777553020R00</t>
  </si>
  <si>
    <t>Podlahy ze stěrky silikátové s disperzí Doplňující práce pro podlahy ze stěrek silikátových penetrace nesavého podkladu podlah adhézní vrstvou</t>
  </si>
  <si>
    <t>800-773</t>
  </si>
  <si>
    <t>777553210R00</t>
  </si>
  <si>
    <t>Podlahy ze stěrky silikátové s disperzí Doplňující práce pro podlahy ze stěrek silikátových vyrovnání podlah samonivelační hmotou na bázi cementu  tl. 2mm</t>
  </si>
  <si>
    <t>777553219R00</t>
  </si>
  <si>
    <t>Podlahy ze stěrky silikátové s disperzí Doplňující práce pro podlahy ze stěrek silikátových příplatek za každé 2 mm vyrovnání podlah samoniveleační hmotou na bázi cementu</t>
  </si>
  <si>
    <t>K2 : 17,1*2</t>
  </si>
  <si>
    <t>998777102R00</t>
  </si>
  <si>
    <t>Přesun hmot pro podlahy syntetické v objektech výšky do 12 m</t>
  </si>
  <si>
    <t xml:space="preserve">61,62,63, : </t>
  </si>
  <si>
    <t>Součet: : 0,15732</t>
  </si>
  <si>
    <t>783201811R00</t>
  </si>
  <si>
    <t>Odstranění nátěrů z kovových doplňk.konstrukcí oškrabáním</t>
  </si>
  <si>
    <t>800-783</t>
  </si>
  <si>
    <t>3.2 komín.dvířka : 2*,25</t>
  </si>
  <si>
    <t>783225600R00</t>
  </si>
  <si>
    <t xml:space="preserve">Nátěry kov.stavebních doplňk.konstrukcí syntetické 2x email,  </t>
  </si>
  <si>
    <t>včetně pomocného lešení.</t>
  </si>
  <si>
    <t>783226100R00</t>
  </si>
  <si>
    <t xml:space="preserve">Nátěry kov.stavebních doplňk.konstrukcí syntetické základní,  </t>
  </si>
  <si>
    <t>783424140R00</t>
  </si>
  <si>
    <t>Nátěry potrubí a armatur syntetické potrubí, do DN 50 mm, dvojnásobné se základním nátěrem</t>
  </si>
  <si>
    <t>na vzduchu schnoucí</t>
  </si>
  <si>
    <t>784401801R00</t>
  </si>
  <si>
    <t>Odstranění maleb obroušením s oprášením, v místnostech do 3,8 m</t>
  </si>
  <si>
    <t>800-784</t>
  </si>
  <si>
    <t>chodba+schodiště 1.a2.np : 150</t>
  </si>
  <si>
    <t>301 : 2,95*(3,92+1,05+,52+2,8+3,9+3,64)+2,6*(,265+,08)-(2,5*1,72-4,0)+,13*(2,5+1,72*2)+,25*(,9+2,1*2)+16,1</t>
  </si>
  <si>
    <t>302 : 2,98*(5,6+6,35+4,105)-(2,5*1,72+2,54*1,7-4,0*2)+2,58*(,37*2+,095+,275)+,25*(,9+2,1*2)+26,5</t>
  </si>
  <si>
    <t>303 : 2,98*(3,91+4,215+4,155)+,35*2,58*2+,2*(1,0+2,1*2)+17,1</t>
  </si>
  <si>
    <t>304 : 3,0*(2,165+1,98+2,225+2,225)+4,6</t>
  </si>
  <si>
    <t>305 : (3,02-1,8)*(1,98+,93+1,85+,95)+1,8</t>
  </si>
  <si>
    <t>306 : (3,02-1,8)*(1,195+1,85+1,17+1,645)+2,0</t>
  </si>
  <si>
    <t>307 : 2,98*(3,975+2,36+,1+3,965+2,005)+,2*(1,02+2,1*2)+,22*(1,05+2,1*2)+9,1</t>
  </si>
  <si>
    <t>308 : 50</t>
  </si>
  <si>
    <t>310 : 2,5*(1,03*2+1,765*2)</t>
  </si>
  <si>
    <t>784181201R00</t>
  </si>
  <si>
    <t>Příprava povrchu Penetrace (napouštění) podkladu silikát, jednonásobná</t>
  </si>
  <si>
    <t>784185212R00</t>
  </si>
  <si>
    <t>Malby z malířských směsí silikátových,  , bílé, dvojnásobné</t>
  </si>
  <si>
    <t>302 : 2,98*(5,6+4,15+6,35+4,105)+-(2,5*1,72+2,54*1,7-4,0*2)+2,58*(,37*2+,095+,275)+,25*(,9+2,1*2)+26,5</t>
  </si>
  <si>
    <t>303 : 2,98*(3,91+4,215+4,155+4,235)+,35*2,58*2+,2*(1,0+2,1*2)+17,1</t>
  </si>
  <si>
    <t>310 : 2,5*(1,03*2+1,765*2)+1,9</t>
  </si>
  <si>
    <t>ST 01</t>
  </si>
  <si>
    <t>ST 01 nové interiérové vertikální látkové žaluzie 2650/2980mm, kompl.dod+mtz dle výpisu výrobků</t>
  </si>
  <si>
    <t>ST 02</t>
  </si>
  <si>
    <t>ST 02 nové interiérové vertikální látkové žaluzie 1340/2980mm, kompl.dod+mtz dle výpisu výrobků</t>
  </si>
  <si>
    <t>979011111R00</t>
  </si>
  <si>
    <t>Svislá doprava suti a vybouraných hmot za prvé podlaží nad nebo pod základním podlažím</t>
  </si>
  <si>
    <t>Přesun suti</t>
  </si>
  <si>
    <t>POL8_</t>
  </si>
  <si>
    <t xml:space="preserve">Demontážní hmotnosti z položek s pořadovými čísly: : </t>
  </si>
  <si>
    <t xml:space="preserve">17,18,19,20,21,22,23,24,25,26,27,28,29,30,31,33, : </t>
  </si>
  <si>
    <t>Součet: : 1,31212</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</si>
  <si>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</si>
  <si>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</si>
  <si>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</si>
  <si>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</si>
  <si>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</si>
  <si>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</si>
  <si>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</si>
  <si>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18,36964</t>
  </si>
  <si>
    <t>979082111R00</t>
  </si>
  <si>
    <t>Vnitrostaveništní doprava suti a vybouraných hmot do 10 m</t>
  </si>
  <si>
    <t>979082121R00</t>
  </si>
  <si>
    <t>Vnitrostaveništní doprava suti a vybouraných hmot příplatek k ceně za každých dalších 5 m</t>
  </si>
  <si>
    <t>Součet: : 6,56058</t>
  </si>
  <si>
    <t>979990107R00</t>
  </si>
  <si>
    <t>Poplatek za skládku za uložení, směs betonu, cihel a dřeva,  , skupina 17 09 04 z Katalogu odpadů</t>
  </si>
  <si>
    <t>005</t>
  </si>
  <si>
    <t>veškeré vedlejší a ostatní náklady související se stavbou</t>
  </si>
  <si>
    <t>Soubor</t>
  </si>
  <si>
    <t>VRN</t>
  </si>
  <si>
    <t>POL99_0</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</si>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</sst>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1" fillId="0" borderId="0" xfId="0" applyNumberFormat="1"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9" t="s">
        <v>39</v>
      </c>
      <c r="B2" s="199"/>
      <c r="C2" s="199"/>
      <c r="D2" s="199"/>
      <c r="E2" s="199"/>
      <c r="F2" s="199"/>
      <c r="G2" s="199"/>
    </row>
  </sheetData>
  <sheetProtection algorithmName="SHA-512" hashValue="P7TknMD8N+3XfIXN80vMGYsnkg/8mfrdGSE3OoU21TYbATdCte/RwZJWDjpevypSI60b0FmR64PzuUvUhJmhsA==" saltValue="ST7wtwdZ/r+JZxDuttB5W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3"/>
  <sheetViews>
    <sheetView showGridLines="0" tabSelected="1" topLeftCell="B1"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234" t="s">
        <v>41</v>
      </c>
      <c r="C1" s="235"/>
      <c r="D1" s="235"/>
      <c r="E1" s="235"/>
      <c r="F1" s="235"/>
      <c r="G1" s="235"/>
      <c r="H1" s="235"/>
      <c r="I1" s="235"/>
      <c r="J1" s="236"/>
    </row>
    <row r="2" spans="1:15" ht="36" customHeight="1" x14ac:dyDescent="0.2">
      <c r="A2" s="2"/>
      <c r="B2" s="75" t="s">
        <v>22</v>
      </c>
      <c r="C2" s="76"/>
      <c r="D2" s="77" t="s">
        <v>49</v>
      </c>
      <c r="E2" s="240" t="s">
        <v>50</v>
      </c>
      <c r="F2" s="241"/>
      <c r="G2" s="241"/>
      <c r="H2" s="241"/>
      <c r="I2" s="241"/>
      <c r="J2" s="242"/>
      <c r="O2" s="1"/>
    </row>
    <row r="3" spans="1:15" ht="27" customHeight="1" x14ac:dyDescent="0.2">
      <c r="A3" s="2"/>
      <c r="B3" s="78" t="s">
        <v>47</v>
      </c>
      <c r="C3" s="76"/>
      <c r="D3" s="79" t="s">
        <v>45</v>
      </c>
      <c r="E3" s="243" t="s">
        <v>46</v>
      </c>
      <c r="F3" s="244"/>
      <c r="G3" s="244"/>
      <c r="H3" s="244"/>
      <c r="I3" s="244"/>
      <c r="J3" s="245"/>
    </row>
    <row r="4" spans="1:15" ht="23.25" customHeight="1" x14ac:dyDescent="0.2">
      <c r="A4" s="72">
        <v>4026</v>
      </c>
      <c r="B4" s="80" t="s">
        <v>48</v>
      </c>
      <c r="C4" s="81"/>
      <c r="D4" s="82" t="s">
        <v>43</v>
      </c>
      <c r="E4" s="223" t="s">
        <v>44</v>
      </c>
      <c r="F4" s="224"/>
      <c r="G4" s="224"/>
      <c r="H4" s="224"/>
      <c r="I4" s="224"/>
      <c r="J4" s="225"/>
    </row>
    <row r="5" spans="1:15" ht="24" customHeight="1" x14ac:dyDescent="0.2">
      <c r="A5" s="2"/>
      <c r="B5" s="30" t="s">
        <v>42</v>
      </c>
      <c r="D5" s="228" t="s">
        <v>51</v>
      </c>
      <c r="E5" s="229"/>
      <c r="F5" s="229"/>
      <c r="G5" s="229"/>
      <c r="H5" s="18" t="s">
        <v>40</v>
      </c>
      <c r="I5" s="83" t="s">
        <v>55</v>
      </c>
      <c r="J5" s="8"/>
    </row>
    <row r="6" spans="1:15" ht="15.75" customHeight="1" x14ac:dyDescent="0.2">
      <c r="A6" s="2"/>
      <c r="B6" s="27"/>
      <c r="C6" s="52"/>
      <c r="D6" s="230" t="s">
        <v>52</v>
      </c>
      <c r="E6" s="231"/>
      <c r="F6" s="231"/>
      <c r="G6" s="231"/>
      <c r="H6" s="18" t="s">
        <v>34</v>
      </c>
      <c r="I6" s="83" t="s">
        <v>56</v>
      </c>
      <c r="J6" s="8"/>
    </row>
    <row r="7" spans="1:15" ht="15.75" customHeight="1" x14ac:dyDescent="0.2">
      <c r="A7" s="2"/>
      <c r="B7" s="28"/>
      <c r="C7" s="53"/>
      <c r="D7" s="73" t="s">
        <v>54</v>
      </c>
      <c r="E7" s="232" t="s">
        <v>53</v>
      </c>
      <c r="F7" s="233"/>
      <c r="G7" s="233"/>
      <c r="H7" s="23"/>
      <c r="I7" s="22"/>
      <c r="J7" s="33"/>
    </row>
    <row r="8" spans="1:15" ht="24" hidden="1" customHeight="1" x14ac:dyDescent="0.2">
      <c r="A8" s="2"/>
      <c r="B8" s="30" t="s">
        <v>20</v>
      </c>
      <c r="D8" s="74" t="s">
        <v>57</v>
      </c>
      <c r="H8" s="18" t="s">
        <v>40</v>
      </c>
      <c r="I8" s="83" t="s">
        <v>60</v>
      </c>
      <c r="J8" s="8"/>
    </row>
    <row r="9" spans="1:15" ht="15.75" hidden="1" customHeight="1" x14ac:dyDescent="0.2">
      <c r="A9" s="2"/>
      <c r="B9" s="2"/>
      <c r="D9" s="74" t="s">
        <v>58</v>
      </c>
      <c r="H9" s="18" t="s">
        <v>34</v>
      </c>
      <c r="I9" s="83" t="s">
        <v>61</v>
      </c>
      <c r="J9" s="8"/>
    </row>
    <row r="10" spans="1:15" ht="15.75" hidden="1" customHeight="1" x14ac:dyDescent="0.2">
      <c r="A10" s="2"/>
      <c r="B10" s="34"/>
      <c r="C10" s="53"/>
      <c r="D10" s="73" t="s">
        <v>54</v>
      </c>
      <c r="E10" s="84" t="s">
        <v>59</v>
      </c>
      <c r="F10" s="23"/>
      <c r="G10" s="14"/>
      <c r="H10" s="14"/>
      <c r="I10" s="35"/>
      <c r="J10" s="33"/>
    </row>
    <row r="11" spans="1:15" ht="24" customHeight="1" x14ac:dyDescent="0.2">
      <c r="A11" s="2"/>
      <c r="B11" s="30" t="s">
        <v>19</v>
      </c>
      <c r="D11" s="247"/>
      <c r="E11" s="247"/>
      <c r="F11" s="247"/>
      <c r="G11" s="247"/>
      <c r="H11" s="18" t="s">
        <v>40</v>
      </c>
      <c r="I11" s="86"/>
      <c r="J11" s="8"/>
    </row>
    <row r="12" spans="1:15" ht="15.75" customHeight="1" x14ac:dyDescent="0.2">
      <c r="A12" s="2"/>
      <c r="B12" s="27"/>
      <c r="C12" s="52"/>
      <c r="D12" s="222"/>
      <c r="E12" s="222"/>
      <c r="F12" s="222"/>
      <c r="G12" s="222"/>
      <c r="H12" s="18" t="s">
        <v>34</v>
      </c>
      <c r="I12" s="86"/>
      <c r="J12" s="8"/>
    </row>
    <row r="13" spans="1:15" ht="15.75" customHeight="1" x14ac:dyDescent="0.2">
      <c r="A13" s="2"/>
      <c r="B13" s="28"/>
      <c r="C13" s="53"/>
      <c r="D13" s="85"/>
      <c r="E13" s="226"/>
      <c r="F13" s="227"/>
      <c r="G13" s="227"/>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46"/>
      <c r="F15" s="246"/>
      <c r="G15" s="248"/>
      <c r="H15" s="248"/>
      <c r="I15" s="248" t="s">
        <v>29</v>
      </c>
      <c r="J15" s="249"/>
    </row>
    <row r="16" spans="1:15" ht="23.25" customHeight="1" x14ac:dyDescent="0.2">
      <c r="A16" s="143" t="s">
        <v>24</v>
      </c>
      <c r="B16" s="37" t="s">
        <v>24</v>
      </c>
      <c r="C16" s="58"/>
      <c r="D16" s="59"/>
      <c r="E16" s="211"/>
      <c r="F16" s="212"/>
      <c r="G16" s="211"/>
      <c r="H16" s="212"/>
      <c r="I16" s="211">
        <f>SUMIF(F53:F69,A16,I53:I69)+SUMIF(F53:F69,"PSU",I53:I69)</f>
        <v>0</v>
      </c>
      <c r="J16" s="213"/>
    </row>
    <row r="17" spans="1:10" ht="23.25" customHeight="1" x14ac:dyDescent="0.2">
      <c r="A17" s="143" t="s">
        <v>25</v>
      </c>
      <c r="B17" s="37" t="s">
        <v>25</v>
      </c>
      <c r="C17" s="58"/>
      <c r="D17" s="59"/>
      <c r="E17" s="211"/>
      <c r="F17" s="212"/>
      <c r="G17" s="211"/>
      <c r="H17" s="212"/>
      <c r="I17" s="211">
        <f>SUMIF(F53:F69,A17,I53:I69)</f>
        <v>0</v>
      </c>
      <c r="J17" s="213"/>
    </row>
    <row r="18" spans="1:10" ht="23.25" customHeight="1" x14ac:dyDescent="0.2">
      <c r="A18" s="143" t="s">
        <v>26</v>
      </c>
      <c r="B18" s="37" t="s">
        <v>26</v>
      </c>
      <c r="C18" s="58"/>
      <c r="D18" s="59"/>
      <c r="E18" s="211"/>
      <c r="F18" s="212"/>
      <c r="G18" s="211"/>
      <c r="H18" s="212"/>
      <c r="I18" s="211">
        <f>SUMIF(F53:F69,A18,I53:I69)</f>
        <v>0</v>
      </c>
      <c r="J18" s="213"/>
    </row>
    <row r="19" spans="1:10" ht="23.25" customHeight="1" x14ac:dyDescent="0.2">
      <c r="A19" s="143" t="s">
        <v>107</v>
      </c>
      <c r="B19" s="37" t="s">
        <v>27</v>
      </c>
      <c r="C19" s="58"/>
      <c r="D19" s="59"/>
      <c r="E19" s="211"/>
      <c r="F19" s="212"/>
      <c r="G19" s="211"/>
      <c r="H19" s="212"/>
      <c r="I19" s="211">
        <f>SUMIF(F53:F69,A19,I53:I69)</f>
        <v>0</v>
      </c>
      <c r="J19" s="213"/>
    </row>
    <row r="20" spans="1:10" ht="23.25" customHeight="1" x14ac:dyDescent="0.2">
      <c r="A20" s="143" t="s">
        <v>108</v>
      </c>
      <c r="B20" s="37" t="s">
        <v>28</v>
      </c>
      <c r="C20" s="58"/>
      <c r="D20" s="59"/>
      <c r="E20" s="211"/>
      <c r="F20" s="212"/>
      <c r="G20" s="211"/>
      <c r="H20" s="212"/>
      <c r="I20" s="211">
        <f>SUMIF(F53:F69,A20,I53:I69)</f>
        <v>0</v>
      </c>
      <c r="J20" s="213"/>
    </row>
    <row r="21" spans="1:10" ht="23.25" customHeight="1" x14ac:dyDescent="0.2">
      <c r="A21" s="2"/>
      <c r="B21" s="47" t="s">
        <v>29</v>
      </c>
      <c r="C21" s="60"/>
      <c r="D21" s="61"/>
      <c r="E21" s="214"/>
      <c r="F21" s="250"/>
      <c r="G21" s="214"/>
      <c r="H21" s="250"/>
      <c r="I21" s="214">
        <f>SUM(I16:J20)</f>
        <v>0</v>
      </c>
      <c r="J21" s="215"/>
    </row>
    <row r="22" spans="1:10" ht="33" customHeight="1" x14ac:dyDescent="0.2">
      <c r="A22" s="2"/>
      <c r="B22" s="41" t="s">
        <v>33</v>
      </c>
      <c r="C22" s="58"/>
      <c r="D22" s="59"/>
      <c r="E22" s="62"/>
      <c r="F22" s="38"/>
      <c r="G22" s="32"/>
      <c r="H22" s="32"/>
      <c r="I22" s="32"/>
      <c r="J22" s="39"/>
    </row>
    <row r="23" spans="1:10" ht="23.25" customHeight="1" x14ac:dyDescent="0.2">
      <c r="A23" s="2"/>
      <c r="B23" s="37" t="s">
        <v>12</v>
      </c>
      <c r="C23" s="58"/>
      <c r="D23" s="59"/>
      <c r="E23" s="63">
        <v>15</v>
      </c>
      <c r="F23" s="38" t="s">
        <v>0</v>
      </c>
      <c r="G23" s="209">
        <f>ZakladDPHSniVypocet</f>
        <v>0</v>
      </c>
      <c r="H23" s="210"/>
      <c r="I23" s="210"/>
      <c r="J23" s="39" t="str">
        <f t="shared" ref="J23:J28" si="0">Mena</f>
        <v>CZK</v>
      </c>
    </row>
    <row r="24" spans="1:10" ht="23.25" hidden="1" customHeight="1" x14ac:dyDescent="0.2">
      <c r="A24" s="2"/>
      <c r="B24" s="37" t="s">
        <v>13</v>
      </c>
      <c r="C24" s="58"/>
      <c r="D24" s="59"/>
      <c r="E24" s="63">
        <f>SazbaDPH1</f>
        <v>15</v>
      </c>
      <c r="F24" s="38" t="s">
        <v>0</v>
      </c>
      <c r="G24" s="207">
        <f>I23*E23/100</f>
        <v>0</v>
      </c>
      <c r="H24" s="208"/>
      <c r="I24" s="208"/>
      <c r="J24" s="39" t="str">
        <f t="shared" si="0"/>
        <v>CZK</v>
      </c>
    </row>
    <row r="25" spans="1:10" ht="23.25" customHeight="1" x14ac:dyDescent="0.2">
      <c r="A25" s="2"/>
      <c r="B25" s="37" t="s">
        <v>14</v>
      </c>
      <c r="C25" s="58"/>
      <c r="D25" s="59"/>
      <c r="E25" s="63">
        <v>21</v>
      </c>
      <c r="F25" s="38" t="s">
        <v>0</v>
      </c>
      <c r="G25" s="209">
        <f>ZakladDPHZaklVypocet</f>
        <v>0</v>
      </c>
      <c r="H25" s="210"/>
      <c r="I25" s="210"/>
      <c r="J25" s="39" t="str">
        <f t="shared" si="0"/>
        <v>CZK</v>
      </c>
    </row>
    <row r="26" spans="1:10" ht="23.25" hidden="1" customHeight="1" x14ac:dyDescent="0.2">
      <c r="A26" s="2"/>
      <c r="B26" s="31" t="s">
        <v>15</v>
      </c>
      <c r="C26" s="64"/>
      <c r="D26" s="51"/>
      <c r="E26" s="65">
        <f>SazbaDPH2</f>
        <v>21</v>
      </c>
      <c r="F26" s="29" t="s">
        <v>0</v>
      </c>
      <c r="G26" s="237">
        <f>I25*E25/100</f>
        <v>0</v>
      </c>
      <c r="H26" s="238"/>
      <c r="I26" s="238"/>
      <c r="J26" s="36" t="str">
        <f t="shared" si="0"/>
        <v>CZK</v>
      </c>
    </row>
    <row r="27" spans="1:10" ht="23.25" customHeight="1" thickBot="1" x14ac:dyDescent="0.25">
      <c r="A27" s="2">
        <f>ZakladDPHSni+ZakladDPHZakl</f>
        <v>0</v>
      </c>
      <c r="B27" s="30" t="s">
        <v>4</v>
      </c>
      <c r="C27" s="66"/>
      <c r="D27" s="67"/>
      <c r="E27" s="66"/>
      <c r="F27" s="16"/>
      <c r="G27" s="239">
        <f>CenaCelkemBezDPH-(ZakladDPHSni+ZakladDPHZakl)</f>
        <v>0</v>
      </c>
      <c r="H27" s="239"/>
      <c r="I27" s="239"/>
      <c r="J27" s="40" t="str">
        <f t="shared" si="0"/>
        <v>CZK</v>
      </c>
    </row>
    <row r="28" spans="1:10" ht="27.75" customHeight="1" thickBot="1" x14ac:dyDescent="0.25">
      <c r="A28" s="2">
        <f>(A27-INT(A27))*100</f>
        <v>0</v>
      </c>
      <c r="B28" s="116" t="s">
        <v>23</v>
      </c>
      <c r="C28" s="117"/>
      <c r="D28" s="117"/>
      <c r="E28" s="118"/>
      <c r="F28" s="119"/>
      <c r="G28" s="217">
        <f>IF(A28&gt;50, ROUNDUP(A27, 0), ROUNDDOWN(A27, 0))</f>
        <v>0</v>
      </c>
      <c r="H28" s="217"/>
      <c r="I28" s="217"/>
      <c r="J28" s="120" t="str">
        <f t="shared" si="0"/>
        <v>CZK</v>
      </c>
    </row>
    <row r="29" spans="1:10" ht="27.75" hidden="1" customHeight="1" thickBot="1" x14ac:dyDescent="0.25">
      <c r="A29" s="2"/>
      <c r="B29" s="116" t="s">
        <v>35</v>
      </c>
      <c r="C29" s="121"/>
      <c r="D29" s="121"/>
      <c r="E29" s="121"/>
      <c r="F29" s="122"/>
      <c r="G29" s="216">
        <f>ZakladDPHSni+DPHSni+ZakladDPHZakl+DPHZakl+Zaokrouhleni</f>
        <v>0</v>
      </c>
      <c r="H29" s="216"/>
      <c r="I29" s="216"/>
      <c r="J29" s="123" t="s">
        <v>65</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18"/>
      <c r="E34" s="219"/>
      <c r="G34" s="220"/>
      <c r="H34" s="221"/>
      <c r="I34" s="221"/>
      <c r="J34" s="24"/>
    </row>
    <row r="35" spans="1:10" ht="12.75" customHeight="1" x14ac:dyDescent="0.2">
      <c r="A35" s="2"/>
      <c r="B35" s="2"/>
      <c r="D35" s="206" t="s">
        <v>2</v>
      </c>
      <c r="E35" s="206"/>
      <c r="H35" s="10" t="s">
        <v>3</v>
      </c>
      <c r="J35" s="9"/>
    </row>
    <row r="36" spans="1:10" ht="13.5" customHeight="1" thickBot="1" x14ac:dyDescent="0.25">
      <c r="A36" s="11"/>
      <c r="B36" s="11"/>
      <c r="C36" s="71"/>
      <c r="D36" s="71"/>
      <c r="E36" s="71"/>
      <c r="F36" s="12"/>
      <c r="G36" s="12"/>
      <c r="H36" s="12"/>
      <c r="I36" s="12"/>
      <c r="J36" s="13"/>
    </row>
    <row r="37" spans="1:10" ht="27" hidden="1" customHeight="1" x14ac:dyDescent="0.2">
      <c r="B37" s="89" t="s">
        <v>16</v>
      </c>
      <c r="C37" s="90"/>
      <c r="D37" s="90"/>
      <c r="E37" s="90"/>
      <c r="F37" s="91"/>
      <c r="G37" s="91"/>
      <c r="H37" s="91"/>
      <c r="I37" s="91"/>
      <c r="J37" s="92"/>
    </row>
    <row r="38" spans="1:10" ht="25.5" hidden="1" customHeight="1" x14ac:dyDescent="0.2">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x14ac:dyDescent="0.2">
      <c r="A39" s="88">
        <v>1</v>
      </c>
      <c r="B39" s="99" t="s">
        <v>62</v>
      </c>
      <c r="C39" s="202"/>
      <c r="D39" s="202"/>
      <c r="E39" s="202"/>
      <c r="F39" s="100">
        <f>'SO 001 1 Pol'!AE245</f>
        <v>0</v>
      </c>
      <c r="G39" s="101">
        <f>'SO 001 1 Pol'!AF245</f>
        <v>0</v>
      </c>
      <c r="H39" s="102"/>
      <c r="I39" s="103">
        <f>F39+G39+H39</f>
        <v>0</v>
      </c>
      <c r="J39" s="104" t="str">
        <f>IF(CenaCelkemVypocet=0,"",I39/CenaCelkemVypocet*100)</f>
        <v/>
      </c>
    </row>
    <row r="40" spans="1:10" ht="25.5" hidden="1" customHeight="1" x14ac:dyDescent="0.2">
      <c r="A40" s="88">
        <v>2</v>
      </c>
      <c r="B40" s="105"/>
      <c r="C40" s="203" t="s">
        <v>63</v>
      </c>
      <c r="D40" s="203"/>
      <c r="E40" s="203"/>
      <c r="F40" s="106"/>
      <c r="G40" s="107"/>
      <c r="H40" s="107"/>
      <c r="I40" s="108"/>
      <c r="J40" s="109"/>
    </row>
    <row r="41" spans="1:10" ht="25.5" hidden="1" customHeight="1" x14ac:dyDescent="0.2">
      <c r="A41" s="88">
        <v>2</v>
      </c>
      <c r="B41" s="105" t="s">
        <v>45</v>
      </c>
      <c r="C41" s="203" t="s">
        <v>46</v>
      </c>
      <c r="D41" s="203"/>
      <c r="E41" s="203"/>
      <c r="F41" s="106">
        <f>'SO 001 1 Pol'!AE245</f>
        <v>0</v>
      </c>
      <c r="G41" s="107">
        <f>'SO 001 1 Pol'!AF245</f>
        <v>0</v>
      </c>
      <c r="H41" s="107"/>
      <c r="I41" s="108">
        <f>F41+G41+H41</f>
        <v>0</v>
      </c>
      <c r="J41" s="109" t="str">
        <f>IF(CenaCelkemVypocet=0,"",I41/CenaCelkemVypocet*100)</f>
        <v/>
      </c>
    </row>
    <row r="42" spans="1:10" ht="25.5" hidden="1" customHeight="1" x14ac:dyDescent="0.2">
      <c r="A42" s="88">
        <v>3</v>
      </c>
      <c r="B42" s="110" t="s">
        <v>43</v>
      </c>
      <c r="C42" s="202" t="s">
        <v>44</v>
      </c>
      <c r="D42" s="202"/>
      <c r="E42" s="202"/>
      <c r="F42" s="111">
        <f>'SO 001 1 Pol'!AE245</f>
        <v>0</v>
      </c>
      <c r="G42" s="102">
        <f>'SO 001 1 Pol'!AF245</f>
        <v>0</v>
      </c>
      <c r="H42" s="102"/>
      <c r="I42" s="103">
        <f>F42+G42+H42</f>
        <v>0</v>
      </c>
      <c r="J42" s="104" t="str">
        <f>IF(CenaCelkemVypocet=0,"",I42/CenaCelkemVypocet*100)</f>
        <v/>
      </c>
    </row>
    <row r="43" spans="1:10" ht="25.5" hidden="1" customHeight="1" x14ac:dyDescent="0.2">
      <c r="A43" s="88"/>
      <c r="B43" s="204" t="s">
        <v>64</v>
      </c>
      <c r="C43" s="205"/>
      <c r="D43" s="205"/>
      <c r="E43" s="205"/>
      <c r="F43" s="112">
        <f>SUMIF(A39:A42,"=1",F39:F42)</f>
        <v>0</v>
      </c>
      <c r="G43" s="113">
        <f>SUMIF(A39:A42,"=1",G39:G42)</f>
        <v>0</v>
      </c>
      <c r="H43" s="113">
        <f>SUMIF(A39:A42,"=1",H39:H42)</f>
        <v>0</v>
      </c>
      <c r="I43" s="114">
        <f>SUMIF(A39:A42,"=1",I39:I42)</f>
        <v>0</v>
      </c>
      <c r="J43" s="115">
        <f>SUMIF(A39:A42,"=1",J39:J42)</f>
        <v>0</v>
      </c>
    </row>
    <row r="45" spans="1:10" x14ac:dyDescent="0.2">
      <c r="A45" t="s">
        <v>66</v>
      </c>
      <c r="B45" t="s">
        <v>67</v>
      </c>
    </row>
    <row r="46" spans="1:10" x14ac:dyDescent="0.2">
      <c r="A46" t="s">
        <v>68</v>
      </c>
      <c r="B46" t="s">
        <v>69</v>
      </c>
    </row>
    <row r="47" spans="1:10" x14ac:dyDescent="0.2">
      <c r="A47" t="s">
        <v>70</v>
      </c>
      <c r="B47" t="s">
        <v>71</v>
      </c>
    </row>
    <row r="50" spans="1:10" ht="15.75" x14ac:dyDescent="0.25">
      <c r="B50" s="124" t="s">
        <v>72</v>
      </c>
    </row>
    <row r="52" spans="1:10" ht="25.5" customHeight="1" x14ac:dyDescent="0.2">
      <c r="A52" s="126"/>
      <c r="B52" s="129" t="s">
        <v>17</v>
      </c>
      <c r="C52" s="129" t="s">
        <v>5</v>
      </c>
      <c r="D52" s="130"/>
      <c r="E52" s="130"/>
      <c r="F52" s="131" t="s">
        <v>73</v>
      </c>
      <c r="G52" s="131"/>
      <c r="H52" s="131"/>
      <c r="I52" s="131" t="s">
        <v>29</v>
      </c>
      <c r="J52" s="131" t="s">
        <v>0</v>
      </c>
    </row>
    <row r="53" spans="1:10" ht="36.75" customHeight="1" x14ac:dyDescent="0.2">
      <c r="A53" s="127"/>
      <c r="B53" s="132" t="s">
        <v>74</v>
      </c>
      <c r="C53" s="200" t="s">
        <v>75</v>
      </c>
      <c r="D53" s="201"/>
      <c r="E53" s="201"/>
      <c r="F53" s="139" t="s">
        <v>24</v>
      </c>
      <c r="G53" s="140"/>
      <c r="H53" s="140"/>
      <c r="I53" s="140">
        <f>'SO 001 1 Pol'!G8</f>
        <v>0</v>
      </c>
      <c r="J53" s="136" t="str">
        <f>IF(I70=0,"",I53/I70*100)</f>
        <v/>
      </c>
    </row>
    <row r="54" spans="1:10" ht="36.75" customHeight="1" x14ac:dyDescent="0.2">
      <c r="A54" s="127"/>
      <c r="B54" s="132" t="s">
        <v>76</v>
      </c>
      <c r="C54" s="200" t="s">
        <v>77</v>
      </c>
      <c r="D54" s="201"/>
      <c r="E54" s="201"/>
      <c r="F54" s="139" t="s">
        <v>24</v>
      </c>
      <c r="G54" s="140"/>
      <c r="H54" s="140"/>
      <c r="I54" s="140">
        <f>'SO 001 1 Pol'!G18</f>
        <v>0</v>
      </c>
      <c r="J54" s="136" t="str">
        <f>IF(I70=0,"",I54/I70*100)</f>
        <v/>
      </c>
    </row>
    <row r="55" spans="1:10" ht="36.75" customHeight="1" x14ac:dyDescent="0.2">
      <c r="A55" s="127"/>
      <c r="B55" s="132" t="s">
        <v>78</v>
      </c>
      <c r="C55" s="200" t="s">
        <v>79</v>
      </c>
      <c r="D55" s="201"/>
      <c r="E55" s="201"/>
      <c r="F55" s="139" t="s">
        <v>24</v>
      </c>
      <c r="G55" s="140"/>
      <c r="H55" s="140"/>
      <c r="I55" s="140">
        <f>'SO 001 1 Pol'!G39</f>
        <v>0</v>
      </c>
      <c r="J55" s="136" t="str">
        <f>IF(I70=0,"",I55/I70*100)</f>
        <v/>
      </c>
    </row>
    <row r="56" spans="1:10" ht="36.75" customHeight="1" x14ac:dyDescent="0.2">
      <c r="A56" s="127"/>
      <c r="B56" s="132" t="s">
        <v>80</v>
      </c>
      <c r="C56" s="200" t="s">
        <v>81</v>
      </c>
      <c r="D56" s="201"/>
      <c r="E56" s="201"/>
      <c r="F56" s="139" t="s">
        <v>24</v>
      </c>
      <c r="G56" s="140"/>
      <c r="H56" s="140"/>
      <c r="I56" s="140">
        <f>'SO 001 1 Pol'!G43</f>
        <v>0</v>
      </c>
      <c r="J56" s="136" t="str">
        <f>IF(I70=0,"",I56/I70*100)</f>
        <v/>
      </c>
    </row>
    <row r="57" spans="1:10" ht="36.75" customHeight="1" x14ac:dyDescent="0.2">
      <c r="A57" s="127"/>
      <c r="B57" s="132" t="s">
        <v>82</v>
      </c>
      <c r="C57" s="200" t="s">
        <v>83</v>
      </c>
      <c r="D57" s="201"/>
      <c r="E57" s="201"/>
      <c r="F57" s="139" t="s">
        <v>24</v>
      </c>
      <c r="G57" s="140"/>
      <c r="H57" s="140"/>
      <c r="I57" s="140">
        <f>'SO 001 1 Pol'!G46</f>
        <v>0</v>
      </c>
      <c r="J57" s="136" t="str">
        <f>IF(I70=0,"",I57/I70*100)</f>
        <v/>
      </c>
    </row>
    <row r="58" spans="1:10" ht="36.75" customHeight="1" x14ac:dyDescent="0.2">
      <c r="A58" s="127"/>
      <c r="B58" s="132" t="s">
        <v>84</v>
      </c>
      <c r="C58" s="200" t="s">
        <v>85</v>
      </c>
      <c r="D58" s="201"/>
      <c r="E58" s="201"/>
      <c r="F58" s="139" t="s">
        <v>24</v>
      </c>
      <c r="G58" s="140"/>
      <c r="H58" s="140"/>
      <c r="I58" s="140">
        <f>'SO 001 1 Pol'!G52</f>
        <v>0</v>
      </c>
      <c r="J58" s="136" t="str">
        <f>IF(I70=0,"",I58/I70*100)</f>
        <v/>
      </c>
    </row>
    <row r="59" spans="1:10" ht="36.75" customHeight="1" x14ac:dyDescent="0.2">
      <c r="A59" s="127"/>
      <c r="B59" s="132" t="s">
        <v>86</v>
      </c>
      <c r="C59" s="200" t="s">
        <v>87</v>
      </c>
      <c r="D59" s="201"/>
      <c r="E59" s="201"/>
      <c r="F59" s="139" t="s">
        <v>24</v>
      </c>
      <c r="G59" s="140"/>
      <c r="H59" s="140"/>
      <c r="I59" s="140">
        <f>'SO 001 1 Pol'!G96</f>
        <v>0</v>
      </c>
      <c r="J59" s="136" t="str">
        <f>IF(I70=0,"",I59/I70*100)</f>
        <v/>
      </c>
    </row>
    <row r="60" spans="1:10" ht="36.75" customHeight="1" x14ac:dyDescent="0.2">
      <c r="A60" s="127"/>
      <c r="B60" s="132" t="s">
        <v>88</v>
      </c>
      <c r="C60" s="200" t="s">
        <v>89</v>
      </c>
      <c r="D60" s="201"/>
      <c r="E60" s="201"/>
      <c r="F60" s="139" t="s">
        <v>25</v>
      </c>
      <c r="G60" s="140"/>
      <c r="H60" s="140"/>
      <c r="I60" s="140">
        <f>'SO 001 1 Pol'!G102</f>
        <v>0</v>
      </c>
      <c r="J60" s="136" t="str">
        <f>IF(I70=0,"",I60/I70*100)</f>
        <v/>
      </c>
    </row>
    <row r="61" spans="1:10" ht="36.75" customHeight="1" x14ac:dyDescent="0.2">
      <c r="A61" s="127"/>
      <c r="B61" s="132" t="s">
        <v>90</v>
      </c>
      <c r="C61" s="200" t="s">
        <v>91</v>
      </c>
      <c r="D61" s="201"/>
      <c r="E61" s="201"/>
      <c r="F61" s="139" t="s">
        <v>25</v>
      </c>
      <c r="G61" s="140"/>
      <c r="H61" s="140"/>
      <c r="I61" s="140">
        <f>'SO 001 1 Pol'!G112</f>
        <v>0</v>
      </c>
      <c r="J61" s="136" t="str">
        <f>IF(I70=0,"",I61/I70*100)</f>
        <v/>
      </c>
    </row>
    <row r="62" spans="1:10" ht="36.75" customHeight="1" x14ac:dyDescent="0.2">
      <c r="A62" s="127"/>
      <c r="B62" s="132" t="s">
        <v>92</v>
      </c>
      <c r="C62" s="200" t="s">
        <v>93</v>
      </c>
      <c r="D62" s="201"/>
      <c r="E62" s="201"/>
      <c r="F62" s="139" t="s">
        <v>25</v>
      </c>
      <c r="G62" s="140"/>
      <c r="H62" s="140"/>
      <c r="I62" s="140">
        <f>'SO 001 1 Pol'!G127</f>
        <v>0</v>
      </c>
      <c r="J62" s="136" t="str">
        <f>IF(I70=0,"",I62/I70*100)</f>
        <v/>
      </c>
    </row>
    <row r="63" spans="1:10" ht="36.75" customHeight="1" x14ac:dyDescent="0.2">
      <c r="A63" s="127"/>
      <c r="B63" s="132" t="s">
        <v>94</v>
      </c>
      <c r="C63" s="200" t="s">
        <v>95</v>
      </c>
      <c r="D63" s="201"/>
      <c r="E63" s="201"/>
      <c r="F63" s="139" t="s">
        <v>25</v>
      </c>
      <c r="G63" s="140"/>
      <c r="H63" s="140"/>
      <c r="I63" s="140">
        <f>'SO 001 1 Pol'!G133</f>
        <v>0</v>
      </c>
      <c r="J63" s="136" t="str">
        <f>IF(I70=0,"",I63/I70*100)</f>
        <v/>
      </c>
    </row>
    <row r="64" spans="1:10" ht="36.75" customHeight="1" x14ac:dyDescent="0.2">
      <c r="A64" s="127"/>
      <c r="B64" s="132" t="s">
        <v>96</v>
      </c>
      <c r="C64" s="200" t="s">
        <v>97</v>
      </c>
      <c r="D64" s="201"/>
      <c r="E64" s="201"/>
      <c r="F64" s="139" t="s">
        <v>25</v>
      </c>
      <c r="G64" s="140"/>
      <c r="H64" s="140"/>
      <c r="I64" s="140">
        <f>'SO 001 1 Pol'!G161</f>
        <v>0</v>
      </c>
      <c r="J64" s="136" t="str">
        <f>IF(I70=0,"",I64/I70*100)</f>
        <v/>
      </c>
    </row>
    <row r="65" spans="1:10" ht="36.75" customHeight="1" x14ac:dyDescent="0.2">
      <c r="A65" s="127"/>
      <c r="B65" s="132" t="s">
        <v>98</v>
      </c>
      <c r="C65" s="200" t="s">
        <v>99</v>
      </c>
      <c r="D65" s="201"/>
      <c r="E65" s="201"/>
      <c r="F65" s="139" t="s">
        <v>25</v>
      </c>
      <c r="G65" s="140"/>
      <c r="H65" s="140"/>
      <c r="I65" s="140">
        <f>'SO 001 1 Pol'!G173</f>
        <v>0</v>
      </c>
      <c r="J65" s="136" t="str">
        <f>IF(I70=0,"",I65/I70*100)</f>
        <v/>
      </c>
    </row>
    <row r="66" spans="1:10" ht="36.75" customHeight="1" x14ac:dyDescent="0.2">
      <c r="A66" s="127"/>
      <c r="B66" s="132" t="s">
        <v>100</v>
      </c>
      <c r="C66" s="200" t="s">
        <v>101</v>
      </c>
      <c r="D66" s="201"/>
      <c r="E66" s="201"/>
      <c r="F66" s="139" t="s">
        <v>25</v>
      </c>
      <c r="G66" s="140"/>
      <c r="H66" s="140"/>
      <c r="I66" s="140">
        <f>'SO 001 1 Pol'!G183</f>
        <v>0</v>
      </c>
      <c r="J66" s="136" t="str">
        <f>IF(I70=0,"",I66/I70*100)</f>
        <v/>
      </c>
    </row>
    <row r="67" spans="1:10" ht="36.75" customHeight="1" x14ac:dyDescent="0.2">
      <c r="A67" s="127"/>
      <c r="B67" s="132" t="s">
        <v>102</v>
      </c>
      <c r="C67" s="200" t="s">
        <v>103</v>
      </c>
      <c r="D67" s="201"/>
      <c r="E67" s="201"/>
      <c r="F67" s="139" t="s">
        <v>25</v>
      </c>
      <c r="G67" s="140"/>
      <c r="H67" s="140"/>
      <c r="I67" s="140">
        <f>'SO 001 1 Pol'!G207</f>
        <v>0</v>
      </c>
      <c r="J67" s="136" t="str">
        <f>IF(I70=0,"",I67/I70*100)</f>
        <v/>
      </c>
    </row>
    <row r="68" spans="1:10" ht="36.75" customHeight="1" x14ac:dyDescent="0.2">
      <c r="A68" s="127"/>
      <c r="B68" s="132" t="s">
        <v>104</v>
      </c>
      <c r="C68" s="200" t="s">
        <v>105</v>
      </c>
      <c r="D68" s="201"/>
      <c r="E68" s="201"/>
      <c r="F68" s="139" t="s">
        <v>106</v>
      </c>
      <c r="G68" s="140"/>
      <c r="H68" s="140"/>
      <c r="I68" s="140">
        <f>'SO 001 1 Pol'!G212</f>
        <v>0</v>
      </c>
      <c r="J68" s="136" t="str">
        <f>IF(I70=0,"",I68/I70*100)</f>
        <v/>
      </c>
    </row>
    <row r="69" spans="1:10" ht="36.75" customHeight="1" x14ac:dyDescent="0.2">
      <c r="A69" s="127"/>
      <c r="B69" s="132" t="s">
        <v>107</v>
      </c>
      <c r="C69" s="200" t="s">
        <v>27</v>
      </c>
      <c r="D69" s="201"/>
      <c r="E69" s="201"/>
      <c r="F69" s="139" t="s">
        <v>107</v>
      </c>
      <c r="G69" s="140"/>
      <c r="H69" s="140"/>
      <c r="I69" s="140">
        <f>'SO 001 1 Pol'!G242</f>
        <v>0</v>
      </c>
      <c r="J69" s="136" t="str">
        <f>IF(I70=0,"",I69/I70*100)</f>
        <v/>
      </c>
    </row>
    <row r="70" spans="1:10" ht="25.5" customHeight="1" x14ac:dyDescent="0.2">
      <c r="A70" s="128"/>
      <c r="B70" s="133" t="s">
        <v>1</v>
      </c>
      <c r="C70" s="134"/>
      <c r="D70" s="135"/>
      <c r="E70" s="135"/>
      <c r="F70" s="141"/>
      <c r="G70" s="142"/>
      <c r="H70" s="142"/>
      <c r="I70" s="142">
        <f>SUM(I53:I69)</f>
        <v>0</v>
      </c>
      <c r="J70" s="137">
        <f>SUM(J53:J69)</f>
        <v>0</v>
      </c>
    </row>
    <row r="71" spans="1:10" x14ac:dyDescent="0.2">
      <c r="F71" s="87"/>
      <c r="G71" s="87"/>
      <c r="H71" s="87"/>
      <c r="I71" s="87"/>
      <c r="J71" s="138"/>
    </row>
    <row r="72" spans="1:10" x14ac:dyDescent="0.2">
      <c r="F72" s="87"/>
      <c r="G72" s="87"/>
      <c r="H72" s="87"/>
      <c r="I72" s="87"/>
      <c r="J72" s="138"/>
    </row>
    <row r="73" spans="1:10" x14ac:dyDescent="0.2">
      <c r="F73" s="87"/>
      <c r="G73" s="87"/>
      <c r="H73" s="87"/>
      <c r="I73" s="87"/>
      <c r="J73" s="138"/>
    </row>
  </sheetData>
  <sheetProtection algorithmName="SHA-512" hashValue="inG+xxHkxAPQL47nrCHvCUI7fg5EuUmvdZKZhoR++rWLDzb2+M1dQl5SCKdBMth9400ynDsmSN5ZWmHo3py8Hg==" saltValue="0JsnSI8F617sPz8tKDIh7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3:E53"/>
    <mergeCell ref="C54:E54"/>
    <mergeCell ref="C55:E55"/>
    <mergeCell ref="C56:E56"/>
    <mergeCell ref="C57:E57"/>
    <mergeCell ref="C58:E58"/>
    <mergeCell ref="C59:E59"/>
    <mergeCell ref="C60:E60"/>
    <mergeCell ref="C61:E61"/>
    <mergeCell ref="C62:E62"/>
    <mergeCell ref="C68:E68"/>
    <mergeCell ref="C69:E69"/>
    <mergeCell ref="C63:E63"/>
    <mergeCell ref="C64:E64"/>
    <mergeCell ref="C65:E65"/>
    <mergeCell ref="C66:E66"/>
    <mergeCell ref="C67:E67"/>
  </mergeCells>
  <phoneticPr fontId="0" type="noConversion"/>
  <pageMargins left="0.19685039370078741"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49" t="s">
        <v>7</v>
      </c>
      <c r="B2" s="48"/>
      <c r="C2" s="253"/>
      <c r="D2" s="253"/>
      <c r="E2" s="253"/>
      <c r="F2" s="253"/>
      <c r="G2" s="254"/>
    </row>
    <row r="3" spans="1:7" ht="24.95" customHeight="1" x14ac:dyDescent="0.2">
      <c r="A3" s="49" t="s">
        <v>8</v>
      </c>
      <c r="B3" s="48"/>
      <c r="C3" s="253"/>
      <c r="D3" s="253"/>
      <c r="E3" s="253"/>
      <c r="F3" s="253"/>
      <c r="G3" s="254"/>
    </row>
    <row r="4" spans="1:7" ht="24.95" customHeight="1" x14ac:dyDescent="0.2">
      <c r="A4" s="49" t="s">
        <v>9</v>
      </c>
      <c r="B4" s="48"/>
      <c r="C4" s="253"/>
      <c r="D4" s="253"/>
      <c r="E4" s="253"/>
      <c r="F4" s="253"/>
      <c r="G4" s="254"/>
    </row>
    <row r="5" spans="1:7" x14ac:dyDescent="0.2">
      <c r="B5" s="4"/>
      <c r="C5" s="5"/>
      <c r="D5" s="6"/>
    </row>
  </sheetData>
  <sheetProtection algorithmName="SHA-512" hashValue="mpjusvZdrmwbGm9r3ct3xArjbBO4U9V/C4GIoV6hAwDKxZ9hbamXBeHiSfSkjD5YEMA+7fsOgHQjpUCFwofPbg==" saltValue="99l2E6p8yJ6VVL3eIraaz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C74C8-0098-4DE1-8A17-4C6A91A59E1D}">
  <sheetPr>
    <outlinePr summaryBelow="0"/>
  </sheetPr>
  <dimension ref="A1:BH5000"/>
  <sheetViews>
    <sheetView workbookViewId="0">
      <pane ySplit="7" topLeftCell="A227" activePane="bottomLeft" state="frozen"/>
      <selection pane="bottomLeft" sqref="A1:G1"/>
    </sheetView>
  </sheetViews>
  <sheetFormatPr defaultRowHeight="12.75" outlineLevelRow="3" x14ac:dyDescent="0.2"/>
  <cols>
    <col min="1" max="1" width="3.42578125" customWidth="1"/>
    <col min="2" max="2" width="12.7109375" style="125" customWidth="1"/>
    <col min="3" max="3" width="63.28515625" style="125"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109</v>
      </c>
      <c r="B1" s="259"/>
      <c r="C1" s="259"/>
      <c r="D1" s="259"/>
      <c r="E1" s="259"/>
      <c r="F1" s="259"/>
      <c r="G1" s="259"/>
      <c r="AG1" t="s">
        <v>110</v>
      </c>
    </row>
    <row r="2" spans="1:60" ht="25.15" customHeight="1" x14ac:dyDescent="0.2">
      <c r="A2" s="144" t="s">
        <v>7</v>
      </c>
      <c r="B2" s="48" t="s">
        <v>49</v>
      </c>
      <c r="C2" s="260" t="s">
        <v>50</v>
      </c>
      <c r="D2" s="261"/>
      <c r="E2" s="261"/>
      <c r="F2" s="261"/>
      <c r="G2" s="262"/>
      <c r="AG2" t="s">
        <v>111</v>
      </c>
    </row>
    <row r="3" spans="1:60" ht="25.15" customHeight="1" x14ac:dyDescent="0.2">
      <c r="A3" s="144" t="s">
        <v>8</v>
      </c>
      <c r="B3" s="48" t="s">
        <v>45</v>
      </c>
      <c r="C3" s="260" t="s">
        <v>46</v>
      </c>
      <c r="D3" s="261"/>
      <c r="E3" s="261"/>
      <c r="F3" s="261"/>
      <c r="G3" s="262"/>
      <c r="AC3" s="125" t="s">
        <v>111</v>
      </c>
      <c r="AG3" t="s">
        <v>112</v>
      </c>
    </row>
    <row r="4" spans="1:60" ht="25.15" customHeight="1" x14ac:dyDescent="0.2">
      <c r="A4" s="145" t="s">
        <v>9</v>
      </c>
      <c r="B4" s="146" t="s">
        <v>43</v>
      </c>
      <c r="C4" s="263" t="s">
        <v>44</v>
      </c>
      <c r="D4" s="264"/>
      <c r="E4" s="264"/>
      <c r="F4" s="264"/>
      <c r="G4" s="265"/>
      <c r="AG4" t="s">
        <v>113</v>
      </c>
    </row>
    <row r="5" spans="1:60" x14ac:dyDescent="0.2">
      <c r="D5" s="10"/>
    </row>
    <row r="6" spans="1:60" ht="38.25" x14ac:dyDescent="0.2">
      <c r="A6" s="148" t="s">
        <v>114</v>
      </c>
      <c r="B6" s="150" t="s">
        <v>115</v>
      </c>
      <c r="C6" s="150" t="s">
        <v>116</v>
      </c>
      <c r="D6" s="149" t="s">
        <v>117</v>
      </c>
      <c r="E6" s="148" t="s">
        <v>118</v>
      </c>
      <c r="F6" s="147" t="s">
        <v>119</v>
      </c>
      <c r="G6" s="148" t="s">
        <v>29</v>
      </c>
      <c r="H6" s="151" t="s">
        <v>30</v>
      </c>
      <c r="I6" s="151" t="s">
        <v>120</v>
      </c>
      <c r="J6" s="151" t="s">
        <v>31</v>
      </c>
      <c r="K6" s="151" t="s">
        <v>121</v>
      </c>
      <c r="L6" s="151" t="s">
        <v>122</v>
      </c>
      <c r="M6" s="151" t="s">
        <v>123</v>
      </c>
      <c r="N6" s="151" t="s">
        <v>124</v>
      </c>
      <c r="O6" s="151" t="s">
        <v>125</v>
      </c>
      <c r="P6" s="151" t="s">
        <v>126</v>
      </c>
      <c r="Q6" s="151" t="s">
        <v>127</v>
      </c>
      <c r="R6" s="151" t="s">
        <v>128</v>
      </c>
      <c r="S6" s="151" t="s">
        <v>129</v>
      </c>
      <c r="T6" s="151" t="s">
        <v>130</v>
      </c>
      <c r="U6" s="151" t="s">
        <v>131</v>
      </c>
      <c r="V6" s="151" t="s">
        <v>132</v>
      </c>
      <c r="W6" s="151" t="s">
        <v>133</v>
      </c>
      <c r="X6" s="151" t="s">
        <v>134</v>
      </c>
      <c r="Y6" s="151" t="s">
        <v>135</v>
      </c>
    </row>
    <row r="7" spans="1:60" hidden="1" x14ac:dyDescent="0.2">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
      <c r="A8" s="168" t="s">
        <v>136</v>
      </c>
      <c r="B8" s="169" t="s">
        <v>74</v>
      </c>
      <c r="C8" s="190" t="s">
        <v>75</v>
      </c>
      <c r="D8" s="170"/>
      <c r="E8" s="171"/>
      <c r="F8" s="172"/>
      <c r="G8" s="172">
        <f>SUMIF(AG9:AG17,"&lt;&gt;NOR",G9:G17)</f>
        <v>0</v>
      </c>
      <c r="H8" s="172"/>
      <c r="I8" s="172">
        <f>SUM(I9:I17)</f>
        <v>0</v>
      </c>
      <c r="J8" s="172"/>
      <c r="K8" s="172">
        <f>SUM(K9:K17)</f>
        <v>0</v>
      </c>
      <c r="L8" s="172"/>
      <c r="M8" s="172">
        <f>SUM(M9:M17)</f>
        <v>0</v>
      </c>
      <c r="N8" s="171"/>
      <c r="O8" s="171">
        <f>SUM(O9:O17)</f>
        <v>0.55000000000000004</v>
      </c>
      <c r="P8" s="171"/>
      <c r="Q8" s="171">
        <f>SUM(Q9:Q17)</f>
        <v>0</v>
      </c>
      <c r="R8" s="172"/>
      <c r="S8" s="172"/>
      <c r="T8" s="173"/>
      <c r="U8" s="167"/>
      <c r="V8" s="167">
        <f>SUM(V9:V17)</f>
        <v>22.019999999999996</v>
      </c>
      <c r="W8" s="167"/>
      <c r="X8" s="167"/>
      <c r="Y8" s="167"/>
      <c r="AG8" t="s">
        <v>137</v>
      </c>
    </row>
    <row r="9" spans="1:60" ht="33.75" outlineLevel="1" x14ac:dyDescent="0.2">
      <c r="A9" s="175">
        <v>1</v>
      </c>
      <c r="B9" s="176" t="s">
        <v>138</v>
      </c>
      <c r="C9" s="191" t="s">
        <v>139</v>
      </c>
      <c r="D9" s="177" t="s">
        <v>140</v>
      </c>
      <c r="E9" s="178">
        <v>10.791</v>
      </c>
      <c r="F9" s="179"/>
      <c r="G9" s="180">
        <f>ROUND(E9*F9,2)</f>
        <v>0</v>
      </c>
      <c r="H9" s="179"/>
      <c r="I9" s="180">
        <f>ROUND(E9*H9,2)</f>
        <v>0</v>
      </c>
      <c r="J9" s="179"/>
      <c r="K9" s="180">
        <f>ROUND(E9*J9,2)</f>
        <v>0</v>
      </c>
      <c r="L9" s="180">
        <v>21</v>
      </c>
      <c r="M9" s="180">
        <f>G9*(1+L9/100)</f>
        <v>0</v>
      </c>
      <c r="N9" s="178">
        <v>4.5440000000000001E-2</v>
      </c>
      <c r="O9" s="178">
        <f>ROUND(E9*N9,2)</f>
        <v>0.49</v>
      </c>
      <c r="P9" s="178">
        <v>0</v>
      </c>
      <c r="Q9" s="178">
        <f>ROUND(E9*P9,2)</f>
        <v>0</v>
      </c>
      <c r="R9" s="180" t="s">
        <v>141</v>
      </c>
      <c r="S9" s="180" t="s">
        <v>142</v>
      </c>
      <c r="T9" s="181" t="s">
        <v>142</v>
      </c>
      <c r="U9" s="162">
        <v>1.452</v>
      </c>
      <c r="V9" s="162">
        <f>ROUND(E9*U9,2)</f>
        <v>15.67</v>
      </c>
      <c r="W9" s="162"/>
      <c r="X9" s="162" t="s">
        <v>143</v>
      </c>
      <c r="Y9" s="162" t="s">
        <v>144</v>
      </c>
      <c r="Z9" s="152"/>
      <c r="AA9" s="152"/>
      <c r="AB9" s="152"/>
      <c r="AC9" s="152"/>
      <c r="AD9" s="152"/>
      <c r="AE9" s="152"/>
      <c r="AF9" s="152"/>
      <c r="AG9" s="152" t="s">
        <v>145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2" x14ac:dyDescent="0.2">
      <c r="A10" s="159"/>
      <c r="B10" s="160"/>
      <c r="C10" s="257" t="s">
        <v>146</v>
      </c>
      <c r="D10" s="258"/>
      <c r="E10" s="258"/>
      <c r="F10" s="258"/>
      <c r="G10" s="258"/>
      <c r="H10" s="162"/>
      <c r="I10" s="162"/>
      <c r="J10" s="162"/>
      <c r="K10" s="162"/>
      <c r="L10" s="162"/>
      <c r="M10" s="162"/>
      <c r="N10" s="161"/>
      <c r="O10" s="161"/>
      <c r="P10" s="161"/>
      <c r="Q10" s="161"/>
      <c r="R10" s="162"/>
      <c r="S10" s="162"/>
      <c r="T10" s="162"/>
      <c r="U10" s="162"/>
      <c r="V10" s="162"/>
      <c r="W10" s="162"/>
      <c r="X10" s="162"/>
      <c r="Y10" s="162"/>
      <c r="Z10" s="152"/>
      <c r="AA10" s="152"/>
      <c r="AB10" s="152"/>
      <c r="AC10" s="152"/>
      <c r="AD10" s="152"/>
      <c r="AE10" s="152"/>
      <c r="AF10" s="152"/>
      <c r="AG10" s="152" t="s">
        <v>147</v>
      </c>
      <c r="AH10" s="152"/>
      <c r="AI10" s="152"/>
      <c r="AJ10" s="152"/>
      <c r="AK10" s="152"/>
      <c r="AL10" s="152"/>
      <c r="AM10" s="152"/>
      <c r="AN10" s="152"/>
      <c r="AO10" s="152"/>
      <c r="AP10" s="152"/>
      <c r="AQ10" s="152"/>
      <c r="AR10" s="152"/>
      <c r="AS10" s="152"/>
      <c r="AT10" s="152"/>
      <c r="AU10" s="152"/>
      <c r="AV10" s="152"/>
      <c r="AW10" s="152"/>
      <c r="AX10" s="152"/>
      <c r="AY10" s="152"/>
      <c r="AZ10" s="152"/>
      <c r="BA10" s="182" t="str">
        <f>C10</f>
        <v>zřízení nosné konstrukce příčky, vložení tepelné izolace tl. do 5 cm, montáž desek, tmelení spár Q2 a úprava rohů. Včetně dodávek materiálu.</v>
      </c>
      <c r="BB10" s="152"/>
      <c r="BC10" s="152"/>
      <c r="BD10" s="152"/>
      <c r="BE10" s="152"/>
      <c r="BF10" s="152"/>
      <c r="BG10" s="152"/>
      <c r="BH10" s="152"/>
    </row>
    <row r="11" spans="1:60" outlineLevel="2" x14ac:dyDescent="0.2">
      <c r="A11" s="159"/>
      <c r="B11" s="160"/>
      <c r="C11" s="192" t="s">
        <v>148</v>
      </c>
      <c r="D11" s="163"/>
      <c r="E11" s="164">
        <v>10.791</v>
      </c>
      <c r="F11" s="162"/>
      <c r="G11" s="162"/>
      <c r="H11" s="162"/>
      <c r="I11" s="162"/>
      <c r="J11" s="162"/>
      <c r="K11" s="162"/>
      <c r="L11" s="162"/>
      <c r="M11" s="162"/>
      <c r="N11" s="161"/>
      <c r="O11" s="161"/>
      <c r="P11" s="161"/>
      <c r="Q11" s="161"/>
      <c r="R11" s="162"/>
      <c r="S11" s="162"/>
      <c r="T11" s="162"/>
      <c r="U11" s="162"/>
      <c r="V11" s="162"/>
      <c r="W11" s="162"/>
      <c r="X11" s="162"/>
      <c r="Y11" s="162"/>
      <c r="Z11" s="152"/>
      <c r="AA11" s="152"/>
      <c r="AB11" s="152"/>
      <c r="AC11" s="152"/>
      <c r="AD11" s="152"/>
      <c r="AE11" s="152"/>
      <c r="AF11" s="152"/>
      <c r="AG11" s="152" t="s">
        <v>149</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45" outlineLevel="1" x14ac:dyDescent="0.2">
      <c r="A12" s="183">
        <v>2</v>
      </c>
      <c r="B12" s="184" t="s">
        <v>150</v>
      </c>
      <c r="C12" s="193" t="s">
        <v>151</v>
      </c>
      <c r="D12" s="185" t="s">
        <v>152</v>
      </c>
      <c r="E12" s="186">
        <v>1</v>
      </c>
      <c r="F12" s="187"/>
      <c r="G12" s="188">
        <f>ROUND(E12*F12,2)</f>
        <v>0</v>
      </c>
      <c r="H12" s="187"/>
      <c r="I12" s="188">
        <f>ROUND(E12*H12,2)</f>
        <v>0</v>
      </c>
      <c r="J12" s="187"/>
      <c r="K12" s="188">
        <f>ROUND(E12*J12,2)</f>
        <v>0</v>
      </c>
      <c r="L12" s="188">
        <v>21</v>
      </c>
      <c r="M12" s="188">
        <f>G12*(1+L12/100)</f>
        <v>0</v>
      </c>
      <c r="N12" s="186">
        <v>6.3200000000000001E-3</v>
      </c>
      <c r="O12" s="186">
        <f>ROUND(E12*N12,2)</f>
        <v>0.01</v>
      </c>
      <c r="P12" s="186">
        <v>0</v>
      </c>
      <c r="Q12" s="186">
        <f>ROUND(E12*P12,2)</f>
        <v>0</v>
      </c>
      <c r="R12" s="188" t="s">
        <v>141</v>
      </c>
      <c r="S12" s="188" t="s">
        <v>142</v>
      </c>
      <c r="T12" s="189" t="s">
        <v>142</v>
      </c>
      <c r="U12" s="162">
        <v>0.95699999999999996</v>
      </c>
      <c r="V12" s="162">
        <f>ROUND(E12*U12,2)</f>
        <v>0.96</v>
      </c>
      <c r="W12" s="162"/>
      <c r="X12" s="162" t="s">
        <v>143</v>
      </c>
      <c r="Y12" s="162" t="s">
        <v>144</v>
      </c>
      <c r="Z12" s="152"/>
      <c r="AA12" s="152"/>
      <c r="AB12" s="152"/>
      <c r="AC12" s="152"/>
      <c r="AD12" s="152"/>
      <c r="AE12" s="152"/>
      <c r="AF12" s="152"/>
      <c r="AG12" s="152" t="s">
        <v>145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75">
        <v>3</v>
      </c>
      <c r="B13" s="176" t="s">
        <v>153</v>
      </c>
      <c r="C13" s="191" t="s">
        <v>154</v>
      </c>
      <c r="D13" s="177" t="s">
        <v>140</v>
      </c>
      <c r="E13" s="178">
        <v>21.582000000000001</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t="s">
        <v>141</v>
      </c>
      <c r="S13" s="180" t="s">
        <v>142</v>
      </c>
      <c r="T13" s="181" t="s">
        <v>142</v>
      </c>
      <c r="U13" s="162">
        <v>0.15</v>
      </c>
      <c r="V13" s="162">
        <f>ROUND(E13*U13,2)</f>
        <v>3.24</v>
      </c>
      <c r="W13" s="162"/>
      <c r="X13" s="162" t="s">
        <v>143</v>
      </c>
      <c r="Y13" s="162" t="s">
        <v>144</v>
      </c>
      <c r="Z13" s="152"/>
      <c r="AA13" s="152"/>
      <c r="AB13" s="152"/>
      <c r="AC13" s="152"/>
      <c r="AD13" s="152"/>
      <c r="AE13" s="152"/>
      <c r="AF13" s="152"/>
      <c r="AG13" s="152" t="s">
        <v>145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2" x14ac:dyDescent="0.2">
      <c r="A14" s="159"/>
      <c r="B14" s="160"/>
      <c r="C14" s="192" t="s">
        <v>155</v>
      </c>
      <c r="D14" s="163"/>
      <c r="E14" s="164">
        <v>21.582000000000001</v>
      </c>
      <c r="F14" s="162"/>
      <c r="G14" s="162"/>
      <c r="H14" s="162"/>
      <c r="I14" s="162"/>
      <c r="J14" s="162"/>
      <c r="K14" s="162"/>
      <c r="L14" s="162"/>
      <c r="M14" s="162"/>
      <c r="N14" s="161"/>
      <c r="O14" s="161"/>
      <c r="P14" s="161"/>
      <c r="Q14" s="161"/>
      <c r="R14" s="162"/>
      <c r="S14" s="162"/>
      <c r="T14" s="162"/>
      <c r="U14" s="162"/>
      <c r="V14" s="162"/>
      <c r="W14" s="162"/>
      <c r="X14" s="162"/>
      <c r="Y14" s="162"/>
      <c r="Z14" s="152"/>
      <c r="AA14" s="152"/>
      <c r="AB14" s="152"/>
      <c r="AC14" s="152"/>
      <c r="AD14" s="152"/>
      <c r="AE14" s="152"/>
      <c r="AF14" s="152"/>
      <c r="AG14" s="152" t="s">
        <v>149</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3.75" outlineLevel="1" x14ac:dyDescent="0.2">
      <c r="A15" s="175">
        <v>4</v>
      </c>
      <c r="B15" s="176" t="s">
        <v>156</v>
      </c>
      <c r="C15" s="191" t="s">
        <v>157</v>
      </c>
      <c r="D15" s="177" t="s">
        <v>140</v>
      </c>
      <c r="E15" s="178">
        <v>1.9</v>
      </c>
      <c r="F15" s="179"/>
      <c r="G15" s="180">
        <f>ROUND(E15*F15,2)</f>
        <v>0</v>
      </c>
      <c r="H15" s="179"/>
      <c r="I15" s="180">
        <f>ROUND(E15*H15,2)</f>
        <v>0</v>
      </c>
      <c r="J15" s="179"/>
      <c r="K15" s="180">
        <f>ROUND(E15*J15,2)</f>
        <v>0</v>
      </c>
      <c r="L15" s="180">
        <v>21</v>
      </c>
      <c r="M15" s="180">
        <f>G15*(1+L15/100)</f>
        <v>0</v>
      </c>
      <c r="N15" s="178">
        <v>2.511E-2</v>
      </c>
      <c r="O15" s="178">
        <f>ROUND(E15*N15,2)</f>
        <v>0.05</v>
      </c>
      <c r="P15" s="178">
        <v>0</v>
      </c>
      <c r="Q15" s="178">
        <f>ROUND(E15*P15,2)</f>
        <v>0</v>
      </c>
      <c r="R15" s="180" t="s">
        <v>141</v>
      </c>
      <c r="S15" s="180" t="s">
        <v>142</v>
      </c>
      <c r="T15" s="181" t="s">
        <v>142</v>
      </c>
      <c r="U15" s="162">
        <v>1.1299999999999999</v>
      </c>
      <c r="V15" s="162">
        <f>ROUND(E15*U15,2)</f>
        <v>2.15</v>
      </c>
      <c r="W15" s="162"/>
      <c r="X15" s="162" t="s">
        <v>143</v>
      </c>
      <c r="Y15" s="162" t="s">
        <v>144</v>
      </c>
      <c r="Z15" s="152"/>
      <c r="AA15" s="152"/>
      <c r="AB15" s="152"/>
      <c r="AC15" s="152"/>
      <c r="AD15" s="152"/>
      <c r="AE15" s="152"/>
      <c r="AF15" s="152"/>
      <c r="AG15" s="152" t="s">
        <v>145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2" x14ac:dyDescent="0.2">
      <c r="A16" s="159"/>
      <c r="B16" s="160"/>
      <c r="C16" s="255" t="s">
        <v>158</v>
      </c>
      <c r="D16" s="256"/>
      <c r="E16" s="256"/>
      <c r="F16" s="256"/>
      <c r="G16" s="256"/>
      <c r="H16" s="162"/>
      <c r="I16" s="162"/>
      <c r="J16" s="162"/>
      <c r="K16" s="162"/>
      <c r="L16" s="162"/>
      <c r="M16" s="162"/>
      <c r="N16" s="161"/>
      <c r="O16" s="161"/>
      <c r="P16" s="161"/>
      <c r="Q16" s="161"/>
      <c r="R16" s="162"/>
      <c r="S16" s="162"/>
      <c r="T16" s="162"/>
      <c r="U16" s="162"/>
      <c r="V16" s="162"/>
      <c r="W16" s="162"/>
      <c r="X16" s="162"/>
      <c r="Y16" s="162"/>
      <c r="Z16" s="152"/>
      <c r="AA16" s="152"/>
      <c r="AB16" s="152"/>
      <c r="AC16" s="152"/>
      <c r="AD16" s="152"/>
      <c r="AE16" s="152"/>
      <c r="AF16" s="152"/>
      <c r="AG16" s="152" t="s">
        <v>159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2" x14ac:dyDescent="0.2">
      <c r="A17" s="159"/>
      <c r="B17" s="160"/>
      <c r="C17" s="192" t="s">
        <v>160</v>
      </c>
      <c r="D17" s="163"/>
      <c r="E17" s="164">
        <v>1.9</v>
      </c>
      <c r="F17" s="162"/>
      <c r="G17" s="162"/>
      <c r="H17" s="162"/>
      <c r="I17" s="162"/>
      <c r="J17" s="162"/>
      <c r="K17" s="162"/>
      <c r="L17" s="162"/>
      <c r="M17" s="162"/>
      <c r="N17" s="161"/>
      <c r="O17" s="161"/>
      <c r="P17" s="161"/>
      <c r="Q17" s="161"/>
      <c r="R17" s="162"/>
      <c r="S17" s="162"/>
      <c r="T17" s="162"/>
      <c r="U17" s="162"/>
      <c r="V17" s="162"/>
      <c r="W17" s="162"/>
      <c r="X17" s="162"/>
      <c r="Y17" s="162"/>
      <c r="Z17" s="152"/>
      <c r="AA17" s="152"/>
      <c r="AB17" s="152"/>
      <c r="AC17" s="152"/>
      <c r="AD17" s="152"/>
      <c r="AE17" s="152"/>
      <c r="AF17" s="152"/>
      <c r="AG17" s="152" t="s">
        <v>149</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168" t="s">
        <v>136</v>
      </c>
      <c r="B18" s="169" t="s">
        <v>76</v>
      </c>
      <c r="C18" s="190" t="s">
        <v>77</v>
      </c>
      <c r="D18" s="170"/>
      <c r="E18" s="171"/>
      <c r="F18" s="172"/>
      <c r="G18" s="172">
        <f>SUMIF(AG19:AG38,"&lt;&gt;NOR",G19:G38)</f>
        <v>0</v>
      </c>
      <c r="H18" s="172"/>
      <c r="I18" s="172">
        <f>SUM(I19:I38)</f>
        <v>0</v>
      </c>
      <c r="J18" s="172"/>
      <c r="K18" s="172">
        <f>SUM(K19:K38)</f>
        <v>0</v>
      </c>
      <c r="L18" s="172"/>
      <c r="M18" s="172">
        <f>SUM(M19:M38)</f>
        <v>0</v>
      </c>
      <c r="N18" s="171"/>
      <c r="O18" s="171">
        <f>SUM(O19:O38)</f>
        <v>1.38</v>
      </c>
      <c r="P18" s="171"/>
      <c r="Q18" s="171">
        <f>SUM(Q19:Q38)</f>
        <v>0</v>
      </c>
      <c r="R18" s="172"/>
      <c r="S18" s="172"/>
      <c r="T18" s="173"/>
      <c r="U18" s="167"/>
      <c r="V18" s="167">
        <f>SUM(V19:V38)</f>
        <v>57.730000000000004</v>
      </c>
      <c r="W18" s="167"/>
      <c r="X18" s="167"/>
      <c r="Y18" s="167"/>
      <c r="AG18" t="s">
        <v>137</v>
      </c>
    </row>
    <row r="19" spans="1:60" ht="33.75" outlineLevel="1" x14ac:dyDescent="0.2">
      <c r="A19" s="175">
        <v>5</v>
      </c>
      <c r="B19" s="176" t="s">
        <v>161</v>
      </c>
      <c r="C19" s="191" t="s">
        <v>162</v>
      </c>
      <c r="D19" s="177" t="s">
        <v>140</v>
      </c>
      <c r="E19" s="178">
        <v>68.290000000000006</v>
      </c>
      <c r="F19" s="179"/>
      <c r="G19" s="180">
        <f>ROUND(E19*F19,2)</f>
        <v>0</v>
      </c>
      <c r="H19" s="179"/>
      <c r="I19" s="180">
        <f>ROUND(E19*H19,2)</f>
        <v>0</v>
      </c>
      <c r="J19" s="179"/>
      <c r="K19" s="180">
        <f>ROUND(E19*J19,2)</f>
        <v>0</v>
      </c>
      <c r="L19" s="180">
        <v>21</v>
      </c>
      <c r="M19" s="180">
        <f>G19*(1+L19/100)</f>
        <v>0</v>
      </c>
      <c r="N19" s="178">
        <v>4.1200000000000004E-3</v>
      </c>
      <c r="O19" s="178">
        <f>ROUND(E19*N19,2)</f>
        <v>0.28000000000000003</v>
      </c>
      <c r="P19" s="178">
        <v>0</v>
      </c>
      <c r="Q19" s="178">
        <f>ROUND(E19*P19,2)</f>
        <v>0</v>
      </c>
      <c r="R19" s="180" t="s">
        <v>163</v>
      </c>
      <c r="S19" s="180" t="s">
        <v>142</v>
      </c>
      <c r="T19" s="181" t="s">
        <v>142</v>
      </c>
      <c r="U19" s="162">
        <v>0.19350999999999999</v>
      </c>
      <c r="V19" s="162">
        <f>ROUND(E19*U19,2)</f>
        <v>13.21</v>
      </c>
      <c r="W19" s="162"/>
      <c r="X19" s="162" t="s">
        <v>143</v>
      </c>
      <c r="Y19" s="162" t="s">
        <v>144</v>
      </c>
      <c r="Z19" s="152"/>
      <c r="AA19" s="152"/>
      <c r="AB19" s="152"/>
      <c r="AC19" s="152"/>
      <c r="AD19" s="152"/>
      <c r="AE19" s="152"/>
      <c r="AF19" s="152"/>
      <c r="AG19" s="152" t="s">
        <v>145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2" x14ac:dyDescent="0.2">
      <c r="A20" s="159"/>
      <c r="B20" s="160"/>
      <c r="C20" s="255" t="s">
        <v>164</v>
      </c>
      <c r="D20" s="256"/>
      <c r="E20" s="256"/>
      <c r="F20" s="256"/>
      <c r="G20" s="256"/>
      <c r="H20" s="162"/>
      <c r="I20" s="162"/>
      <c r="J20" s="162"/>
      <c r="K20" s="162"/>
      <c r="L20" s="162"/>
      <c r="M20" s="162"/>
      <c r="N20" s="161"/>
      <c r="O20" s="161"/>
      <c r="P20" s="161"/>
      <c r="Q20" s="161"/>
      <c r="R20" s="162"/>
      <c r="S20" s="162"/>
      <c r="T20" s="162"/>
      <c r="U20" s="162"/>
      <c r="V20" s="162"/>
      <c r="W20" s="162"/>
      <c r="X20" s="162"/>
      <c r="Y20" s="162"/>
      <c r="Z20" s="152"/>
      <c r="AA20" s="152"/>
      <c r="AB20" s="152"/>
      <c r="AC20" s="152"/>
      <c r="AD20" s="152"/>
      <c r="AE20" s="152"/>
      <c r="AF20" s="152"/>
      <c r="AG20" s="152" t="s">
        <v>159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2" x14ac:dyDescent="0.2">
      <c r="A21" s="159"/>
      <c r="B21" s="160"/>
      <c r="C21" s="192" t="s">
        <v>165</v>
      </c>
      <c r="D21" s="163"/>
      <c r="E21" s="164">
        <v>68.290000000000006</v>
      </c>
      <c r="F21" s="162"/>
      <c r="G21" s="162"/>
      <c r="H21" s="162"/>
      <c r="I21" s="162"/>
      <c r="J21" s="162"/>
      <c r="K21" s="162"/>
      <c r="L21" s="162"/>
      <c r="M21" s="162"/>
      <c r="N21" s="161"/>
      <c r="O21" s="161"/>
      <c r="P21" s="161"/>
      <c r="Q21" s="161"/>
      <c r="R21" s="162"/>
      <c r="S21" s="162"/>
      <c r="T21" s="162"/>
      <c r="U21" s="162"/>
      <c r="V21" s="162"/>
      <c r="W21" s="162"/>
      <c r="X21" s="162"/>
      <c r="Y21" s="162"/>
      <c r="Z21" s="152"/>
      <c r="AA21" s="152"/>
      <c r="AB21" s="152"/>
      <c r="AC21" s="152"/>
      <c r="AD21" s="152"/>
      <c r="AE21" s="152"/>
      <c r="AF21" s="152"/>
      <c r="AG21" s="152" t="s">
        <v>149</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33.75" outlineLevel="1" x14ac:dyDescent="0.2">
      <c r="A22" s="175">
        <v>6</v>
      </c>
      <c r="B22" s="176" t="s">
        <v>166</v>
      </c>
      <c r="C22" s="191" t="s">
        <v>167</v>
      </c>
      <c r="D22" s="177" t="s">
        <v>140</v>
      </c>
      <c r="E22" s="178">
        <v>9.1</v>
      </c>
      <c r="F22" s="179"/>
      <c r="G22" s="180">
        <f>ROUND(E22*F22,2)</f>
        <v>0</v>
      </c>
      <c r="H22" s="179"/>
      <c r="I22" s="180">
        <f>ROUND(E22*H22,2)</f>
        <v>0</v>
      </c>
      <c r="J22" s="179"/>
      <c r="K22" s="180">
        <f>ROUND(E22*J22,2)</f>
        <v>0</v>
      </c>
      <c r="L22" s="180">
        <v>21</v>
      </c>
      <c r="M22" s="180">
        <f>G22*(1+L22/100)</f>
        <v>0</v>
      </c>
      <c r="N22" s="178">
        <v>1.184E-2</v>
      </c>
      <c r="O22" s="178">
        <f>ROUND(E22*N22,2)</f>
        <v>0.11</v>
      </c>
      <c r="P22" s="178">
        <v>0</v>
      </c>
      <c r="Q22" s="178">
        <f>ROUND(E22*P22,2)</f>
        <v>0</v>
      </c>
      <c r="R22" s="180" t="s">
        <v>163</v>
      </c>
      <c r="S22" s="180" t="s">
        <v>142</v>
      </c>
      <c r="T22" s="181" t="s">
        <v>142</v>
      </c>
      <c r="U22" s="162">
        <v>0.39</v>
      </c>
      <c r="V22" s="162">
        <f>ROUND(E22*U22,2)</f>
        <v>3.55</v>
      </c>
      <c r="W22" s="162"/>
      <c r="X22" s="162" t="s">
        <v>143</v>
      </c>
      <c r="Y22" s="162" t="s">
        <v>144</v>
      </c>
      <c r="Z22" s="152"/>
      <c r="AA22" s="152"/>
      <c r="AB22" s="152"/>
      <c r="AC22" s="152"/>
      <c r="AD22" s="152"/>
      <c r="AE22" s="152"/>
      <c r="AF22" s="152"/>
      <c r="AG22" s="152" t="s">
        <v>145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2" x14ac:dyDescent="0.2">
      <c r="A23" s="159"/>
      <c r="B23" s="160"/>
      <c r="C23" s="255" t="s">
        <v>164</v>
      </c>
      <c r="D23" s="256"/>
      <c r="E23" s="256"/>
      <c r="F23" s="256"/>
      <c r="G23" s="256"/>
      <c r="H23" s="162"/>
      <c r="I23" s="162"/>
      <c r="J23" s="162"/>
      <c r="K23" s="162"/>
      <c r="L23" s="162"/>
      <c r="M23" s="162"/>
      <c r="N23" s="161"/>
      <c r="O23" s="161"/>
      <c r="P23" s="161"/>
      <c r="Q23" s="161"/>
      <c r="R23" s="162"/>
      <c r="S23" s="162"/>
      <c r="T23" s="162"/>
      <c r="U23" s="162"/>
      <c r="V23" s="162"/>
      <c r="W23" s="162"/>
      <c r="X23" s="162"/>
      <c r="Y23" s="162"/>
      <c r="Z23" s="152"/>
      <c r="AA23" s="152"/>
      <c r="AB23" s="152"/>
      <c r="AC23" s="152"/>
      <c r="AD23" s="152"/>
      <c r="AE23" s="152"/>
      <c r="AF23" s="152"/>
      <c r="AG23" s="152" t="s">
        <v>159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2" x14ac:dyDescent="0.2">
      <c r="A24" s="159"/>
      <c r="B24" s="160"/>
      <c r="C24" s="192" t="s">
        <v>168</v>
      </c>
      <c r="D24" s="163"/>
      <c r="E24" s="164">
        <v>9.1</v>
      </c>
      <c r="F24" s="162"/>
      <c r="G24" s="162"/>
      <c r="H24" s="162"/>
      <c r="I24" s="162"/>
      <c r="J24" s="162"/>
      <c r="K24" s="162"/>
      <c r="L24" s="162"/>
      <c r="M24" s="162"/>
      <c r="N24" s="161"/>
      <c r="O24" s="161"/>
      <c r="P24" s="161"/>
      <c r="Q24" s="161"/>
      <c r="R24" s="162"/>
      <c r="S24" s="162"/>
      <c r="T24" s="162"/>
      <c r="U24" s="162"/>
      <c r="V24" s="162"/>
      <c r="W24" s="162"/>
      <c r="X24" s="162"/>
      <c r="Y24" s="162"/>
      <c r="Z24" s="152"/>
      <c r="AA24" s="152"/>
      <c r="AB24" s="152"/>
      <c r="AC24" s="152"/>
      <c r="AD24" s="152"/>
      <c r="AE24" s="152"/>
      <c r="AF24" s="152"/>
      <c r="AG24" s="152" t="s">
        <v>149</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22.5" outlineLevel="1" x14ac:dyDescent="0.2">
      <c r="A25" s="175">
        <v>7</v>
      </c>
      <c r="B25" s="176" t="s">
        <v>169</v>
      </c>
      <c r="C25" s="191" t="s">
        <v>170</v>
      </c>
      <c r="D25" s="177" t="s">
        <v>140</v>
      </c>
      <c r="E25" s="178">
        <v>0.81</v>
      </c>
      <c r="F25" s="179"/>
      <c r="G25" s="180">
        <f>ROUND(E25*F25,2)</f>
        <v>0</v>
      </c>
      <c r="H25" s="179"/>
      <c r="I25" s="180">
        <f>ROUND(E25*H25,2)</f>
        <v>0</v>
      </c>
      <c r="J25" s="179"/>
      <c r="K25" s="180">
        <f>ROUND(E25*J25,2)</f>
        <v>0</v>
      </c>
      <c r="L25" s="180">
        <v>21</v>
      </c>
      <c r="M25" s="180">
        <f>G25*(1+L25/100)</f>
        <v>0</v>
      </c>
      <c r="N25" s="178">
        <v>4.555E-2</v>
      </c>
      <c r="O25" s="178">
        <f>ROUND(E25*N25,2)</f>
        <v>0.04</v>
      </c>
      <c r="P25" s="178">
        <v>0</v>
      </c>
      <c r="Q25" s="178">
        <f>ROUND(E25*P25,2)</f>
        <v>0</v>
      </c>
      <c r="R25" s="180" t="s">
        <v>163</v>
      </c>
      <c r="S25" s="180" t="s">
        <v>142</v>
      </c>
      <c r="T25" s="181" t="s">
        <v>142</v>
      </c>
      <c r="U25" s="162">
        <v>2.0917699999999999</v>
      </c>
      <c r="V25" s="162">
        <f>ROUND(E25*U25,2)</f>
        <v>1.69</v>
      </c>
      <c r="W25" s="162"/>
      <c r="X25" s="162" t="s">
        <v>143</v>
      </c>
      <c r="Y25" s="162" t="s">
        <v>144</v>
      </c>
      <c r="Z25" s="152"/>
      <c r="AA25" s="152"/>
      <c r="AB25" s="152"/>
      <c r="AC25" s="152"/>
      <c r="AD25" s="152"/>
      <c r="AE25" s="152"/>
      <c r="AF25" s="152"/>
      <c r="AG25" s="152" t="s">
        <v>145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2" x14ac:dyDescent="0.2">
      <c r="A26" s="159"/>
      <c r="B26" s="160"/>
      <c r="C26" s="257" t="s">
        <v>171</v>
      </c>
      <c r="D26" s="258"/>
      <c r="E26" s="258"/>
      <c r="F26" s="258"/>
      <c r="G26" s="258"/>
      <c r="H26" s="162"/>
      <c r="I26" s="162"/>
      <c r="J26" s="162"/>
      <c r="K26" s="162"/>
      <c r="L26" s="162"/>
      <c r="M26" s="162"/>
      <c r="N26" s="161"/>
      <c r="O26" s="161"/>
      <c r="P26" s="161"/>
      <c r="Q26" s="161"/>
      <c r="R26" s="162"/>
      <c r="S26" s="162"/>
      <c r="T26" s="162"/>
      <c r="U26" s="162"/>
      <c r="V26" s="162"/>
      <c r="W26" s="162"/>
      <c r="X26" s="162"/>
      <c r="Y26" s="162"/>
      <c r="Z26" s="152"/>
      <c r="AA26" s="152"/>
      <c r="AB26" s="152"/>
      <c r="AC26" s="152"/>
      <c r="AD26" s="152"/>
      <c r="AE26" s="152"/>
      <c r="AF26" s="152"/>
      <c r="AG26" s="152" t="s">
        <v>147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2" x14ac:dyDescent="0.2">
      <c r="A27" s="159"/>
      <c r="B27" s="160"/>
      <c r="C27" s="192" t="s">
        <v>172</v>
      </c>
      <c r="D27" s="163"/>
      <c r="E27" s="164">
        <v>0.81</v>
      </c>
      <c r="F27" s="162"/>
      <c r="G27" s="162"/>
      <c r="H27" s="162"/>
      <c r="I27" s="162"/>
      <c r="J27" s="162"/>
      <c r="K27" s="162"/>
      <c r="L27" s="162"/>
      <c r="M27" s="162"/>
      <c r="N27" s="161"/>
      <c r="O27" s="161"/>
      <c r="P27" s="161"/>
      <c r="Q27" s="161"/>
      <c r="R27" s="162"/>
      <c r="S27" s="162"/>
      <c r="T27" s="162"/>
      <c r="U27" s="162"/>
      <c r="V27" s="162"/>
      <c r="W27" s="162"/>
      <c r="X27" s="162"/>
      <c r="Y27" s="162"/>
      <c r="Z27" s="152"/>
      <c r="AA27" s="152"/>
      <c r="AB27" s="152"/>
      <c r="AC27" s="152"/>
      <c r="AD27" s="152"/>
      <c r="AE27" s="152"/>
      <c r="AF27" s="152"/>
      <c r="AG27" s="152" t="s">
        <v>149</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5">
        <v>8</v>
      </c>
      <c r="B28" s="176" t="s">
        <v>173</v>
      </c>
      <c r="C28" s="191" t="s">
        <v>174</v>
      </c>
      <c r="D28" s="177" t="s">
        <v>152</v>
      </c>
      <c r="E28" s="178">
        <v>2</v>
      </c>
      <c r="F28" s="179"/>
      <c r="G28" s="180">
        <f>ROUND(E28*F28,2)</f>
        <v>0</v>
      </c>
      <c r="H28" s="179"/>
      <c r="I28" s="180">
        <f>ROUND(E28*H28,2)</f>
        <v>0</v>
      </c>
      <c r="J28" s="179"/>
      <c r="K28" s="180">
        <f>ROUND(E28*J28,2)</f>
        <v>0</v>
      </c>
      <c r="L28" s="180">
        <v>21</v>
      </c>
      <c r="M28" s="180">
        <f>G28*(1+L28/100)</f>
        <v>0</v>
      </c>
      <c r="N28" s="178">
        <v>3.5619999999999999E-2</v>
      </c>
      <c r="O28" s="178">
        <f>ROUND(E28*N28,2)</f>
        <v>7.0000000000000007E-2</v>
      </c>
      <c r="P28" s="178">
        <v>0</v>
      </c>
      <c r="Q28" s="178">
        <f>ROUND(E28*P28,2)</f>
        <v>0</v>
      </c>
      <c r="R28" s="180" t="s">
        <v>163</v>
      </c>
      <c r="S28" s="180" t="s">
        <v>142</v>
      </c>
      <c r="T28" s="181" t="s">
        <v>142</v>
      </c>
      <c r="U28" s="162">
        <v>0.88</v>
      </c>
      <c r="V28" s="162">
        <f>ROUND(E28*U28,2)</f>
        <v>1.76</v>
      </c>
      <c r="W28" s="162"/>
      <c r="X28" s="162" t="s">
        <v>143</v>
      </c>
      <c r="Y28" s="162" t="s">
        <v>144</v>
      </c>
      <c r="Z28" s="152"/>
      <c r="AA28" s="152"/>
      <c r="AB28" s="152"/>
      <c r="AC28" s="152"/>
      <c r="AD28" s="152"/>
      <c r="AE28" s="152"/>
      <c r="AF28" s="152"/>
      <c r="AG28" s="152" t="s">
        <v>145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2" x14ac:dyDescent="0.2">
      <c r="A29" s="159"/>
      <c r="B29" s="160"/>
      <c r="C29" s="257" t="s">
        <v>175</v>
      </c>
      <c r="D29" s="258"/>
      <c r="E29" s="258"/>
      <c r="F29" s="258"/>
      <c r="G29" s="258"/>
      <c r="H29" s="162"/>
      <c r="I29" s="162"/>
      <c r="J29" s="162"/>
      <c r="K29" s="162"/>
      <c r="L29" s="162"/>
      <c r="M29" s="162"/>
      <c r="N29" s="161"/>
      <c r="O29" s="161"/>
      <c r="P29" s="161"/>
      <c r="Q29" s="161"/>
      <c r="R29" s="162"/>
      <c r="S29" s="162"/>
      <c r="T29" s="162"/>
      <c r="U29" s="162"/>
      <c r="V29" s="162"/>
      <c r="W29" s="162"/>
      <c r="X29" s="162"/>
      <c r="Y29" s="162"/>
      <c r="Z29" s="152"/>
      <c r="AA29" s="152"/>
      <c r="AB29" s="152"/>
      <c r="AC29" s="152"/>
      <c r="AD29" s="152"/>
      <c r="AE29" s="152"/>
      <c r="AF29" s="152"/>
      <c r="AG29" s="152" t="s">
        <v>147</v>
      </c>
      <c r="AH29" s="152"/>
      <c r="AI29" s="152"/>
      <c r="AJ29" s="152"/>
      <c r="AK29" s="152"/>
      <c r="AL29" s="152"/>
      <c r="AM29" s="152"/>
      <c r="AN29" s="152"/>
      <c r="AO29" s="152"/>
      <c r="AP29" s="152"/>
      <c r="AQ29" s="152"/>
      <c r="AR29" s="152"/>
      <c r="AS29" s="152"/>
      <c r="AT29" s="152"/>
      <c r="AU29" s="152"/>
      <c r="AV29" s="152"/>
      <c r="AW29" s="152"/>
      <c r="AX29" s="152"/>
      <c r="AY29" s="152"/>
      <c r="AZ29" s="152"/>
      <c r="BA29" s="182" t="str">
        <f>C29</f>
        <v>jakoukoliv maltou, z pomocného pracovního lešení o výšce podlahy do 1900 mm a pro zatížení do 1,5 kPa,</v>
      </c>
      <c r="BB29" s="152"/>
      <c r="BC29" s="152"/>
      <c r="BD29" s="152"/>
      <c r="BE29" s="152"/>
      <c r="BF29" s="152"/>
      <c r="BG29" s="152"/>
      <c r="BH29" s="152"/>
    </row>
    <row r="30" spans="1:60" outlineLevel="2" x14ac:dyDescent="0.2">
      <c r="A30" s="159"/>
      <c r="B30" s="160"/>
      <c r="C30" s="192" t="s">
        <v>176</v>
      </c>
      <c r="D30" s="163"/>
      <c r="E30" s="164">
        <v>2</v>
      </c>
      <c r="F30" s="162"/>
      <c r="G30" s="162"/>
      <c r="H30" s="162"/>
      <c r="I30" s="162"/>
      <c r="J30" s="162"/>
      <c r="K30" s="162"/>
      <c r="L30" s="162"/>
      <c r="M30" s="162"/>
      <c r="N30" s="161"/>
      <c r="O30" s="161"/>
      <c r="P30" s="161"/>
      <c r="Q30" s="161"/>
      <c r="R30" s="162"/>
      <c r="S30" s="162"/>
      <c r="T30" s="162"/>
      <c r="U30" s="162"/>
      <c r="V30" s="162"/>
      <c r="W30" s="162"/>
      <c r="X30" s="162"/>
      <c r="Y30" s="162"/>
      <c r="Z30" s="152"/>
      <c r="AA30" s="152"/>
      <c r="AB30" s="152"/>
      <c r="AC30" s="152"/>
      <c r="AD30" s="152"/>
      <c r="AE30" s="152"/>
      <c r="AF30" s="152"/>
      <c r="AG30" s="152" t="s">
        <v>149</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22.5" outlineLevel="1" x14ac:dyDescent="0.2">
      <c r="A31" s="175">
        <v>9</v>
      </c>
      <c r="B31" s="176" t="s">
        <v>177</v>
      </c>
      <c r="C31" s="191" t="s">
        <v>178</v>
      </c>
      <c r="D31" s="177" t="s">
        <v>140</v>
      </c>
      <c r="E31" s="178">
        <v>160.3674</v>
      </c>
      <c r="F31" s="179"/>
      <c r="G31" s="180">
        <f>ROUND(E31*F31,2)</f>
        <v>0</v>
      </c>
      <c r="H31" s="179"/>
      <c r="I31" s="180">
        <f>ROUND(E31*H31,2)</f>
        <v>0</v>
      </c>
      <c r="J31" s="179"/>
      <c r="K31" s="180">
        <f>ROUND(E31*J31,2)</f>
        <v>0</v>
      </c>
      <c r="L31" s="180">
        <v>21</v>
      </c>
      <c r="M31" s="180">
        <f>G31*(1+L31/100)</f>
        <v>0</v>
      </c>
      <c r="N31" s="178">
        <v>3.5500000000000002E-3</v>
      </c>
      <c r="O31" s="178">
        <f>ROUND(E31*N31,2)</f>
        <v>0.56999999999999995</v>
      </c>
      <c r="P31" s="178">
        <v>0</v>
      </c>
      <c r="Q31" s="178">
        <f>ROUND(E31*P31,2)</f>
        <v>0</v>
      </c>
      <c r="R31" s="180" t="s">
        <v>163</v>
      </c>
      <c r="S31" s="180" t="s">
        <v>142</v>
      </c>
      <c r="T31" s="181" t="s">
        <v>142</v>
      </c>
      <c r="U31" s="162">
        <v>0.17</v>
      </c>
      <c r="V31" s="162">
        <f>ROUND(E31*U31,2)</f>
        <v>27.26</v>
      </c>
      <c r="W31" s="162"/>
      <c r="X31" s="162" t="s">
        <v>143</v>
      </c>
      <c r="Y31" s="162" t="s">
        <v>144</v>
      </c>
      <c r="Z31" s="152"/>
      <c r="AA31" s="152"/>
      <c r="AB31" s="152"/>
      <c r="AC31" s="152"/>
      <c r="AD31" s="152"/>
      <c r="AE31" s="152"/>
      <c r="AF31" s="152"/>
      <c r="AG31" s="152" t="s">
        <v>145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2" x14ac:dyDescent="0.2">
      <c r="A32" s="159"/>
      <c r="B32" s="160"/>
      <c r="C32" s="192" t="s">
        <v>179</v>
      </c>
      <c r="D32" s="163"/>
      <c r="E32" s="164">
        <v>42.409700000000001</v>
      </c>
      <c r="F32" s="162"/>
      <c r="G32" s="162"/>
      <c r="H32" s="162"/>
      <c r="I32" s="162"/>
      <c r="J32" s="162"/>
      <c r="K32" s="162"/>
      <c r="L32" s="162"/>
      <c r="M32" s="162"/>
      <c r="N32" s="161"/>
      <c r="O32" s="161"/>
      <c r="P32" s="161"/>
      <c r="Q32" s="161"/>
      <c r="R32" s="162"/>
      <c r="S32" s="162"/>
      <c r="T32" s="162"/>
      <c r="U32" s="162"/>
      <c r="V32" s="162"/>
      <c r="W32" s="162"/>
      <c r="X32" s="162"/>
      <c r="Y32" s="162"/>
      <c r="Z32" s="152"/>
      <c r="AA32" s="152"/>
      <c r="AB32" s="152"/>
      <c r="AC32" s="152"/>
      <c r="AD32" s="152"/>
      <c r="AE32" s="152"/>
      <c r="AF32" s="152"/>
      <c r="AG32" s="152" t="s">
        <v>149</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33.75" outlineLevel="3" x14ac:dyDescent="0.2">
      <c r="A33" s="159"/>
      <c r="B33" s="160"/>
      <c r="C33" s="192" t="s">
        <v>180</v>
      </c>
      <c r="D33" s="163"/>
      <c r="E33" s="164">
        <v>41.935299999999998</v>
      </c>
      <c r="F33" s="162"/>
      <c r="G33" s="162"/>
      <c r="H33" s="162"/>
      <c r="I33" s="162"/>
      <c r="J33" s="162"/>
      <c r="K33" s="162"/>
      <c r="L33" s="162"/>
      <c r="M33" s="162"/>
      <c r="N33" s="161"/>
      <c r="O33" s="161"/>
      <c r="P33" s="161"/>
      <c r="Q33" s="161"/>
      <c r="R33" s="162"/>
      <c r="S33" s="162"/>
      <c r="T33" s="162"/>
      <c r="U33" s="162"/>
      <c r="V33" s="162"/>
      <c r="W33" s="162"/>
      <c r="X33" s="162"/>
      <c r="Y33" s="162"/>
      <c r="Z33" s="152"/>
      <c r="AA33" s="152"/>
      <c r="AB33" s="152"/>
      <c r="AC33" s="152"/>
      <c r="AD33" s="152"/>
      <c r="AE33" s="152"/>
      <c r="AF33" s="152"/>
      <c r="AG33" s="152" t="s">
        <v>149</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2.5" outlineLevel="3" x14ac:dyDescent="0.2">
      <c r="A34" s="159"/>
      <c r="B34" s="160"/>
      <c r="C34" s="192" t="s">
        <v>181</v>
      </c>
      <c r="D34" s="163"/>
      <c r="E34" s="164">
        <v>35.422400000000003</v>
      </c>
      <c r="F34" s="162"/>
      <c r="G34" s="162"/>
      <c r="H34" s="162"/>
      <c r="I34" s="162"/>
      <c r="J34" s="162"/>
      <c r="K34" s="162"/>
      <c r="L34" s="162"/>
      <c r="M34" s="162"/>
      <c r="N34" s="161"/>
      <c r="O34" s="161"/>
      <c r="P34" s="161"/>
      <c r="Q34" s="161"/>
      <c r="R34" s="162"/>
      <c r="S34" s="162"/>
      <c r="T34" s="162"/>
      <c r="U34" s="162"/>
      <c r="V34" s="162"/>
      <c r="W34" s="162"/>
      <c r="X34" s="162"/>
      <c r="Y34" s="162"/>
      <c r="Z34" s="152"/>
      <c r="AA34" s="152"/>
      <c r="AB34" s="152"/>
      <c r="AC34" s="152"/>
      <c r="AD34" s="152"/>
      <c r="AE34" s="152"/>
      <c r="AF34" s="152"/>
      <c r="AG34" s="152" t="s">
        <v>149</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3" x14ac:dyDescent="0.2">
      <c r="A35" s="159"/>
      <c r="B35" s="160"/>
      <c r="C35" s="192" t="s">
        <v>182</v>
      </c>
      <c r="D35" s="163"/>
      <c r="E35" s="164">
        <v>40.6</v>
      </c>
      <c r="F35" s="162"/>
      <c r="G35" s="162"/>
      <c r="H35" s="162"/>
      <c r="I35" s="162"/>
      <c r="J35" s="162"/>
      <c r="K35" s="162"/>
      <c r="L35" s="162"/>
      <c r="M35" s="162"/>
      <c r="N35" s="161"/>
      <c r="O35" s="161"/>
      <c r="P35" s="161"/>
      <c r="Q35" s="161"/>
      <c r="R35" s="162"/>
      <c r="S35" s="162"/>
      <c r="T35" s="162"/>
      <c r="U35" s="162"/>
      <c r="V35" s="162"/>
      <c r="W35" s="162"/>
      <c r="X35" s="162"/>
      <c r="Y35" s="162"/>
      <c r="Z35" s="152"/>
      <c r="AA35" s="152"/>
      <c r="AB35" s="152"/>
      <c r="AC35" s="152"/>
      <c r="AD35" s="152"/>
      <c r="AE35" s="152"/>
      <c r="AF35" s="152"/>
      <c r="AG35" s="152" t="s">
        <v>149</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x14ac:dyDescent="0.2">
      <c r="A36" s="175">
        <v>10</v>
      </c>
      <c r="B36" s="176" t="s">
        <v>183</v>
      </c>
      <c r="C36" s="191" t="s">
        <v>184</v>
      </c>
      <c r="D36" s="177" t="s">
        <v>140</v>
      </c>
      <c r="E36" s="178">
        <v>30.186900000000001</v>
      </c>
      <c r="F36" s="179"/>
      <c r="G36" s="180">
        <f>ROUND(E36*F36,2)</f>
        <v>0</v>
      </c>
      <c r="H36" s="179"/>
      <c r="I36" s="180">
        <f>ROUND(E36*H36,2)</f>
        <v>0</v>
      </c>
      <c r="J36" s="179"/>
      <c r="K36" s="180">
        <f>ROUND(E36*J36,2)</f>
        <v>0</v>
      </c>
      <c r="L36" s="180">
        <v>21</v>
      </c>
      <c r="M36" s="180">
        <f>G36*(1+L36/100)</f>
        <v>0</v>
      </c>
      <c r="N36" s="178">
        <v>1.038E-2</v>
      </c>
      <c r="O36" s="178">
        <f>ROUND(E36*N36,2)</f>
        <v>0.31</v>
      </c>
      <c r="P36" s="178">
        <v>0</v>
      </c>
      <c r="Q36" s="178">
        <f>ROUND(E36*P36,2)</f>
        <v>0</v>
      </c>
      <c r="R36" s="180" t="s">
        <v>163</v>
      </c>
      <c r="S36" s="180" t="s">
        <v>142</v>
      </c>
      <c r="T36" s="181" t="s">
        <v>142</v>
      </c>
      <c r="U36" s="162">
        <v>0.34</v>
      </c>
      <c r="V36" s="162">
        <f>ROUND(E36*U36,2)</f>
        <v>10.26</v>
      </c>
      <c r="W36" s="162"/>
      <c r="X36" s="162" t="s">
        <v>143</v>
      </c>
      <c r="Y36" s="162" t="s">
        <v>144</v>
      </c>
      <c r="Z36" s="152"/>
      <c r="AA36" s="152"/>
      <c r="AB36" s="152"/>
      <c r="AC36" s="152"/>
      <c r="AD36" s="152"/>
      <c r="AE36" s="152"/>
      <c r="AF36" s="152"/>
      <c r="AG36" s="152" t="s">
        <v>145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2" x14ac:dyDescent="0.2">
      <c r="A37" s="159"/>
      <c r="B37" s="160"/>
      <c r="C37" s="255" t="s">
        <v>164</v>
      </c>
      <c r="D37" s="256"/>
      <c r="E37" s="256"/>
      <c r="F37" s="256"/>
      <c r="G37" s="256"/>
      <c r="H37" s="162"/>
      <c r="I37" s="162"/>
      <c r="J37" s="162"/>
      <c r="K37" s="162"/>
      <c r="L37" s="162"/>
      <c r="M37" s="162"/>
      <c r="N37" s="161"/>
      <c r="O37" s="161"/>
      <c r="P37" s="161"/>
      <c r="Q37" s="161"/>
      <c r="R37" s="162"/>
      <c r="S37" s="162"/>
      <c r="T37" s="162"/>
      <c r="U37" s="162"/>
      <c r="V37" s="162"/>
      <c r="W37" s="162"/>
      <c r="X37" s="162"/>
      <c r="Y37" s="162"/>
      <c r="Z37" s="152"/>
      <c r="AA37" s="152"/>
      <c r="AB37" s="152"/>
      <c r="AC37" s="152"/>
      <c r="AD37" s="152"/>
      <c r="AE37" s="152"/>
      <c r="AF37" s="152"/>
      <c r="AG37" s="152" t="s">
        <v>159</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2" x14ac:dyDescent="0.2">
      <c r="A38" s="159"/>
      <c r="B38" s="160"/>
      <c r="C38" s="192" t="s">
        <v>185</v>
      </c>
      <c r="D38" s="163"/>
      <c r="E38" s="164">
        <v>30.186900000000001</v>
      </c>
      <c r="F38" s="162"/>
      <c r="G38" s="162"/>
      <c r="H38" s="162"/>
      <c r="I38" s="162"/>
      <c r="J38" s="162"/>
      <c r="K38" s="162"/>
      <c r="L38" s="162"/>
      <c r="M38" s="162"/>
      <c r="N38" s="161"/>
      <c r="O38" s="161"/>
      <c r="P38" s="161"/>
      <c r="Q38" s="161"/>
      <c r="R38" s="162"/>
      <c r="S38" s="162"/>
      <c r="T38" s="162"/>
      <c r="U38" s="162"/>
      <c r="V38" s="162"/>
      <c r="W38" s="162"/>
      <c r="X38" s="162"/>
      <c r="Y38" s="162"/>
      <c r="Z38" s="152"/>
      <c r="AA38" s="152"/>
      <c r="AB38" s="152"/>
      <c r="AC38" s="152"/>
      <c r="AD38" s="152"/>
      <c r="AE38" s="152"/>
      <c r="AF38" s="152"/>
      <c r="AG38" s="152" t="s">
        <v>149</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x14ac:dyDescent="0.2">
      <c r="A39" s="168" t="s">
        <v>136</v>
      </c>
      <c r="B39" s="169" t="s">
        <v>78</v>
      </c>
      <c r="C39" s="190" t="s">
        <v>79</v>
      </c>
      <c r="D39" s="170"/>
      <c r="E39" s="171"/>
      <c r="F39" s="172"/>
      <c r="G39" s="172">
        <f>SUMIF(AG40:AG42,"&lt;&gt;NOR",G40:G42)</f>
        <v>0</v>
      </c>
      <c r="H39" s="172"/>
      <c r="I39" s="172">
        <f>SUM(I40:I42)</f>
        <v>0</v>
      </c>
      <c r="J39" s="172"/>
      <c r="K39" s="172">
        <f>SUM(K40:K42)</f>
        <v>0</v>
      </c>
      <c r="L39" s="172"/>
      <c r="M39" s="172">
        <f>SUM(M40:M42)</f>
        <v>0</v>
      </c>
      <c r="N39" s="171"/>
      <c r="O39" s="171">
        <f>SUM(O40:O42)</f>
        <v>0.2</v>
      </c>
      <c r="P39" s="171"/>
      <c r="Q39" s="171">
        <f>SUM(Q40:Q42)</f>
        <v>0</v>
      </c>
      <c r="R39" s="172"/>
      <c r="S39" s="172"/>
      <c r="T39" s="173"/>
      <c r="U39" s="167"/>
      <c r="V39" s="167">
        <f>SUM(V40:V42)</f>
        <v>0.73</v>
      </c>
      <c r="W39" s="167"/>
      <c r="X39" s="167"/>
      <c r="Y39" s="167"/>
      <c r="AG39" t="s">
        <v>137</v>
      </c>
    </row>
    <row r="40" spans="1:60" ht="22.5" outlineLevel="1" x14ac:dyDescent="0.2">
      <c r="A40" s="175">
        <v>11</v>
      </c>
      <c r="B40" s="176" t="s">
        <v>186</v>
      </c>
      <c r="C40" s="191" t="s">
        <v>187</v>
      </c>
      <c r="D40" s="177" t="s">
        <v>140</v>
      </c>
      <c r="E40" s="178">
        <v>2.6850000000000001</v>
      </c>
      <c r="F40" s="179"/>
      <c r="G40" s="180">
        <f>ROUND(E40*F40,2)</f>
        <v>0</v>
      </c>
      <c r="H40" s="179"/>
      <c r="I40" s="180">
        <f>ROUND(E40*H40,2)</f>
        <v>0</v>
      </c>
      <c r="J40" s="179"/>
      <c r="K40" s="180">
        <f>ROUND(E40*J40,2)</f>
        <v>0</v>
      </c>
      <c r="L40" s="180">
        <v>21</v>
      </c>
      <c r="M40" s="180">
        <f>G40*(1+L40/100)</f>
        <v>0</v>
      </c>
      <c r="N40" s="178">
        <v>7.4260000000000007E-2</v>
      </c>
      <c r="O40" s="178">
        <f>ROUND(E40*N40,2)</f>
        <v>0.2</v>
      </c>
      <c r="P40" s="178">
        <v>0</v>
      </c>
      <c r="Q40" s="178">
        <f>ROUND(E40*P40,2)</f>
        <v>0</v>
      </c>
      <c r="R40" s="180" t="s">
        <v>141</v>
      </c>
      <c r="S40" s="180" t="s">
        <v>142</v>
      </c>
      <c r="T40" s="181" t="s">
        <v>142</v>
      </c>
      <c r="U40" s="162">
        <v>0.27100000000000002</v>
      </c>
      <c r="V40" s="162">
        <f>ROUND(E40*U40,2)</f>
        <v>0.73</v>
      </c>
      <c r="W40" s="162"/>
      <c r="X40" s="162" t="s">
        <v>143</v>
      </c>
      <c r="Y40" s="162" t="s">
        <v>144</v>
      </c>
      <c r="Z40" s="152"/>
      <c r="AA40" s="152"/>
      <c r="AB40" s="152"/>
      <c r="AC40" s="152"/>
      <c r="AD40" s="152"/>
      <c r="AE40" s="152"/>
      <c r="AF40" s="152"/>
      <c r="AG40" s="152" t="s">
        <v>145</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45" outlineLevel="2" x14ac:dyDescent="0.2">
      <c r="A41" s="159"/>
      <c r="B41" s="160"/>
      <c r="C41" s="257" t="s">
        <v>188</v>
      </c>
      <c r="D41" s="258"/>
      <c r="E41" s="258"/>
      <c r="F41" s="258"/>
      <c r="G41" s="258"/>
      <c r="H41" s="162"/>
      <c r="I41" s="162"/>
      <c r="J41" s="162"/>
      <c r="K41" s="162"/>
      <c r="L41" s="162"/>
      <c r="M41" s="162"/>
      <c r="N41" s="161"/>
      <c r="O41" s="161"/>
      <c r="P41" s="161"/>
      <c r="Q41" s="161"/>
      <c r="R41" s="162"/>
      <c r="S41" s="162"/>
      <c r="T41" s="162"/>
      <c r="U41" s="162"/>
      <c r="V41" s="162"/>
      <c r="W41" s="162"/>
      <c r="X41" s="162"/>
      <c r="Y41" s="162"/>
      <c r="Z41" s="152"/>
      <c r="AA41" s="152"/>
      <c r="AB41" s="152"/>
      <c r="AC41" s="152"/>
      <c r="AD41" s="152"/>
      <c r="AE41" s="152"/>
      <c r="AF41" s="152"/>
      <c r="AG41" s="152" t="s">
        <v>147</v>
      </c>
      <c r="AH41" s="152"/>
      <c r="AI41" s="152"/>
      <c r="AJ41" s="152"/>
      <c r="AK41" s="152"/>
      <c r="AL41" s="152"/>
      <c r="AM41" s="152"/>
      <c r="AN41" s="152"/>
      <c r="AO41" s="152"/>
      <c r="AP41" s="152"/>
      <c r="AQ41" s="152"/>
      <c r="AR41" s="152"/>
      <c r="AS41" s="152"/>
      <c r="AT41" s="152"/>
      <c r="AU41" s="152"/>
      <c r="AV41" s="152"/>
      <c r="AW41" s="152"/>
      <c r="AX41" s="152"/>
      <c r="AY41" s="152"/>
      <c r="AZ41" s="152"/>
      <c r="BA41" s="182" t="str">
        <f>C41</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1" s="152"/>
      <c r="BC41" s="152"/>
      <c r="BD41" s="152"/>
      <c r="BE41" s="152"/>
      <c r="BF41" s="152"/>
      <c r="BG41" s="152"/>
      <c r="BH41" s="152"/>
    </row>
    <row r="42" spans="1:60" outlineLevel="2" x14ac:dyDescent="0.2">
      <c r="A42" s="159"/>
      <c r="B42" s="160"/>
      <c r="C42" s="192" t="s">
        <v>189</v>
      </c>
      <c r="D42" s="163"/>
      <c r="E42" s="164">
        <v>2.6850000000000001</v>
      </c>
      <c r="F42" s="162"/>
      <c r="G42" s="162"/>
      <c r="H42" s="162"/>
      <c r="I42" s="162"/>
      <c r="J42" s="162"/>
      <c r="K42" s="162"/>
      <c r="L42" s="162"/>
      <c r="M42" s="162"/>
      <c r="N42" s="161"/>
      <c r="O42" s="161"/>
      <c r="P42" s="161"/>
      <c r="Q42" s="161"/>
      <c r="R42" s="162"/>
      <c r="S42" s="162"/>
      <c r="T42" s="162"/>
      <c r="U42" s="162"/>
      <c r="V42" s="162"/>
      <c r="W42" s="162"/>
      <c r="X42" s="162"/>
      <c r="Y42" s="162"/>
      <c r="Z42" s="152"/>
      <c r="AA42" s="152"/>
      <c r="AB42" s="152"/>
      <c r="AC42" s="152"/>
      <c r="AD42" s="152"/>
      <c r="AE42" s="152"/>
      <c r="AF42" s="152"/>
      <c r="AG42" s="152" t="s">
        <v>149</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x14ac:dyDescent="0.2">
      <c r="A43" s="168" t="s">
        <v>136</v>
      </c>
      <c r="B43" s="169" t="s">
        <v>80</v>
      </c>
      <c r="C43" s="190" t="s">
        <v>81</v>
      </c>
      <c r="D43" s="170"/>
      <c r="E43" s="171"/>
      <c r="F43" s="172"/>
      <c r="G43" s="172">
        <f>SUMIF(AG44:AG45,"&lt;&gt;NOR",G44:G45)</f>
        <v>0</v>
      </c>
      <c r="H43" s="172"/>
      <c r="I43" s="172">
        <f>SUM(I44:I45)</f>
        <v>0</v>
      </c>
      <c r="J43" s="172"/>
      <c r="K43" s="172">
        <f>SUM(K44:K45)</f>
        <v>0</v>
      </c>
      <c r="L43" s="172"/>
      <c r="M43" s="172">
        <f>SUM(M44:M45)</f>
        <v>0</v>
      </c>
      <c r="N43" s="171"/>
      <c r="O43" s="171">
        <f>SUM(O44:O45)</f>
        <v>0.09</v>
      </c>
      <c r="P43" s="171"/>
      <c r="Q43" s="171">
        <f>SUM(Q44:Q45)</f>
        <v>0</v>
      </c>
      <c r="R43" s="172"/>
      <c r="S43" s="172"/>
      <c r="T43" s="173"/>
      <c r="U43" s="167"/>
      <c r="V43" s="167">
        <f>SUM(V44:V45)</f>
        <v>14.08</v>
      </c>
      <c r="W43" s="167"/>
      <c r="X43" s="167"/>
      <c r="Y43" s="167"/>
      <c r="AG43" t="s">
        <v>137</v>
      </c>
    </row>
    <row r="44" spans="1:60" outlineLevel="1" x14ac:dyDescent="0.2">
      <c r="A44" s="175">
        <v>12</v>
      </c>
      <c r="B44" s="176" t="s">
        <v>190</v>
      </c>
      <c r="C44" s="191" t="s">
        <v>191</v>
      </c>
      <c r="D44" s="177" t="s">
        <v>140</v>
      </c>
      <c r="E44" s="178">
        <v>78.2</v>
      </c>
      <c r="F44" s="179"/>
      <c r="G44" s="180">
        <f>ROUND(E44*F44,2)</f>
        <v>0</v>
      </c>
      <c r="H44" s="179"/>
      <c r="I44" s="180">
        <f>ROUND(E44*H44,2)</f>
        <v>0</v>
      </c>
      <c r="J44" s="179"/>
      <c r="K44" s="180">
        <f>ROUND(E44*J44,2)</f>
        <v>0</v>
      </c>
      <c r="L44" s="180">
        <v>21</v>
      </c>
      <c r="M44" s="180">
        <f>G44*(1+L44/100)</f>
        <v>0</v>
      </c>
      <c r="N44" s="178">
        <v>1.2099999999999999E-3</v>
      </c>
      <c r="O44" s="178">
        <f>ROUND(E44*N44,2)</f>
        <v>0.09</v>
      </c>
      <c r="P44" s="178">
        <v>0</v>
      </c>
      <c r="Q44" s="178">
        <f>ROUND(E44*P44,2)</f>
        <v>0</v>
      </c>
      <c r="R44" s="180" t="s">
        <v>192</v>
      </c>
      <c r="S44" s="180" t="s">
        <v>142</v>
      </c>
      <c r="T44" s="181" t="s">
        <v>142</v>
      </c>
      <c r="U44" s="162">
        <v>0.18</v>
      </c>
      <c r="V44" s="162">
        <f>ROUND(E44*U44,2)</f>
        <v>14.08</v>
      </c>
      <c r="W44" s="162"/>
      <c r="X44" s="162" t="s">
        <v>143</v>
      </c>
      <c r="Y44" s="162" t="s">
        <v>144</v>
      </c>
      <c r="Z44" s="152"/>
      <c r="AA44" s="152"/>
      <c r="AB44" s="152"/>
      <c r="AC44" s="152"/>
      <c r="AD44" s="152"/>
      <c r="AE44" s="152"/>
      <c r="AF44" s="152"/>
      <c r="AG44" s="152" t="s">
        <v>145</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2" x14ac:dyDescent="0.2">
      <c r="A45" s="159"/>
      <c r="B45" s="160"/>
      <c r="C45" s="192" t="s">
        <v>193</v>
      </c>
      <c r="D45" s="163"/>
      <c r="E45" s="164">
        <v>78.2</v>
      </c>
      <c r="F45" s="162"/>
      <c r="G45" s="162"/>
      <c r="H45" s="162"/>
      <c r="I45" s="162"/>
      <c r="J45" s="162"/>
      <c r="K45" s="162"/>
      <c r="L45" s="162"/>
      <c r="M45" s="162"/>
      <c r="N45" s="161"/>
      <c r="O45" s="161"/>
      <c r="P45" s="161"/>
      <c r="Q45" s="161"/>
      <c r="R45" s="162"/>
      <c r="S45" s="162"/>
      <c r="T45" s="162"/>
      <c r="U45" s="162"/>
      <c r="V45" s="162"/>
      <c r="W45" s="162"/>
      <c r="X45" s="162"/>
      <c r="Y45" s="162"/>
      <c r="Z45" s="152"/>
      <c r="AA45" s="152"/>
      <c r="AB45" s="152"/>
      <c r="AC45" s="152"/>
      <c r="AD45" s="152"/>
      <c r="AE45" s="152"/>
      <c r="AF45" s="152"/>
      <c r="AG45" s="152" t="s">
        <v>149</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x14ac:dyDescent="0.2">
      <c r="A46" s="168" t="s">
        <v>136</v>
      </c>
      <c r="B46" s="169" t="s">
        <v>82</v>
      </c>
      <c r="C46" s="190" t="s">
        <v>83</v>
      </c>
      <c r="D46" s="170"/>
      <c r="E46" s="171"/>
      <c r="F46" s="172"/>
      <c r="G46" s="172">
        <f>SUMIF(AG47:AG51,"&lt;&gt;NOR",G47:G51)</f>
        <v>0</v>
      </c>
      <c r="H46" s="172"/>
      <c r="I46" s="172">
        <f>SUM(I47:I51)</f>
        <v>0</v>
      </c>
      <c r="J46" s="172"/>
      <c r="K46" s="172">
        <f>SUM(K47:K51)</f>
        <v>0</v>
      </c>
      <c r="L46" s="172"/>
      <c r="M46" s="172">
        <f>SUM(M47:M51)</f>
        <v>0</v>
      </c>
      <c r="N46" s="171"/>
      <c r="O46" s="171">
        <f>SUM(O47:O51)</f>
        <v>0.01</v>
      </c>
      <c r="P46" s="171"/>
      <c r="Q46" s="171">
        <f>SUM(Q47:Q51)</f>
        <v>0</v>
      </c>
      <c r="R46" s="172"/>
      <c r="S46" s="172"/>
      <c r="T46" s="173"/>
      <c r="U46" s="167"/>
      <c r="V46" s="167">
        <f>SUM(V47:V51)</f>
        <v>46.31</v>
      </c>
      <c r="W46" s="167"/>
      <c r="X46" s="167"/>
      <c r="Y46" s="167"/>
      <c r="AG46" t="s">
        <v>137</v>
      </c>
    </row>
    <row r="47" spans="1:60" ht="56.25" outlineLevel="1" x14ac:dyDescent="0.2">
      <c r="A47" s="175">
        <v>13</v>
      </c>
      <c r="B47" s="176" t="s">
        <v>194</v>
      </c>
      <c r="C47" s="191" t="s">
        <v>195</v>
      </c>
      <c r="D47" s="177" t="s">
        <v>140</v>
      </c>
      <c r="E47" s="178">
        <v>149.4</v>
      </c>
      <c r="F47" s="179"/>
      <c r="G47" s="180">
        <f>ROUND(E47*F47,2)</f>
        <v>0</v>
      </c>
      <c r="H47" s="179"/>
      <c r="I47" s="180">
        <f>ROUND(E47*H47,2)</f>
        <v>0</v>
      </c>
      <c r="J47" s="179"/>
      <c r="K47" s="180">
        <f>ROUND(E47*J47,2)</f>
        <v>0</v>
      </c>
      <c r="L47" s="180">
        <v>21</v>
      </c>
      <c r="M47" s="180">
        <f>G47*(1+L47/100)</f>
        <v>0</v>
      </c>
      <c r="N47" s="178">
        <v>4.0000000000000003E-5</v>
      </c>
      <c r="O47" s="178">
        <f>ROUND(E47*N47,2)</f>
        <v>0.01</v>
      </c>
      <c r="P47" s="178">
        <v>0</v>
      </c>
      <c r="Q47" s="178">
        <f>ROUND(E47*P47,2)</f>
        <v>0</v>
      </c>
      <c r="R47" s="180" t="s">
        <v>141</v>
      </c>
      <c r="S47" s="180" t="s">
        <v>142</v>
      </c>
      <c r="T47" s="181" t="s">
        <v>142</v>
      </c>
      <c r="U47" s="162">
        <v>0.31</v>
      </c>
      <c r="V47" s="162">
        <f>ROUND(E47*U47,2)</f>
        <v>46.31</v>
      </c>
      <c r="W47" s="162"/>
      <c r="X47" s="162" t="s">
        <v>143</v>
      </c>
      <c r="Y47" s="162" t="s">
        <v>144</v>
      </c>
      <c r="Z47" s="152"/>
      <c r="AA47" s="152"/>
      <c r="AB47" s="152"/>
      <c r="AC47" s="152"/>
      <c r="AD47" s="152"/>
      <c r="AE47" s="152"/>
      <c r="AF47" s="152"/>
      <c r="AG47" s="152" t="s">
        <v>145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2" x14ac:dyDescent="0.2">
      <c r="A48" s="159"/>
      <c r="B48" s="160"/>
      <c r="C48" s="192" t="s">
        <v>196</v>
      </c>
      <c r="D48" s="163"/>
      <c r="E48" s="164">
        <v>149.4</v>
      </c>
      <c r="F48" s="162"/>
      <c r="G48" s="162"/>
      <c r="H48" s="162"/>
      <c r="I48" s="162"/>
      <c r="J48" s="162"/>
      <c r="K48" s="162"/>
      <c r="L48" s="162"/>
      <c r="M48" s="162"/>
      <c r="N48" s="161"/>
      <c r="O48" s="161"/>
      <c r="P48" s="161"/>
      <c r="Q48" s="161"/>
      <c r="R48" s="162"/>
      <c r="S48" s="162"/>
      <c r="T48" s="162"/>
      <c r="U48" s="162"/>
      <c r="V48" s="162"/>
      <c r="W48" s="162"/>
      <c r="X48" s="162"/>
      <c r="Y48" s="162"/>
      <c r="Z48" s="152"/>
      <c r="AA48" s="152"/>
      <c r="AB48" s="152"/>
      <c r="AC48" s="152"/>
      <c r="AD48" s="152"/>
      <c r="AE48" s="152"/>
      <c r="AF48" s="152"/>
      <c r="AG48" s="152" t="s">
        <v>149</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3">
        <v>14</v>
      </c>
      <c r="B49" s="184" t="s">
        <v>197</v>
      </c>
      <c r="C49" s="193" t="s">
        <v>198</v>
      </c>
      <c r="D49" s="185" t="s">
        <v>199</v>
      </c>
      <c r="E49" s="186">
        <v>1</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c r="S49" s="188" t="s">
        <v>200</v>
      </c>
      <c r="T49" s="189" t="s">
        <v>201</v>
      </c>
      <c r="U49" s="162">
        <v>0</v>
      </c>
      <c r="V49" s="162">
        <f>ROUND(E49*U49,2)</f>
        <v>0</v>
      </c>
      <c r="W49" s="162"/>
      <c r="X49" s="162" t="s">
        <v>143</v>
      </c>
      <c r="Y49" s="162" t="s">
        <v>144</v>
      </c>
      <c r="Z49" s="152"/>
      <c r="AA49" s="152"/>
      <c r="AB49" s="152"/>
      <c r="AC49" s="152"/>
      <c r="AD49" s="152"/>
      <c r="AE49" s="152"/>
      <c r="AF49" s="152"/>
      <c r="AG49" s="152" t="s">
        <v>145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x14ac:dyDescent="0.2">
      <c r="A50" s="175">
        <v>15</v>
      </c>
      <c r="B50" s="176" t="s">
        <v>202</v>
      </c>
      <c r="C50" s="191" t="s">
        <v>203</v>
      </c>
      <c r="D50" s="177" t="s">
        <v>140</v>
      </c>
      <c r="E50" s="178">
        <v>44.741500000000002</v>
      </c>
      <c r="F50" s="179"/>
      <c r="G50" s="180">
        <f>ROUND(E50*F50,2)</f>
        <v>0</v>
      </c>
      <c r="H50" s="179"/>
      <c r="I50" s="180">
        <f>ROUND(E50*H50,2)</f>
        <v>0</v>
      </c>
      <c r="J50" s="179"/>
      <c r="K50" s="180">
        <f>ROUND(E50*J50,2)</f>
        <v>0</v>
      </c>
      <c r="L50" s="180">
        <v>21</v>
      </c>
      <c r="M50" s="180">
        <f>G50*(1+L50/100)</f>
        <v>0</v>
      </c>
      <c r="N50" s="178">
        <v>0</v>
      </c>
      <c r="O50" s="178">
        <f>ROUND(E50*N50,2)</f>
        <v>0</v>
      </c>
      <c r="P50" s="178">
        <v>0</v>
      </c>
      <c r="Q50" s="178">
        <f>ROUND(E50*P50,2)</f>
        <v>0</v>
      </c>
      <c r="R50" s="180"/>
      <c r="S50" s="180" t="s">
        <v>200</v>
      </c>
      <c r="T50" s="181" t="s">
        <v>201</v>
      </c>
      <c r="U50" s="162">
        <v>0</v>
      </c>
      <c r="V50" s="162">
        <f>ROUND(E50*U50,2)</f>
        <v>0</v>
      </c>
      <c r="W50" s="162"/>
      <c r="X50" s="162" t="s">
        <v>143</v>
      </c>
      <c r="Y50" s="162" t="s">
        <v>144</v>
      </c>
      <c r="Z50" s="152"/>
      <c r="AA50" s="152"/>
      <c r="AB50" s="152"/>
      <c r="AC50" s="152"/>
      <c r="AD50" s="152"/>
      <c r="AE50" s="152"/>
      <c r="AF50" s="152"/>
      <c r="AG50" s="152" t="s">
        <v>145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2" x14ac:dyDescent="0.2">
      <c r="A51" s="159"/>
      <c r="B51" s="160"/>
      <c r="C51" s="192" t="s">
        <v>204</v>
      </c>
      <c r="D51" s="163"/>
      <c r="E51" s="164">
        <v>44.741500000000002</v>
      </c>
      <c r="F51" s="162"/>
      <c r="G51" s="162"/>
      <c r="H51" s="162"/>
      <c r="I51" s="162"/>
      <c r="J51" s="162"/>
      <c r="K51" s="162"/>
      <c r="L51" s="162"/>
      <c r="M51" s="162"/>
      <c r="N51" s="161"/>
      <c r="O51" s="161"/>
      <c r="P51" s="161"/>
      <c r="Q51" s="161"/>
      <c r="R51" s="162"/>
      <c r="S51" s="162"/>
      <c r="T51" s="162"/>
      <c r="U51" s="162"/>
      <c r="V51" s="162"/>
      <c r="W51" s="162"/>
      <c r="X51" s="162"/>
      <c r="Y51" s="162"/>
      <c r="Z51" s="152"/>
      <c r="AA51" s="152"/>
      <c r="AB51" s="152"/>
      <c r="AC51" s="152"/>
      <c r="AD51" s="152"/>
      <c r="AE51" s="152"/>
      <c r="AF51" s="152"/>
      <c r="AG51" s="152" t="s">
        <v>149</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8" t="s">
        <v>136</v>
      </c>
      <c r="B52" s="169" t="s">
        <v>84</v>
      </c>
      <c r="C52" s="190" t="s">
        <v>85</v>
      </c>
      <c r="D52" s="170"/>
      <c r="E52" s="171"/>
      <c r="F52" s="172"/>
      <c r="G52" s="172">
        <f>SUMIF(AG53:AG95,"&lt;&gt;NOR",G53:G95)</f>
        <v>0</v>
      </c>
      <c r="H52" s="172"/>
      <c r="I52" s="172">
        <f>SUM(I53:I95)</f>
        <v>0</v>
      </c>
      <c r="J52" s="172"/>
      <c r="K52" s="172">
        <f>SUM(K53:K95)</f>
        <v>0</v>
      </c>
      <c r="L52" s="172"/>
      <c r="M52" s="172">
        <f>SUM(M53:M95)</f>
        <v>0</v>
      </c>
      <c r="N52" s="171"/>
      <c r="O52" s="171">
        <f>SUM(O53:O95)</f>
        <v>0</v>
      </c>
      <c r="P52" s="171"/>
      <c r="Q52" s="171">
        <f>SUM(Q53:Q95)</f>
        <v>1.33</v>
      </c>
      <c r="R52" s="172"/>
      <c r="S52" s="172"/>
      <c r="T52" s="173"/>
      <c r="U52" s="167"/>
      <c r="V52" s="167">
        <f>SUM(V53:V95)</f>
        <v>23.440000000000005</v>
      </c>
      <c r="W52" s="167"/>
      <c r="X52" s="167"/>
      <c r="Y52" s="167"/>
      <c r="AG52" t="s">
        <v>137</v>
      </c>
    </row>
    <row r="53" spans="1:60" outlineLevel="1" x14ac:dyDescent="0.2">
      <c r="A53" s="175">
        <v>16</v>
      </c>
      <c r="B53" s="176" t="s">
        <v>205</v>
      </c>
      <c r="C53" s="191" t="s">
        <v>206</v>
      </c>
      <c r="D53" s="177" t="s">
        <v>152</v>
      </c>
      <c r="E53" s="178">
        <v>1</v>
      </c>
      <c r="F53" s="179"/>
      <c r="G53" s="180">
        <f>ROUND(E53*F53,2)</f>
        <v>0</v>
      </c>
      <c r="H53" s="179"/>
      <c r="I53" s="180">
        <f>ROUND(E53*H53,2)</f>
        <v>0</v>
      </c>
      <c r="J53" s="179"/>
      <c r="K53" s="180">
        <f>ROUND(E53*J53,2)</f>
        <v>0</v>
      </c>
      <c r="L53" s="180">
        <v>21</v>
      </c>
      <c r="M53" s="180">
        <f>G53*(1+L53/100)</f>
        <v>0</v>
      </c>
      <c r="N53" s="178">
        <v>0</v>
      </c>
      <c r="O53" s="178">
        <f>ROUND(E53*N53,2)</f>
        <v>0</v>
      </c>
      <c r="P53" s="178">
        <v>0</v>
      </c>
      <c r="Q53" s="178">
        <f>ROUND(E53*P53,2)</f>
        <v>0</v>
      </c>
      <c r="R53" s="180" t="s">
        <v>207</v>
      </c>
      <c r="S53" s="180" t="s">
        <v>142</v>
      </c>
      <c r="T53" s="181" t="s">
        <v>142</v>
      </c>
      <c r="U53" s="162">
        <v>0.05</v>
      </c>
      <c r="V53" s="162">
        <f>ROUND(E53*U53,2)</f>
        <v>0.05</v>
      </c>
      <c r="W53" s="162"/>
      <c r="X53" s="162" t="s">
        <v>143</v>
      </c>
      <c r="Y53" s="162" t="s">
        <v>144</v>
      </c>
      <c r="Z53" s="152"/>
      <c r="AA53" s="152"/>
      <c r="AB53" s="152"/>
      <c r="AC53" s="152"/>
      <c r="AD53" s="152"/>
      <c r="AE53" s="152"/>
      <c r="AF53" s="152"/>
      <c r="AG53" s="152" t="s">
        <v>145</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2" x14ac:dyDescent="0.2">
      <c r="A54" s="159"/>
      <c r="B54" s="160"/>
      <c r="C54" s="257" t="s">
        <v>208</v>
      </c>
      <c r="D54" s="258"/>
      <c r="E54" s="258"/>
      <c r="F54" s="258"/>
      <c r="G54" s="258"/>
      <c r="H54" s="162"/>
      <c r="I54" s="162"/>
      <c r="J54" s="162"/>
      <c r="K54" s="162"/>
      <c r="L54" s="162"/>
      <c r="M54" s="162"/>
      <c r="N54" s="161"/>
      <c r="O54" s="161"/>
      <c r="P54" s="161"/>
      <c r="Q54" s="161"/>
      <c r="R54" s="162"/>
      <c r="S54" s="162"/>
      <c r="T54" s="162"/>
      <c r="U54" s="162"/>
      <c r="V54" s="162"/>
      <c r="W54" s="162"/>
      <c r="X54" s="162"/>
      <c r="Y54" s="162"/>
      <c r="Z54" s="152"/>
      <c r="AA54" s="152"/>
      <c r="AB54" s="152"/>
      <c r="AC54" s="152"/>
      <c r="AD54" s="152"/>
      <c r="AE54" s="152"/>
      <c r="AF54" s="152"/>
      <c r="AG54" s="152" t="s">
        <v>147</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2" x14ac:dyDescent="0.2">
      <c r="A55" s="159"/>
      <c r="B55" s="160"/>
      <c r="C55" s="192" t="s">
        <v>209</v>
      </c>
      <c r="D55" s="163"/>
      <c r="E55" s="164">
        <v>1</v>
      </c>
      <c r="F55" s="162"/>
      <c r="G55" s="162"/>
      <c r="H55" s="162"/>
      <c r="I55" s="162"/>
      <c r="J55" s="162"/>
      <c r="K55" s="162"/>
      <c r="L55" s="162"/>
      <c r="M55" s="162"/>
      <c r="N55" s="161"/>
      <c r="O55" s="161"/>
      <c r="P55" s="161"/>
      <c r="Q55" s="161"/>
      <c r="R55" s="162"/>
      <c r="S55" s="162"/>
      <c r="T55" s="162"/>
      <c r="U55" s="162"/>
      <c r="V55" s="162"/>
      <c r="W55" s="162"/>
      <c r="X55" s="162"/>
      <c r="Y55" s="162"/>
      <c r="Z55" s="152"/>
      <c r="AA55" s="152"/>
      <c r="AB55" s="152"/>
      <c r="AC55" s="152"/>
      <c r="AD55" s="152"/>
      <c r="AE55" s="152"/>
      <c r="AF55" s="152"/>
      <c r="AG55" s="152" t="s">
        <v>149</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1" x14ac:dyDescent="0.2">
      <c r="A56" s="175">
        <v>17</v>
      </c>
      <c r="B56" s="176" t="s">
        <v>210</v>
      </c>
      <c r="C56" s="191" t="s">
        <v>211</v>
      </c>
      <c r="D56" s="177" t="s">
        <v>140</v>
      </c>
      <c r="E56" s="178">
        <v>1.5760000000000001</v>
      </c>
      <c r="F56" s="179"/>
      <c r="G56" s="180">
        <f>ROUND(E56*F56,2)</f>
        <v>0</v>
      </c>
      <c r="H56" s="179"/>
      <c r="I56" s="180">
        <f>ROUND(E56*H56,2)</f>
        <v>0</v>
      </c>
      <c r="J56" s="179"/>
      <c r="K56" s="180">
        <f>ROUND(E56*J56,2)</f>
        <v>0</v>
      </c>
      <c r="L56" s="180">
        <v>21</v>
      </c>
      <c r="M56" s="180">
        <f>G56*(1+L56/100)</f>
        <v>0</v>
      </c>
      <c r="N56" s="178">
        <v>1.17E-3</v>
      </c>
      <c r="O56" s="178">
        <f>ROUND(E56*N56,2)</f>
        <v>0</v>
      </c>
      <c r="P56" s="178">
        <v>7.5999999999999998E-2</v>
      </c>
      <c r="Q56" s="178">
        <f>ROUND(E56*P56,2)</f>
        <v>0.12</v>
      </c>
      <c r="R56" s="180" t="s">
        <v>207</v>
      </c>
      <c r="S56" s="180" t="s">
        <v>142</v>
      </c>
      <c r="T56" s="181" t="s">
        <v>142</v>
      </c>
      <c r="U56" s="162">
        <v>0.93899999999999995</v>
      </c>
      <c r="V56" s="162">
        <f>ROUND(E56*U56,2)</f>
        <v>1.48</v>
      </c>
      <c r="W56" s="162"/>
      <c r="X56" s="162" t="s">
        <v>143</v>
      </c>
      <c r="Y56" s="162" t="s">
        <v>144</v>
      </c>
      <c r="Z56" s="152"/>
      <c r="AA56" s="152"/>
      <c r="AB56" s="152"/>
      <c r="AC56" s="152"/>
      <c r="AD56" s="152"/>
      <c r="AE56" s="152"/>
      <c r="AF56" s="152"/>
      <c r="AG56" s="152" t="s">
        <v>145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2" x14ac:dyDescent="0.2">
      <c r="A57" s="159"/>
      <c r="B57" s="160"/>
      <c r="C57" s="192" t="s">
        <v>212</v>
      </c>
      <c r="D57" s="163"/>
      <c r="E57" s="164">
        <v>1.5760000000000001</v>
      </c>
      <c r="F57" s="162"/>
      <c r="G57" s="162"/>
      <c r="H57" s="162"/>
      <c r="I57" s="162"/>
      <c r="J57" s="162"/>
      <c r="K57" s="162"/>
      <c r="L57" s="162"/>
      <c r="M57" s="162"/>
      <c r="N57" s="161"/>
      <c r="O57" s="161"/>
      <c r="P57" s="161"/>
      <c r="Q57" s="161"/>
      <c r="R57" s="162"/>
      <c r="S57" s="162"/>
      <c r="T57" s="162"/>
      <c r="U57" s="162"/>
      <c r="V57" s="162"/>
      <c r="W57" s="162"/>
      <c r="X57" s="162"/>
      <c r="Y57" s="162"/>
      <c r="Z57" s="152"/>
      <c r="AA57" s="152"/>
      <c r="AB57" s="152"/>
      <c r="AC57" s="152"/>
      <c r="AD57" s="152"/>
      <c r="AE57" s="152"/>
      <c r="AF57" s="152"/>
      <c r="AG57" s="152" t="s">
        <v>149</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75">
        <v>18</v>
      </c>
      <c r="B58" s="176" t="s">
        <v>213</v>
      </c>
      <c r="C58" s="191" t="s">
        <v>214</v>
      </c>
      <c r="D58" s="177" t="s">
        <v>140</v>
      </c>
      <c r="E58" s="178">
        <v>68.290000000000006</v>
      </c>
      <c r="F58" s="179"/>
      <c r="G58" s="180">
        <f>ROUND(E58*F58,2)</f>
        <v>0</v>
      </c>
      <c r="H58" s="179"/>
      <c r="I58" s="180">
        <f>ROUND(E58*H58,2)</f>
        <v>0</v>
      </c>
      <c r="J58" s="179"/>
      <c r="K58" s="180">
        <f>ROUND(E58*J58,2)</f>
        <v>0</v>
      </c>
      <c r="L58" s="180">
        <v>21</v>
      </c>
      <c r="M58" s="180">
        <f>G58*(1+L58/100)</f>
        <v>0</v>
      </c>
      <c r="N58" s="178">
        <v>0</v>
      </c>
      <c r="O58" s="178">
        <f>ROUND(E58*N58,2)</f>
        <v>0</v>
      </c>
      <c r="P58" s="178">
        <v>2E-3</v>
      </c>
      <c r="Q58" s="178">
        <f>ROUND(E58*P58,2)</f>
        <v>0.14000000000000001</v>
      </c>
      <c r="R58" s="180" t="s">
        <v>207</v>
      </c>
      <c r="S58" s="180" t="s">
        <v>142</v>
      </c>
      <c r="T58" s="181" t="s">
        <v>142</v>
      </c>
      <c r="U58" s="162">
        <v>0.02</v>
      </c>
      <c r="V58" s="162">
        <f>ROUND(E58*U58,2)</f>
        <v>1.37</v>
      </c>
      <c r="W58" s="162"/>
      <c r="X58" s="162" t="s">
        <v>143</v>
      </c>
      <c r="Y58" s="162" t="s">
        <v>144</v>
      </c>
      <c r="Z58" s="152"/>
      <c r="AA58" s="152"/>
      <c r="AB58" s="152"/>
      <c r="AC58" s="152"/>
      <c r="AD58" s="152"/>
      <c r="AE58" s="152"/>
      <c r="AF58" s="152"/>
      <c r="AG58" s="152" t="s">
        <v>145</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2" x14ac:dyDescent="0.2">
      <c r="A59" s="159"/>
      <c r="B59" s="160"/>
      <c r="C59" s="192" t="s">
        <v>165</v>
      </c>
      <c r="D59" s="163"/>
      <c r="E59" s="164">
        <v>68.290000000000006</v>
      </c>
      <c r="F59" s="162"/>
      <c r="G59" s="162"/>
      <c r="H59" s="162"/>
      <c r="I59" s="162"/>
      <c r="J59" s="162"/>
      <c r="K59" s="162"/>
      <c r="L59" s="162"/>
      <c r="M59" s="162"/>
      <c r="N59" s="161"/>
      <c r="O59" s="161"/>
      <c r="P59" s="161"/>
      <c r="Q59" s="161"/>
      <c r="R59" s="162"/>
      <c r="S59" s="162"/>
      <c r="T59" s="162"/>
      <c r="U59" s="162"/>
      <c r="V59" s="162"/>
      <c r="W59" s="162"/>
      <c r="X59" s="162"/>
      <c r="Y59" s="162"/>
      <c r="Z59" s="152"/>
      <c r="AA59" s="152"/>
      <c r="AB59" s="152"/>
      <c r="AC59" s="152"/>
      <c r="AD59" s="152"/>
      <c r="AE59" s="152"/>
      <c r="AF59" s="152"/>
      <c r="AG59" s="152" t="s">
        <v>149</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ht="22.5" outlineLevel="1" x14ac:dyDescent="0.2">
      <c r="A60" s="175">
        <v>19</v>
      </c>
      <c r="B60" s="176" t="s">
        <v>215</v>
      </c>
      <c r="C60" s="191" t="s">
        <v>216</v>
      </c>
      <c r="D60" s="177" t="s">
        <v>140</v>
      </c>
      <c r="E60" s="178">
        <v>9.1</v>
      </c>
      <c r="F60" s="179"/>
      <c r="G60" s="180">
        <f>ROUND(E60*F60,2)</f>
        <v>0</v>
      </c>
      <c r="H60" s="179"/>
      <c r="I60" s="180">
        <f>ROUND(E60*H60,2)</f>
        <v>0</v>
      </c>
      <c r="J60" s="179"/>
      <c r="K60" s="180">
        <f>ROUND(E60*J60,2)</f>
        <v>0</v>
      </c>
      <c r="L60" s="180">
        <v>21</v>
      </c>
      <c r="M60" s="180">
        <f>G60*(1+L60/100)</f>
        <v>0</v>
      </c>
      <c r="N60" s="178">
        <v>0</v>
      </c>
      <c r="O60" s="178">
        <f>ROUND(E60*N60,2)</f>
        <v>0</v>
      </c>
      <c r="P60" s="178">
        <v>4.0000000000000001E-3</v>
      </c>
      <c r="Q60" s="178">
        <f>ROUND(E60*P60,2)</f>
        <v>0.04</v>
      </c>
      <c r="R60" s="180" t="s">
        <v>207</v>
      </c>
      <c r="S60" s="180" t="s">
        <v>142</v>
      </c>
      <c r="T60" s="181" t="s">
        <v>142</v>
      </c>
      <c r="U60" s="162">
        <v>0.03</v>
      </c>
      <c r="V60" s="162">
        <f>ROUND(E60*U60,2)</f>
        <v>0.27</v>
      </c>
      <c r="W60" s="162"/>
      <c r="X60" s="162" t="s">
        <v>143</v>
      </c>
      <c r="Y60" s="162" t="s">
        <v>144</v>
      </c>
      <c r="Z60" s="152"/>
      <c r="AA60" s="152"/>
      <c r="AB60" s="152"/>
      <c r="AC60" s="152"/>
      <c r="AD60" s="152"/>
      <c r="AE60" s="152"/>
      <c r="AF60" s="152"/>
      <c r="AG60" s="152" t="s">
        <v>145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2" x14ac:dyDescent="0.2">
      <c r="A61" s="159"/>
      <c r="B61" s="160"/>
      <c r="C61" s="192" t="s">
        <v>168</v>
      </c>
      <c r="D61" s="163"/>
      <c r="E61" s="164">
        <v>9.1</v>
      </c>
      <c r="F61" s="162"/>
      <c r="G61" s="162"/>
      <c r="H61" s="162"/>
      <c r="I61" s="162"/>
      <c r="J61" s="162"/>
      <c r="K61" s="162"/>
      <c r="L61" s="162"/>
      <c r="M61" s="162"/>
      <c r="N61" s="161"/>
      <c r="O61" s="161"/>
      <c r="P61" s="161"/>
      <c r="Q61" s="161"/>
      <c r="R61" s="162"/>
      <c r="S61" s="162"/>
      <c r="T61" s="162"/>
      <c r="U61" s="162"/>
      <c r="V61" s="162"/>
      <c r="W61" s="162"/>
      <c r="X61" s="162"/>
      <c r="Y61" s="162"/>
      <c r="Z61" s="152"/>
      <c r="AA61" s="152"/>
      <c r="AB61" s="152"/>
      <c r="AC61" s="152"/>
      <c r="AD61" s="152"/>
      <c r="AE61" s="152"/>
      <c r="AF61" s="152"/>
      <c r="AG61" s="152" t="s">
        <v>149</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2.5" outlineLevel="1" x14ac:dyDescent="0.2">
      <c r="A62" s="175">
        <v>20</v>
      </c>
      <c r="B62" s="176" t="s">
        <v>217</v>
      </c>
      <c r="C62" s="191" t="s">
        <v>218</v>
      </c>
      <c r="D62" s="177" t="s">
        <v>140</v>
      </c>
      <c r="E62" s="178">
        <v>160.3674</v>
      </c>
      <c r="F62" s="179"/>
      <c r="G62" s="180">
        <f>ROUND(E62*F62,2)</f>
        <v>0</v>
      </c>
      <c r="H62" s="179"/>
      <c r="I62" s="180">
        <f>ROUND(E62*H62,2)</f>
        <v>0</v>
      </c>
      <c r="J62" s="179"/>
      <c r="K62" s="180">
        <f>ROUND(E62*J62,2)</f>
        <v>0</v>
      </c>
      <c r="L62" s="180">
        <v>21</v>
      </c>
      <c r="M62" s="180">
        <f>G62*(1+L62/100)</f>
        <v>0</v>
      </c>
      <c r="N62" s="178">
        <v>0</v>
      </c>
      <c r="O62" s="178">
        <f>ROUND(E62*N62,2)</f>
        <v>0</v>
      </c>
      <c r="P62" s="178">
        <v>2E-3</v>
      </c>
      <c r="Q62" s="178">
        <f>ROUND(E62*P62,2)</f>
        <v>0.32</v>
      </c>
      <c r="R62" s="180" t="s">
        <v>207</v>
      </c>
      <c r="S62" s="180" t="s">
        <v>142</v>
      </c>
      <c r="T62" s="181" t="s">
        <v>142</v>
      </c>
      <c r="U62" s="162">
        <v>0.01</v>
      </c>
      <c r="V62" s="162">
        <f>ROUND(E62*U62,2)</f>
        <v>1.6</v>
      </c>
      <c r="W62" s="162"/>
      <c r="X62" s="162" t="s">
        <v>143</v>
      </c>
      <c r="Y62" s="162" t="s">
        <v>144</v>
      </c>
      <c r="Z62" s="152"/>
      <c r="AA62" s="152"/>
      <c r="AB62" s="152"/>
      <c r="AC62" s="152"/>
      <c r="AD62" s="152"/>
      <c r="AE62" s="152"/>
      <c r="AF62" s="152"/>
      <c r="AG62" s="152" t="s">
        <v>145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2.5" outlineLevel="2" x14ac:dyDescent="0.2">
      <c r="A63" s="159"/>
      <c r="B63" s="160"/>
      <c r="C63" s="192" t="s">
        <v>179</v>
      </c>
      <c r="D63" s="163"/>
      <c r="E63" s="164">
        <v>42.409700000000001</v>
      </c>
      <c r="F63" s="162"/>
      <c r="G63" s="162"/>
      <c r="H63" s="162"/>
      <c r="I63" s="162"/>
      <c r="J63" s="162"/>
      <c r="K63" s="162"/>
      <c r="L63" s="162"/>
      <c r="M63" s="162"/>
      <c r="N63" s="161"/>
      <c r="O63" s="161"/>
      <c r="P63" s="161"/>
      <c r="Q63" s="161"/>
      <c r="R63" s="162"/>
      <c r="S63" s="162"/>
      <c r="T63" s="162"/>
      <c r="U63" s="162"/>
      <c r="V63" s="162"/>
      <c r="W63" s="162"/>
      <c r="X63" s="162"/>
      <c r="Y63" s="162"/>
      <c r="Z63" s="152"/>
      <c r="AA63" s="152"/>
      <c r="AB63" s="152"/>
      <c r="AC63" s="152"/>
      <c r="AD63" s="152"/>
      <c r="AE63" s="152"/>
      <c r="AF63" s="152"/>
      <c r="AG63" s="152" t="s">
        <v>149</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33.75" outlineLevel="3" x14ac:dyDescent="0.2">
      <c r="A64" s="159"/>
      <c r="B64" s="160"/>
      <c r="C64" s="192" t="s">
        <v>180</v>
      </c>
      <c r="D64" s="163"/>
      <c r="E64" s="164">
        <v>41.935299999999998</v>
      </c>
      <c r="F64" s="162"/>
      <c r="G64" s="162"/>
      <c r="H64" s="162"/>
      <c r="I64" s="162"/>
      <c r="J64" s="162"/>
      <c r="K64" s="162"/>
      <c r="L64" s="162"/>
      <c r="M64" s="162"/>
      <c r="N64" s="161"/>
      <c r="O64" s="161"/>
      <c r="P64" s="161"/>
      <c r="Q64" s="161"/>
      <c r="R64" s="162"/>
      <c r="S64" s="162"/>
      <c r="T64" s="162"/>
      <c r="U64" s="162"/>
      <c r="V64" s="162"/>
      <c r="W64" s="162"/>
      <c r="X64" s="162"/>
      <c r="Y64" s="162"/>
      <c r="Z64" s="152"/>
      <c r="AA64" s="152"/>
      <c r="AB64" s="152"/>
      <c r="AC64" s="152"/>
      <c r="AD64" s="152"/>
      <c r="AE64" s="152"/>
      <c r="AF64" s="152"/>
      <c r="AG64" s="152" t="s">
        <v>149</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ht="22.5" outlineLevel="3" x14ac:dyDescent="0.2">
      <c r="A65" s="159"/>
      <c r="B65" s="160"/>
      <c r="C65" s="192" t="s">
        <v>181</v>
      </c>
      <c r="D65" s="163"/>
      <c r="E65" s="164">
        <v>35.422400000000003</v>
      </c>
      <c r="F65" s="162"/>
      <c r="G65" s="162"/>
      <c r="H65" s="162"/>
      <c r="I65" s="162"/>
      <c r="J65" s="162"/>
      <c r="K65" s="162"/>
      <c r="L65" s="162"/>
      <c r="M65" s="162"/>
      <c r="N65" s="161"/>
      <c r="O65" s="161"/>
      <c r="P65" s="161"/>
      <c r="Q65" s="161"/>
      <c r="R65" s="162"/>
      <c r="S65" s="162"/>
      <c r="T65" s="162"/>
      <c r="U65" s="162"/>
      <c r="V65" s="162"/>
      <c r="W65" s="162"/>
      <c r="X65" s="162"/>
      <c r="Y65" s="162"/>
      <c r="Z65" s="152"/>
      <c r="AA65" s="152"/>
      <c r="AB65" s="152"/>
      <c r="AC65" s="152"/>
      <c r="AD65" s="152"/>
      <c r="AE65" s="152"/>
      <c r="AF65" s="152"/>
      <c r="AG65" s="152" t="s">
        <v>149</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3" x14ac:dyDescent="0.2">
      <c r="A66" s="159"/>
      <c r="B66" s="160"/>
      <c r="C66" s="192" t="s">
        <v>182</v>
      </c>
      <c r="D66" s="163"/>
      <c r="E66" s="164">
        <v>40.6</v>
      </c>
      <c r="F66" s="162"/>
      <c r="G66" s="162"/>
      <c r="H66" s="162"/>
      <c r="I66" s="162"/>
      <c r="J66" s="162"/>
      <c r="K66" s="162"/>
      <c r="L66" s="162"/>
      <c r="M66" s="162"/>
      <c r="N66" s="161"/>
      <c r="O66" s="161"/>
      <c r="P66" s="161"/>
      <c r="Q66" s="161"/>
      <c r="R66" s="162"/>
      <c r="S66" s="162"/>
      <c r="T66" s="162"/>
      <c r="U66" s="162"/>
      <c r="V66" s="162"/>
      <c r="W66" s="162"/>
      <c r="X66" s="162"/>
      <c r="Y66" s="162"/>
      <c r="Z66" s="152"/>
      <c r="AA66" s="152"/>
      <c r="AB66" s="152"/>
      <c r="AC66" s="152"/>
      <c r="AD66" s="152"/>
      <c r="AE66" s="152"/>
      <c r="AF66" s="152"/>
      <c r="AG66" s="152" t="s">
        <v>149</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22.5" outlineLevel="1" x14ac:dyDescent="0.2">
      <c r="A67" s="175">
        <v>21</v>
      </c>
      <c r="B67" s="176" t="s">
        <v>219</v>
      </c>
      <c r="C67" s="191" t="s">
        <v>220</v>
      </c>
      <c r="D67" s="177" t="s">
        <v>140</v>
      </c>
      <c r="E67" s="178">
        <v>30.186900000000001</v>
      </c>
      <c r="F67" s="179"/>
      <c r="G67" s="180">
        <f>ROUND(E67*F67,2)</f>
        <v>0</v>
      </c>
      <c r="H67" s="179"/>
      <c r="I67" s="180">
        <f>ROUND(E67*H67,2)</f>
        <v>0</v>
      </c>
      <c r="J67" s="179"/>
      <c r="K67" s="180">
        <f>ROUND(E67*J67,2)</f>
        <v>0</v>
      </c>
      <c r="L67" s="180">
        <v>21</v>
      </c>
      <c r="M67" s="180">
        <f>G67*(1+L67/100)</f>
        <v>0</v>
      </c>
      <c r="N67" s="178">
        <v>0</v>
      </c>
      <c r="O67" s="178">
        <f>ROUND(E67*N67,2)</f>
        <v>0</v>
      </c>
      <c r="P67" s="178">
        <v>4.0000000000000001E-3</v>
      </c>
      <c r="Q67" s="178">
        <f>ROUND(E67*P67,2)</f>
        <v>0.12</v>
      </c>
      <c r="R67" s="180" t="s">
        <v>207</v>
      </c>
      <c r="S67" s="180" t="s">
        <v>142</v>
      </c>
      <c r="T67" s="181" t="s">
        <v>142</v>
      </c>
      <c r="U67" s="162">
        <v>0.03</v>
      </c>
      <c r="V67" s="162">
        <f>ROUND(E67*U67,2)</f>
        <v>0.91</v>
      </c>
      <c r="W67" s="162"/>
      <c r="X67" s="162" t="s">
        <v>143</v>
      </c>
      <c r="Y67" s="162" t="s">
        <v>144</v>
      </c>
      <c r="Z67" s="152"/>
      <c r="AA67" s="152"/>
      <c r="AB67" s="152"/>
      <c r="AC67" s="152"/>
      <c r="AD67" s="152"/>
      <c r="AE67" s="152"/>
      <c r="AF67" s="152"/>
      <c r="AG67" s="152" t="s">
        <v>145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2" x14ac:dyDescent="0.2">
      <c r="A68" s="159"/>
      <c r="B68" s="160"/>
      <c r="C68" s="192" t="s">
        <v>185</v>
      </c>
      <c r="D68" s="163"/>
      <c r="E68" s="164">
        <v>30.186900000000001</v>
      </c>
      <c r="F68" s="162"/>
      <c r="G68" s="162"/>
      <c r="H68" s="162"/>
      <c r="I68" s="162"/>
      <c r="J68" s="162"/>
      <c r="K68" s="162"/>
      <c r="L68" s="162"/>
      <c r="M68" s="162"/>
      <c r="N68" s="161"/>
      <c r="O68" s="161"/>
      <c r="P68" s="161"/>
      <c r="Q68" s="161"/>
      <c r="R68" s="162"/>
      <c r="S68" s="162"/>
      <c r="T68" s="162"/>
      <c r="U68" s="162"/>
      <c r="V68" s="162"/>
      <c r="W68" s="162"/>
      <c r="X68" s="162"/>
      <c r="Y68" s="162"/>
      <c r="Z68" s="152"/>
      <c r="AA68" s="152"/>
      <c r="AB68" s="152"/>
      <c r="AC68" s="152"/>
      <c r="AD68" s="152"/>
      <c r="AE68" s="152"/>
      <c r="AF68" s="152"/>
      <c r="AG68" s="152" t="s">
        <v>149</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ht="22.5" outlineLevel="1" x14ac:dyDescent="0.2">
      <c r="A69" s="175">
        <v>22</v>
      </c>
      <c r="B69" s="176" t="s">
        <v>221</v>
      </c>
      <c r="C69" s="191" t="s">
        <v>222</v>
      </c>
      <c r="D69" s="177" t="s">
        <v>140</v>
      </c>
      <c r="E69" s="178">
        <v>2</v>
      </c>
      <c r="F69" s="179"/>
      <c r="G69" s="180">
        <f>ROUND(E69*F69,2)</f>
        <v>0</v>
      </c>
      <c r="H69" s="179"/>
      <c r="I69" s="180">
        <f>ROUND(E69*H69,2)</f>
        <v>0</v>
      </c>
      <c r="J69" s="179"/>
      <c r="K69" s="180">
        <f>ROUND(E69*J69,2)</f>
        <v>0</v>
      </c>
      <c r="L69" s="180">
        <v>21</v>
      </c>
      <c r="M69" s="180">
        <f>G69*(1+L69/100)</f>
        <v>0</v>
      </c>
      <c r="N69" s="178">
        <v>0</v>
      </c>
      <c r="O69" s="178">
        <f>ROUND(E69*N69,2)</f>
        <v>0</v>
      </c>
      <c r="P69" s="178">
        <v>4.5999999999999999E-2</v>
      </c>
      <c r="Q69" s="178">
        <f>ROUND(E69*P69,2)</f>
        <v>0.09</v>
      </c>
      <c r="R69" s="180" t="s">
        <v>207</v>
      </c>
      <c r="S69" s="180" t="s">
        <v>142</v>
      </c>
      <c r="T69" s="181" t="s">
        <v>142</v>
      </c>
      <c r="U69" s="162">
        <v>0.26</v>
      </c>
      <c r="V69" s="162">
        <f>ROUND(E69*U69,2)</f>
        <v>0.52</v>
      </c>
      <c r="W69" s="162"/>
      <c r="X69" s="162" t="s">
        <v>143</v>
      </c>
      <c r="Y69" s="162" t="s">
        <v>144</v>
      </c>
      <c r="Z69" s="152"/>
      <c r="AA69" s="152"/>
      <c r="AB69" s="152"/>
      <c r="AC69" s="152"/>
      <c r="AD69" s="152"/>
      <c r="AE69" s="152"/>
      <c r="AF69" s="152"/>
      <c r="AG69" s="152" t="s">
        <v>145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2" x14ac:dyDescent="0.2">
      <c r="A70" s="159"/>
      <c r="B70" s="160"/>
      <c r="C70" s="192" t="s">
        <v>223</v>
      </c>
      <c r="D70" s="163"/>
      <c r="E70" s="164">
        <v>2</v>
      </c>
      <c r="F70" s="162"/>
      <c r="G70" s="162"/>
      <c r="H70" s="162"/>
      <c r="I70" s="162"/>
      <c r="J70" s="162"/>
      <c r="K70" s="162"/>
      <c r="L70" s="162"/>
      <c r="M70" s="162"/>
      <c r="N70" s="161"/>
      <c r="O70" s="161"/>
      <c r="P70" s="161"/>
      <c r="Q70" s="161"/>
      <c r="R70" s="162"/>
      <c r="S70" s="162"/>
      <c r="T70" s="162"/>
      <c r="U70" s="162"/>
      <c r="V70" s="162"/>
      <c r="W70" s="162"/>
      <c r="X70" s="162"/>
      <c r="Y70" s="162"/>
      <c r="Z70" s="152"/>
      <c r="AA70" s="152"/>
      <c r="AB70" s="152"/>
      <c r="AC70" s="152"/>
      <c r="AD70" s="152"/>
      <c r="AE70" s="152"/>
      <c r="AF70" s="152"/>
      <c r="AG70" s="152" t="s">
        <v>149</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ht="22.5" outlineLevel="1" x14ac:dyDescent="0.2">
      <c r="A71" s="175">
        <v>23</v>
      </c>
      <c r="B71" s="176" t="s">
        <v>224</v>
      </c>
      <c r="C71" s="191" t="s">
        <v>225</v>
      </c>
      <c r="D71" s="177" t="s">
        <v>226</v>
      </c>
      <c r="E71" s="178">
        <v>9.3450000000000006</v>
      </c>
      <c r="F71" s="179"/>
      <c r="G71" s="180">
        <f>ROUND(E71*F71,2)</f>
        <v>0</v>
      </c>
      <c r="H71" s="179"/>
      <c r="I71" s="180">
        <f>ROUND(E71*H71,2)</f>
        <v>0</v>
      </c>
      <c r="J71" s="179"/>
      <c r="K71" s="180">
        <f>ROUND(E71*J71,2)</f>
        <v>0</v>
      </c>
      <c r="L71" s="180">
        <v>21</v>
      </c>
      <c r="M71" s="180">
        <f>G71*(1+L71/100)</f>
        <v>0</v>
      </c>
      <c r="N71" s="178">
        <v>0</v>
      </c>
      <c r="O71" s="178">
        <f>ROUND(E71*N71,2)</f>
        <v>0</v>
      </c>
      <c r="P71" s="178">
        <v>0.01</v>
      </c>
      <c r="Q71" s="178">
        <f>ROUND(E71*P71,2)</f>
        <v>0.09</v>
      </c>
      <c r="R71" s="180" t="s">
        <v>207</v>
      </c>
      <c r="S71" s="180" t="s">
        <v>142</v>
      </c>
      <c r="T71" s="181" t="s">
        <v>142</v>
      </c>
      <c r="U71" s="162">
        <v>0.32</v>
      </c>
      <c r="V71" s="162">
        <f>ROUND(E71*U71,2)</f>
        <v>2.99</v>
      </c>
      <c r="W71" s="162"/>
      <c r="X71" s="162" t="s">
        <v>143</v>
      </c>
      <c r="Y71" s="162" t="s">
        <v>144</v>
      </c>
      <c r="Z71" s="152"/>
      <c r="AA71" s="152"/>
      <c r="AB71" s="152"/>
      <c r="AC71" s="152"/>
      <c r="AD71" s="152"/>
      <c r="AE71" s="152"/>
      <c r="AF71" s="152"/>
      <c r="AG71" s="152" t="s">
        <v>145</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2" x14ac:dyDescent="0.2">
      <c r="A72" s="159"/>
      <c r="B72" s="160"/>
      <c r="C72" s="257" t="s">
        <v>227</v>
      </c>
      <c r="D72" s="258"/>
      <c r="E72" s="258"/>
      <c r="F72" s="258"/>
      <c r="G72" s="258"/>
      <c r="H72" s="162"/>
      <c r="I72" s="162"/>
      <c r="J72" s="162"/>
      <c r="K72" s="162"/>
      <c r="L72" s="162"/>
      <c r="M72" s="162"/>
      <c r="N72" s="161"/>
      <c r="O72" s="161"/>
      <c r="P72" s="161"/>
      <c r="Q72" s="161"/>
      <c r="R72" s="162"/>
      <c r="S72" s="162"/>
      <c r="T72" s="162"/>
      <c r="U72" s="162"/>
      <c r="V72" s="162"/>
      <c r="W72" s="162"/>
      <c r="X72" s="162"/>
      <c r="Y72" s="162"/>
      <c r="Z72" s="152"/>
      <c r="AA72" s="152"/>
      <c r="AB72" s="152"/>
      <c r="AC72" s="152"/>
      <c r="AD72" s="152"/>
      <c r="AE72" s="152"/>
      <c r="AF72" s="152"/>
      <c r="AG72" s="152" t="s">
        <v>147</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2" x14ac:dyDescent="0.2">
      <c r="A73" s="159"/>
      <c r="B73" s="160"/>
      <c r="C73" s="192" t="s">
        <v>228</v>
      </c>
      <c r="D73" s="163"/>
      <c r="E73" s="164">
        <v>9.3450000000000006</v>
      </c>
      <c r="F73" s="162"/>
      <c r="G73" s="162"/>
      <c r="H73" s="162"/>
      <c r="I73" s="162"/>
      <c r="J73" s="162"/>
      <c r="K73" s="162"/>
      <c r="L73" s="162"/>
      <c r="M73" s="162"/>
      <c r="N73" s="161"/>
      <c r="O73" s="161"/>
      <c r="P73" s="161"/>
      <c r="Q73" s="161"/>
      <c r="R73" s="162"/>
      <c r="S73" s="162"/>
      <c r="T73" s="162"/>
      <c r="U73" s="162"/>
      <c r="V73" s="162"/>
      <c r="W73" s="162"/>
      <c r="X73" s="162"/>
      <c r="Y73" s="162"/>
      <c r="Z73" s="152"/>
      <c r="AA73" s="152"/>
      <c r="AB73" s="152"/>
      <c r="AC73" s="152"/>
      <c r="AD73" s="152"/>
      <c r="AE73" s="152"/>
      <c r="AF73" s="152"/>
      <c r="AG73" s="152" t="s">
        <v>149</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5">
        <v>24</v>
      </c>
      <c r="B74" s="176" t="s">
        <v>229</v>
      </c>
      <c r="C74" s="191" t="s">
        <v>230</v>
      </c>
      <c r="D74" s="177" t="s">
        <v>140</v>
      </c>
      <c r="E74" s="178">
        <v>1.9</v>
      </c>
      <c r="F74" s="179"/>
      <c r="G74" s="180">
        <f>ROUND(E74*F74,2)</f>
        <v>0</v>
      </c>
      <c r="H74" s="179"/>
      <c r="I74" s="180">
        <f>ROUND(E74*H74,2)</f>
        <v>0</v>
      </c>
      <c r="J74" s="179"/>
      <c r="K74" s="180">
        <f>ROUND(E74*J74,2)</f>
        <v>0</v>
      </c>
      <c r="L74" s="180">
        <v>21</v>
      </c>
      <c r="M74" s="180">
        <f>G74*(1+L74/100)</f>
        <v>0</v>
      </c>
      <c r="N74" s="178">
        <v>0</v>
      </c>
      <c r="O74" s="178">
        <f>ROUND(E74*N74,2)</f>
        <v>0</v>
      </c>
      <c r="P74" s="178">
        <v>2.4649999999999998E-2</v>
      </c>
      <c r="Q74" s="178">
        <f>ROUND(E74*P74,2)</f>
        <v>0.05</v>
      </c>
      <c r="R74" s="180" t="s">
        <v>231</v>
      </c>
      <c r="S74" s="180" t="s">
        <v>142</v>
      </c>
      <c r="T74" s="181" t="s">
        <v>142</v>
      </c>
      <c r="U74" s="162">
        <v>0.3</v>
      </c>
      <c r="V74" s="162">
        <f>ROUND(E74*U74,2)</f>
        <v>0.56999999999999995</v>
      </c>
      <c r="W74" s="162"/>
      <c r="X74" s="162" t="s">
        <v>143</v>
      </c>
      <c r="Y74" s="162" t="s">
        <v>144</v>
      </c>
      <c r="Z74" s="152"/>
      <c r="AA74" s="152"/>
      <c r="AB74" s="152"/>
      <c r="AC74" s="152"/>
      <c r="AD74" s="152"/>
      <c r="AE74" s="152"/>
      <c r="AF74" s="152"/>
      <c r="AG74" s="152" t="s">
        <v>145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2" x14ac:dyDescent="0.2">
      <c r="A75" s="159"/>
      <c r="B75" s="160"/>
      <c r="C75" s="192" t="s">
        <v>160</v>
      </c>
      <c r="D75" s="163"/>
      <c r="E75" s="164">
        <v>1.9</v>
      </c>
      <c r="F75" s="162"/>
      <c r="G75" s="162"/>
      <c r="H75" s="162"/>
      <c r="I75" s="162"/>
      <c r="J75" s="162"/>
      <c r="K75" s="162"/>
      <c r="L75" s="162"/>
      <c r="M75" s="162"/>
      <c r="N75" s="161"/>
      <c r="O75" s="161"/>
      <c r="P75" s="161"/>
      <c r="Q75" s="161"/>
      <c r="R75" s="162"/>
      <c r="S75" s="162"/>
      <c r="T75" s="162"/>
      <c r="U75" s="162"/>
      <c r="V75" s="162"/>
      <c r="W75" s="162"/>
      <c r="X75" s="162"/>
      <c r="Y75" s="162"/>
      <c r="Z75" s="152"/>
      <c r="AA75" s="152"/>
      <c r="AB75" s="152"/>
      <c r="AC75" s="152"/>
      <c r="AD75" s="152"/>
      <c r="AE75" s="152"/>
      <c r="AF75" s="152"/>
      <c r="AG75" s="152" t="s">
        <v>149</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5">
        <v>25</v>
      </c>
      <c r="B76" s="176" t="s">
        <v>232</v>
      </c>
      <c r="C76" s="191" t="s">
        <v>233</v>
      </c>
      <c r="D76" s="177" t="s">
        <v>140</v>
      </c>
      <c r="E76" s="178">
        <v>1.9</v>
      </c>
      <c r="F76" s="179"/>
      <c r="G76" s="180">
        <f>ROUND(E76*F76,2)</f>
        <v>0</v>
      </c>
      <c r="H76" s="179"/>
      <c r="I76" s="180">
        <f>ROUND(E76*H76,2)</f>
        <v>0</v>
      </c>
      <c r="J76" s="179"/>
      <c r="K76" s="180">
        <f>ROUND(E76*J76,2)</f>
        <v>0</v>
      </c>
      <c r="L76" s="180">
        <v>21</v>
      </c>
      <c r="M76" s="180">
        <f>G76*(1+L76/100)</f>
        <v>0</v>
      </c>
      <c r="N76" s="178">
        <v>0</v>
      </c>
      <c r="O76" s="178">
        <f>ROUND(E76*N76,2)</f>
        <v>0</v>
      </c>
      <c r="P76" s="178">
        <v>8.0000000000000002E-3</v>
      </c>
      <c r="Q76" s="178">
        <f>ROUND(E76*P76,2)</f>
        <v>0.02</v>
      </c>
      <c r="R76" s="180" t="s">
        <v>231</v>
      </c>
      <c r="S76" s="180" t="s">
        <v>142</v>
      </c>
      <c r="T76" s="181" t="s">
        <v>142</v>
      </c>
      <c r="U76" s="162">
        <v>6.6000000000000003E-2</v>
      </c>
      <c r="V76" s="162">
        <f>ROUND(E76*U76,2)</f>
        <v>0.13</v>
      </c>
      <c r="W76" s="162"/>
      <c r="X76" s="162" t="s">
        <v>143</v>
      </c>
      <c r="Y76" s="162" t="s">
        <v>144</v>
      </c>
      <c r="Z76" s="152"/>
      <c r="AA76" s="152"/>
      <c r="AB76" s="152"/>
      <c r="AC76" s="152"/>
      <c r="AD76" s="152"/>
      <c r="AE76" s="152"/>
      <c r="AF76" s="152"/>
      <c r="AG76" s="152" t="s">
        <v>145</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2" x14ac:dyDescent="0.2">
      <c r="A77" s="159"/>
      <c r="B77" s="160"/>
      <c r="C77" s="192" t="s">
        <v>160</v>
      </c>
      <c r="D77" s="163"/>
      <c r="E77" s="164">
        <v>1.9</v>
      </c>
      <c r="F77" s="162"/>
      <c r="G77" s="162"/>
      <c r="H77" s="162"/>
      <c r="I77" s="162"/>
      <c r="J77" s="162"/>
      <c r="K77" s="162"/>
      <c r="L77" s="162"/>
      <c r="M77" s="162"/>
      <c r="N77" s="161"/>
      <c r="O77" s="161"/>
      <c r="P77" s="161"/>
      <c r="Q77" s="161"/>
      <c r="R77" s="162"/>
      <c r="S77" s="162"/>
      <c r="T77" s="162"/>
      <c r="U77" s="162"/>
      <c r="V77" s="162"/>
      <c r="W77" s="162"/>
      <c r="X77" s="162"/>
      <c r="Y77" s="162"/>
      <c r="Z77" s="152"/>
      <c r="AA77" s="152"/>
      <c r="AB77" s="152"/>
      <c r="AC77" s="152"/>
      <c r="AD77" s="152"/>
      <c r="AE77" s="152"/>
      <c r="AF77" s="152"/>
      <c r="AG77" s="152" t="s">
        <v>149</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5">
        <v>26</v>
      </c>
      <c r="B78" s="176" t="s">
        <v>234</v>
      </c>
      <c r="C78" s="191" t="s">
        <v>235</v>
      </c>
      <c r="D78" s="177" t="s">
        <v>152</v>
      </c>
      <c r="E78" s="178">
        <v>9</v>
      </c>
      <c r="F78" s="179"/>
      <c r="G78" s="180">
        <f>ROUND(E78*F78,2)</f>
        <v>0</v>
      </c>
      <c r="H78" s="179"/>
      <c r="I78" s="180">
        <f>ROUND(E78*H78,2)</f>
        <v>0</v>
      </c>
      <c r="J78" s="179"/>
      <c r="K78" s="180">
        <f>ROUND(E78*J78,2)</f>
        <v>0</v>
      </c>
      <c r="L78" s="180">
        <v>21</v>
      </c>
      <c r="M78" s="180">
        <f>G78*(1+L78/100)</f>
        <v>0</v>
      </c>
      <c r="N78" s="178">
        <v>0</v>
      </c>
      <c r="O78" s="178">
        <f>ROUND(E78*N78,2)</f>
        <v>0</v>
      </c>
      <c r="P78" s="178">
        <v>1.8E-3</v>
      </c>
      <c r="Q78" s="178">
        <f>ROUND(E78*P78,2)</f>
        <v>0.02</v>
      </c>
      <c r="R78" s="180" t="s">
        <v>231</v>
      </c>
      <c r="S78" s="180" t="s">
        <v>142</v>
      </c>
      <c r="T78" s="181" t="s">
        <v>142</v>
      </c>
      <c r="U78" s="162">
        <v>0.11</v>
      </c>
      <c r="V78" s="162">
        <f>ROUND(E78*U78,2)</f>
        <v>0.99</v>
      </c>
      <c r="W78" s="162"/>
      <c r="X78" s="162" t="s">
        <v>143</v>
      </c>
      <c r="Y78" s="162" t="s">
        <v>144</v>
      </c>
      <c r="Z78" s="152"/>
      <c r="AA78" s="152"/>
      <c r="AB78" s="152"/>
      <c r="AC78" s="152"/>
      <c r="AD78" s="152"/>
      <c r="AE78" s="152"/>
      <c r="AF78" s="152"/>
      <c r="AG78" s="152" t="s">
        <v>145</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2" x14ac:dyDescent="0.2">
      <c r="A79" s="159"/>
      <c r="B79" s="160"/>
      <c r="C79" s="192" t="s">
        <v>236</v>
      </c>
      <c r="D79" s="163"/>
      <c r="E79" s="164">
        <v>8</v>
      </c>
      <c r="F79" s="162"/>
      <c r="G79" s="162"/>
      <c r="H79" s="162"/>
      <c r="I79" s="162"/>
      <c r="J79" s="162"/>
      <c r="K79" s="162"/>
      <c r="L79" s="162"/>
      <c r="M79" s="162"/>
      <c r="N79" s="161"/>
      <c r="O79" s="161"/>
      <c r="P79" s="161"/>
      <c r="Q79" s="161"/>
      <c r="R79" s="162"/>
      <c r="S79" s="162"/>
      <c r="T79" s="162"/>
      <c r="U79" s="162"/>
      <c r="V79" s="162"/>
      <c r="W79" s="162"/>
      <c r="X79" s="162"/>
      <c r="Y79" s="162"/>
      <c r="Z79" s="152"/>
      <c r="AA79" s="152"/>
      <c r="AB79" s="152"/>
      <c r="AC79" s="152"/>
      <c r="AD79" s="152"/>
      <c r="AE79" s="152"/>
      <c r="AF79" s="152"/>
      <c r="AG79" s="152" t="s">
        <v>149</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
      <c r="A80" s="159"/>
      <c r="B80" s="160"/>
      <c r="C80" s="192" t="s">
        <v>209</v>
      </c>
      <c r="D80" s="163"/>
      <c r="E80" s="164">
        <v>1</v>
      </c>
      <c r="F80" s="162"/>
      <c r="G80" s="162"/>
      <c r="H80" s="162"/>
      <c r="I80" s="162"/>
      <c r="J80" s="162"/>
      <c r="K80" s="162"/>
      <c r="L80" s="162"/>
      <c r="M80" s="162"/>
      <c r="N80" s="161"/>
      <c r="O80" s="161"/>
      <c r="P80" s="161"/>
      <c r="Q80" s="161"/>
      <c r="R80" s="162"/>
      <c r="S80" s="162"/>
      <c r="T80" s="162"/>
      <c r="U80" s="162"/>
      <c r="V80" s="162"/>
      <c r="W80" s="162"/>
      <c r="X80" s="162"/>
      <c r="Y80" s="162"/>
      <c r="Z80" s="152"/>
      <c r="AA80" s="152"/>
      <c r="AB80" s="152"/>
      <c r="AC80" s="152"/>
      <c r="AD80" s="152"/>
      <c r="AE80" s="152"/>
      <c r="AF80" s="152"/>
      <c r="AG80" s="152" t="s">
        <v>149</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75">
        <v>27</v>
      </c>
      <c r="B81" s="176" t="s">
        <v>237</v>
      </c>
      <c r="C81" s="191" t="s">
        <v>238</v>
      </c>
      <c r="D81" s="177" t="s">
        <v>140</v>
      </c>
      <c r="E81" s="178">
        <v>3.9009999999999998</v>
      </c>
      <c r="F81" s="179"/>
      <c r="G81" s="180">
        <f>ROUND(E81*F81,2)</f>
        <v>0</v>
      </c>
      <c r="H81" s="179"/>
      <c r="I81" s="180">
        <f>ROUND(E81*H81,2)</f>
        <v>0</v>
      </c>
      <c r="J81" s="179"/>
      <c r="K81" s="180">
        <f>ROUND(E81*J81,2)</f>
        <v>0</v>
      </c>
      <c r="L81" s="180">
        <v>21</v>
      </c>
      <c r="M81" s="180">
        <f>G81*(1+L81/100)</f>
        <v>0</v>
      </c>
      <c r="N81" s="178">
        <v>0</v>
      </c>
      <c r="O81" s="178">
        <f>ROUND(E81*N81,2)</f>
        <v>0</v>
      </c>
      <c r="P81" s="178">
        <v>2E-3</v>
      </c>
      <c r="Q81" s="178">
        <f>ROUND(E81*P81,2)</f>
        <v>0.01</v>
      </c>
      <c r="R81" s="180" t="s">
        <v>239</v>
      </c>
      <c r="S81" s="180" t="s">
        <v>142</v>
      </c>
      <c r="T81" s="181" t="s">
        <v>142</v>
      </c>
      <c r="U81" s="162">
        <v>0.1</v>
      </c>
      <c r="V81" s="162">
        <f>ROUND(E81*U81,2)</f>
        <v>0.39</v>
      </c>
      <c r="W81" s="162"/>
      <c r="X81" s="162" t="s">
        <v>143</v>
      </c>
      <c r="Y81" s="162" t="s">
        <v>144</v>
      </c>
      <c r="Z81" s="152"/>
      <c r="AA81" s="152"/>
      <c r="AB81" s="152"/>
      <c r="AC81" s="152"/>
      <c r="AD81" s="152"/>
      <c r="AE81" s="152"/>
      <c r="AF81" s="152"/>
      <c r="AG81" s="152" t="s">
        <v>145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2" x14ac:dyDescent="0.2">
      <c r="A82" s="159"/>
      <c r="B82" s="160"/>
      <c r="C82" s="192" t="s">
        <v>240</v>
      </c>
      <c r="D82" s="163"/>
      <c r="E82" s="164">
        <v>3.9009999999999998</v>
      </c>
      <c r="F82" s="162"/>
      <c r="G82" s="162"/>
      <c r="H82" s="162"/>
      <c r="I82" s="162"/>
      <c r="J82" s="162"/>
      <c r="K82" s="162"/>
      <c r="L82" s="162"/>
      <c r="M82" s="162"/>
      <c r="N82" s="161"/>
      <c r="O82" s="161"/>
      <c r="P82" s="161"/>
      <c r="Q82" s="161"/>
      <c r="R82" s="162"/>
      <c r="S82" s="162"/>
      <c r="T82" s="162"/>
      <c r="U82" s="162"/>
      <c r="V82" s="162"/>
      <c r="W82" s="162"/>
      <c r="X82" s="162"/>
      <c r="Y82" s="162"/>
      <c r="Z82" s="152"/>
      <c r="AA82" s="152"/>
      <c r="AB82" s="152"/>
      <c r="AC82" s="152"/>
      <c r="AD82" s="152"/>
      <c r="AE82" s="152"/>
      <c r="AF82" s="152"/>
      <c r="AG82" s="152" t="s">
        <v>149</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75">
        <v>28</v>
      </c>
      <c r="B83" s="176" t="s">
        <v>241</v>
      </c>
      <c r="C83" s="191" t="s">
        <v>242</v>
      </c>
      <c r="D83" s="177" t="s">
        <v>226</v>
      </c>
      <c r="E83" s="178">
        <v>53.305</v>
      </c>
      <c r="F83" s="179"/>
      <c r="G83" s="180">
        <f>ROUND(E83*F83,2)</f>
        <v>0</v>
      </c>
      <c r="H83" s="179"/>
      <c r="I83" s="180">
        <f>ROUND(E83*H83,2)</f>
        <v>0</v>
      </c>
      <c r="J83" s="179"/>
      <c r="K83" s="180">
        <f>ROUND(E83*J83,2)</f>
        <v>0</v>
      </c>
      <c r="L83" s="180">
        <v>21</v>
      </c>
      <c r="M83" s="180">
        <f>G83*(1+L83/100)</f>
        <v>0</v>
      </c>
      <c r="N83" s="178">
        <v>0</v>
      </c>
      <c r="O83" s="178">
        <f>ROUND(E83*N83,2)</f>
        <v>0</v>
      </c>
      <c r="P83" s="178">
        <v>8.0000000000000007E-5</v>
      </c>
      <c r="Q83" s="178">
        <f>ROUND(E83*P83,2)</f>
        <v>0</v>
      </c>
      <c r="R83" s="180" t="s">
        <v>243</v>
      </c>
      <c r="S83" s="180" t="s">
        <v>142</v>
      </c>
      <c r="T83" s="181" t="s">
        <v>142</v>
      </c>
      <c r="U83" s="162">
        <v>0.04</v>
      </c>
      <c r="V83" s="162">
        <f>ROUND(E83*U83,2)</f>
        <v>2.13</v>
      </c>
      <c r="W83" s="162"/>
      <c r="X83" s="162" t="s">
        <v>143</v>
      </c>
      <c r="Y83" s="162" t="s">
        <v>144</v>
      </c>
      <c r="Z83" s="152"/>
      <c r="AA83" s="152"/>
      <c r="AB83" s="152"/>
      <c r="AC83" s="152"/>
      <c r="AD83" s="152"/>
      <c r="AE83" s="152"/>
      <c r="AF83" s="152"/>
      <c r="AG83" s="152" t="s">
        <v>145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2" x14ac:dyDescent="0.2">
      <c r="A84" s="159"/>
      <c r="B84" s="160"/>
      <c r="C84" s="192" t="s">
        <v>244</v>
      </c>
      <c r="D84" s="163"/>
      <c r="E84" s="164">
        <v>28.74</v>
      </c>
      <c r="F84" s="162"/>
      <c r="G84" s="162"/>
      <c r="H84" s="162"/>
      <c r="I84" s="162"/>
      <c r="J84" s="162"/>
      <c r="K84" s="162"/>
      <c r="L84" s="162"/>
      <c r="M84" s="162"/>
      <c r="N84" s="161"/>
      <c r="O84" s="161"/>
      <c r="P84" s="161"/>
      <c r="Q84" s="161"/>
      <c r="R84" s="162"/>
      <c r="S84" s="162"/>
      <c r="T84" s="162"/>
      <c r="U84" s="162"/>
      <c r="V84" s="162"/>
      <c r="W84" s="162"/>
      <c r="X84" s="162"/>
      <c r="Y84" s="162"/>
      <c r="Z84" s="152"/>
      <c r="AA84" s="152"/>
      <c r="AB84" s="152"/>
      <c r="AC84" s="152"/>
      <c r="AD84" s="152"/>
      <c r="AE84" s="152"/>
      <c r="AF84" s="152"/>
      <c r="AG84" s="152" t="s">
        <v>149</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3" x14ac:dyDescent="0.2">
      <c r="A85" s="159"/>
      <c r="B85" s="160"/>
      <c r="C85" s="192" t="s">
        <v>245</v>
      </c>
      <c r="D85" s="163"/>
      <c r="E85" s="164">
        <v>15.22</v>
      </c>
      <c r="F85" s="162"/>
      <c r="G85" s="162"/>
      <c r="H85" s="162"/>
      <c r="I85" s="162"/>
      <c r="J85" s="162"/>
      <c r="K85" s="162"/>
      <c r="L85" s="162"/>
      <c r="M85" s="162"/>
      <c r="N85" s="161"/>
      <c r="O85" s="161"/>
      <c r="P85" s="161"/>
      <c r="Q85" s="161"/>
      <c r="R85" s="162"/>
      <c r="S85" s="162"/>
      <c r="T85" s="162"/>
      <c r="U85" s="162"/>
      <c r="V85" s="162"/>
      <c r="W85" s="162"/>
      <c r="X85" s="162"/>
      <c r="Y85" s="162"/>
      <c r="Z85" s="152"/>
      <c r="AA85" s="152"/>
      <c r="AB85" s="152"/>
      <c r="AC85" s="152"/>
      <c r="AD85" s="152"/>
      <c r="AE85" s="152"/>
      <c r="AF85" s="152"/>
      <c r="AG85" s="152" t="s">
        <v>149</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3" x14ac:dyDescent="0.2">
      <c r="A86" s="159"/>
      <c r="B86" s="160"/>
      <c r="C86" s="192" t="s">
        <v>246</v>
      </c>
      <c r="D86" s="163"/>
      <c r="E86" s="164">
        <v>9.3450000000000006</v>
      </c>
      <c r="F86" s="162"/>
      <c r="G86" s="162"/>
      <c r="H86" s="162"/>
      <c r="I86" s="162"/>
      <c r="J86" s="162"/>
      <c r="K86" s="162"/>
      <c r="L86" s="162"/>
      <c r="M86" s="162"/>
      <c r="N86" s="161"/>
      <c r="O86" s="161"/>
      <c r="P86" s="161"/>
      <c r="Q86" s="161"/>
      <c r="R86" s="162"/>
      <c r="S86" s="162"/>
      <c r="T86" s="162"/>
      <c r="U86" s="162"/>
      <c r="V86" s="162"/>
      <c r="W86" s="162"/>
      <c r="X86" s="162"/>
      <c r="Y86" s="162"/>
      <c r="Z86" s="152"/>
      <c r="AA86" s="152"/>
      <c r="AB86" s="152"/>
      <c r="AC86" s="152"/>
      <c r="AD86" s="152"/>
      <c r="AE86" s="152"/>
      <c r="AF86" s="152"/>
      <c r="AG86" s="152" t="s">
        <v>149</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x14ac:dyDescent="0.2">
      <c r="A87" s="175">
        <v>29</v>
      </c>
      <c r="B87" s="176" t="s">
        <v>247</v>
      </c>
      <c r="C87" s="191" t="s">
        <v>248</v>
      </c>
      <c r="D87" s="177" t="s">
        <v>140</v>
      </c>
      <c r="E87" s="178">
        <v>17.899999999999999</v>
      </c>
      <c r="F87" s="179"/>
      <c r="G87" s="180">
        <f>ROUND(E87*F87,2)</f>
        <v>0</v>
      </c>
      <c r="H87" s="179"/>
      <c r="I87" s="180">
        <f>ROUND(E87*H87,2)</f>
        <v>0</v>
      </c>
      <c r="J87" s="179"/>
      <c r="K87" s="180">
        <f>ROUND(E87*J87,2)</f>
        <v>0</v>
      </c>
      <c r="L87" s="180">
        <v>21</v>
      </c>
      <c r="M87" s="180">
        <f>G87*(1+L87/100)</f>
        <v>0</v>
      </c>
      <c r="N87" s="178">
        <v>0</v>
      </c>
      <c r="O87" s="178">
        <f>ROUND(E87*N87,2)</f>
        <v>0</v>
      </c>
      <c r="P87" s="178">
        <v>1E-3</v>
      </c>
      <c r="Q87" s="178">
        <f>ROUND(E87*P87,2)</f>
        <v>0.02</v>
      </c>
      <c r="R87" s="180" t="s">
        <v>243</v>
      </c>
      <c r="S87" s="180" t="s">
        <v>142</v>
      </c>
      <c r="T87" s="181" t="s">
        <v>142</v>
      </c>
      <c r="U87" s="162">
        <v>0.11</v>
      </c>
      <c r="V87" s="162">
        <f>ROUND(E87*U87,2)</f>
        <v>1.97</v>
      </c>
      <c r="W87" s="162"/>
      <c r="X87" s="162" t="s">
        <v>143</v>
      </c>
      <c r="Y87" s="162" t="s">
        <v>144</v>
      </c>
      <c r="Z87" s="152"/>
      <c r="AA87" s="152"/>
      <c r="AB87" s="152"/>
      <c r="AC87" s="152"/>
      <c r="AD87" s="152"/>
      <c r="AE87" s="152"/>
      <c r="AF87" s="152"/>
      <c r="AG87" s="152" t="s">
        <v>145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2" x14ac:dyDescent="0.2">
      <c r="A88" s="159"/>
      <c r="B88" s="160"/>
      <c r="C88" s="192" t="s">
        <v>249</v>
      </c>
      <c r="D88" s="163"/>
      <c r="E88" s="164">
        <v>17.899999999999999</v>
      </c>
      <c r="F88" s="162"/>
      <c r="G88" s="162"/>
      <c r="H88" s="162"/>
      <c r="I88" s="162"/>
      <c r="J88" s="162"/>
      <c r="K88" s="162"/>
      <c r="L88" s="162"/>
      <c r="M88" s="162"/>
      <c r="N88" s="161"/>
      <c r="O88" s="161"/>
      <c r="P88" s="161"/>
      <c r="Q88" s="161"/>
      <c r="R88" s="162"/>
      <c r="S88" s="162"/>
      <c r="T88" s="162"/>
      <c r="U88" s="162"/>
      <c r="V88" s="162"/>
      <c r="W88" s="162"/>
      <c r="X88" s="162"/>
      <c r="Y88" s="162"/>
      <c r="Z88" s="152"/>
      <c r="AA88" s="152"/>
      <c r="AB88" s="152"/>
      <c r="AC88" s="152"/>
      <c r="AD88" s="152"/>
      <c r="AE88" s="152"/>
      <c r="AF88" s="152"/>
      <c r="AG88" s="152" t="s">
        <v>149</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75">
        <v>30</v>
      </c>
      <c r="B89" s="176" t="s">
        <v>250</v>
      </c>
      <c r="C89" s="191" t="s">
        <v>251</v>
      </c>
      <c r="D89" s="177" t="s">
        <v>226</v>
      </c>
      <c r="E89" s="178">
        <v>11.875</v>
      </c>
      <c r="F89" s="179"/>
      <c r="G89" s="180">
        <f>ROUND(E89*F89,2)</f>
        <v>0</v>
      </c>
      <c r="H89" s="179"/>
      <c r="I89" s="180">
        <f>ROUND(E89*H89,2)</f>
        <v>0</v>
      </c>
      <c r="J89" s="179"/>
      <c r="K89" s="180">
        <f>ROUND(E89*J89,2)</f>
        <v>0</v>
      </c>
      <c r="L89" s="180">
        <v>21</v>
      </c>
      <c r="M89" s="180">
        <f>G89*(1+L89/100)</f>
        <v>0</v>
      </c>
      <c r="N89" s="178">
        <v>0</v>
      </c>
      <c r="O89" s="178">
        <f>ROUND(E89*N89,2)</f>
        <v>0</v>
      </c>
      <c r="P89" s="178">
        <v>1E-3</v>
      </c>
      <c r="Q89" s="178">
        <f>ROUND(E89*P89,2)</f>
        <v>0.01</v>
      </c>
      <c r="R89" s="180"/>
      <c r="S89" s="180" t="s">
        <v>200</v>
      </c>
      <c r="T89" s="181" t="s">
        <v>142</v>
      </c>
      <c r="U89" s="162">
        <v>0.08</v>
      </c>
      <c r="V89" s="162">
        <f>ROUND(E89*U89,2)</f>
        <v>0.95</v>
      </c>
      <c r="W89" s="162"/>
      <c r="X89" s="162" t="s">
        <v>143</v>
      </c>
      <c r="Y89" s="162" t="s">
        <v>144</v>
      </c>
      <c r="Z89" s="152"/>
      <c r="AA89" s="152"/>
      <c r="AB89" s="152"/>
      <c r="AC89" s="152"/>
      <c r="AD89" s="152"/>
      <c r="AE89" s="152"/>
      <c r="AF89" s="152"/>
      <c r="AG89" s="152" t="s">
        <v>145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2" x14ac:dyDescent="0.2">
      <c r="A90" s="159"/>
      <c r="B90" s="160"/>
      <c r="C90" s="192" t="s">
        <v>252</v>
      </c>
      <c r="D90" s="163"/>
      <c r="E90" s="164">
        <v>11.875</v>
      </c>
      <c r="F90" s="162"/>
      <c r="G90" s="162"/>
      <c r="H90" s="162"/>
      <c r="I90" s="162"/>
      <c r="J90" s="162"/>
      <c r="K90" s="162"/>
      <c r="L90" s="162"/>
      <c r="M90" s="162"/>
      <c r="N90" s="161"/>
      <c r="O90" s="161"/>
      <c r="P90" s="161"/>
      <c r="Q90" s="161"/>
      <c r="R90" s="162"/>
      <c r="S90" s="162"/>
      <c r="T90" s="162"/>
      <c r="U90" s="162"/>
      <c r="V90" s="162"/>
      <c r="W90" s="162"/>
      <c r="X90" s="162"/>
      <c r="Y90" s="162"/>
      <c r="Z90" s="152"/>
      <c r="AA90" s="152"/>
      <c r="AB90" s="152"/>
      <c r="AC90" s="152"/>
      <c r="AD90" s="152"/>
      <c r="AE90" s="152"/>
      <c r="AF90" s="152"/>
      <c r="AG90" s="152" t="s">
        <v>149</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75">
        <v>31</v>
      </c>
      <c r="B91" s="176" t="s">
        <v>253</v>
      </c>
      <c r="C91" s="191" t="s">
        <v>254</v>
      </c>
      <c r="D91" s="177" t="s">
        <v>140</v>
      </c>
      <c r="E91" s="178">
        <v>3.9009999999999998</v>
      </c>
      <c r="F91" s="179"/>
      <c r="G91" s="180">
        <f>ROUND(E91*F91,2)</f>
        <v>0</v>
      </c>
      <c r="H91" s="179"/>
      <c r="I91" s="180">
        <f>ROUND(E91*H91,2)</f>
        <v>0</v>
      </c>
      <c r="J91" s="179"/>
      <c r="K91" s="180">
        <f>ROUND(E91*J91,2)</f>
        <v>0</v>
      </c>
      <c r="L91" s="180">
        <v>21</v>
      </c>
      <c r="M91" s="180">
        <f>G91*(1+L91/100)</f>
        <v>0</v>
      </c>
      <c r="N91" s="178">
        <v>0</v>
      </c>
      <c r="O91" s="178">
        <f>ROUND(E91*N91,2)</f>
        <v>0</v>
      </c>
      <c r="P91" s="178">
        <v>1.2E-2</v>
      </c>
      <c r="Q91" s="178">
        <f>ROUND(E91*P91,2)</f>
        <v>0.05</v>
      </c>
      <c r="R91" s="180"/>
      <c r="S91" s="180" t="s">
        <v>200</v>
      </c>
      <c r="T91" s="181" t="s">
        <v>142</v>
      </c>
      <c r="U91" s="162">
        <v>0.13</v>
      </c>
      <c r="V91" s="162">
        <f>ROUND(E91*U91,2)</f>
        <v>0.51</v>
      </c>
      <c r="W91" s="162"/>
      <c r="X91" s="162" t="s">
        <v>143</v>
      </c>
      <c r="Y91" s="162" t="s">
        <v>144</v>
      </c>
      <c r="Z91" s="152"/>
      <c r="AA91" s="152"/>
      <c r="AB91" s="152"/>
      <c r="AC91" s="152"/>
      <c r="AD91" s="152"/>
      <c r="AE91" s="152"/>
      <c r="AF91" s="152"/>
      <c r="AG91" s="152" t="s">
        <v>145</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2" x14ac:dyDescent="0.2">
      <c r="A92" s="159"/>
      <c r="B92" s="160"/>
      <c r="C92" s="192" t="s">
        <v>240</v>
      </c>
      <c r="D92" s="163"/>
      <c r="E92" s="164">
        <v>3.9009999999999998</v>
      </c>
      <c r="F92" s="162"/>
      <c r="G92" s="162"/>
      <c r="H92" s="162"/>
      <c r="I92" s="162"/>
      <c r="J92" s="162"/>
      <c r="K92" s="162"/>
      <c r="L92" s="162"/>
      <c r="M92" s="162"/>
      <c r="N92" s="161"/>
      <c r="O92" s="161"/>
      <c r="P92" s="161"/>
      <c r="Q92" s="161"/>
      <c r="R92" s="162"/>
      <c r="S92" s="162"/>
      <c r="T92" s="162"/>
      <c r="U92" s="162"/>
      <c r="V92" s="162"/>
      <c r="W92" s="162"/>
      <c r="X92" s="162"/>
      <c r="Y92" s="162"/>
      <c r="Z92" s="152"/>
      <c r="AA92" s="152"/>
      <c r="AB92" s="152"/>
      <c r="AC92" s="152"/>
      <c r="AD92" s="152"/>
      <c r="AE92" s="152"/>
      <c r="AF92" s="152"/>
      <c r="AG92" s="152" t="s">
        <v>149</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3">
        <v>32</v>
      </c>
      <c r="B93" s="184" t="s">
        <v>255</v>
      </c>
      <c r="C93" s="193" t="s">
        <v>256</v>
      </c>
      <c r="D93" s="185" t="s">
        <v>152</v>
      </c>
      <c r="E93" s="186">
        <v>1</v>
      </c>
      <c r="F93" s="187"/>
      <c r="G93" s="188">
        <f>ROUND(E93*F93,2)</f>
        <v>0</v>
      </c>
      <c r="H93" s="187"/>
      <c r="I93" s="188">
        <f>ROUND(E93*H93,2)</f>
        <v>0</v>
      </c>
      <c r="J93" s="187"/>
      <c r="K93" s="188">
        <f>ROUND(E93*J93,2)</f>
        <v>0</v>
      </c>
      <c r="L93" s="188">
        <v>21</v>
      </c>
      <c r="M93" s="188">
        <f>G93*(1+L93/100)</f>
        <v>0</v>
      </c>
      <c r="N93" s="186">
        <v>0</v>
      </c>
      <c r="O93" s="186">
        <f>ROUND(E93*N93,2)</f>
        <v>0</v>
      </c>
      <c r="P93" s="186">
        <v>0</v>
      </c>
      <c r="Q93" s="186">
        <f>ROUND(E93*P93,2)</f>
        <v>0</v>
      </c>
      <c r="R93" s="188"/>
      <c r="S93" s="188" t="s">
        <v>200</v>
      </c>
      <c r="T93" s="189" t="s">
        <v>201</v>
      </c>
      <c r="U93" s="162">
        <v>0.70099999999999996</v>
      </c>
      <c r="V93" s="162">
        <f>ROUND(E93*U93,2)</f>
        <v>0.7</v>
      </c>
      <c r="W93" s="162"/>
      <c r="X93" s="162" t="s">
        <v>143</v>
      </c>
      <c r="Y93" s="162" t="s">
        <v>144</v>
      </c>
      <c r="Z93" s="152"/>
      <c r="AA93" s="152"/>
      <c r="AB93" s="152"/>
      <c r="AC93" s="152"/>
      <c r="AD93" s="152"/>
      <c r="AE93" s="152"/>
      <c r="AF93" s="152"/>
      <c r="AG93" s="152" t="s">
        <v>145</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75">
        <v>33</v>
      </c>
      <c r="B94" s="176" t="s">
        <v>257</v>
      </c>
      <c r="C94" s="191" t="s">
        <v>258</v>
      </c>
      <c r="D94" s="177" t="s">
        <v>140</v>
      </c>
      <c r="E94" s="178">
        <v>17.899999999999999</v>
      </c>
      <c r="F94" s="179"/>
      <c r="G94" s="180">
        <f>ROUND(E94*F94,2)</f>
        <v>0</v>
      </c>
      <c r="H94" s="179"/>
      <c r="I94" s="180">
        <f>ROUND(E94*H94,2)</f>
        <v>0</v>
      </c>
      <c r="J94" s="179"/>
      <c r="K94" s="180">
        <f>ROUND(E94*J94,2)</f>
        <v>0</v>
      </c>
      <c r="L94" s="180">
        <v>21</v>
      </c>
      <c r="M94" s="180">
        <f>G94*(1+L94/100)</f>
        <v>0</v>
      </c>
      <c r="N94" s="178">
        <v>0</v>
      </c>
      <c r="O94" s="178">
        <f>ROUND(E94*N94,2)</f>
        <v>0</v>
      </c>
      <c r="P94" s="178">
        <v>1.26E-2</v>
      </c>
      <c r="Q94" s="178">
        <f>ROUND(E94*P94,2)</f>
        <v>0.23</v>
      </c>
      <c r="R94" s="180"/>
      <c r="S94" s="180" t="s">
        <v>200</v>
      </c>
      <c r="T94" s="181" t="s">
        <v>201</v>
      </c>
      <c r="U94" s="162">
        <v>0.33</v>
      </c>
      <c r="V94" s="162">
        <f>ROUND(E94*U94,2)</f>
        <v>5.91</v>
      </c>
      <c r="W94" s="162"/>
      <c r="X94" s="162" t="s">
        <v>143</v>
      </c>
      <c r="Y94" s="162" t="s">
        <v>144</v>
      </c>
      <c r="Z94" s="152"/>
      <c r="AA94" s="152"/>
      <c r="AB94" s="152"/>
      <c r="AC94" s="152"/>
      <c r="AD94" s="152"/>
      <c r="AE94" s="152"/>
      <c r="AF94" s="152"/>
      <c r="AG94" s="152" t="s">
        <v>145</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2" x14ac:dyDescent="0.2">
      <c r="A95" s="159"/>
      <c r="B95" s="160"/>
      <c r="C95" s="192" t="s">
        <v>249</v>
      </c>
      <c r="D95" s="163"/>
      <c r="E95" s="164">
        <v>17.899999999999999</v>
      </c>
      <c r="F95" s="162"/>
      <c r="G95" s="162"/>
      <c r="H95" s="162"/>
      <c r="I95" s="162"/>
      <c r="J95" s="162"/>
      <c r="K95" s="162"/>
      <c r="L95" s="162"/>
      <c r="M95" s="162"/>
      <c r="N95" s="161"/>
      <c r="O95" s="161"/>
      <c r="P95" s="161"/>
      <c r="Q95" s="161"/>
      <c r="R95" s="162"/>
      <c r="S95" s="162"/>
      <c r="T95" s="162"/>
      <c r="U95" s="162"/>
      <c r="V95" s="162"/>
      <c r="W95" s="162"/>
      <c r="X95" s="162"/>
      <c r="Y95" s="162"/>
      <c r="Z95" s="152"/>
      <c r="AA95" s="152"/>
      <c r="AB95" s="152"/>
      <c r="AC95" s="152"/>
      <c r="AD95" s="152"/>
      <c r="AE95" s="152"/>
      <c r="AF95" s="152"/>
      <c r="AG95" s="152" t="s">
        <v>149</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x14ac:dyDescent="0.2">
      <c r="A96" s="168" t="s">
        <v>136</v>
      </c>
      <c r="B96" s="169" t="s">
        <v>86</v>
      </c>
      <c r="C96" s="190" t="s">
        <v>87</v>
      </c>
      <c r="D96" s="170"/>
      <c r="E96" s="171"/>
      <c r="F96" s="172"/>
      <c r="G96" s="172">
        <f>SUMIF(AG97:AG101,"&lt;&gt;NOR",G97:G101)</f>
        <v>0</v>
      </c>
      <c r="H96" s="172"/>
      <c r="I96" s="172">
        <f>SUM(I97:I101)</f>
        <v>0</v>
      </c>
      <c r="J96" s="172"/>
      <c r="K96" s="172">
        <f>SUM(K97:K101)</f>
        <v>0</v>
      </c>
      <c r="L96" s="172"/>
      <c r="M96" s="172">
        <f>SUM(M97:M101)</f>
        <v>0</v>
      </c>
      <c r="N96" s="171"/>
      <c r="O96" s="171">
        <f>SUM(O97:O101)</f>
        <v>0</v>
      </c>
      <c r="P96" s="171"/>
      <c r="Q96" s="171">
        <f>SUM(Q97:Q101)</f>
        <v>0</v>
      </c>
      <c r="R96" s="172"/>
      <c r="S96" s="172"/>
      <c r="T96" s="173"/>
      <c r="U96" s="167"/>
      <c r="V96" s="167">
        <f>SUM(V97:V101)</f>
        <v>4.21</v>
      </c>
      <c r="W96" s="167"/>
      <c r="X96" s="167"/>
      <c r="Y96" s="167"/>
      <c r="AG96" t="s">
        <v>137</v>
      </c>
    </row>
    <row r="97" spans="1:60" ht="22.5" outlineLevel="1" x14ac:dyDescent="0.2">
      <c r="A97" s="175">
        <v>34</v>
      </c>
      <c r="B97" s="176" t="s">
        <v>259</v>
      </c>
      <c r="C97" s="191" t="s">
        <v>260</v>
      </c>
      <c r="D97" s="177" t="s">
        <v>261</v>
      </c>
      <c r="E97" s="178">
        <v>2.2260800000000001</v>
      </c>
      <c r="F97" s="179"/>
      <c r="G97" s="180">
        <f>ROUND(E97*F97,2)</f>
        <v>0</v>
      </c>
      <c r="H97" s="179"/>
      <c r="I97" s="180">
        <f>ROUND(E97*H97,2)</f>
        <v>0</v>
      </c>
      <c r="J97" s="179"/>
      <c r="K97" s="180">
        <f>ROUND(E97*J97,2)</f>
        <v>0</v>
      </c>
      <c r="L97" s="180">
        <v>21</v>
      </c>
      <c r="M97" s="180">
        <f>G97*(1+L97/100)</f>
        <v>0</v>
      </c>
      <c r="N97" s="178">
        <v>0</v>
      </c>
      <c r="O97" s="178">
        <f>ROUND(E97*N97,2)</f>
        <v>0</v>
      </c>
      <c r="P97" s="178">
        <v>0</v>
      </c>
      <c r="Q97" s="178">
        <f>ROUND(E97*P97,2)</f>
        <v>0</v>
      </c>
      <c r="R97" s="180" t="s">
        <v>163</v>
      </c>
      <c r="S97" s="180" t="s">
        <v>142</v>
      </c>
      <c r="T97" s="181" t="s">
        <v>142</v>
      </c>
      <c r="U97" s="162">
        <v>1.8919999999999999</v>
      </c>
      <c r="V97" s="162">
        <f>ROUND(E97*U97,2)</f>
        <v>4.21</v>
      </c>
      <c r="W97" s="162"/>
      <c r="X97" s="162" t="s">
        <v>262</v>
      </c>
      <c r="Y97" s="162" t="s">
        <v>144</v>
      </c>
      <c r="Z97" s="152"/>
      <c r="AA97" s="152"/>
      <c r="AB97" s="152"/>
      <c r="AC97" s="152"/>
      <c r="AD97" s="152"/>
      <c r="AE97" s="152"/>
      <c r="AF97" s="152"/>
      <c r="AG97" s="152" t="s">
        <v>263</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2" x14ac:dyDescent="0.2">
      <c r="A98" s="159"/>
      <c r="B98" s="160"/>
      <c r="C98" s="257" t="s">
        <v>264</v>
      </c>
      <c r="D98" s="258"/>
      <c r="E98" s="258"/>
      <c r="F98" s="258"/>
      <c r="G98" s="258"/>
      <c r="H98" s="162"/>
      <c r="I98" s="162"/>
      <c r="J98" s="162"/>
      <c r="K98" s="162"/>
      <c r="L98" s="162"/>
      <c r="M98" s="162"/>
      <c r="N98" s="161"/>
      <c r="O98" s="161"/>
      <c r="P98" s="161"/>
      <c r="Q98" s="161"/>
      <c r="R98" s="162"/>
      <c r="S98" s="162"/>
      <c r="T98" s="162"/>
      <c r="U98" s="162"/>
      <c r="V98" s="162"/>
      <c r="W98" s="162"/>
      <c r="X98" s="162"/>
      <c r="Y98" s="162"/>
      <c r="Z98" s="152"/>
      <c r="AA98" s="152"/>
      <c r="AB98" s="152"/>
      <c r="AC98" s="152"/>
      <c r="AD98" s="152"/>
      <c r="AE98" s="152"/>
      <c r="AF98" s="152"/>
      <c r="AG98" s="152" t="s">
        <v>147</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2" x14ac:dyDescent="0.2">
      <c r="A99" s="159"/>
      <c r="B99" s="160"/>
      <c r="C99" s="192" t="s">
        <v>265</v>
      </c>
      <c r="D99" s="163"/>
      <c r="E99" s="164"/>
      <c r="F99" s="162"/>
      <c r="G99" s="162"/>
      <c r="H99" s="162"/>
      <c r="I99" s="162"/>
      <c r="J99" s="162"/>
      <c r="K99" s="162"/>
      <c r="L99" s="162"/>
      <c r="M99" s="162"/>
      <c r="N99" s="161"/>
      <c r="O99" s="161"/>
      <c r="P99" s="161"/>
      <c r="Q99" s="161"/>
      <c r="R99" s="162"/>
      <c r="S99" s="162"/>
      <c r="T99" s="162"/>
      <c r="U99" s="162"/>
      <c r="V99" s="162"/>
      <c r="W99" s="162"/>
      <c r="X99" s="162"/>
      <c r="Y99" s="162"/>
      <c r="Z99" s="152"/>
      <c r="AA99" s="152"/>
      <c r="AB99" s="152"/>
      <c r="AC99" s="152"/>
      <c r="AD99" s="152"/>
      <c r="AE99" s="152"/>
      <c r="AF99" s="152"/>
      <c r="AG99" s="152" t="s">
        <v>149</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3" x14ac:dyDescent="0.2">
      <c r="A100" s="159"/>
      <c r="B100" s="160"/>
      <c r="C100" s="192" t="s">
        <v>266</v>
      </c>
      <c r="D100" s="163"/>
      <c r="E100" s="164"/>
      <c r="F100" s="162"/>
      <c r="G100" s="162"/>
      <c r="H100" s="162"/>
      <c r="I100" s="162"/>
      <c r="J100" s="162"/>
      <c r="K100" s="162"/>
      <c r="L100" s="162"/>
      <c r="M100" s="162"/>
      <c r="N100" s="161"/>
      <c r="O100" s="161"/>
      <c r="P100" s="161"/>
      <c r="Q100" s="161"/>
      <c r="R100" s="162"/>
      <c r="S100" s="162"/>
      <c r="T100" s="162"/>
      <c r="U100" s="162"/>
      <c r="V100" s="162"/>
      <c r="W100" s="162"/>
      <c r="X100" s="162"/>
      <c r="Y100" s="162"/>
      <c r="Z100" s="152"/>
      <c r="AA100" s="152"/>
      <c r="AB100" s="152"/>
      <c r="AC100" s="152"/>
      <c r="AD100" s="152"/>
      <c r="AE100" s="152"/>
      <c r="AF100" s="152"/>
      <c r="AG100" s="152" t="s">
        <v>149</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3" x14ac:dyDescent="0.2">
      <c r="A101" s="159"/>
      <c r="B101" s="160"/>
      <c r="C101" s="192" t="s">
        <v>267</v>
      </c>
      <c r="D101" s="163"/>
      <c r="E101" s="164">
        <v>2.2260800000000001</v>
      </c>
      <c r="F101" s="162"/>
      <c r="G101" s="162"/>
      <c r="H101" s="162"/>
      <c r="I101" s="162"/>
      <c r="J101" s="162"/>
      <c r="K101" s="162"/>
      <c r="L101" s="162"/>
      <c r="M101" s="162"/>
      <c r="N101" s="161"/>
      <c r="O101" s="161"/>
      <c r="P101" s="161"/>
      <c r="Q101" s="161"/>
      <c r="R101" s="162"/>
      <c r="S101" s="162"/>
      <c r="T101" s="162"/>
      <c r="U101" s="162"/>
      <c r="V101" s="162"/>
      <c r="W101" s="162"/>
      <c r="X101" s="162"/>
      <c r="Y101" s="162"/>
      <c r="Z101" s="152"/>
      <c r="AA101" s="152"/>
      <c r="AB101" s="152"/>
      <c r="AC101" s="152"/>
      <c r="AD101" s="152"/>
      <c r="AE101" s="152"/>
      <c r="AF101" s="152"/>
      <c r="AG101" s="152" t="s">
        <v>149</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x14ac:dyDescent="0.2">
      <c r="A102" s="168" t="s">
        <v>136</v>
      </c>
      <c r="B102" s="169" t="s">
        <v>88</v>
      </c>
      <c r="C102" s="190" t="s">
        <v>89</v>
      </c>
      <c r="D102" s="170"/>
      <c r="E102" s="171"/>
      <c r="F102" s="172"/>
      <c r="G102" s="172">
        <f>SUMIF(AG103:AG111,"&lt;&gt;NOR",G103:G111)</f>
        <v>0</v>
      </c>
      <c r="H102" s="172"/>
      <c r="I102" s="172">
        <f>SUM(I103:I111)</f>
        <v>0</v>
      </c>
      <c r="J102" s="172"/>
      <c r="K102" s="172">
        <f>SUM(K103:K111)</f>
        <v>0</v>
      </c>
      <c r="L102" s="172"/>
      <c r="M102" s="172">
        <f>SUM(M103:M111)</f>
        <v>0</v>
      </c>
      <c r="N102" s="171"/>
      <c r="O102" s="171">
        <f>SUM(O103:O111)</f>
        <v>0.01</v>
      </c>
      <c r="P102" s="171"/>
      <c r="Q102" s="171">
        <f>SUM(Q103:Q111)</f>
        <v>0</v>
      </c>
      <c r="R102" s="172"/>
      <c r="S102" s="172"/>
      <c r="T102" s="173"/>
      <c r="U102" s="167"/>
      <c r="V102" s="167">
        <f>SUM(V103:V111)</f>
        <v>0.18000000000000002</v>
      </c>
      <c r="W102" s="167"/>
      <c r="X102" s="167"/>
      <c r="Y102" s="167"/>
      <c r="AG102" t="s">
        <v>137</v>
      </c>
    </row>
    <row r="103" spans="1:60" outlineLevel="1" x14ac:dyDescent="0.2">
      <c r="A103" s="175">
        <v>35</v>
      </c>
      <c r="B103" s="176" t="s">
        <v>268</v>
      </c>
      <c r="C103" s="191" t="s">
        <v>269</v>
      </c>
      <c r="D103" s="177" t="s">
        <v>140</v>
      </c>
      <c r="E103" s="178">
        <v>1.9</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t="s">
        <v>270</v>
      </c>
      <c r="S103" s="180" t="s">
        <v>142</v>
      </c>
      <c r="T103" s="181" t="s">
        <v>142</v>
      </c>
      <c r="U103" s="162">
        <v>0.09</v>
      </c>
      <c r="V103" s="162">
        <f>ROUND(E103*U103,2)</f>
        <v>0.17</v>
      </c>
      <c r="W103" s="162"/>
      <c r="X103" s="162" t="s">
        <v>143</v>
      </c>
      <c r="Y103" s="162" t="s">
        <v>144</v>
      </c>
      <c r="Z103" s="152"/>
      <c r="AA103" s="152"/>
      <c r="AB103" s="152"/>
      <c r="AC103" s="152"/>
      <c r="AD103" s="152"/>
      <c r="AE103" s="152"/>
      <c r="AF103" s="152"/>
      <c r="AG103" s="152" t="s">
        <v>145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2" x14ac:dyDescent="0.2">
      <c r="A104" s="159"/>
      <c r="B104" s="160"/>
      <c r="C104" s="192" t="s">
        <v>160</v>
      </c>
      <c r="D104" s="163"/>
      <c r="E104" s="164">
        <v>1.9</v>
      </c>
      <c r="F104" s="162"/>
      <c r="G104" s="162"/>
      <c r="H104" s="162"/>
      <c r="I104" s="162"/>
      <c r="J104" s="162"/>
      <c r="K104" s="162"/>
      <c r="L104" s="162"/>
      <c r="M104" s="162"/>
      <c r="N104" s="161"/>
      <c r="O104" s="161"/>
      <c r="P104" s="161"/>
      <c r="Q104" s="161"/>
      <c r="R104" s="162"/>
      <c r="S104" s="162"/>
      <c r="T104" s="162"/>
      <c r="U104" s="162"/>
      <c r="V104" s="162"/>
      <c r="W104" s="162"/>
      <c r="X104" s="162"/>
      <c r="Y104" s="162"/>
      <c r="Z104" s="152"/>
      <c r="AA104" s="152"/>
      <c r="AB104" s="152"/>
      <c r="AC104" s="152"/>
      <c r="AD104" s="152"/>
      <c r="AE104" s="152"/>
      <c r="AF104" s="152"/>
      <c r="AG104" s="152" t="s">
        <v>149</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22.5" outlineLevel="1" x14ac:dyDescent="0.2">
      <c r="A105" s="175">
        <v>36</v>
      </c>
      <c r="B105" s="176" t="s">
        <v>271</v>
      </c>
      <c r="C105" s="191" t="s">
        <v>272</v>
      </c>
      <c r="D105" s="177" t="s">
        <v>140</v>
      </c>
      <c r="E105" s="178">
        <v>2.09</v>
      </c>
      <c r="F105" s="179"/>
      <c r="G105" s="180">
        <f>ROUND(E105*F105,2)</f>
        <v>0</v>
      </c>
      <c r="H105" s="179"/>
      <c r="I105" s="180">
        <f>ROUND(E105*H105,2)</f>
        <v>0</v>
      </c>
      <c r="J105" s="179"/>
      <c r="K105" s="180">
        <f>ROUND(E105*J105,2)</f>
        <v>0</v>
      </c>
      <c r="L105" s="180">
        <v>21</v>
      </c>
      <c r="M105" s="180">
        <f>G105*(1+L105/100)</f>
        <v>0</v>
      </c>
      <c r="N105" s="178">
        <v>2.3999999999999998E-3</v>
      </c>
      <c r="O105" s="178">
        <f>ROUND(E105*N105,2)</f>
        <v>0.01</v>
      </c>
      <c r="P105" s="178">
        <v>0</v>
      </c>
      <c r="Q105" s="178">
        <f>ROUND(E105*P105,2)</f>
        <v>0</v>
      </c>
      <c r="R105" s="180" t="s">
        <v>273</v>
      </c>
      <c r="S105" s="180" t="s">
        <v>142</v>
      </c>
      <c r="T105" s="181" t="s">
        <v>142</v>
      </c>
      <c r="U105" s="162">
        <v>0</v>
      </c>
      <c r="V105" s="162">
        <f>ROUND(E105*U105,2)</f>
        <v>0</v>
      </c>
      <c r="W105" s="162"/>
      <c r="X105" s="162" t="s">
        <v>274</v>
      </c>
      <c r="Y105" s="162" t="s">
        <v>144</v>
      </c>
      <c r="Z105" s="152"/>
      <c r="AA105" s="152"/>
      <c r="AB105" s="152"/>
      <c r="AC105" s="152"/>
      <c r="AD105" s="152"/>
      <c r="AE105" s="152"/>
      <c r="AF105" s="152"/>
      <c r="AG105" s="152" t="s">
        <v>275</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2" x14ac:dyDescent="0.2">
      <c r="A106" s="159"/>
      <c r="B106" s="160"/>
      <c r="C106" s="192" t="s">
        <v>276</v>
      </c>
      <c r="D106" s="163"/>
      <c r="E106" s="164">
        <v>2.09</v>
      </c>
      <c r="F106" s="162"/>
      <c r="G106" s="162"/>
      <c r="H106" s="162"/>
      <c r="I106" s="162"/>
      <c r="J106" s="162"/>
      <c r="K106" s="162"/>
      <c r="L106" s="162"/>
      <c r="M106" s="162"/>
      <c r="N106" s="161"/>
      <c r="O106" s="161"/>
      <c r="P106" s="161"/>
      <c r="Q106" s="161"/>
      <c r="R106" s="162"/>
      <c r="S106" s="162"/>
      <c r="T106" s="162"/>
      <c r="U106" s="162"/>
      <c r="V106" s="162"/>
      <c r="W106" s="162"/>
      <c r="X106" s="162"/>
      <c r="Y106" s="162"/>
      <c r="Z106" s="152"/>
      <c r="AA106" s="152"/>
      <c r="AB106" s="152"/>
      <c r="AC106" s="152"/>
      <c r="AD106" s="152"/>
      <c r="AE106" s="152"/>
      <c r="AF106" s="152"/>
      <c r="AG106" s="152" t="s">
        <v>149</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75">
        <v>37</v>
      </c>
      <c r="B107" s="176" t="s">
        <v>277</v>
      </c>
      <c r="C107" s="191" t="s">
        <v>278</v>
      </c>
      <c r="D107" s="177" t="s">
        <v>261</v>
      </c>
      <c r="E107" s="178">
        <v>5.0200000000000002E-3</v>
      </c>
      <c r="F107" s="179"/>
      <c r="G107" s="180">
        <f>ROUND(E107*F107,2)</f>
        <v>0</v>
      </c>
      <c r="H107" s="179"/>
      <c r="I107" s="180">
        <f>ROUND(E107*H107,2)</f>
        <v>0</v>
      </c>
      <c r="J107" s="179"/>
      <c r="K107" s="180">
        <f>ROUND(E107*J107,2)</f>
        <v>0</v>
      </c>
      <c r="L107" s="180">
        <v>21</v>
      </c>
      <c r="M107" s="180">
        <f>G107*(1+L107/100)</f>
        <v>0</v>
      </c>
      <c r="N107" s="178">
        <v>0</v>
      </c>
      <c r="O107" s="178">
        <f>ROUND(E107*N107,2)</f>
        <v>0</v>
      </c>
      <c r="P107" s="178">
        <v>0</v>
      </c>
      <c r="Q107" s="178">
        <f>ROUND(E107*P107,2)</f>
        <v>0</v>
      </c>
      <c r="R107" s="180" t="s">
        <v>270</v>
      </c>
      <c r="S107" s="180" t="s">
        <v>142</v>
      </c>
      <c r="T107" s="181" t="s">
        <v>142</v>
      </c>
      <c r="U107" s="162">
        <v>1.831</v>
      </c>
      <c r="V107" s="162">
        <f>ROUND(E107*U107,2)</f>
        <v>0.01</v>
      </c>
      <c r="W107" s="162"/>
      <c r="X107" s="162" t="s">
        <v>262</v>
      </c>
      <c r="Y107" s="162" t="s">
        <v>144</v>
      </c>
      <c r="Z107" s="152"/>
      <c r="AA107" s="152"/>
      <c r="AB107" s="152"/>
      <c r="AC107" s="152"/>
      <c r="AD107" s="152"/>
      <c r="AE107" s="152"/>
      <c r="AF107" s="152"/>
      <c r="AG107" s="152" t="s">
        <v>263</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2" x14ac:dyDescent="0.2">
      <c r="A108" s="159"/>
      <c r="B108" s="160"/>
      <c r="C108" s="257" t="s">
        <v>279</v>
      </c>
      <c r="D108" s="258"/>
      <c r="E108" s="258"/>
      <c r="F108" s="258"/>
      <c r="G108" s="258"/>
      <c r="H108" s="162"/>
      <c r="I108" s="162"/>
      <c r="J108" s="162"/>
      <c r="K108" s="162"/>
      <c r="L108" s="162"/>
      <c r="M108" s="162"/>
      <c r="N108" s="161"/>
      <c r="O108" s="161"/>
      <c r="P108" s="161"/>
      <c r="Q108" s="161"/>
      <c r="R108" s="162"/>
      <c r="S108" s="162"/>
      <c r="T108" s="162"/>
      <c r="U108" s="162"/>
      <c r="V108" s="162"/>
      <c r="W108" s="162"/>
      <c r="X108" s="162"/>
      <c r="Y108" s="162"/>
      <c r="Z108" s="152"/>
      <c r="AA108" s="152"/>
      <c r="AB108" s="152"/>
      <c r="AC108" s="152"/>
      <c r="AD108" s="152"/>
      <c r="AE108" s="152"/>
      <c r="AF108" s="152"/>
      <c r="AG108" s="152" t="s">
        <v>147</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2" x14ac:dyDescent="0.2">
      <c r="A109" s="159"/>
      <c r="B109" s="160"/>
      <c r="C109" s="192" t="s">
        <v>265</v>
      </c>
      <c r="D109" s="163"/>
      <c r="E109" s="164"/>
      <c r="F109" s="162"/>
      <c r="G109" s="162"/>
      <c r="H109" s="162"/>
      <c r="I109" s="162"/>
      <c r="J109" s="162"/>
      <c r="K109" s="162"/>
      <c r="L109" s="162"/>
      <c r="M109" s="162"/>
      <c r="N109" s="161"/>
      <c r="O109" s="161"/>
      <c r="P109" s="161"/>
      <c r="Q109" s="161"/>
      <c r="R109" s="162"/>
      <c r="S109" s="162"/>
      <c r="T109" s="162"/>
      <c r="U109" s="162"/>
      <c r="V109" s="162"/>
      <c r="W109" s="162"/>
      <c r="X109" s="162"/>
      <c r="Y109" s="162"/>
      <c r="Z109" s="152"/>
      <c r="AA109" s="152"/>
      <c r="AB109" s="152"/>
      <c r="AC109" s="152"/>
      <c r="AD109" s="152"/>
      <c r="AE109" s="152"/>
      <c r="AF109" s="152"/>
      <c r="AG109" s="152" t="s">
        <v>149</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3" x14ac:dyDescent="0.2">
      <c r="A110" s="159"/>
      <c r="B110" s="160"/>
      <c r="C110" s="192" t="s">
        <v>280</v>
      </c>
      <c r="D110" s="163"/>
      <c r="E110" s="164"/>
      <c r="F110" s="162"/>
      <c r="G110" s="162"/>
      <c r="H110" s="162"/>
      <c r="I110" s="162"/>
      <c r="J110" s="162"/>
      <c r="K110" s="162"/>
      <c r="L110" s="162"/>
      <c r="M110" s="162"/>
      <c r="N110" s="161"/>
      <c r="O110" s="161"/>
      <c r="P110" s="161"/>
      <c r="Q110" s="161"/>
      <c r="R110" s="162"/>
      <c r="S110" s="162"/>
      <c r="T110" s="162"/>
      <c r="U110" s="162"/>
      <c r="V110" s="162"/>
      <c r="W110" s="162"/>
      <c r="X110" s="162"/>
      <c r="Y110" s="162"/>
      <c r="Z110" s="152"/>
      <c r="AA110" s="152"/>
      <c r="AB110" s="152"/>
      <c r="AC110" s="152"/>
      <c r="AD110" s="152"/>
      <c r="AE110" s="152"/>
      <c r="AF110" s="152"/>
      <c r="AG110" s="152" t="s">
        <v>149</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3" x14ac:dyDescent="0.2">
      <c r="A111" s="159"/>
      <c r="B111" s="160"/>
      <c r="C111" s="192" t="s">
        <v>281</v>
      </c>
      <c r="D111" s="163"/>
      <c r="E111" s="164">
        <v>5.0200000000000002E-3</v>
      </c>
      <c r="F111" s="162"/>
      <c r="G111" s="162"/>
      <c r="H111" s="162"/>
      <c r="I111" s="162"/>
      <c r="J111" s="162"/>
      <c r="K111" s="162"/>
      <c r="L111" s="162"/>
      <c r="M111" s="162"/>
      <c r="N111" s="161"/>
      <c r="O111" s="161"/>
      <c r="P111" s="161"/>
      <c r="Q111" s="161"/>
      <c r="R111" s="162"/>
      <c r="S111" s="162"/>
      <c r="T111" s="162"/>
      <c r="U111" s="162"/>
      <c r="V111" s="162"/>
      <c r="W111" s="162"/>
      <c r="X111" s="162"/>
      <c r="Y111" s="162"/>
      <c r="Z111" s="152"/>
      <c r="AA111" s="152"/>
      <c r="AB111" s="152"/>
      <c r="AC111" s="152"/>
      <c r="AD111" s="152"/>
      <c r="AE111" s="152"/>
      <c r="AF111" s="152"/>
      <c r="AG111" s="152" t="s">
        <v>149</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x14ac:dyDescent="0.2">
      <c r="A112" s="168" t="s">
        <v>136</v>
      </c>
      <c r="B112" s="169" t="s">
        <v>90</v>
      </c>
      <c r="C112" s="190" t="s">
        <v>91</v>
      </c>
      <c r="D112" s="170"/>
      <c r="E112" s="171"/>
      <c r="F112" s="172"/>
      <c r="G112" s="172">
        <f>SUMIF(AG113:AG126,"&lt;&gt;NOR",G113:G126)</f>
        <v>0</v>
      </c>
      <c r="H112" s="172"/>
      <c r="I112" s="172">
        <f>SUM(I113:I126)</f>
        <v>0</v>
      </c>
      <c r="J112" s="172"/>
      <c r="K112" s="172">
        <f>SUM(K113:K126)</f>
        <v>0</v>
      </c>
      <c r="L112" s="172"/>
      <c r="M112" s="172">
        <f>SUM(M113:M126)</f>
        <v>0</v>
      </c>
      <c r="N112" s="171"/>
      <c r="O112" s="171">
        <f>SUM(O113:O126)</f>
        <v>0</v>
      </c>
      <c r="P112" s="171"/>
      <c r="Q112" s="171">
        <f>SUM(Q113:Q126)</f>
        <v>0</v>
      </c>
      <c r="R112" s="172"/>
      <c r="S112" s="172"/>
      <c r="T112" s="173"/>
      <c r="U112" s="167"/>
      <c r="V112" s="167">
        <f>SUM(V113:V126)</f>
        <v>0</v>
      </c>
      <c r="W112" s="167"/>
      <c r="X112" s="167"/>
      <c r="Y112" s="167"/>
      <c r="AG112" t="s">
        <v>137</v>
      </c>
    </row>
    <row r="113" spans="1:60" ht="22.5" outlineLevel="1" x14ac:dyDescent="0.2">
      <c r="A113" s="175">
        <v>38</v>
      </c>
      <c r="B113" s="176" t="s">
        <v>282</v>
      </c>
      <c r="C113" s="191" t="s">
        <v>283</v>
      </c>
      <c r="D113" s="177"/>
      <c r="E113" s="178">
        <v>0</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c r="S113" s="180" t="s">
        <v>200</v>
      </c>
      <c r="T113" s="181" t="s">
        <v>201</v>
      </c>
      <c r="U113" s="162">
        <v>0</v>
      </c>
      <c r="V113" s="162">
        <f>ROUND(E113*U113,2)</f>
        <v>0</v>
      </c>
      <c r="W113" s="162"/>
      <c r="X113" s="162" t="s">
        <v>284</v>
      </c>
      <c r="Y113" s="162" t="s">
        <v>144</v>
      </c>
      <c r="Z113" s="152"/>
      <c r="AA113" s="152"/>
      <c r="AB113" s="152"/>
      <c r="AC113" s="152"/>
      <c r="AD113" s="152"/>
      <c r="AE113" s="152"/>
      <c r="AF113" s="152"/>
      <c r="AG113" s="152" t="s">
        <v>285</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2" x14ac:dyDescent="0.2">
      <c r="A114" s="159"/>
      <c r="B114" s="160"/>
      <c r="C114" s="255" t="s">
        <v>286</v>
      </c>
      <c r="D114" s="256"/>
      <c r="E114" s="256"/>
      <c r="F114" s="256"/>
      <c r="G114" s="256"/>
      <c r="H114" s="162"/>
      <c r="I114" s="162"/>
      <c r="J114" s="162"/>
      <c r="K114" s="162"/>
      <c r="L114" s="162"/>
      <c r="M114" s="162"/>
      <c r="N114" s="161"/>
      <c r="O114" s="161"/>
      <c r="P114" s="161"/>
      <c r="Q114" s="161"/>
      <c r="R114" s="162"/>
      <c r="S114" s="162"/>
      <c r="T114" s="162"/>
      <c r="U114" s="162"/>
      <c r="V114" s="162"/>
      <c r="W114" s="162"/>
      <c r="X114" s="162"/>
      <c r="Y114" s="162"/>
      <c r="Z114" s="152"/>
      <c r="AA114" s="152"/>
      <c r="AB114" s="152"/>
      <c r="AC114" s="152"/>
      <c r="AD114" s="152"/>
      <c r="AE114" s="152"/>
      <c r="AF114" s="152"/>
      <c r="AG114" s="152" t="s">
        <v>159</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22.5" outlineLevel="1" x14ac:dyDescent="0.2">
      <c r="A115" s="183">
        <v>39</v>
      </c>
      <c r="B115" s="184" t="s">
        <v>287</v>
      </c>
      <c r="C115" s="193" t="s">
        <v>288</v>
      </c>
      <c r="D115" s="185" t="s">
        <v>289</v>
      </c>
      <c r="E115" s="186">
        <v>1</v>
      </c>
      <c r="F115" s="187"/>
      <c r="G115" s="188">
        <f t="shared" ref="G115:G126" si="0">ROUND(E115*F115,2)</f>
        <v>0</v>
      </c>
      <c r="H115" s="187"/>
      <c r="I115" s="188">
        <f t="shared" ref="I115:I126" si="1">ROUND(E115*H115,2)</f>
        <v>0</v>
      </c>
      <c r="J115" s="187"/>
      <c r="K115" s="188">
        <f t="shared" ref="K115:K126" si="2">ROUND(E115*J115,2)</f>
        <v>0</v>
      </c>
      <c r="L115" s="188">
        <v>21</v>
      </c>
      <c r="M115" s="188">
        <f t="shared" ref="M115:M126" si="3">G115*(1+L115/100)</f>
        <v>0</v>
      </c>
      <c r="N115" s="186">
        <v>0</v>
      </c>
      <c r="O115" s="186">
        <f t="shared" ref="O115:O126" si="4">ROUND(E115*N115,2)</f>
        <v>0</v>
      </c>
      <c r="P115" s="186">
        <v>0</v>
      </c>
      <c r="Q115" s="186">
        <f t="shared" ref="Q115:Q126" si="5">ROUND(E115*P115,2)</f>
        <v>0</v>
      </c>
      <c r="R115" s="188"/>
      <c r="S115" s="188" t="s">
        <v>200</v>
      </c>
      <c r="T115" s="189" t="s">
        <v>201</v>
      </c>
      <c r="U115" s="162">
        <v>0</v>
      </c>
      <c r="V115" s="162">
        <f t="shared" ref="V115:V126" si="6">ROUND(E115*U115,2)</f>
        <v>0</v>
      </c>
      <c r="W115" s="162"/>
      <c r="X115" s="162" t="s">
        <v>284</v>
      </c>
      <c r="Y115" s="162" t="s">
        <v>144</v>
      </c>
      <c r="Z115" s="152"/>
      <c r="AA115" s="152"/>
      <c r="AB115" s="152"/>
      <c r="AC115" s="152"/>
      <c r="AD115" s="152"/>
      <c r="AE115" s="152"/>
      <c r="AF115" s="152"/>
      <c r="AG115" s="152" t="s">
        <v>285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22.5" outlineLevel="1" x14ac:dyDescent="0.2">
      <c r="A116" s="183">
        <v>40</v>
      </c>
      <c r="B116" s="184" t="s">
        <v>290</v>
      </c>
      <c r="C116" s="193" t="s">
        <v>291</v>
      </c>
      <c r="D116" s="185" t="s">
        <v>289</v>
      </c>
      <c r="E116" s="186">
        <v>1</v>
      </c>
      <c r="F116" s="187"/>
      <c r="G116" s="188">
        <f t="shared" si="0"/>
        <v>0</v>
      </c>
      <c r="H116" s="187"/>
      <c r="I116" s="188">
        <f t="shared" si="1"/>
        <v>0</v>
      </c>
      <c r="J116" s="187"/>
      <c r="K116" s="188">
        <f t="shared" si="2"/>
        <v>0</v>
      </c>
      <c r="L116" s="188">
        <v>21</v>
      </c>
      <c r="M116" s="188">
        <f t="shared" si="3"/>
        <v>0</v>
      </c>
      <c r="N116" s="186">
        <v>0</v>
      </c>
      <c r="O116" s="186">
        <f t="shared" si="4"/>
        <v>0</v>
      </c>
      <c r="P116" s="186">
        <v>0</v>
      </c>
      <c r="Q116" s="186">
        <f t="shared" si="5"/>
        <v>0</v>
      </c>
      <c r="R116" s="188"/>
      <c r="S116" s="188" t="s">
        <v>200</v>
      </c>
      <c r="T116" s="189" t="s">
        <v>201</v>
      </c>
      <c r="U116" s="162">
        <v>0</v>
      </c>
      <c r="V116" s="162">
        <f t="shared" si="6"/>
        <v>0</v>
      </c>
      <c r="W116" s="162"/>
      <c r="X116" s="162" t="s">
        <v>284</v>
      </c>
      <c r="Y116" s="162" t="s">
        <v>144</v>
      </c>
      <c r="Z116" s="152"/>
      <c r="AA116" s="152"/>
      <c r="AB116" s="152"/>
      <c r="AC116" s="152"/>
      <c r="AD116" s="152"/>
      <c r="AE116" s="152"/>
      <c r="AF116" s="152"/>
      <c r="AG116" s="152" t="s">
        <v>285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22.5" outlineLevel="1" x14ac:dyDescent="0.2">
      <c r="A117" s="183">
        <v>41</v>
      </c>
      <c r="B117" s="184" t="s">
        <v>292</v>
      </c>
      <c r="C117" s="193" t="s">
        <v>293</v>
      </c>
      <c r="D117" s="185" t="s">
        <v>289</v>
      </c>
      <c r="E117" s="186">
        <v>1</v>
      </c>
      <c r="F117" s="187"/>
      <c r="G117" s="188">
        <f t="shared" si="0"/>
        <v>0</v>
      </c>
      <c r="H117" s="187"/>
      <c r="I117" s="188">
        <f t="shared" si="1"/>
        <v>0</v>
      </c>
      <c r="J117" s="187"/>
      <c r="K117" s="188">
        <f t="shared" si="2"/>
        <v>0</v>
      </c>
      <c r="L117" s="188">
        <v>21</v>
      </c>
      <c r="M117" s="188">
        <f t="shared" si="3"/>
        <v>0</v>
      </c>
      <c r="N117" s="186">
        <v>0</v>
      </c>
      <c r="O117" s="186">
        <f t="shared" si="4"/>
        <v>0</v>
      </c>
      <c r="P117" s="186">
        <v>0</v>
      </c>
      <c r="Q117" s="186">
        <f t="shared" si="5"/>
        <v>0</v>
      </c>
      <c r="R117" s="188"/>
      <c r="S117" s="188" t="s">
        <v>200</v>
      </c>
      <c r="T117" s="189" t="s">
        <v>201</v>
      </c>
      <c r="U117" s="162">
        <v>0</v>
      </c>
      <c r="V117" s="162">
        <f t="shared" si="6"/>
        <v>0</v>
      </c>
      <c r="W117" s="162"/>
      <c r="X117" s="162" t="s">
        <v>284</v>
      </c>
      <c r="Y117" s="162" t="s">
        <v>144</v>
      </c>
      <c r="Z117" s="152"/>
      <c r="AA117" s="152"/>
      <c r="AB117" s="152"/>
      <c r="AC117" s="152"/>
      <c r="AD117" s="152"/>
      <c r="AE117" s="152"/>
      <c r="AF117" s="152"/>
      <c r="AG117" s="152" t="s">
        <v>285</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83">
        <v>42</v>
      </c>
      <c r="B118" s="184" t="s">
        <v>294</v>
      </c>
      <c r="C118" s="193" t="s">
        <v>295</v>
      </c>
      <c r="D118" s="185" t="s">
        <v>289</v>
      </c>
      <c r="E118" s="186">
        <v>2</v>
      </c>
      <c r="F118" s="187"/>
      <c r="G118" s="188">
        <f t="shared" si="0"/>
        <v>0</v>
      </c>
      <c r="H118" s="187"/>
      <c r="I118" s="188">
        <f t="shared" si="1"/>
        <v>0</v>
      </c>
      <c r="J118" s="187"/>
      <c r="K118" s="188">
        <f t="shared" si="2"/>
        <v>0</v>
      </c>
      <c r="L118" s="188">
        <v>21</v>
      </c>
      <c r="M118" s="188">
        <f t="shared" si="3"/>
        <v>0</v>
      </c>
      <c r="N118" s="186">
        <v>0</v>
      </c>
      <c r="O118" s="186">
        <f t="shared" si="4"/>
        <v>0</v>
      </c>
      <c r="P118" s="186">
        <v>0</v>
      </c>
      <c r="Q118" s="186">
        <f t="shared" si="5"/>
        <v>0</v>
      </c>
      <c r="R118" s="188"/>
      <c r="S118" s="188" t="s">
        <v>200</v>
      </c>
      <c r="T118" s="189" t="s">
        <v>201</v>
      </c>
      <c r="U118" s="162">
        <v>0</v>
      </c>
      <c r="V118" s="162">
        <f t="shared" si="6"/>
        <v>0</v>
      </c>
      <c r="W118" s="162"/>
      <c r="X118" s="162" t="s">
        <v>284</v>
      </c>
      <c r="Y118" s="162" t="s">
        <v>144</v>
      </c>
      <c r="Z118" s="152"/>
      <c r="AA118" s="152"/>
      <c r="AB118" s="152"/>
      <c r="AC118" s="152"/>
      <c r="AD118" s="152"/>
      <c r="AE118" s="152"/>
      <c r="AF118" s="152"/>
      <c r="AG118" s="152" t="s">
        <v>285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83">
        <v>43</v>
      </c>
      <c r="B119" s="184" t="s">
        <v>296</v>
      </c>
      <c r="C119" s="193" t="s">
        <v>297</v>
      </c>
      <c r="D119" s="185" t="s">
        <v>289</v>
      </c>
      <c r="E119" s="186">
        <v>5</v>
      </c>
      <c r="F119" s="187"/>
      <c r="G119" s="188">
        <f t="shared" si="0"/>
        <v>0</v>
      </c>
      <c r="H119" s="187"/>
      <c r="I119" s="188">
        <f t="shared" si="1"/>
        <v>0</v>
      </c>
      <c r="J119" s="187"/>
      <c r="K119" s="188">
        <f t="shared" si="2"/>
        <v>0</v>
      </c>
      <c r="L119" s="188">
        <v>21</v>
      </c>
      <c r="M119" s="188">
        <f t="shared" si="3"/>
        <v>0</v>
      </c>
      <c r="N119" s="186">
        <v>0</v>
      </c>
      <c r="O119" s="186">
        <f t="shared" si="4"/>
        <v>0</v>
      </c>
      <c r="P119" s="186">
        <v>0</v>
      </c>
      <c r="Q119" s="186">
        <f t="shared" si="5"/>
        <v>0</v>
      </c>
      <c r="R119" s="188"/>
      <c r="S119" s="188" t="s">
        <v>200</v>
      </c>
      <c r="T119" s="189" t="s">
        <v>201</v>
      </c>
      <c r="U119" s="162">
        <v>0</v>
      </c>
      <c r="V119" s="162">
        <f t="shared" si="6"/>
        <v>0</v>
      </c>
      <c r="W119" s="162"/>
      <c r="X119" s="162" t="s">
        <v>284</v>
      </c>
      <c r="Y119" s="162" t="s">
        <v>144</v>
      </c>
      <c r="Z119" s="152"/>
      <c r="AA119" s="152"/>
      <c r="AB119" s="152"/>
      <c r="AC119" s="152"/>
      <c r="AD119" s="152"/>
      <c r="AE119" s="152"/>
      <c r="AF119" s="152"/>
      <c r="AG119" s="152" t="s">
        <v>285</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83">
        <v>44</v>
      </c>
      <c r="B120" s="184" t="s">
        <v>298</v>
      </c>
      <c r="C120" s="193" t="s">
        <v>299</v>
      </c>
      <c r="D120" s="185" t="s">
        <v>289</v>
      </c>
      <c r="E120" s="186">
        <v>3</v>
      </c>
      <c r="F120" s="187"/>
      <c r="G120" s="188">
        <f t="shared" si="0"/>
        <v>0</v>
      </c>
      <c r="H120" s="187"/>
      <c r="I120" s="188">
        <f t="shared" si="1"/>
        <v>0</v>
      </c>
      <c r="J120" s="187"/>
      <c r="K120" s="188">
        <f t="shared" si="2"/>
        <v>0</v>
      </c>
      <c r="L120" s="188">
        <v>21</v>
      </c>
      <c r="M120" s="188">
        <f t="shared" si="3"/>
        <v>0</v>
      </c>
      <c r="N120" s="186">
        <v>0</v>
      </c>
      <c r="O120" s="186">
        <f t="shared" si="4"/>
        <v>0</v>
      </c>
      <c r="P120" s="186">
        <v>0</v>
      </c>
      <c r="Q120" s="186">
        <f t="shared" si="5"/>
        <v>0</v>
      </c>
      <c r="R120" s="188"/>
      <c r="S120" s="188" t="s">
        <v>200</v>
      </c>
      <c r="T120" s="189" t="s">
        <v>201</v>
      </c>
      <c r="U120" s="162">
        <v>0</v>
      </c>
      <c r="V120" s="162">
        <f t="shared" si="6"/>
        <v>0</v>
      </c>
      <c r="W120" s="162"/>
      <c r="X120" s="162" t="s">
        <v>284</v>
      </c>
      <c r="Y120" s="162" t="s">
        <v>144</v>
      </c>
      <c r="Z120" s="152"/>
      <c r="AA120" s="152"/>
      <c r="AB120" s="152"/>
      <c r="AC120" s="152"/>
      <c r="AD120" s="152"/>
      <c r="AE120" s="152"/>
      <c r="AF120" s="152"/>
      <c r="AG120" s="152" t="s">
        <v>285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2.5" outlineLevel="1" x14ac:dyDescent="0.2">
      <c r="A121" s="183">
        <v>45</v>
      </c>
      <c r="B121" s="184" t="s">
        <v>300</v>
      </c>
      <c r="C121" s="193" t="s">
        <v>301</v>
      </c>
      <c r="D121" s="185" t="s">
        <v>289</v>
      </c>
      <c r="E121" s="186">
        <v>2</v>
      </c>
      <c r="F121" s="187"/>
      <c r="G121" s="188">
        <f t="shared" si="0"/>
        <v>0</v>
      </c>
      <c r="H121" s="187"/>
      <c r="I121" s="188">
        <f t="shared" si="1"/>
        <v>0</v>
      </c>
      <c r="J121" s="187"/>
      <c r="K121" s="188">
        <f t="shared" si="2"/>
        <v>0</v>
      </c>
      <c r="L121" s="188">
        <v>21</v>
      </c>
      <c r="M121" s="188">
        <f t="shared" si="3"/>
        <v>0</v>
      </c>
      <c r="N121" s="186">
        <v>0</v>
      </c>
      <c r="O121" s="186">
        <f t="shared" si="4"/>
        <v>0</v>
      </c>
      <c r="P121" s="186">
        <v>0</v>
      </c>
      <c r="Q121" s="186">
        <f t="shared" si="5"/>
        <v>0</v>
      </c>
      <c r="R121" s="188"/>
      <c r="S121" s="188" t="s">
        <v>200</v>
      </c>
      <c r="T121" s="189" t="s">
        <v>201</v>
      </c>
      <c r="U121" s="162">
        <v>0</v>
      </c>
      <c r="V121" s="162">
        <f t="shared" si="6"/>
        <v>0</v>
      </c>
      <c r="W121" s="162"/>
      <c r="X121" s="162" t="s">
        <v>284</v>
      </c>
      <c r="Y121" s="162" t="s">
        <v>144</v>
      </c>
      <c r="Z121" s="152"/>
      <c r="AA121" s="152"/>
      <c r="AB121" s="152"/>
      <c r="AC121" s="152"/>
      <c r="AD121" s="152"/>
      <c r="AE121" s="152"/>
      <c r="AF121" s="152"/>
      <c r="AG121" s="152" t="s">
        <v>285</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22.5" outlineLevel="1" x14ac:dyDescent="0.2">
      <c r="A122" s="183">
        <v>46</v>
      </c>
      <c r="B122" s="184" t="s">
        <v>302</v>
      </c>
      <c r="C122" s="193" t="s">
        <v>303</v>
      </c>
      <c r="D122" s="185" t="s">
        <v>289</v>
      </c>
      <c r="E122" s="186">
        <v>3</v>
      </c>
      <c r="F122" s="187"/>
      <c r="G122" s="188">
        <f t="shared" si="0"/>
        <v>0</v>
      </c>
      <c r="H122" s="187"/>
      <c r="I122" s="188">
        <f t="shared" si="1"/>
        <v>0</v>
      </c>
      <c r="J122" s="187"/>
      <c r="K122" s="188">
        <f t="shared" si="2"/>
        <v>0</v>
      </c>
      <c r="L122" s="188">
        <v>21</v>
      </c>
      <c r="M122" s="188">
        <f t="shared" si="3"/>
        <v>0</v>
      </c>
      <c r="N122" s="186">
        <v>0</v>
      </c>
      <c r="O122" s="186">
        <f t="shared" si="4"/>
        <v>0</v>
      </c>
      <c r="P122" s="186">
        <v>0</v>
      </c>
      <c r="Q122" s="186">
        <f t="shared" si="5"/>
        <v>0</v>
      </c>
      <c r="R122" s="188"/>
      <c r="S122" s="188" t="s">
        <v>200</v>
      </c>
      <c r="T122" s="189" t="s">
        <v>201</v>
      </c>
      <c r="U122" s="162">
        <v>0</v>
      </c>
      <c r="V122" s="162">
        <f t="shared" si="6"/>
        <v>0</v>
      </c>
      <c r="W122" s="162"/>
      <c r="X122" s="162" t="s">
        <v>284</v>
      </c>
      <c r="Y122" s="162" t="s">
        <v>144</v>
      </c>
      <c r="Z122" s="152"/>
      <c r="AA122" s="152"/>
      <c r="AB122" s="152"/>
      <c r="AC122" s="152"/>
      <c r="AD122" s="152"/>
      <c r="AE122" s="152"/>
      <c r="AF122" s="152"/>
      <c r="AG122" s="152" t="s">
        <v>285</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ht="22.5" outlineLevel="1" x14ac:dyDescent="0.2">
      <c r="A123" s="183">
        <v>47</v>
      </c>
      <c r="B123" s="184" t="s">
        <v>304</v>
      </c>
      <c r="C123" s="193" t="s">
        <v>305</v>
      </c>
      <c r="D123" s="185" t="s">
        <v>289</v>
      </c>
      <c r="E123" s="186">
        <v>3</v>
      </c>
      <c r="F123" s="187"/>
      <c r="G123" s="188">
        <f t="shared" si="0"/>
        <v>0</v>
      </c>
      <c r="H123" s="187"/>
      <c r="I123" s="188">
        <f t="shared" si="1"/>
        <v>0</v>
      </c>
      <c r="J123" s="187"/>
      <c r="K123" s="188">
        <f t="shared" si="2"/>
        <v>0</v>
      </c>
      <c r="L123" s="188">
        <v>21</v>
      </c>
      <c r="M123" s="188">
        <f t="shared" si="3"/>
        <v>0</v>
      </c>
      <c r="N123" s="186">
        <v>0</v>
      </c>
      <c r="O123" s="186">
        <f t="shared" si="4"/>
        <v>0</v>
      </c>
      <c r="P123" s="186">
        <v>0</v>
      </c>
      <c r="Q123" s="186">
        <f t="shared" si="5"/>
        <v>0</v>
      </c>
      <c r="R123" s="188"/>
      <c r="S123" s="188" t="s">
        <v>200</v>
      </c>
      <c r="T123" s="189" t="s">
        <v>201</v>
      </c>
      <c r="U123" s="162">
        <v>0</v>
      </c>
      <c r="V123" s="162">
        <f t="shared" si="6"/>
        <v>0</v>
      </c>
      <c r="W123" s="162"/>
      <c r="X123" s="162" t="s">
        <v>284</v>
      </c>
      <c r="Y123" s="162" t="s">
        <v>144</v>
      </c>
      <c r="Z123" s="152"/>
      <c r="AA123" s="152"/>
      <c r="AB123" s="152"/>
      <c r="AC123" s="152"/>
      <c r="AD123" s="152"/>
      <c r="AE123" s="152"/>
      <c r="AF123" s="152"/>
      <c r="AG123" s="152" t="s">
        <v>285</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22.5" outlineLevel="1" x14ac:dyDescent="0.2">
      <c r="A124" s="183">
        <v>48</v>
      </c>
      <c r="B124" s="184" t="s">
        <v>306</v>
      </c>
      <c r="C124" s="193" t="s">
        <v>307</v>
      </c>
      <c r="D124" s="185" t="s">
        <v>289</v>
      </c>
      <c r="E124" s="186">
        <v>3</v>
      </c>
      <c r="F124" s="187"/>
      <c r="G124" s="188">
        <f t="shared" si="0"/>
        <v>0</v>
      </c>
      <c r="H124" s="187"/>
      <c r="I124" s="188">
        <f t="shared" si="1"/>
        <v>0</v>
      </c>
      <c r="J124" s="187"/>
      <c r="K124" s="188">
        <f t="shared" si="2"/>
        <v>0</v>
      </c>
      <c r="L124" s="188">
        <v>21</v>
      </c>
      <c r="M124" s="188">
        <f t="shared" si="3"/>
        <v>0</v>
      </c>
      <c r="N124" s="186">
        <v>0</v>
      </c>
      <c r="O124" s="186">
        <f t="shared" si="4"/>
        <v>0</v>
      </c>
      <c r="P124" s="186">
        <v>0</v>
      </c>
      <c r="Q124" s="186">
        <f t="shared" si="5"/>
        <v>0</v>
      </c>
      <c r="R124" s="188"/>
      <c r="S124" s="188" t="s">
        <v>200</v>
      </c>
      <c r="T124" s="189" t="s">
        <v>201</v>
      </c>
      <c r="U124" s="162">
        <v>0</v>
      </c>
      <c r="V124" s="162">
        <f t="shared" si="6"/>
        <v>0</v>
      </c>
      <c r="W124" s="162"/>
      <c r="X124" s="162" t="s">
        <v>284</v>
      </c>
      <c r="Y124" s="162" t="s">
        <v>144</v>
      </c>
      <c r="Z124" s="152"/>
      <c r="AA124" s="152"/>
      <c r="AB124" s="152"/>
      <c r="AC124" s="152"/>
      <c r="AD124" s="152"/>
      <c r="AE124" s="152"/>
      <c r="AF124" s="152"/>
      <c r="AG124" s="152" t="s">
        <v>285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x14ac:dyDescent="0.2">
      <c r="A125" s="183">
        <v>49</v>
      </c>
      <c r="B125" s="184" t="s">
        <v>308</v>
      </c>
      <c r="C125" s="193" t="s">
        <v>309</v>
      </c>
      <c r="D125" s="185" t="s">
        <v>289</v>
      </c>
      <c r="E125" s="186">
        <v>1</v>
      </c>
      <c r="F125" s="187"/>
      <c r="G125" s="188">
        <f t="shared" si="0"/>
        <v>0</v>
      </c>
      <c r="H125" s="187"/>
      <c r="I125" s="188">
        <f t="shared" si="1"/>
        <v>0</v>
      </c>
      <c r="J125" s="187"/>
      <c r="K125" s="188">
        <f t="shared" si="2"/>
        <v>0</v>
      </c>
      <c r="L125" s="188">
        <v>21</v>
      </c>
      <c r="M125" s="188">
        <f t="shared" si="3"/>
        <v>0</v>
      </c>
      <c r="N125" s="186">
        <v>0</v>
      </c>
      <c r="O125" s="186">
        <f t="shared" si="4"/>
        <v>0</v>
      </c>
      <c r="P125" s="186">
        <v>0</v>
      </c>
      <c r="Q125" s="186">
        <f t="shared" si="5"/>
        <v>0</v>
      </c>
      <c r="R125" s="188"/>
      <c r="S125" s="188" t="s">
        <v>200</v>
      </c>
      <c r="T125" s="189" t="s">
        <v>201</v>
      </c>
      <c r="U125" s="162">
        <v>0</v>
      </c>
      <c r="V125" s="162">
        <f t="shared" si="6"/>
        <v>0</v>
      </c>
      <c r="W125" s="162"/>
      <c r="X125" s="162" t="s">
        <v>284</v>
      </c>
      <c r="Y125" s="162" t="s">
        <v>144</v>
      </c>
      <c r="Z125" s="152"/>
      <c r="AA125" s="152"/>
      <c r="AB125" s="152"/>
      <c r="AC125" s="152"/>
      <c r="AD125" s="152"/>
      <c r="AE125" s="152"/>
      <c r="AF125" s="152"/>
      <c r="AG125" s="152" t="s">
        <v>285</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ht="22.5" outlineLevel="1" x14ac:dyDescent="0.2">
      <c r="A126" s="183">
        <v>50</v>
      </c>
      <c r="B126" s="184" t="s">
        <v>310</v>
      </c>
      <c r="C126" s="193" t="s">
        <v>311</v>
      </c>
      <c r="D126" s="185" t="s">
        <v>289</v>
      </c>
      <c r="E126" s="186">
        <v>1</v>
      </c>
      <c r="F126" s="187"/>
      <c r="G126" s="188">
        <f t="shared" si="0"/>
        <v>0</v>
      </c>
      <c r="H126" s="187"/>
      <c r="I126" s="188">
        <f t="shared" si="1"/>
        <v>0</v>
      </c>
      <c r="J126" s="187"/>
      <c r="K126" s="188">
        <f t="shared" si="2"/>
        <v>0</v>
      </c>
      <c r="L126" s="188">
        <v>21</v>
      </c>
      <c r="M126" s="188">
        <f t="shared" si="3"/>
        <v>0</v>
      </c>
      <c r="N126" s="186">
        <v>0</v>
      </c>
      <c r="O126" s="186">
        <f t="shared" si="4"/>
        <v>0</v>
      </c>
      <c r="P126" s="186">
        <v>0</v>
      </c>
      <c r="Q126" s="186">
        <f t="shared" si="5"/>
        <v>0</v>
      </c>
      <c r="R126" s="188"/>
      <c r="S126" s="188" t="s">
        <v>200</v>
      </c>
      <c r="T126" s="189" t="s">
        <v>201</v>
      </c>
      <c r="U126" s="162">
        <v>0</v>
      </c>
      <c r="V126" s="162">
        <f t="shared" si="6"/>
        <v>0</v>
      </c>
      <c r="W126" s="162"/>
      <c r="X126" s="162" t="s">
        <v>284</v>
      </c>
      <c r="Y126" s="162" t="s">
        <v>144</v>
      </c>
      <c r="Z126" s="152"/>
      <c r="AA126" s="152"/>
      <c r="AB126" s="152"/>
      <c r="AC126" s="152"/>
      <c r="AD126" s="152"/>
      <c r="AE126" s="152"/>
      <c r="AF126" s="152"/>
      <c r="AG126" s="152" t="s">
        <v>285</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x14ac:dyDescent="0.2">
      <c r="A127" s="168" t="s">
        <v>136</v>
      </c>
      <c r="B127" s="169" t="s">
        <v>92</v>
      </c>
      <c r="C127" s="190" t="s">
        <v>93</v>
      </c>
      <c r="D127" s="170"/>
      <c r="E127" s="171"/>
      <c r="F127" s="172"/>
      <c r="G127" s="172">
        <f>SUMIF(AG128:AG132,"&lt;&gt;NOR",G128:G132)</f>
        <v>0</v>
      </c>
      <c r="H127" s="172"/>
      <c r="I127" s="172">
        <f>SUM(I128:I132)</f>
        <v>0</v>
      </c>
      <c r="J127" s="172"/>
      <c r="K127" s="172">
        <f>SUM(K128:K132)</f>
        <v>0</v>
      </c>
      <c r="L127" s="172"/>
      <c r="M127" s="172">
        <f>SUM(M128:M132)</f>
        <v>0</v>
      </c>
      <c r="N127" s="171"/>
      <c r="O127" s="171">
        <f>SUM(O128:O132)</f>
        <v>0</v>
      </c>
      <c r="P127" s="171"/>
      <c r="Q127" s="171">
        <f>SUM(Q128:Q132)</f>
        <v>0</v>
      </c>
      <c r="R127" s="172"/>
      <c r="S127" s="172"/>
      <c r="T127" s="173"/>
      <c r="U127" s="167"/>
      <c r="V127" s="167">
        <f>SUM(V128:V132)</f>
        <v>0</v>
      </c>
      <c r="W127" s="167"/>
      <c r="X127" s="167"/>
      <c r="Y127" s="167"/>
      <c r="AG127" t="s">
        <v>137</v>
      </c>
    </row>
    <row r="128" spans="1:60" ht="22.5" outlineLevel="1" x14ac:dyDescent="0.2">
      <c r="A128" s="175">
        <v>51</v>
      </c>
      <c r="B128" s="176" t="s">
        <v>282</v>
      </c>
      <c r="C128" s="191" t="s">
        <v>283</v>
      </c>
      <c r="D128" s="177"/>
      <c r="E128" s="178">
        <v>0</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200</v>
      </c>
      <c r="T128" s="181" t="s">
        <v>201</v>
      </c>
      <c r="U128" s="162">
        <v>0</v>
      </c>
      <c r="V128" s="162">
        <f>ROUND(E128*U128,2)</f>
        <v>0</v>
      </c>
      <c r="W128" s="162"/>
      <c r="X128" s="162" t="s">
        <v>284</v>
      </c>
      <c r="Y128" s="162" t="s">
        <v>144</v>
      </c>
      <c r="Z128" s="152"/>
      <c r="AA128" s="152"/>
      <c r="AB128" s="152"/>
      <c r="AC128" s="152"/>
      <c r="AD128" s="152"/>
      <c r="AE128" s="152"/>
      <c r="AF128" s="152"/>
      <c r="AG128" s="152" t="s">
        <v>285</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2" x14ac:dyDescent="0.2">
      <c r="A129" s="159"/>
      <c r="B129" s="160"/>
      <c r="C129" s="255" t="s">
        <v>286</v>
      </c>
      <c r="D129" s="256"/>
      <c r="E129" s="256"/>
      <c r="F129" s="256"/>
      <c r="G129" s="256"/>
      <c r="H129" s="162"/>
      <c r="I129" s="162"/>
      <c r="J129" s="162"/>
      <c r="K129" s="162"/>
      <c r="L129" s="162"/>
      <c r="M129" s="162"/>
      <c r="N129" s="161"/>
      <c r="O129" s="161"/>
      <c r="P129" s="161"/>
      <c r="Q129" s="161"/>
      <c r="R129" s="162"/>
      <c r="S129" s="162"/>
      <c r="T129" s="162"/>
      <c r="U129" s="162"/>
      <c r="V129" s="162"/>
      <c r="W129" s="162"/>
      <c r="X129" s="162"/>
      <c r="Y129" s="162"/>
      <c r="Z129" s="152"/>
      <c r="AA129" s="152"/>
      <c r="AB129" s="152"/>
      <c r="AC129" s="152"/>
      <c r="AD129" s="152"/>
      <c r="AE129" s="152"/>
      <c r="AF129" s="152"/>
      <c r="AG129" s="152" t="s">
        <v>159</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2.5" outlineLevel="1" x14ac:dyDescent="0.2">
      <c r="A130" s="183">
        <v>52</v>
      </c>
      <c r="B130" s="184" t="s">
        <v>312</v>
      </c>
      <c r="C130" s="193" t="s">
        <v>313</v>
      </c>
      <c r="D130" s="185" t="s">
        <v>289</v>
      </c>
      <c r="E130" s="186">
        <v>1</v>
      </c>
      <c r="F130" s="187"/>
      <c r="G130" s="188">
        <f>ROUND(E130*F130,2)</f>
        <v>0</v>
      </c>
      <c r="H130" s="187"/>
      <c r="I130" s="188">
        <f>ROUND(E130*H130,2)</f>
        <v>0</v>
      </c>
      <c r="J130" s="187"/>
      <c r="K130" s="188">
        <f>ROUND(E130*J130,2)</f>
        <v>0</v>
      </c>
      <c r="L130" s="188">
        <v>21</v>
      </c>
      <c r="M130" s="188">
        <f>G130*(1+L130/100)</f>
        <v>0</v>
      </c>
      <c r="N130" s="186">
        <v>0</v>
      </c>
      <c r="O130" s="186">
        <f>ROUND(E130*N130,2)</f>
        <v>0</v>
      </c>
      <c r="P130" s="186">
        <v>0</v>
      </c>
      <c r="Q130" s="186">
        <f>ROUND(E130*P130,2)</f>
        <v>0</v>
      </c>
      <c r="R130" s="188"/>
      <c r="S130" s="188" t="s">
        <v>200</v>
      </c>
      <c r="T130" s="189" t="s">
        <v>201</v>
      </c>
      <c r="U130" s="162">
        <v>0</v>
      </c>
      <c r="V130" s="162">
        <f>ROUND(E130*U130,2)</f>
        <v>0</v>
      </c>
      <c r="W130" s="162"/>
      <c r="X130" s="162" t="s">
        <v>284</v>
      </c>
      <c r="Y130" s="162" t="s">
        <v>144</v>
      </c>
      <c r="Z130" s="152"/>
      <c r="AA130" s="152"/>
      <c r="AB130" s="152"/>
      <c r="AC130" s="152"/>
      <c r="AD130" s="152"/>
      <c r="AE130" s="152"/>
      <c r="AF130" s="152"/>
      <c r="AG130" s="152" t="s">
        <v>285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83">
        <v>53</v>
      </c>
      <c r="B131" s="184" t="s">
        <v>314</v>
      </c>
      <c r="C131" s="193" t="s">
        <v>315</v>
      </c>
      <c r="D131" s="185" t="s">
        <v>316</v>
      </c>
      <c r="E131" s="186">
        <v>15</v>
      </c>
      <c r="F131" s="187"/>
      <c r="G131" s="188">
        <f>ROUND(E131*F131,2)</f>
        <v>0</v>
      </c>
      <c r="H131" s="187"/>
      <c r="I131" s="188">
        <f>ROUND(E131*H131,2)</f>
        <v>0</v>
      </c>
      <c r="J131" s="187"/>
      <c r="K131" s="188">
        <f>ROUND(E131*J131,2)</f>
        <v>0</v>
      </c>
      <c r="L131" s="188">
        <v>21</v>
      </c>
      <c r="M131" s="188">
        <f>G131*(1+L131/100)</f>
        <v>0</v>
      </c>
      <c r="N131" s="186">
        <v>0</v>
      </c>
      <c r="O131" s="186">
        <f>ROUND(E131*N131,2)</f>
        <v>0</v>
      </c>
      <c r="P131" s="186">
        <v>0</v>
      </c>
      <c r="Q131" s="186">
        <f>ROUND(E131*P131,2)</f>
        <v>0</v>
      </c>
      <c r="R131" s="188"/>
      <c r="S131" s="188" t="s">
        <v>200</v>
      </c>
      <c r="T131" s="189" t="s">
        <v>201</v>
      </c>
      <c r="U131" s="162">
        <v>0</v>
      </c>
      <c r="V131" s="162">
        <f>ROUND(E131*U131,2)</f>
        <v>0</v>
      </c>
      <c r="W131" s="162"/>
      <c r="X131" s="162" t="s">
        <v>284</v>
      </c>
      <c r="Y131" s="162" t="s">
        <v>144</v>
      </c>
      <c r="Z131" s="152"/>
      <c r="AA131" s="152"/>
      <c r="AB131" s="152"/>
      <c r="AC131" s="152"/>
      <c r="AD131" s="152"/>
      <c r="AE131" s="152"/>
      <c r="AF131" s="152"/>
      <c r="AG131" s="152" t="s">
        <v>285</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83">
        <v>54</v>
      </c>
      <c r="B132" s="184" t="s">
        <v>317</v>
      </c>
      <c r="C132" s="193" t="s">
        <v>318</v>
      </c>
      <c r="D132" s="185" t="s">
        <v>319</v>
      </c>
      <c r="E132" s="186">
        <v>1</v>
      </c>
      <c r="F132" s="187"/>
      <c r="G132" s="188">
        <f>ROUND(E132*F132,2)</f>
        <v>0</v>
      </c>
      <c r="H132" s="187"/>
      <c r="I132" s="188">
        <f>ROUND(E132*H132,2)</f>
        <v>0</v>
      </c>
      <c r="J132" s="187"/>
      <c r="K132" s="188">
        <f>ROUND(E132*J132,2)</f>
        <v>0</v>
      </c>
      <c r="L132" s="188">
        <v>21</v>
      </c>
      <c r="M132" s="188">
        <f>G132*(1+L132/100)</f>
        <v>0</v>
      </c>
      <c r="N132" s="186">
        <v>0</v>
      </c>
      <c r="O132" s="186">
        <f>ROUND(E132*N132,2)</f>
        <v>0</v>
      </c>
      <c r="P132" s="186">
        <v>0</v>
      </c>
      <c r="Q132" s="186">
        <f>ROUND(E132*P132,2)</f>
        <v>0</v>
      </c>
      <c r="R132" s="188"/>
      <c r="S132" s="188" t="s">
        <v>200</v>
      </c>
      <c r="T132" s="189" t="s">
        <v>201</v>
      </c>
      <c r="U132" s="162">
        <v>0</v>
      </c>
      <c r="V132" s="162">
        <f>ROUND(E132*U132,2)</f>
        <v>0</v>
      </c>
      <c r="W132" s="162"/>
      <c r="X132" s="162" t="s">
        <v>284</v>
      </c>
      <c r="Y132" s="162" t="s">
        <v>144</v>
      </c>
      <c r="Z132" s="152"/>
      <c r="AA132" s="152"/>
      <c r="AB132" s="152"/>
      <c r="AC132" s="152"/>
      <c r="AD132" s="152"/>
      <c r="AE132" s="152"/>
      <c r="AF132" s="152"/>
      <c r="AG132" s="152" t="s">
        <v>285</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x14ac:dyDescent="0.2">
      <c r="A133" s="168" t="s">
        <v>136</v>
      </c>
      <c r="B133" s="169" t="s">
        <v>94</v>
      </c>
      <c r="C133" s="190" t="s">
        <v>95</v>
      </c>
      <c r="D133" s="170"/>
      <c r="E133" s="171"/>
      <c r="F133" s="172"/>
      <c r="G133" s="172">
        <f>SUMIF(AG134:AG160,"&lt;&gt;NOR",G134:G160)</f>
        <v>0</v>
      </c>
      <c r="H133" s="172"/>
      <c r="I133" s="172">
        <f>SUM(I134:I160)</f>
        <v>0</v>
      </c>
      <c r="J133" s="172"/>
      <c r="K133" s="172">
        <f>SUM(K134:K160)</f>
        <v>0</v>
      </c>
      <c r="L133" s="172"/>
      <c r="M133" s="172">
        <f>SUM(M134:M160)</f>
        <v>0</v>
      </c>
      <c r="N133" s="171"/>
      <c r="O133" s="171">
        <f>SUM(O134:O160)</f>
        <v>0.13</v>
      </c>
      <c r="P133" s="171"/>
      <c r="Q133" s="171">
        <f>SUM(Q134:Q160)</f>
        <v>0</v>
      </c>
      <c r="R133" s="172"/>
      <c r="S133" s="172"/>
      <c r="T133" s="173"/>
      <c r="U133" s="167"/>
      <c r="V133" s="167">
        <f>SUM(V134:V160)</f>
        <v>27.089999999999996</v>
      </c>
      <c r="W133" s="167"/>
      <c r="X133" s="167"/>
      <c r="Y133" s="167"/>
      <c r="AG133" t="s">
        <v>137</v>
      </c>
    </row>
    <row r="134" spans="1:60" outlineLevel="1" x14ac:dyDescent="0.2">
      <c r="A134" s="175">
        <v>55</v>
      </c>
      <c r="B134" s="176" t="s">
        <v>320</v>
      </c>
      <c r="C134" s="191" t="s">
        <v>321</v>
      </c>
      <c r="D134" s="177" t="s">
        <v>226</v>
      </c>
      <c r="E134" s="178">
        <v>59.72</v>
      </c>
      <c r="F134" s="179"/>
      <c r="G134" s="180">
        <f>ROUND(E134*F134,2)</f>
        <v>0</v>
      </c>
      <c r="H134" s="179"/>
      <c r="I134" s="180">
        <f>ROUND(E134*H134,2)</f>
        <v>0</v>
      </c>
      <c r="J134" s="179"/>
      <c r="K134" s="180">
        <f>ROUND(E134*J134,2)</f>
        <v>0</v>
      </c>
      <c r="L134" s="180">
        <v>21</v>
      </c>
      <c r="M134" s="180">
        <f>G134*(1+L134/100)</f>
        <v>0</v>
      </c>
      <c r="N134" s="178">
        <v>2.4000000000000001E-4</v>
      </c>
      <c r="O134" s="178">
        <f>ROUND(E134*N134,2)</f>
        <v>0.01</v>
      </c>
      <c r="P134" s="178">
        <v>0</v>
      </c>
      <c r="Q134" s="178">
        <f>ROUND(E134*P134,2)</f>
        <v>0</v>
      </c>
      <c r="R134" s="180" t="s">
        <v>243</v>
      </c>
      <c r="S134" s="180" t="s">
        <v>142</v>
      </c>
      <c r="T134" s="181" t="s">
        <v>142</v>
      </c>
      <c r="U134" s="162">
        <v>0.18</v>
      </c>
      <c r="V134" s="162">
        <f>ROUND(E134*U134,2)</f>
        <v>10.75</v>
      </c>
      <c r="W134" s="162"/>
      <c r="X134" s="162" t="s">
        <v>143</v>
      </c>
      <c r="Y134" s="162" t="s">
        <v>144</v>
      </c>
      <c r="Z134" s="152"/>
      <c r="AA134" s="152"/>
      <c r="AB134" s="152"/>
      <c r="AC134" s="152"/>
      <c r="AD134" s="152"/>
      <c r="AE134" s="152"/>
      <c r="AF134" s="152"/>
      <c r="AG134" s="152" t="s">
        <v>145</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2" x14ac:dyDescent="0.2">
      <c r="A135" s="159"/>
      <c r="B135" s="160"/>
      <c r="C135" s="255" t="s">
        <v>322</v>
      </c>
      <c r="D135" s="256"/>
      <c r="E135" s="256"/>
      <c r="F135" s="256"/>
      <c r="G135" s="256"/>
      <c r="H135" s="162"/>
      <c r="I135" s="162"/>
      <c r="J135" s="162"/>
      <c r="K135" s="162"/>
      <c r="L135" s="162"/>
      <c r="M135" s="162"/>
      <c r="N135" s="161"/>
      <c r="O135" s="161"/>
      <c r="P135" s="161"/>
      <c r="Q135" s="161"/>
      <c r="R135" s="162"/>
      <c r="S135" s="162"/>
      <c r="T135" s="162"/>
      <c r="U135" s="162"/>
      <c r="V135" s="162"/>
      <c r="W135" s="162"/>
      <c r="X135" s="162"/>
      <c r="Y135" s="162"/>
      <c r="Z135" s="152"/>
      <c r="AA135" s="152"/>
      <c r="AB135" s="152"/>
      <c r="AC135" s="152"/>
      <c r="AD135" s="152"/>
      <c r="AE135" s="152"/>
      <c r="AF135" s="152"/>
      <c r="AG135" s="152" t="s">
        <v>159</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2" x14ac:dyDescent="0.2">
      <c r="A136" s="159"/>
      <c r="B136" s="160"/>
      <c r="C136" s="192" t="s">
        <v>323</v>
      </c>
      <c r="D136" s="163"/>
      <c r="E136" s="164">
        <v>19.34</v>
      </c>
      <c r="F136" s="162"/>
      <c r="G136" s="162"/>
      <c r="H136" s="162"/>
      <c r="I136" s="162"/>
      <c r="J136" s="162"/>
      <c r="K136" s="162"/>
      <c r="L136" s="162"/>
      <c r="M136" s="162"/>
      <c r="N136" s="161"/>
      <c r="O136" s="161"/>
      <c r="P136" s="161"/>
      <c r="Q136" s="161"/>
      <c r="R136" s="162"/>
      <c r="S136" s="162"/>
      <c r="T136" s="162"/>
      <c r="U136" s="162"/>
      <c r="V136" s="162"/>
      <c r="W136" s="162"/>
      <c r="X136" s="162"/>
      <c r="Y136" s="162"/>
      <c r="Z136" s="152"/>
      <c r="AA136" s="152"/>
      <c r="AB136" s="152"/>
      <c r="AC136" s="152"/>
      <c r="AD136" s="152"/>
      <c r="AE136" s="152"/>
      <c r="AF136" s="152"/>
      <c r="AG136" s="152" t="s">
        <v>149</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3" x14ac:dyDescent="0.2">
      <c r="A137" s="159"/>
      <c r="B137" s="160"/>
      <c r="C137" s="192" t="s">
        <v>324</v>
      </c>
      <c r="D137" s="163"/>
      <c r="E137" s="164">
        <v>15.815</v>
      </c>
      <c r="F137" s="162"/>
      <c r="G137" s="162"/>
      <c r="H137" s="162"/>
      <c r="I137" s="162"/>
      <c r="J137" s="162"/>
      <c r="K137" s="162"/>
      <c r="L137" s="162"/>
      <c r="M137" s="162"/>
      <c r="N137" s="161"/>
      <c r="O137" s="161"/>
      <c r="P137" s="161"/>
      <c r="Q137" s="161"/>
      <c r="R137" s="162"/>
      <c r="S137" s="162"/>
      <c r="T137" s="162"/>
      <c r="U137" s="162"/>
      <c r="V137" s="162"/>
      <c r="W137" s="162"/>
      <c r="X137" s="162"/>
      <c r="Y137" s="162"/>
      <c r="Z137" s="152"/>
      <c r="AA137" s="152"/>
      <c r="AB137" s="152"/>
      <c r="AC137" s="152"/>
      <c r="AD137" s="152"/>
      <c r="AE137" s="152"/>
      <c r="AF137" s="152"/>
      <c r="AG137" s="152" t="s">
        <v>149</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3" x14ac:dyDescent="0.2">
      <c r="A138" s="159"/>
      <c r="B138" s="160"/>
      <c r="C138" s="192" t="s">
        <v>245</v>
      </c>
      <c r="D138" s="163"/>
      <c r="E138" s="164">
        <v>15.22</v>
      </c>
      <c r="F138" s="162"/>
      <c r="G138" s="162"/>
      <c r="H138" s="162"/>
      <c r="I138" s="162"/>
      <c r="J138" s="162"/>
      <c r="K138" s="162"/>
      <c r="L138" s="162"/>
      <c r="M138" s="162"/>
      <c r="N138" s="161"/>
      <c r="O138" s="161"/>
      <c r="P138" s="161"/>
      <c r="Q138" s="161"/>
      <c r="R138" s="162"/>
      <c r="S138" s="162"/>
      <c r="T138" s="162"/>
      <c r="U138" s="162"/>
      <c r="V138" s="162"/>
      <c r="W138" s="162"/>
      <c r="X138" s="162"/>
      <c r="Y138" s="162"/>
      <c r="Z138" s="152"/>
      <c r="AA138" s="152"/>
      <c r="AB138" s="152"/>
      <c r="AC138" s="152"/>
      <c r="AD138" s="152"/>
      <c r="AE138" s="152"/>
      <c r="AF138" s="152"/>
      <c r="AG138" s="152" t="s">
        <v>149</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3" x14ac:dyDescent="0.2">
      <c r="A139" s="159"/>
      <c r="B139" s="160"/>
      <c r="C139" s="192" t="s">
        <v>246</v>
      </c>
      <c r="D139" s="163"/>
      <c r="E139" s="164">
        <v>9.3450000000000006</v>
      </c>
      <c r="F139" s="162"/>
      <c r="G139" s="162"/>
      <c r="H139" s="162"/>
      <c r="I139" s="162"/>
      <c r="J139" s="162"/>
      <c r="K139" s="162"/>
      <c r="L139" s="162"/>
      <c r="M139" s="162"/>
      <c r="N139" s="161"/>
      <c r="O139" s="161"/>
      <c r="P139" s="161"/>
      <c r="Q139" s="161"/>
      <c r="R139" s="162"/>
      <c r="S139" s="162"/>
      <c r="T139" s="162"/>
      <c r="U139" s="162"/>
      <c r="V139" s="162"/>
      <c r="W139" s="162"/>
      <c r="X139" s="162"/>
      <c r="Y139" s="162"/>
      <c r="Z139" s="152"/>
      <c r="AA139" s="152"/>
      <c r="AB139" s="152"/>
      <c r="AC139" s="152"/>
      <c r="AD139" s="152"/>
      <c r="AE139" s="152"/>
      <c r="AF139" s="152"/>
      <c r="AG139" s="152" t="s">
        <v>149</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75">
        <v>56</v>
      </c>
      <c r="B140" s="176" t="s">
        <v>325</v>
      </c>
      <c r="C140" s="191" t="s">
        <v>326</v>
      </c>
      <c r="D140" s="177" t="s">
        <v>140</v>
      </c>
      <c r="E140" s="178">
        <v>17.100000000000001</v>
      </c>
      <c r="F140" s="179"/>
      <c r="G140" s="180">
        <f>ROUND(E140*F140,2)</f>
        <v>0</v>
      </c>
      <c r="H140" s="179"/>
      <c r="I140" s="180">
        <f>ROUND(E140*H140,2)</f>
        <v>0</v>
      </c>
      <c r="J140" s="179"/>
      <c r="K140" s="180">
        <f>ROUND(E140*J140,2)</f>
        <v>0</v>
      </c>
      <c r="L140" s="180">
        <v>21</v>
      </c>
      <c r="M140" s="180">
        <f>G140*(1+L140/100)</f>
        <v>0</v>
      </c>
      <c r="N140" s="178">
        <v>2.5000000000000001E-4</v>
      </c>
      <c r="O140" s="178">
        <f>ROUND(E140*N140,2)</f>
        <v>0</v>
      </c>
      <c r="P140" s="178">
        <v>0</v>
      </c>
      <c r="Q140" s="178">
        <f>ROUND(E140*P140,2)</f>
        <v>0</v>
      </c>
      <c r="R140" s="180" t="s">
        <v>243</v>
      </c>
      <c r="S140" s="180" t="s">
        <v>142</v>
      </c>
      <c r="T140" s="181" t="s">
        <v>142</v>
      </c>
      <c r="U140" s="162">
        <v>0.21665999999999999</v>
      </c>
      <c r="V140" s="162">
        <f>ROUND(E140*U140,2)</f>
        <v>3.7</v>
      </c>
      <c r="W140" s="162"/>
      <c r="X140" s="162" t="s">
        <v>143</v>
      </c>
      <c r="Y140" s="162" t="s">
        <v>144</v>
      </c>
      <c r="Z140" s="152"/>
      <c r="AA140" s="152"/>
      <c r="AB140" s="152"/>
      <c r="AC140" s="152"/>
      <c r="AD140" s="152"/>
      <c r="AE140" s="152"/>
      <c r="AF140" s="152"/>
      <c r="AG140" s="152" t="s">
        <v>145</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2" x14ac:dyDescent="0.2">
      <c r="A141" s="159"/>
      <c r="B141" s="160"/>
      <c r="C141" s="257" t="s">
        <v>327</v>
      </c>
      <c r="D141" s="258"/>
      <c r="E141" s="258"/>
      <c r="F141" s="258"/>
      <c r="G141" s="258"/>
      <c r="H141" s="162"/>
      <c r="I141" s="162"/>
      <c r="J141" s="162"/>
      <c r="K141" s="162"/>
      <c r="L141" s="162"/>
      <c r="M141" s="162"/>
      <c r="N141" s="161"/>
      <c r="O141" s="161"/>
      <c r="P141" s="161"/>
      <c r="Q141" s="161"/>
      <c r="R141" s="162"/>
      <c r="S141" s="162"/>
      <c r="T141" s="162"/>
      <c r="U141" s="162"/>
      <c r="V141" s="162"/>
      <c r="W141" s="162"/>
      <c r="X141" s="162"/>
      <c r="Y141" s="162"/>
      <c r="Z141" s="152"/>
      <c r="AA141" s="152"/>
      <c r="AB141" s="152"/>
      <c r="AC141" s="152"/>
      <c r="AD141" s="152"/>
      <c r="AE141" s="152"/>
      <c r="AF141" s="152"/>
      <c r="AG141" s="152" t="s">
        <v>147</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2" x14ac:dyDescent="0.2">
      <c r="A142" s="159"/>
      <c r="B142" s="160"/>
      <c r="C142" s="192" t="s">
        <v>328</v>
      </c>
      <c r="D142" s="163"/>
      <c r="E142" s="164">
        <v>17.100000000000001</v>
      </c>
      <c r="F142" s="162"/>
      <c r="G142" s="162"/>
      <c r="H142" s="162"/>
      <c r="I142" s="162"/>
      <c r="J142" s="162"/>
      <c r="K142" s="162"/>
      <c r="L142" s="162"/>
      <c r="M142" s="162"/>
      <c r="N142" s="161"/>
      <c r="O142" s="161"/>
      <c r="P142" s="161"/>
      <c r="Q142" s="161"/>
      <c r="R142" s="162"/>
      <c r="S142" s="162"/>
      <c r="T142" s="162"/>
      <c r="U142" s="162"/>
      <c r="V142" s="162"/>
      <c r="W142" s="162"/>
      <c r="X142" s="162"/>
      <c r="Y142" s="162"/>
      <c r="Z142" s="152"/>
      <c r="AA142" s="152"/>
      <c r="AB142" s="152"/>
      <c r="AC142" s="152"/>
      <c r="AD142" s="152"/>
      <c r="AE142" s="152"/>
      <c r="AF142" s="152"/>
      <c r="AG142" s="152" t="s">
        <v>149</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75">
        <v>57</v>
      </c>
      <c r="B143" s="176" t="s">
        <v>325</v>
      </c>
      <c r="C143" s="191" t="s">
        <v>326</v>
      </c>
      <c r="D143" s="177" t="s">
        <v>140</v>
      </c>
      <c r="E143" s="178">
        <v>17.100000000000001</v>
      </c>
      <c r="F143" s="179"/>
      <c r="G143" s="180">
        <f>ROUND(E143*F143,2)</f>
        <v>0</v>
      </c>
      <c r="H143" s="179"/>
      <c r="I143" s="180">
        <f>ROUND(E143*H143,2)</f>
        <v>0</v>
      </c>
      <c r="J143" s="179"/>
      <c r="K143" s="180">
        <f>ROUND(E143*J143,2)</f>
        <v>0</v>
      </c>
      <c r="L143" s="180">
        <v>21</v>
      </c>
      <c r="M143" s="180">
        <f>G143*(1+L143/100)</f>
        <v>0</v>
      </c>
      <c r="N143" s="178">
        <v>2.5000000000000001E-4</v>
      </c>
      <c r="O143" s="178">
        <f>ROUND(E143*N143,2)</f>
        <v>0</v>
      </c>
      <c r="P143" s="178">
        <v>0</v>
      </c>
      <c r="Q143" s="178">
        <f>ROUND(E143*P143,2)</f>
        <v>0</v>
      </c>
      <c r="R143" s="180" t="s">
        <v>243</v>
      </c>
      <c r="S143" s="180" t="s">
        <v>142</v>
      </c>
      <c r="T143" s="181" t="s">
        <v>142</v>
      </c>
      <c r="U143" s="162">
        <v>0.21665999999999999</v>
      </c>
      <c r="V143" s="162">
        <f>ROUND(E143*U143,2)</f>
        <v>3.7</v>
      </c>
      <c r="W143" s="162"/>
      <c r="X143" s="162" t="s">
        <v>143</v>
      </c>
      <c r="Y143" s="162" t="s">
        <v>144</v>
      </c>
      <c r="Z143" s="152"/>
      <c r="AA143" s="152"/>
      <c r="AB143" s="152"/>
      <c r="AC143" s="152"/>
      <c r="AD143" s="152"/>
      <c r="AE143" s="152"/>
      <c r="AF143" s="152"/>
      <c r="AG143" s="152" t="s">
        <v>145</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2" x14ac:dyDescent="0.2">
      <c r="A144" s="159"/>
      <c r="B144" s="160"/>
      <c r="C144" s="257" t="s">
        <v>327</v>
      </c>
      <c r="D144" s="258"/>
      <c r="E144" s="258"/>
      <c r="F144" s="258"/>
      <c r="G144" s="258"/>
      <c r="H144" s="162"/>
      <c r="I144" s="162"/>
      <c r="J144" s="162"/>
      <c r="K144" s="162"/>
      <c r="L144" s="162"/>
      <c r="M144" s="162"/>
      <c r="N144" s="161"/>
      <c r="O144" s="161"/>
      <c r="P144" s="161"/>
      <c r="Q144" s="161"/>
      <c r="R144" s="162"/>
      <c r="S144" s="162"/>
      <c r="T144" s="162"/>
      <c r="U144" s="162"/>
      <c r="V144" s="162"/>
      <c r="W144" s="162"/>
      <c r="X144" s="162"/>
      <c r="Y144" s="162"/>
      <c r="Z144" s="152"/>
      <c r="AA144" s="152"/>
      <c r="AB144" s="152"/>
      <c r="AC144" s="152"/>
      <c r="AD144" s="152"/>
      <c r="AE144" s="152"/>
      <c r="AF144" s="152"/>
      <c r="AG144" s="152" t="s">
        <v>147</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2" x14ac:dyDescent="0.2">
      <c r="A145" s="159"/>
      <c r="B145" s="160"/>
      <c r="C145" s="192" t="s">
        <v>328</v>
      </c>
      <c r="D145" s="163"/>
      <c r="E145" s="164">
        <v>17.100000000000001</v>
      </c>
      <c r="F145" s="162"/>
      <c r="G145" s="162"/>
      <c r="H145" s="162"/>
      <c r="I145" s="162"/>
      <c r="J145" s="162"/>
      <c r="K145" s="162"/>
      <c r="L145" s="162"/>
      <c r="M145" s="162"/>
      <c r="N145" s="161"/>
      <c r="O145" s="161"/>
      <c r="P145" s="161"/>
      <c r="Q145" s="161"/>
      <c r="R145" s="162"/>
      <c r="S145" s="162"/>
      <c r="T145" s="162"/>
      <c r="U145" s="162"/>
      <c r="V145" s="162"/>
      <c r="W145" s="162"/>
      <c r="X145" s="162"/>
      <c r="Y145" s="162"/>
      <c r="Z145" s="152"/>
      <c r="AA145" s="152"/>
      <c r="AB145" s="152"/>
      <c r="AC145" s="152"/>
      <c r="AD145" s="152"/>
      <c r="AE145" s="152"/>
      <c r="AF145" s="152"/>
      <c r="AG145" s="152" t="s">
        <v>149</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75">
        <v>58</v>
      </c>
      <c r="B146" s="176" t="s">
        <v>329</v>
      </c>
      <c r="C146" s="191" t="s">
        <v>330</v>
      </c>
      <c r="D146" s="177" t="s">
        <v>140</v>
      </c>
      <c r="E146" s="178">
        <v>51.7</v>
      </c>
      <c r="F146" s="179"/>
      <c r="G146" s="180">
        <f>ROUND(E146*F146,2)</f>
        <v>0</v>
      </c>
      <c r="H146" s="179"/>
      <c r="I146" s="180">
        <f>ROUND(E146*H146,2)</f>
        <v>0</v>
      </c>
      <c r="J146" s="179"/>
      <c r="K146" s="180">
        <f>ROUND(E146*J146,2)</f>
        <v>0</v>
      </c>
      <c r="L146" s="180">
        <v>21</v>
      </c>
      <c r="M146" s="180">
        <f>G146*(1+L146/100)</f>
        <v>0</v>
      </c>
      <c r="N146" s="178">
        <v>2.0000000000000002E-5</v>
      </c>
      <c r="O146" s="178">
        <f>ROUND(E146*N146,2)</f>
        <v>0</v>
      </c>
      <c r="P146" s="178">
        <v>0</v>
      </c>
      <c r="Q146" s="178">
        <f>ROUND(E146*P146,2)</f>
        <v>0</v>
      </c>
      <c r="R146" s="180" t="s">
        <v>243</v>
      </c>
      <c r="S146" s="180" t="s">
        <v>142</v>
      </c>
      <c r="T146" s="181" t="s">
        <v>142</v>
      </c>
      <c r="U146" s="162">
        <v>0.17</v>
      </c>
      <c r="V146" s="162">
        <f>ROUND(E146*U146,2)</f>
        <v>8.7899999999999991</v>
      </c>
      <c r="W146" s="162"/>
      <c r="X146" s="162" t="s">
        <v>143</v>
      </c>
      <c r="Y146" s="162" t="s">
        <v>144</v>
      </c>
      <c r="Z146" s="152"/>
      <c r="AA146" s="152"/>
      <c r="AB146" s="152"/>
      <c r="AC146" s="152"/>
      <c r="AD146" s="152"/>
      <c r="AE146" s="152"/>
      <c r="AF146" s="152"/>
      <c r="AG146" s="152" t="s">
        <v>145</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2" x14ac:dyDescent="0.2">
      <c r="A147" s="159"/>
      <c r="B147" s="160"/>
      <c r="C147" s="257" t="s">
        <v>327</v>
      </c>
      <c r="D147" s="258"/>
      <c r="E147" s="258"/>
      <c r="F147" s="258"/>
      <c r="G147" s="258"/>
      <c r="H147" s="162"/>
      <c r="I147" s="162"/>
      <c r="J147" s="162"/>
      <c r="K147" s="162"/>
      <c r="L147" s="162"/>
      <c r="M147" s="162"/>
      <c r="N147" s="161"/>
      <c r="O147" s="161"/>
      <c r="P147" s="161"/>
      <c r="Q147" s="161"/>
      <c r="R147" s="162"/>
      <c r="S147" s="162"/>
      <c r="T147" s="162"/>
      <c r="U147" s="162"/>
      <c r="V147" s="162"/>
      <c r="W147" s="162"/>
      <c r="X147" s="162"/>
      <c r="Y147" s="162"/>
      <c r="Z147" s="152"/>
      <c r="AA147" s="152"/>
      <c r="AB147" s="152"/>
      <c r="AC147" s="152"/>
      <c r="AD147" s="152"/>
      <c r="AE147" s="152"/>
      <c r="AF147" s="152"/>
      <c r="AG147" s="152" t="s">
        <v>147</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2" x14ac:dyDescent="0.2">
      <c r="A148" s="159"/>
      <c r="B148" s="160"/>
      <c r="C148" s="192" t="s">
        <v>331</v>
      </c>
      <c r="D148" s="163"/>
      <c r="E148" s="164">
        <v>51.7</v>
      </c>
      <c r="F148" s="162"/>
      <c r="G148" s="162"/>
      <c r="H148" s="162"/>
      <c r="I148" s="162"/>
      <c r="J148" s="162"/>
      <c r="K148" s="162"/>
      <c r="L148" s="162"/>
      <c r="M148" s="162"/>
      <c r="N148" s="161"/>
      <c r="O148" s="161"/>
      <c r="P148" s="161"/>
      <c r="Q148" s="161"/>
      <c r="R148" s="162"/>
      <c r="S148" s="162"/>
      <c r="T148" s="162"/>
      <c r="U148" s="162"/>
      <c r="V148" s="162"/>
      <c r="W148" s="162"/>
      <c r="X148" s="162"/>
      <c r="Y148" s="162"/>
      <c r="Z148" s="152"/>
      <c r="AA148" s="152"/>
      <c r="AB148" s="152"/>
      <c r="AC148" s="152"/>
      <c r="AD148" s="152"/>
      <c r="AE148" s="152"/>
      <c r="AF148" s="152"/>
      <c r="AG148" s="152" t="s">
        <v>149</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5">
        <v>59</v>
      </c>
      <c r="B149" s="176" t="s">
        <v>332</v>
      </c>
      <c r="C149" s="191" t="s">
        <v>333</v>
      </c>
      <c r="D149" s="177" t="s">
        <v>140</v>
      </c>
      <c r="E149" s="178">
        <v>79.293059999999997</v>
      </c>
      <c r="F149" s="179"/>
      <c r="G149" s="180">
        <f>ROUND(E149*F149,2)</f>
        <v>0</v>
      </c>
      <c r="H149" s="179"/>
      <c r="I149" s="180">
        <f>ROUND(E149*H149,2)</f>
        <v>0</v>
      </c>
      <c r="J149" s="179"/>
      <c r="K149" s="180">
        <f>ROUND(E149*J149,2)</f>
        <v>0</v>
      </c>
      <c r="L149" s="180">
        <v>21</v>
      </c>
      <c r="M149" s="180">
        <f>G149*(1+L149/100)</f>
        <v>0</v>
      </c>
      <c r="N149" s="178">
        <v>1.4599999999999999E-3</v>
      </c>
      <c r="O149" s="178">
        <f>ROUND(E149*N149,2)</f>
        <v>0.12</v>
      </c>
      <c r="P149" s="178">
        <v>0</v>
      </c>
      <c r="Q149" s="178">
        <f>ROUND(E149*P149,2)</f>
        <v>0</v>
      </c>
      <c r="R149" s="180"/>
      <c r="S149" s="180" t="s">
        <v>200</v>
      </c>
      <c r="T149" s="181" t="s">
        <v>201</v>
      </c>
      <c r="U149" s="162">
        <v>0</v>
      </c>
      <c r="V149" s="162">
        <f>ROUND(E149*U149,2)</f>
        <v>0</v>
      </c>
      <c r="W149" s="162"/>
      <c r="X149" s="162" t="s">
        <v>274</v>
      </c>
      <c r="Y149" s="162" t="s">
        <v>144</v>
      </c>
      <c r="Z149" s="152"/>
      <c r="AA149" s="152"/>
      <c r="AB149" s="152"/>
      <c r="AC149" s="152"/>
      <c r="AD149" s="152"/>
      <c r="AE149" s="152"/>
      <c r="AF149" s="152"/>
      <c r="AG149" s="152" t="s">
        <v>275</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2" x14ac:dyDescent="0.2">
      <c r="A150" s="159"/>
      <c r="B150" s="160"/>
      <c r="C150" s="194" t="s">
        <v>334</v>
      </c>
      <c r="D150" s="165"/>
      <c r="E150" s="166"/>
      <c r="F150" s="162"/>
      <c r="G150" s="162"/>
      <c r="H150" s="162"/>
      <c r="I150" s="162"/>
      <c r="J150" s="162"/>
      <c r="K150" s="162"/>
      <c r="L150" s="162"/>
      <c r="M150" s="162"/>
      <c r="N150" s="161"/>
      <c r="O150" s="161"/>
      <c r="P150" s="161"/>
      <c r="Q150" s="161"/>
      <c r="R150" s="162"/>
      <c r="S150" s="162"/>
      <c r="T150" s="162"/>
      <c r="U150" s="162"/>
      <c r="V150" s="162"/>
      <c r="W150" s="162"/>
      <c r="X150" s="162"/>
      <c r="Y150" s="162"/>
      <c r="Z150" s="152"/>
      <c r="AA150" s="152"/>
      <c r="AB150" s="152"/>
      <c r="AC150" s="152"/>
      <c r="AD150" s="152"/>
      <c r="AE150" s="152"/>
      <c r="AF150" s="152"/>
      <c r="AG150" s="152" t="s">
        <v>149</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3" x14ac:dyDescent="0.2">
      <c r="A151" s="159"/>
      <c r="B151" s="160"/>
      <c r="C151" s="195" t="s">
        <v>335</v>
      </c>
      <c r="D151" s="165"/>
      <c r="E151" s="166">
        <v>17.100000000000001</v>
      </c>
      <c r="F151" s="162"/>
      <c r="G151" s="162"/>
      <c r="H151" s="162"/>
      <c r="I151" s="162"/>
      <c r="J151" s="162"/>
      <c r="K151" s="162"/>
      <c r="L151" s="162"/>
      <c r="M151" s="162"/>
      <c r="N151" s="161"/>
      <c r="O151" s="161"/>
      <c r="P151" s="161"/>
      <c r="Q151" s="161"/>
      <c r="R151" s="162"/>
      <c r="S151" s="162"/>
      <c r="T151" s="162"/>
      <c r="U151" s="162"/>
      <c r="V151" s="162"/>
      <c r="W151" s="162"/>
      <c r="X151" s="162"/>
      <c r="Y151" s="162"/>
      <c r="Z151" s="152"/>
      <c r="AA151" s="152"/>
      <c r="AB151" s="152"/>
      <c r="AC151" s="152"/>
      <c r="AD151" s="152"/>
      <c r="AE151" s="152"/>
      <c r="AF151" s="152"/>
      <c r="AG151" s="152" t="s">
        <v>149</v>
      </c>
      <c r="AH151" s="152">
        <v>2</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3" x14ac:dyDescent="0.2">
      <c r="A152" s="159"/>
      <c r="B152" s="160"/>
      <c r="C152" s="195" t="s">
        <v>336</v>
      </c>
      <c r="D152" s="165"/>
      <c r="E152" s="166">
        <v>51.7</v>
      </c>
      <c r="F152" s="162"/>
      <c r="G152" s="162"/>
      <c r="H152" s="162"/>
      <c r="I152" s="162"/>
      <c r="J152" s="162"/>
      <c r="K152" s="162"/>
      <c r="L152" s="162"/>
      <c r="M152" s="162"/>
      <c r="N152" s="161"/>
      <c r="O152" s="161"/>
      <c r="P152" s="161"/>
      <c r="Q152" s="161"/>
      <c r="R152" s="162"/>
      <c r="S152" s="162"/>
      <c r="T152" s="162"/>
      <c r="U152" s="162"/>
      <c r="V152" s="162"/>
      <c r="W152" s="162"/>
      <c r="X152" s="162"/>
      <c r="Y152" s="162"/>
      <c r="Z152" s="152"/>
      <c r="AA152" s="152"/>
      <c r="AB152" s="152"/>
      <c r="AC152" s="152"/>
      <c r="AD152" s="152"/>
      <c r="AE152" s="152"/>
      <c r="AF152" s="152"/>
      <c r="AG152" s="152" t="s">
        <v>149</v>
      </c>
      <c r="AH152" s="152">
        <v>2</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3" x14ac:dyDescent="0.2">
      <c r="A153" s="159"/>
      <c r="B153" s="160"/>
      <c r="C153" s="194" t="s">
        <v>337</v>
      </c>
      <c r="D153" s="165"/>
      <c r="E153" s="166"/>
      <c r="F153" s="162"/>
      <c r="G153" s="162"/>
      <c r="H153" s="162"/>
      <c r="I153" s="162"/>
      <c r="J153" s="162"/>
      <c r="K153" s="162"/>
      <c r="L153" s="162"/>
      <c r="M153" s="162"/>
      <c r="N153" s="161"/>
      <c r="O153" s="161"/>
      <c r="P153" s="161"/>
      <c r="Q153" s="161"/>
      <c r="R153" s="162"/>
      <c r="S153" s="162"/>
      <c r="T153" s="162"/>
      <c r="U153" s="162"/>
      <c r="V153" s="162"/>
      <c r="W153" s="162"/>
      <c r="X153" s="162"/>
      <c r="Y153" s="162"/>
      <c r="Z153" s="152"/>
      <c r="AA153" s="152"/>
      <c r="AB153" s="152"/>
      <c r="AC153" s="152"/>
      <c r="AD153" s="152"/>
      <c r="AE153" s="152"/>
      <c r="AF153" s="152"/>
      <c r="AG153" s="152" t="s">
        <v>149</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3" x14ac:dyDescent="0.2">
      <c r="A154" s="159"/>
      <c r="B154" s="160"/>
      <c r="C154" s="192" t="s">
        <v>338</v>
      </c>
      <c r="D154" s="163"/>
      <c r="E154" s="164">
        <v>75.680000000000007</v>
      </c>
      <c r="F154" s="162"/>
      <c r="G154" s="162"/>
      <c r="H154" s="162"/>
      <c r="I154" s="162"/>
      <c r="J154" s="162"/>
      <c r="K154" s="162"/>
      <c r="L154" s="162"/>
      <c r="M154" s="162"/>
      <c r="N154" s="161"/>
      <c r="O154" s="161"/>
      <c r="P154" s="161"/>
      <c r="Q154" s="161"/>
      <c r="R154" s="162"/>
      <c r="S154" s="162"/>
      <c r="T154" s="162"/>
      <c r="U154" s="162"/>
      <c r="V154" s="162"/>
      <c r="W154" s="162"/>
      <c r="X154" s="162"/>
      <c r="Y154" s="162"/>
      <c r="Z154" s="152"/>
      <c r="AA154" s="152"/>
      <c r="AB154" s="152"/>
      <c r="AC154" s="152"/>
      <c r="AD154" s="152"/>
      <c r="AE154" s="152"/>
      <c r="AF154" s="152"/>
      <c r="AG154" s="152" t="s">
        <v>149</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3" x14ac:dyDescent="0.2">
      <c r="A155" s="159"/>
      <c r="B155" s="160"/>
      <c r="C155" s="192" t="s">
        <v>339</v>
      </c>
      <c r="D155" s="163"/>
      <c r="E155" s="164">
        <v>3.6130599999999999</v>
      </c>
      <c r="F155" s="162"/>
      <c r="G155" s="162"/>
      <c r="H155" s="162"/>
      <c r="I155" s="162"/>
      <c r="J155" s="162"/>
      <c r="K155" s="162"/>
      <c r="L155" s="162"/>
      <c r="M155" s="162"/>
      <c r="N155" s="161"/>
      <c r="O155" s="161"/>
      <c r="P155" s="161"/>
      <c r="Q155" s="161"/>
      <c r="R155" s="162"/>
      <c r="S155" s="162"/>
      <c r="T155" s="162"/>
      <c r="U155" s="162"/>
      <c r="V155" s="162"/>
      <c r="W155" s="162"/>
      <c r="X155" s="162"/>
      <c r="Y155" s="162"/>
      <c r="Z155" s="152"/>
      <c r="AA155" s="152"/>
      <c r="AB155" s="152"/>
      <c r="AC155" s="152"/>
      <c r="AD155" s="152"/>
      <c r="AE155" s="152"/>
      <c r="AF155" s="152"/>
      <c r="AG155" s="152" t="s">
        <v>149</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75">
        <v>60</v>
      </c>
      <c r="B156" s="176" t="s">
        <v>340</v>
      </c>
      <c r="C156" s="191" t="s">
        <v>341</v>
      </c>
      <c r="D156" s="177" t="s">
        <v>261</v>
      </c>
      <c r="E156" s="178">
        <v>0.13968</v>
      </c>
      <c r="F156" s="179"/>
      <c r="G156" s="180">
        <f>ROUND(E156*F156,2)</f>
        <v>0</v>
      </c>
      <c r="H156" s="179"/>
      <c r="I156" s="180">
        <f>ROUND(E156*H156,2)</f>
        <v>0</v>
      </c>
      <c r="J156" s="179"/>
      <c r="K156" s="180">
        <f>ROUND(E156*J156,2)</f>
        <v>0</v>
      </c>
      <c r="L156" s="180">
        <v>21</v>
      </c>
      <c r="M156" s="180">
        <f>G156*(1+L156/100)</f>
        <v>0</v>
      </c>
      <c r="N156" s="178">
        <v>0</v>
      </c>
      <c r="O156" s="178">
        <f>ROUND(E156*N156,2)</f>
        <v>0</v>
      </c>
      <c r="P156" s="178">
        <v>0</v>
      </c>
      <c r="Q156" s="178">
        <f>ROUND(E156*P156,2)</f>
        <v>0</v>
      </c>
      <c r="R156" s="180" t="s">
        <v>243</v>
      </c>
      <c r="S156" s="180" t="s">
        <v>142</v>
      </c>
      <c r="T156" s="181" t="s">
        <v>142</v>
      </c>
      <c r="U156" s="162">
        <v>1.1020000000000001</v>
      </c>
      <c r="V156" s="162">
        <f>ROUND(E156*U156,2)</f>
        <v>0.15</v>
      </c>
      <c r="W156" s="162"/>
      <c r="X156" s="162" t="s">
        <v>262</v>
      </c>
      <c r="Y156" s="162" t="s">
        <v>144</v>
      </c>
      <c r="Z156" s="152"/>
      <c r="AA156" s="152"/>
      <c r="AB156" s="152"/>
      <c r="AC156" s="152"/>
      <c r="AD156" s="152"/>
      <c r="AE156" s="152"/>
      <c r="AF156" s="152"/>
      <c r="AG156" s="152" t="s">
        <v>263</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2" x14ac:dyDescent="0.2">
      <c r="A157" s="159"/>
      <c r="B157" s="160"/>
      <c r="C157" s="257" t="s">
        <v>342</v>
      </c>
      <c r="D157" s="258"/>
      <c r="E157" s="258"/>
      <c r="F157" s="258"/>
      <c r="G157" s="258"/>
      <c r="H157" s="162"/>
      <c r="I157" s="162"/>
      <c r="J157" s="162"/>
      <c r="K157" s="162"/>
      <c r="L157" s="162"/>
      <c r="M157" s="162"/>
      <c r="N157" s="161"/>
      <c r="O157" s="161"/>
      <c r="P157" s="161"/>
      <c r="Q157" s="161"/>
      <c r="R157" s="162"/>
      <c r="S157" s="162"/>
      <c r="T157" s="162"/>
      <c r="U157" s="162"/>
      <c r="V157" s="162"/>
      <c r="W157" s="162"/>
      <c r="X157" s="162"/>
      <c r="Y157" s="162"/>
      <c r="Z157" s="152"/>
      <c r="AA157" s="152"/>
      <c r="AB157" s="152"/>
      <c r="AC157" s="152"/>
      <c r="AD157" s="152"/>
      <c r="AE157" s="152"/>
      <c r="AF157" s="152"/>
      <c r="AG157" s="152" t="s">
        <v>147</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2" x14ac:dyDescent="0.2">
      <c r="A158" s="159"/>
      <c r="B158" s="160"/>
      <c r="C158" s="192" t="s">
        <v>265</v>
      </c>
      <c r="D158" s="163"/>
      <c r="E158" s="164"/>
      <c r="F158" s="162"/>
      <c r="G158" s="162"/>
      <c r="H158" s="162"/>
      <c r="I158" s="162"/>
      <c r="J158" s="162"/>
      <c r="K158" s="162"/>
      <c r="L158" s="162"/>
      <c r="M158" s="162"/>
      <c r="N158" s="161"/>
      <c r="O158" s="161"/>
      <c r="P158" s="161"/>
      <c r="Q158" s="161"/>
      <c r="R158" s="162"/>
      <c r="S158" s="162"/>
      <c r="T158" s="162"/>
      <c r="U158" s="162"/>
      <c r="V158" s="162"/>
      <c r="W158" s="162"/>
      <c r="X158" s="162"/>
      <c r="Y158" s="162"/>
      <c r="Z158" s="152"/>
      <c r="AA158" s="152"/>
      <c r="AB158" s="152"/>
      <c r="AC158" s="152"/>
      <c r="AD158" s="152"/>
      <c r="AE158" s="152"/>
      <c r="AF158" s="152"/>
      <c r="AG158" s="152" t="s">
        <v>149</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3" x14ac:dyDescent="0.2">
      <c r="A159" s="159"/>
      <c r="B159" s="160"/>
      <c r="C159" s="192" t="s">
        <v>343</v>
      </c>
      <c r="D159" s="163"/>
      <c r="E159" s="164"/>
      <c r="F159" s="162"/>
      <c r="G159" s="162"/>
      <c r="H159" s="162"/>
      <c r="I159" s="162"/>
      <c r="J159" s="162"/>
      <c r="K159" s="162"/>
      <c r="L159" s="162"/>
      <c r="M159" s="162"/>
      <c r="N159" s="161"/>
      <c r="O159" s="161"/>
      <c r="P159" s="161"/>
      <c r="Q159" s="161"/>
      <c r="R159" s="162"/>
      <c r="S159" s="162"/>
      <c r="T159" s="162"/>
      <c r="U159" s="162"/>
      <c r="V159" s="162"/>
      <c r="W159" s="162"/>
      <c r="X159" s="162"/>
      <c r="Y159" s="162"/>
      <c r="Z159" s="152"/>
      <c r="AA159" s="152"/>
      <c r="AB159" s="152"/>
      <c r="AC159" s="152"/>
      <c r="AD159" s="152"/>
      <c r="AE159" s="152"/>
      <c r="AF159" s="152"/>
      <c r="AG159" s="152" t="s">
        <v>149</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
      <c r="A160" s="159"/>
      <c r="B160" s="160"/>
      <c r="C160" s="192" t="s">
        <v>344</v>
      </c>
      <c r="D160" s="163"/>
      <c r="E160" s="164">
        <v>0.13968</v>
      </c>
      <c r="F160" s="162"/>
      <c r="G160" s="162"/>
      <c r="H160" s="162"/>
      <c r="I160" s="162"/>
      <c r="J160" s="162"/>
      <c r="K160" s="162"/>
      <c r="L160" s="162"/>
      <c r="M160" s="162"/>
      <c r="N160" s="161"/>
      <c r="O160" s="161"/>
      <c r="P160" s="161"/>
      <c r="Q160" s="161"/>
      <c r="R160" s="162"/>
      <c r="S160" s="162"/>
      <c r="T160" s="162"/>
      <c r="U160" s="162"/>
      <c r="V160" s="162"/>
      <c r="W160" s="162"/>
      <c r="X160" s="162"/>
      <c r="Y160" s="162"/>
      <c r="Z160" s="152"/>
      <c r="AA160" s="152"/>
      <c r="AB160" s="152"/>
      <c r="AC160" s="152"/>
      <c r="AD160" s="152"/>
      <c r="AE160" s="152"/>
      <c r="AF160" s="152"/>
      <c r="AG160" s="152" t="s">
        <v>149</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x14ac:dyDescent="0.2">
      <c r="A161" s="168" t="s">
        <v>136</v>
      </c>
      <c r="B161" s="169" t="s">
        <v>96</v>
      </c>
      <c r="C161" s="190" t="s">
        <v>97</v>
      </c>
      <c r="D161" s="170"/>
      <c r="E161" s="171"/>
      <c r="F161" s="172"/>
      <c r="G161" s="172">
        <f>SUMIF(AG162:AG172,"&lt;&gt;NOR",G162:G172)</f>
        <v>0</v>
      </c>
      <c r="H161" s="172"/>
      <c r="I161" s="172">
        <f>SUM(I162:I172)</f>
        <v>0</v>
      </c>
      <c r="J161" s="172"/>
      <c r="K161" s="172">
        <f>SUM(K162:K172)</f>
        <v>0</v>
      </c>
      <c r="L161" s="172"/>
      <c r="M161" s="172">
        <f>SUM(M162:M172)</f>
        <v>0</v>
      </c>
      <c r="N161" s="171"/>
      <c r="O161" s="171">
        <f>SUM(O162:O172)</f>
        <v>0.15000000000000002</v>
      </c>
      <c r="P161" s="171"/>
      <c r="Q161" s="171">
        <f>SUM(Q162:Q172)</f>
        <v>0</v>
      </c>
      <c r="R161" s="172"/>
      <c r="S161" s="172"/>
      <c r="T161" s="173"/>
      <c r="U161" s="167"/>
      <c r="V161" s="167">
        <f>SUM(V162:V172)</f>
        <v>7.75</v>
      </c>
      <c r="W161" s="167"/>
      <c r="X161" s="167"/>
      <c r="Y161" s="167"/>
      <c r="AG161" t="s">
        <v>137</v>
      </c>
    </row>
    <row r="162" spans="1:60" ht="22.5" outlineLevel="1" x14ac:dyDescent="0.2">
      <c r="A162" s="175">
        <v>61</v>
      </c>
      <c r="B162" s="176" t="s">
        <v>345</v>
      </c>
      <c r="C162" s="191" t="s">
        <v>346</v>
      </c>
      <c r="D162" s="177" t="s">
        <v>140</v>
      </c>
      <c r="E162" s="178">
        <v>17.100000000000001</v>
      </c>
      <c r="F162" s="179"/>
      <c r="G162" s="180">
        <f>ROUND(E162*F162,2)</f>
        <v>0</v>
      </c>
      <c r="H162" s="179"/>
      <c r="I162" s="180">
        <f>ROUND(E162*H162,2)</f>
        <v>0</v>
      </c>
      <c r="J162" s="179"/>
      <c r="K162" s="180">
        <f>ROUND(E162*J162,2)</f>
        <v>0</v>
      </c>
      <c r="L162" s="180">
        <v>21</v>
      </c>
      <c r="M162" s="180">
        <f>G162*(1+L162/100)</f>
        <v>0</v>
      </c>
      <c r="N162" s="178">
        <v>2.0000000000000001E-4</v>
      </c>
      <c r="O162" s="178">
        <f>ROUND(E162*N162,2)</f>
        <v>0</v>
      </c>
      <c r="P162" s="178">
        <v>0</v>
      </c>
      <c r="Q162" s="178">
        <f>ROUND(E162*P162,2)</f>
        <v>0</v>
      </c>
      <c r="R162" s="180" t="s">
        <v>347</v>
      </c>
      <c r="S162" s="180" t="s">
        <v>142</v>
      </c>
      <c r="T162" s="181" t="s">
        <v>142</v>
      </c>
      <c r="U162" s="162">
        <v>8.5000000000000006E-2</v>
      </c>
      <c r="V162" s="162">
        <f>ROUND(E162*U162,2)</f>
        <v>1.45</v>
      </c>
      <c r="W162" s="162"/>
      <c r="X162" s="162" t="s">
        <v>143</v>
      </c>
      <c r="Y162" s="162" t="s">
        <v>144</v>
      </c>
      <c r="Z162" s="152"/>
      <c r="AA162" s="152"/>
      <c r="AB162" s="152"/>
      <c r="AC162" s="152"/>
      <c r="AD162" s="152"/>
      <c r="AE162" s="152"/>
      <c r="AF162" s="152"/>
      <c r="AG162" s="152" t="s">
        <v>145</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2" x14ac:dyDescent="0.2">
      <c r="A163" s="159"/>
      <c r="B163" s="160"/>
      <c r="C163" s="192" t="s">
        <v>328</v>
      </c>
      <c r="D163" s="163"/>
      <c r="E163" s="164">
        <v>17.100000000000001</v>
      </c>
      <c r="F163" s="162"/>
      <c r="G163" s="162"/>
      <c r="H163" s="162"/>
      <c r="I163" s="162"/>
      <c r="J163" s="162"/>
      <c r="K163" s="162"/>
      <c r="L163" s="162"/>
      <c r="M163" s="162"/>
      <c r="N163" s="161"/>
      <c r="O163" s="161"/>
      <c r="P163" s="161"/>
      <c r="Q163" s="161"/>
      <c r="R163" s="162"/>
      <c r="S163" s="162"/>
      <c r="T163" s="162"/>
      <c r="U163" s="162"/>
      <c r="V163" s="162"/>
      <c r="W163" s="162"/>
      <c r="X163" s="162"/>
      <c r="Y163" s="162"/>
      <c r="Z163" s="152"/>
      <c r="AA163" s="152"/>
      <c r="AB163" s="152"/>
      <c r="AC163" s="152"/>
      <c r="AD163" s="152"/>
      <c r="AE163" s="152"/>
      <c r="AF163" s="152"/>
      <c r="AG163" s="152" t="s">
        <v>149</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ht="22.5" outlineLevel="1" x14ac:dyDescent="0.2">
      <c r="A164" s="175">
        <v>62</v>
      </c>
      <c r="B164" s="176" t="s">
        <v>348</v>
      </c>
      <c r="C164" s="191" t="s">
        <v>349</v>
      </c>
      <c r="D164" s="177" t="s">
        <v>140</v>
      </c>
      <c r="E164" s="178">
        <v>17.100000000000001</v>
      </c>
      <c r="F164" s="179"/>
      <c r="G164" s="180">
        <f>ROUND(E164*F164,2)</f>
        <v>0</v>
      </c>
      <c r="H164" s="179"/>
      <c r="I164" s="180">
        <f>ROUND(E164*H164,2)</f>
        <v>0</v>
      </c>
      <c r="J164" s="179"/>
      <c r="K164" s="180">
        <f>ROUND(E164*J164,2)</f>
        <v>0</v>
      </c>
      <c r="L164" s="180">
        <v>21</v>
      </c>
      <c r="M164" s="180">
        <f>G164*(1+L164/100)</f>
        <v>0</v>
      </c>
      <c r="N164" s="178">
        <v>3.0000000000000001E-3</v>
      </c>
      <c r="O164" s="178">
        <f>ROUND(E164*N164,2)</f>
        <v>0.05</v>
      </c>
      <c r="P164" s="178">
        <v>0</v>
      </c>
      <c r="Q164" s="178">
        <f>ROUND(E164*P164,2)</f>
        <v>0</v>
      </c>
      <c r="R164" s="180" t="s">
        <v>347</v>
      </c>
      <c r="S164" s="180" t="s">
        <v>142</v>
      </c>
      <c r="T164" s="181" t="s">
        <v>142</v>
      </c>
      <c r="U164" s="162">
        <v>0.32</v>
      </c>
      <c r="V164" s="162">
        <f>ROUND(E164*U164,2)</f>
        <v>5.47</v>
      </c>
      <c r="W164" s="162"/>
      <c r="X164" s="162" t="s">
        <v>143</v>
      </c>
      <c r="Y164" s="162" t="s">
        <v>144</v>
      </c>
      <c r="Z164" s="152"/>
      <c r="AA164" s="152"/>
      <c r="AB164" s="152"/>
      <c r="AC164" s="152"/>
      <c r="AD164" s="152"/>
      <c r="AE164" s="152"/>
      <c r="AF164" s="152"/>
      <c r="AG164" s="152" t="s">
        <v>145</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2" x14ac:dyDescent="0.2">
      <c r="A165" s="159"/>
      <c r="B165" s="160"/>
      <c r="C165" s="192" t="s">
        <v>328</v>
      </c>
      <c r="D165" s="163"/>
      <c r="E165" s="164">
        <v>17.100000000000001</v>
      </c>
      <c r="F165" s="162"/>
      <c r="G165" s="162"/>
      <c r="H165" s="162"/>
      <c r="I165" s="162"/>
      <c r="J165" s="162"/>
      <c r="K165" s="162"/>
      <c r="L165" s="162"/>
      <c r="M165" s="162"/>
      <c r="N165" s="161"/>
      <c r="O165" s="161"/>
      <c r="P165" s="161"/>
      <c r="Q165" s="161"/>
      <c r="R165" s="162"/>
      <c r="S165" s="162"/>
      <c r="T165" s="162"/>
      <c r="U165" s="162"/>
      <c r="V165" s="162"/>
      <c r="W165" s="162"/>
      <c r="X165" s="162"/>
      <c r="Y165" s="162"/>
      <c r="Z165" s="152"/>
      <c r="AA165" s="152"/>
      <c r="AB165" s="152"/>
      <c r="AC165" s="152"/>
      <c r="AD165" s="152"/>
      <c r="AE165" s="152"/>
      <c r="AF165" s="152"/>
      <c r="AG165" s="152" t="s">
        <v>149</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33.75" outlineLevel="1" x14ac:dyDescent="0.2">
      <c r="A166" s="175">
        <v>63</v>
      </c>
      <c r="B166" s="176" t="s">
        <v>350</v>
      </c>
      <c r="C166" s="191" t="s">
        <v>351</v>
      </c>
      <c r="D166" s="177" t="s">
        <v>140</v>
      </c>
      <c r="E166" s="178">
        <v>34.200000000000003</v>
      </c>
      <c r="F166" s="179"/>
      <c r="G166" s="180">
        <f>ROUND(E166*F166,2)</f>
        <v>0</v>
      </c>
      <c r="H166" s="179"/>
      <c r="I166" s="180">
        <f>ROUND(E166*H166,2)</f>
        <v>0</v>
      </c>
      <c r="J166" s="179"/>
      <c r="K166" s="180">
        <f>ROUND(E166*J166,2)</f>
        <v>0</v>
      </c>
      <c r="L166" s="180">
        <v>21</v>
      </c>
      <c r="M166" s="180">
        <f>G166*(1+L166/100)</f>
        <v>0</v>
      </c>
      <c r="N166" s="178">
        <v>3.0000000000000001E-3</v>
      </c>
      <c r="O166" s="178">
        <f>ROUND(E166*N166,2)</f>
        <v>0.1</v>
      </c>
      <c r="P166" s="178">
        <v>0</v>
      </c>
      <c r="Q166" s="178">
        <f>ROUND(E166*P166,2)</f>
        <v>0</v>
      </c>
      <c r="R166" s="180" t="s">
        <v>347</v>
      </c>
      <c r="S166" s="180" t="s">
        <v>142</v>
      </c>
      <c r="T166" s="181" t="s">
        <v>142</v>
      </c>
      <c r="U166" s="162">
        <v>1.7999999999999999E-2</v>
      </c>
      <c r="V166" s="162">
        <f>ROUND(E166*U166,2)</f>
        <v>0.62</v>
      </c>
      <c r="W166" s="162"/>
      <c r="X166" s="162" t="s">
        <v>143</v>
      </c>
      <c r="Y166" s="162" t="s">
        <v>144</v>
      </c>
      <c r="Z166" s="152"/>
      <c r="AA166" s="152"/>
      <c r="AB166" s="152"/>
      <c r="AC166" s="152"/>
      <c r="AD166" s="152"/>
      <c r="AE166" s="152"/>
      <c r="AF166" s="152"/>
      <c r="AG166" s="152" t="s">
        <v>145</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2" x14ac:dyDescent="0.2">
      <c r="A167" s="159"/>
      <c r="B167" s="160"/>
      <c r="C167" s="192" t="s">
        <v>352</v>
      </c>
      <c r="D167" s="163"/>
      <c r="E167" s="164">
        <v>34.200000000000003</v>
      </c>
      <c r="F167" s="162"/>
      <c r="G167" s="162"/>
      <c r="H167" s="162"/>
      <c r="I167" s="162"/>
      <c r="J167" s="162"/>
      <c r="K167" s="162"/>
      <c r="L167" s="162"/>
      <c r="M167" s="162"/>
      <c r="N167" s="161"/>
      <c r="O167" s="161"/>
      <c r="P167" s="161"/>
      <c r="Q167" s="161"/>
      <c r="R167" s="162"/>
      <c r="S167" s="162"/>
      <c r="T167" s="162"/>
      <c r="U167" s="162"/>
      <c r="V167" s="162"/>
      <c r="W167" s="162"/>
      <c r="X167" s="162"/>
      <c r="Y167" s="162"/>
      <c r="Z167" s="152"/>
      <c r="AA167" s="152"/>
      <c r="AB167" s="152"/>
      <c r="AC167" s="152"/>
      <c r="AD167" s="152"/>
      <c r="AE167" s="152"/>
      <c r="AF167" s="152"/>
      <c r="AG167" s="152" t="s">
        <v>149</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5">
        <v>64</v>
      </c>
      <c r="B168" s="176" t="s">
        <v>353</v>
      </c>
      <c r="C168" s="191" t="s">
        <v>354</v>
      </c>
      <c r="D168" s="177" t="s">
        <v>261</v>
      </c>
      <c r="E168" s="178">
        <v>0.15731999999999999</v>
      </c>
      <c r="F168" s="179"/>
      <c r="G168" s="180">
        <f>ROUND(E168*F168,2)</f>
        <v>0</v>
      </c>
      <c r="H168" s="179"/>
      <c r="I168" s="180">
        <f>ROUND(E168*H168,2)</f>
        <v>0</v>
      </c>
      <c r="J168" s="179"/>
      <c r="K168" s="180">
        <f>ROUND(E168*J168,2)</f>
        <v>0</v>
      </c>
      <c r="L168" s="180">
        <v>21</v>
      </c>
      <c r="M168" s="180">
        <f>G168*(1+L168/100)</f>
        <v>0</v>
      </c>
      <c r="N168" s="178">
        <v>0</v>
      </c>
      <c r="O168" s="178">
        <f>ROUND(E168*N168,2)</f>
        <v>0</v>
      </c>
      <c r="P168" s="178">
        <v>0</v>
      </c>
      <c r="Q168" s="178">
        <f>ROUND(E168*P168,2)</f>
        <v>0</v>
      </c>
      <c r="R168" s="180" t="s">
        <v>347</v>
      </c>
      <c r="S168" s="180" t="s">
        <v>142</v>
      </c>
      <c r="T168" s="181" t="s">
        <v>142</v>
      </c>
      <c r="U168" s="162">
        <v>1.321</v>
      </c>
      <c r="V168" s="162">
        <f>ROUND(E168*U168,2)</f>
        <v>0.21</v>
      </c>
      <c r="W168" s="162"/>
      <c r="X168" s="162" t="s">
        <v>262</v>
      </c>
      <c r="Y168" s="162" t="s">
        <v>144</v>
      </c>
      <c r="Z168" s="152"/>
      <c r="AA168" s="152"/>
      <c r="AB168" s="152"/>
      <c r="AC168" s="152"/>
      <c r="AD168" s="152"/>
      <c r="AE168" s="152"/>
      <c r="AF168" s="152"/>
      <c r="AG168" s="152" t="s">
        <v>263</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2" x14ac:dyDescent="0.2">
      <c r="A169" s="159"/>
      <c r="B169" s="160"/>
      <c r="C169" s="257" t="s">
        <v>279</v>
      </c>
      <c r="D169" s="258"/>
      <c r="E169" s="258"/>
      <c r="F169" s="258"/>
      <c r="G169" s="258"/>
      <c r="H169" s="162"/>
      <c r="I169" s="162"/>
      <c r="J169" s="162"/>
      <c r="K169" s="162"/>
      <c r="L169" s="162"/>
      <c r="M169" s="162"/>
      <c r="N169" s="161"/>
      <c r="O169" s="161"/>
      <c r="P169" s="161"/>
      <c r="Q169" s="161"/>
      <c r="R169" s="162"/>
      <c r="S169" s="162"/>
      <c r="T169" s="162"/>
      <c r="U169" s="162"/>
      <c r="V169" s="162"/>
      <c r="W169" s="162"/>
      <c r="X169" s="162"/>
      <c r="Y169" s="162"/>
      <c r="Z169" s="152"/>
      <c r="AA169" s="152"/>
      <c r="AB169" s="152"/>
      <c r="AC169" s="152"/>
      <c r="AD169" s="152"/>
      <c r="AE169" s="152"/>
      <c r="AF169" s="152"/>
      <c r="AG169" s="152" t="s">
        <v>147</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2" x14ac:dyDescent="0.2">
      <c r="A170" s="159"/>
      <c r="B170" s="160"/>
      <c r="C170" s="192" t="s">
        <v>265</v>
      </c>
      <c r="D170" s="163"/>
      <c r="E170" s="164"/>
      <c r="F170" s="162"/>
      <c r="G170" s="162"/>
      <c r="H170" s="162"/>
      <c r="I170" s="162"/>
      <c r="J170" s="162"/>
      <c r="K170" s="162"/>
      <c r="L170" s="162"/>
      <c r="M170" s="162"/>
      <c r="N170" s="161"/>
      <c r="O170" s="161"/>
      <c r="P170" s="161"/>
      <c r="Q170" s="161"/>
      <c r="R170" s="162"/>
      <c r="S170" s="162"/>
      <c r="T170" s="162"/>
      <c r="U170" s="162"/>
      <c r="V170" s="162"/>
      <c r="W170" s="162"/>
      <c r="X170" s="162"/>
      <c r="Y170" s="162"/>
      <c r="Z170" s="152"/>
      <c r="AA170" s="152"/>
      <c r="AB170" s="152"/>
      <c r="AC170" s="152"/>
      <c r="AD170" s="152"/>
      <c r="AE170" s="152"/>
      <c r="AF170" s="152"/>
      <c r="AG170" s="152" t="s">
        <v>149</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3" x14ac:dyDescent="0.2">
      <c r="A171" s="159"/>
      <c r="B171" s="160"/>
      <c r="C171" s="192" t="s">
        <v>355</v>
      </c>
      <c r="D171" s="163"/>
      <c r="E171" s="164"/>
      <c r="F171" s="162"/>
      <c r="G171" s="162"/>
      <c r="H171" s="162"/>
      <c r="I171" s="162"/>
      <c r="J171" s="162"/>
      <c r="K171" s="162"/>
      <c r="L171" s="162"/>
      <c r="M171" s="162"/>
      <c r="N171" s="161"/>
      <c r="O171" s="161"/>
      <c r="P171" s="161"/>
      <c r="Q171" s="161"/>
      <c r="R171" s="162"/>
      <c r="S171" s="162"/>
      <c r="T171" s="162"/>
      <c r="U171" s="162"/>
      <c r="V171" s="162"/>
      <c r="W171" s="162"/>
      <c r="X171" s="162"/>
      <c r="Y171" s="162"/>
      <c r="Z171" s="152"/>
      <c r="AA171" s="152"/>
      <c r="AB171" s="152"/>
      <c r="AC171" s="152"/>
      <c r="AD171" s="152"/>
      <c r="AE171" s="152"/>
      <c r="AF171" s="152"/>
      <c r="AG171" s="152" t="s">
        <v>149</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3" x14ac:dyDescent="0.2">
      <c r="A172" s="159"/>
      <c r="B172" s="160"/>
      <c r="C172" s="192" t="s">
        <v>356</v>
      </c>
      <c r="D172" s="163"/>
      <c r="E172" s="164">
        <v>0.15731999999999999</v>
      </c>
      <c r="F172" s="162"/>
      <c r="G172" s="162"/>
      <c r="H172" s="162"/>
      <c r="I172" s="162"/>
      <c r="J172" s="162"/>
      <c r="K172" s="162"/>
      <c r="L172" s="162"/>
      <c r="M172" s="162"/>
      <c r="N172" s="161"/>
      <c r="O172" s="161"/>
      <c r="P172" s="161"/>
      <c r="Q172" s="161"/>
      <c r="R172" s="162"/>
      <c r="S172" s="162"/>
      <c r="T172" s="162"/>
      <c r="U172" s="162"/>
      <c r="V172" s="162"/>
      <c r="W172" s="162"/>
      <c r="X172" s="162"/>
      <c r="Y172" s="162"/>
      <c r="Z172" s="152"/>
      <c r="AA172" s="152"/>
      <c r="AB172" s="152"/>
      <c r="AC172" s="152"/>
      <c r="AD172" s="152"/>
      <c r="AE172" s="152"/>
      <c r="AF172" s="152"/>
      <c r="AG172" s="152" t="s">
        <v>149</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x14ac:dyDescent="0.2">
      <c r="A173" s="168" t="s">
        <v>136</v>
      </c>
      <c r="B173" s="169" t="s">
        <v>98</v>
      </c>
      <c r="C173" s="190" t="s">
        <v>99</v>
      </c>
      <c r="D173" s="170"/>
      <c r="E173" s="171"/>
      <c r="F173" s="172"/>
      <c r="G173" s="172">
        <f>SUMIF(AG174:AG182,"&lt;&gt;NOR",G174:G182)</f>
        <v>0</v>
      </c>
      <c r="H173" s="172"/>
      <c r="I173" s="172">
        <f>SUM(I174:I182)</f>
        <v>0</v>
      </c>
      <c r="J173" s="172"/>
      <c r="K173" s="172">
        <f>SUM(K174:K182)</f>
        <v>0</v>
      </c>
      <c r="L173" s="172"/>
      <c r="M173" s="172">
        <f>SUM(M174:M182)</f>
        <v>0</v>
      </c>
      <c r="N173" s="171"/>
      <c r="O173" s="171">
        <f>SUM(O174:O182)</f>
        <v>0.01</v>
      </c>
      <c r="P173" s="171"/>
      <c r="Q173" s="171">
        <f>SUM(Q174:Q182)</f>
        <v>0</v>
      </c>
      <c r="R173" s="172"/>
      <c r="S173" s="172"/>
      <c r="T173" s="173"/>
      <c r="U173" s="167"/>
      <c r="V173" s="167">
        <f>SUM(V174:V182)</f>
        <v>8.9699999999999989</v>
      </c>
      <c r="W173" s="167"/>
      <c r="X173" s="167"/>
      <c r="Y173" s="167"/>
      <c r="AG173" t="s">
        <v>137</v>
      </c>
    </row>
    <row r="174" spans="1:60" outlineLevel="1" x14ac:dyDescent="0.2">
      <c r="A174" s="175">
        <v>65</v>
      </c>
      <c r="B174" s="176" t="s">
        <v>357</v>
      </c>
      <c r="C174" s="191" t="s">
        <v>358</v>
      </c>
      <c r="D174" s="177" t="s">
        <v>140</v>
      </c>
      <c r="E174" s="178">
        <v>0.5</v>
      </c>
      <c r="F174" s="179"/>
      <c r="G174" s="180">
        <f>ROUND(E174*F174,2)</f>
        <v>0</v>
      </c>
      <c r="H174" s="179"/>
      <c r="I174" s="180">
        <f>ROUND(E174*H174,2)</f>
        <v>0</v>
      </c>
      <c r="J174" s="179"/>
      <c r="K174" s="180">
        <f>ROUND(E174*J174,2)</f>
        <v>0</v>
      </c>
      <c r="L174" s="180">
        <v>21</v>
      </c>
      <c r="M174" s="180">
        <f>G174*(1+L174/100)</f>
        <v>0</v>
      </c>
      <c r="N174" s="178">
        <v>1.0000000000000001E-5</v>
      </c>
      <c r="O174" s="178">
        <f>ROUND(E174*N174,2)</f>
        <v>0</v>
      </c>
      <c r="P174" s="178">
        <v>0</v>
      </c>
      <c r="Q174" s="178">
        <f>ROUND(E174*P174,2)</f>
        <v>0</v>
      </c>
      <c r="R174" s="180" t="s">
        <v>359</v>
      </c>
      <c r="S174" s="180" t="s">
        <v>142</v>
      </c>
      <c r="T174" s="181" t="s">
        <v>142</v>
      </c>
      <c r="U174" s="162">
        <v>7.1999999999999995E-2</v>
      </c>
      <c r="V174" s="162">
        <f>ROUND(E174*U174,2)</f>
        <v>0.04</v>
      </c>
      <c r="W174" s="162"/>
      <c r="X174" s="162" t="s">
        <v>143</v>
      </c>
      <c r="Y174" s="162" t="s">
        <v>144</v>
      </c>
      <c r="Z174" s="152"/>
      <c r="AA174" s="152"/>
      <c r="AB174" s="152"/>
      <c r="AC174" s="152"/>
      <c r="AD174" s="152"/>
      <c r="AE174" s="152"/>
      <c r="AF174" s="152"/>
      <c r="AG174" s="152" t="s">
        <v>145</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2" x14ac:dyDescent="0.2">
      <c r="A175" s="159"/>
      <c r="B175" s="160"/>
      <c r="C175" s="192" t="s">
        <v>360</v>
      </c>
      <c r="D175" s="163"/>
      <c r="E175" s="164">
        <v>0.5</v>
      </c>
      <c r="F175" s="162"/>
      <c r="G175" s="162"/>
      <c r="H175" s="162"/>
      <c r="I175" s="162"/>
      <c r="J175" s="162"/>
      <c r="K175" s="162"/>
      <c r="L175" s="162"/>
      <c r="M175" s="162"/>
      <c r="N175" s="161"/>
      <c r="O175" s="161"/>
      <c r="P175" s="161"/>
      <c r="Q175" s="161"/>
      <c r="R175" s="162"/>
      <c r="S175" s="162"/>
      <c r="T175" s="162"/>
      <c r="U175" s="162"/>
      <c r="V175" s="162"/>
      <c r="W175" s="162"/>
      <c r="X175" s="162"/>
      <c r="Y175" s="162"/>
      <c r="Z175" s="152"/>
      <c r="AA175" s="152"/>
      <c r="AB175" s="152"/>
      <c r="AC175" s="152"/>
      <c r="AD175" s="152"/>
      <c r="AE175" s="152"/>
      <c r="AF175" s="152"/>
      <c r="AG175" s="152" t="s">
        <v>149</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5">
        <v>66</v>
      </c>
      <c r="B176" s="176" t="s">
        <v>361</v>
      </c>
      <c r="C176" s="191" t="s">
        <v>362</v>
      </c>
      <c r="D176" s="177" t="s">
        <v>140</v>
      </c>
      <c r="E176" s="178">
        <v>0.5</v>
      </c>
      <c r="F176" s="179"/>
      <c r="G176" s="180">
        <f>ROUND(E176*F176,2)</f>
        <v>0</v>
      </c>
      <c r="H176" s="179"/>
      <c r="I176" s="180">
        <f>ROUND(E176*H176,2)</f>
        <v>0</v>
      </c>
      <c r="J176" s="179"/>
      <c r="K176" s="180">
        <f>ROUND(E176*J176,2)</f>
        <v>0</v>
      </c>
      <c r="L176" s="180">
        <v>21</v>
      </c>
      <c r="M176" s="180">
        <f>G176*(1+L176/100)</f>
        <v>0</v>
      </c>
      <c r="N176" s="178">
        <v>2.7999999999999998E-4</v>
      </c>
      <c r="O176" s="178">
        <f>ROUND(E176*N176,2)</f>
        <v>0</v>
      </c>
      <c r="P176" s="178">
        <v>0</v>
      </c>
      <c r="Q176" s="178">
        <f>ROUND(E176*P176,2)</f>
        <v>0</v>
      </c>
      <c r="R176" s="180" t="s">
        <v>359</v>
      </c>
      <c r="S176" s="180" t="s">
        <v>142</v>
      </c>
      <c r="T176" s="181" t="s">
        <v>142</v>
      </c>
      <c r="U176" s="162">
        <v>0.307</v>
      </c>
      <c r="V176" s="162">
        <f>ROUND(E176*U176,2)</f>
        <v>0.15</v>
      </c>
      <c r="W176" s="162"/>
      <c r="X176" s="162" t="s">
        <v>143</v>
      </c>
      <c r="Y176" s="162" t="s">
        <v>144</v>
      </c>
      <c r="Z176" s="152"/>
      <c r="AA176" s="152"/>
      <c r="AB176" s="152"/>
      <c r="AC176" s="152"/>
      <c r="AD176" s="152"/>
      <c r="AE176" s="152"/>
      <c r="AF176" s="152"/>
      <c r="AG176" s="152" t="s">
        <v>145</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2" x14ac:dyDescent="0.2">
      <c r="A177" s="159"/>
      <c r="B177" s="160"/>
      <c r="C177" s="255" t="s">
        <v>363</v>
      </c>
      <c r="D177" s="256"/>
      <c r="E177" s="256"/>
      <c r="F177" s="256"/>
      <c r="G177" s="256"/>
      <c r="H177" s="162"/>
      <c r="I177" s="162"/>
      <c r="J177" s="162"/>
      <c r="K177" s="162"/>
      <c r="L177" s="162"/>
      <c r="M177" s="162"/>
      <c r="N177" s="161"/>
      <c r="O177" s="161"/>
      <c r="P177" s="161"/>
      <c r="Q177" s="161"/>
      <c r="R177" s="162"/>
      <c r="S177" s="162"/>
      <c r="T177" s="162"/>
      <c r="U177" s="162"/>
      <c r="V177" s="162"/>
      <c r="W177" s="162"/>
      <c r="X177" s="162"/>
      <c r="Y177" s="162"/>
      <c r="Z177" s="152"/>
      <c r="AA177" s="152"/>
      <c r="AB177" s="152"/>
      <c r="AC177" s="152"/>
      <c r="AD177" s="152"/>
      <c r="AE177" s="152"/>
      <c r="AF177" s="152"/>
      <c r="AG177" s="152" t="s">
        <v>159</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2" x14ac:dyDescent="0.2">
      <c r="A178" s="159"/>
      <c r="B178" s="160"/>
      <c r="C178" s="192" t="s">
        <v>360</v>
      </c>
      <c r="D178" s="163"/>
      <c r="E178" s="164">
        <v>0.5</v>
      </c>
      <c r="F178" s="162"/>
      <c r="G178" s="162"/>
      <c r="H178" s="162"/>
      <c r="I178" s="162"/>
      <c r="J178" s="162"/>
      <c r="K178" s="162"/>
      <c r="L178" s="162"/>
      <c r="M178" s="162"/>
      <c r="N178" s="161"/>
      <c r="O178" s="161"/>
      <c r="P178" s="161"/>
      <c r="Q178" s="161"/>
      <c r="R178" s="162"/>
      <c r="S178" s="162"/>
      <c r="T178" s="162"/>
      <c r="U178" s="162"/>
      <c r="V178" s="162"/>
      <c r="W178" s="162"/>
      <c r="X178" s="162"/>
      <c r="Y178" s="162"/>
      <c r="Z178" s="152"/>
      <c r="AA178" s="152"/>
      <c r="AB178" s="152"/>
      <c r="AC178" s="152"/>
      <c r="AD178" s="152"/>
      <c r="AE178" s="152"/>
      <c r="AF178" s="152"/>
      <c r="AG178" s="152" t="s">
        <v>149</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75">
        <v>67</v>
      </c>
      <c r="B179" s="176" t="s">
        <v>364</v>
      </c>
      <c r="C179" s="191" t="s">
        <v>365</v>
      </c>
      <c r="D179" s="177" t="s">
        <v>140</v>
      </c>
      <c r="E179" s="178">
        <v>0.5</v>
      </c>
      <c r="F179" s="179"/>
      <c r="G179" s="180">
        <f>ROUND(E179*F179,2)</f>
        <v>0</v>
      </c>
      <c r="H179" s="179"/>
      <c r="I179" s="180">
        <f>ROUND(E179*H179,2)</f>
        <v>0</v>
      </c>
      <c r="J179" s="179"/>
      <c r="K179" s="180">
        <f>ROUND(E179*J179,2)</f>
        <v>0</v>
      </c>
      <c r="L179" s="180">
        <v>21</v>
      </c>
      <c r="M179" s="180">
        <f>G179*(1+L179/100)</f>
        <v>0</v>
      </c>
      <c r="N179" s="178">
        <v>8.0000000000000007E-5</v>
      </c>
      <c r="O179" s="178">
        <f>ROUND(E179*N179,2)</f>
        <v>0</v>
      </c>
      <c r="P179" s="178">
        <v>0</v>
      </c>
      <c r="Q179" s="178">
        <f>ROUND(E179*P179,2)</f>
        <v>0</v>
      </c>
      <c r="R179" s="180" t="s">
        <v>359</v>
      </c>
      <c r="S179" s="180" t="s">
        <v>142</v>
      </c>
      <c r="T179" s="181" t="s">
        <v>142</v>
      </c>
      <c r="U179" s="162">
        <v>0.16</v>
      </c>
      <c r="V179" s="162">
        <f>ROUND(E179*U179,2)</f>
        <v>0.08</v>
      </c>
      <c r="W179" s="162"/>
      <c r="X179" s="162" t="s">
        <v>143</v>
      </c>
      <c r="Y179" s="162" t="s">
        <v>144</v>
      </c>
      <c r="Z179" s="152"/>
      <c r="AA179" s="152"/>
      <c r="AB179" s="152"/>
      <c r="AC179" s="152"/>
      <c r="AD179" s="152"/>
      <c r="AE179" s="152"/>
      <c r="AF179" s="152"/>
      <c r="AG179" s="152" t="s">
        <v>145</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2" x14ac:dyDescent="0.2">
      <c r="A180" s="159"/>
      <c r="B180" s="160"/>
      <c r="C180" s="192" t="s">
        <v>360</v>
      </c>
      <c r="D180" s="163"/>
      <c r="E180" s="164">
        <v>0.5</v>
      </c>
      <c r="F180" s="162"/>
      <c r="G180" s="162"/>
      <c r="H180" s="162"/>
      <c r="I180" s="162"/>
      <c r="J180" s="162"/>
      <c r="K180" s="162"/>
      <c r="L180" s="162"/>
      <c r="M180" s="162"/>
      <c r="N180" s="161"/>
      <c r="O180" s="161"/>
      <c r="P180" s="161"/>
      <c r="Q180" s="161"/>
      <c r="R180" s="162"/>
      <c r="S180" s="162"/>
      <c r="T180" s="162"/>
      <c r="U180" s="162"/>
      <c r="V180" s="162"/>
      <c r="W180" s="162"/>
      <c r="X180" s="162"/>
      <c r="Y180" s="162"/>
      <c r="Z180" s="152"/>
      <c r="AA180" s="152"/>
      <c r="AB180" s="152"/>
      <c r="AC180" s="152"/>
      <c r="AD180" s="152"/>
      <c r="AE180" s="152"/>
      <c r="AF180" s="152"/>
      <c r="AG180" s="152" t="s">
        <v>149</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ht="22.5" outlineLevel="1" x14ac:dyDescent="0.2">
      <c r="A181" s="175">
        <v>68</v>
      </c>
      <c r="B181" s="176" t="s">
        <v>366</v>
      </c>
      <c r="C181" s="191" t="s">
        <v>367</v>
      </c>
      <c r="D181" s="177" t="s">
        <v>226</v>
      </c>
      <c r="E181" s="178">
        <v>100</v>
      </c>
      <c r="F181" s="179"/>
      <c r="G181" s="180">
        <f>ROUND(E181*F181,2)</f>
        <v>0</v>
      </c>
      <c r="H181" s="179"/>
      <c r="I181" s="180">
        <f>ROUND(E181*H181,2)</f>
        <v>0</v>
      </c>
      <c r="J181" s="179"/>
      <c r="K181" s="180">
        <f>ROUND(E181*J181,2)</f>
        <v>0</v>
      </c>
      <c r="L181" s="180">
        <v>21</v>
      </c>
      <c r="M181" s="180">
        <f>G181*(1+L181/100)</f>
        <v>0</v>
      </c>
      <c r="N181" s="178">
        <v>6.9999999999999994E-5</v>
      </c>
      <c r="O181" s="178">
        <f>ROUND(E181*N181,2)</f>
        <v>0.01</v>
      </c>
      <c r="P181" s="178">
        <v>0</v>
      </c>
      <c r="Q181" s="178">
        <f>ROUND(E181*P181,2)</f>
        <v>0</v>
      </c>
      <c r="R181" s="180" t="s">
        <v>359</v>
      </c>
      <c r="S181" s="180" t="s">
        <v>142</v>
      </c>
      <c r="T181" s="181" t="s">
        <v>142</v>
      </c>
      <c r="U181" s="162">
        <v>8.6999999999999994E-2</v>
      </c>
      <c r="V181" s="162">
        <f>ROUND(E181*U181,2)</f>
        <v>8.6999999999999993</v>
      </c>
      <c r="W181" s="162"/>
      <c r="X181" s="162" t="s">
        <v>143</v>
      </c>
      <c r="Y181" s="162" t="s">
        <v>144</v>
      </c>
      <c r="Z181" s="152"/>
      <c r="AA181" s="152"/>
      <c r="AB181" s="152"/>
      <c r="AC181" s="152"/>
      <c r="AD181" s="152"/>
      <c r="AE181" s="152"/>
      <c r="AF181" s="152"/>
      <c r="AG181" s="152" t="s">
        <v>145</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2" x14ac:dyDescent="0.2">
      <c r="A182" s="159"/>
      <c r="B182" s="160"/>
      <c r="C182" s="257" t="s">
        <v>368</v>
      </c>
      <c r="D182" s="258"/>
      <c r="E182" s="258"/>
      <c r="F182" s="258"/>
      <c r="G182" s="258"/>
      <c r="H182" s="162"/>
      <c r="I182" s="162"/>
      <c r="J182" s="162"/>
      <c r="K182" s="162"/>
      <c r="L182" s="162"/>
      <c r="M182" s="162"/>
      <c r="N182" s="161"/>
      <c r="O182" s="161"/>
      <c r="P182" s="161"/>
      <c r="Q182" s="161"/>
      <c r="R182" s="162"/>
      <c r="S182" s="162"/>
      <c r="T182" s="162"/>
      <c r="U182" s="162"/>
      <c r="V182" s="162"/>
      <c r="W182" s="162"/>
      <c r="X182" s="162"/>
      <c r="Y182" s="162"/>
      <c r="Z182" s="152"/>
      <c r="AA182" s="152"/>
      <c r="AB182" s="152"/>
      <c r="AC182" s="152"/>
      <c r="AD182" s="152"/>
      <c r="AE182" s="152"/>
      <c r="AF182" s="152"/>
      <c r="AG182" s="152" t="s">
        <v>147</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x14ac:dyDescent="0.2">
      <c r="A183" s="168" t="s">
        <v>136</v>
      </c>
      <c r="B183" s="169" t="s">
        <v>100</v>
      </c>
      <c r="C183" s="190" t="s">
        <v>101</v>
      </c>
      <c r="D183" s="170"/>
      <c r="E183" s="171"/>
      <c r="F183" s="172"/>
      <c r="G183" s="172">
        <f>SUMIF(AG184:AG206,"&lt;&gt;NOR",G184:G206)</f>
        <v>0</v>
      </c>
      <c r="H183" s="172"/>
      <c r="I183" s="172">
        <f>SUM(I184:I206)</f>
        <v>0</v>
      </c>
      <c r="J183" s="172"/>
      <c r="K183" s="172">
        <f>SUM(K184:K206)</f>
        <v>0</v>
      </c>
      <c r="L183" s="172"/>
      <c r="M183" s="172">
        <f>SUM(M184:M206)</f>
        <v>0</v>
      </c>
      <c r="N183" s="171"/>
      <c r="O183" s="171">
        <f>SUM(O184:O206)</f>
        <v>0.35</v>
      </c>
      <c r="P183" s="171"/>
      <c r="Q183" s="171">
        <f>SUM(Q184:Q206)</f>
        <v>0</v>
      </c>
      <c r="R183" s="172"/>
      <c r="S183" s="172"/>
      <c r="T183" s="173"/>
      <c r="U183" s="167"/>
      <c r="V183" s="167">
        <f>SUM(V184:V206)</f>
        <v>81.39</v>
      </c>
      <c r="W183" s="167"/>
      <c r="X183" s="167"/>
      <c r="Y183" s="167"/>
      <c r="AG183" t="s">
        <v>137</v>
      </c>
    </row>
    <row r="184" spans="1:60" outlineLevel="1" x14ac:dyDescent="0.2">
      <c r="A184" s="175">
        <v>69</v>
      </c>
      <c r="B184" s="176" t="s">
        <v>369</v>
      </c>
      <c r="C184" s="191" t="s">
        <v>370</v>
      </c>
      <c r="D184" s="177" t="s">
        <v>140</v>
      </c>
      <c r="E184" s="178">
        <v>510.38909999999998</v>
      </c>
      <c r="F184" s="179"/>
      <c r="G184" s="180">
        <f>ROUND(E184*F184,2)</f>
        <v>0</v>
      </c>
      <c r="H184" s="179"/>
      <c r="I184" s="180">
        <f>ROUND(E184*H184,2)</f>
        <v>0</v>
      </c>
      <c r="J184" s="179"/>
      <c r="K184" s="180">
        <f>ROUND(E184*J184,2)</f>
        <v>0</v>
      </c>
      <c r="L184" s="180">
        <v>21</v>
      </c>
      <c r="M184" s="180">
        <f>G184*(1+L184/100)</f>
        <v>0</v>
      </c>
      <c r="N184" s="178">
        <v>0</v>
      </c>
      <c r="O184" s="178">
        <f>ROUND(E184*N184,2)</f>
        <v>0</v>
      </c>
      <c r="P184" s="178">
        <v>0</v>
      </c>
      <c r="Q184" s="178">
        <f>ROUND(E184*P184,2)</f>
        <v>0</v>
      </c>
      <c r="R184" s="180" t="s">
        <v>371</v>
      </c>
      <c r="S184" s="180" t="s">
        <v>142</v>
      </c>
      <c r="T184" s="181" t="s">
        <v>142</v>
      </c>
      <c r="U184" s="162">
        <v>0.02</v>
      </c>
      <c r="V184" s="162">
        <f>ROUND(E184*U184,2)</f>
        <v>10.210000000000001</v>
      </c>
      <c r="W184" s="162"/>
      <c r="X184" s="162" t="s">
        <v>143</v>
      </c>
      <c r="Y184" s="162" t="s">
        <v>144</v>
      </c>
      <c r="Z184" s="152"/>
      <c r="AA184" s="152"/>
      <c r="AB184" s="152"/>
      <c r="AC184" s="152"/>
      <c r="AD184" s="152"/>
      <c r="AE184" s="152"/>
      <c r="AF184" s="152"/>
      <c r="AG184" s="152" t="s">
        <v>145</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2" x14ac:dyDescent="0.2">
      <c r="A185" s="159"/>
      <c r="B185" s="160"/>
      <c r="C185" s="192" t="s">
        <v>372</v>
      </c>
      <c r="D185" s="163"/>
      <c r="E185" s="164">
        <v>150</v>
      </c>
      <c r="F185" s="162"/>
      <c r="G185" s="162"/>
      <c r="H185" s="162"/>
      <c r="I185" s="162"/>
      <c r="J185" s="162"/>
      <c r="K185" s="162"/>
      <c r="L185" s="162"/>
      <c r="M185" s="162"/>
      <c r="N185" s="161"/>
      <c r="O185" s="161"/>
      <c r="P185" s="161"/>
      <c r="Q185" s="161"/>
      <c r="R185" s="162"/>
      <c r="S185" s="162"/>
      <c r="T185" s="162"/>
      <c r="U185" s="162"/>
      <c r="V185" s="162"/>
      <c r="W185" s="162"/>
      <c r="X185" s="162"/>
      <c r="Y185" s="162"/>
      <c r="Z185" s="152"/>
      <c r="AA185" s="152"/>
      <c r="AB185" s="152"/>
      <c r="AC185" s="152"/>
      <c r="AD185" s="152"/>
      <c r="AE185" s="152"/>
      <c r="AF185" s="152"/>
      <c r="AG185" s="152" t="s">
        <v>149</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ht="22.5" outlineLevel="3" x14ac:dyDescent="0.2">
      <c r="A186" s="159"/>
      <c r="B186" s="160"/>
      <c r="C186" s="192" t="s">
        <v>373</v>
      </c>
      <c r="D186" s="163"/>
      <c r="E186" s="164">
        <v>65.442700000000002</v>
      </c>
      <c r="F186" s="162"/>
      <c r="G186" s="162"/>
      <c r="H186" s="162"/>
      <c r="I186" s="162"/>
      <c r="J186" s="162"/>
      <c r="K186" s="162"/>
      <c r="L186" s="162"/>
      <c r="M186" s="162"/>
      <c r="N186" s="161"/>
      <c r="O186" s="161"/>
      <c r="P186" s="161"/>
      <c r="Q186" s="161"/>
      <c r="R186" s="162"/>
      <c r="S186" s="162"/>
      <c r="T186" s="162"/>
      <c r="U186" s="162"/>
      <c r="V186" s="162"/>
      <c r="W186" s="162"/>
      <c r="X186" s="162"/>
      <c r="Y186" s="162"/>
      <c r="Z186" s="152"/>
      <c r="AA186" s="152"/>
      <c r="AB186" s="152"/>
      <c r="AC186" s="152"/>
      <c r="AD186" s="152"/>
      <c r="AE186" s="152"/>
      <c r="AF186" s="152"/>
      <c r="AG186" s="152" t="s">
        <v>149</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22.5" outlineLevel="3" x14ac:dyDescent="0.2">
      <c r="A187" s="159"/>
      <c r="B187" s="160"/>
      <c r="C187" s="192" t="s">
        <v>374</v>
      </c>
      <c r="D187" s="163"/>
      <c r="E187" s="164">
        <v>77.864699999999999</v>
      </c>
      <c r="F187" s="162"/>
      <c r="G187" s="162"/>
      <c r="H187" s="162"/>
      <c r="I187" s="162"/>
      <c r="J187" s="162"/>
      <c r="K187" s="162"/>
      <c r="L187" s="162"/>
      <c r="M187" s="162"/>
      <c r="N187" s="161"/>
      <c r="O187" s="161"/>
      <c r="P187" s="161"/>
      <c r="Q187" s="161"/>
      <c r="R187" s="162"/>
      <c r="S187" s="162"/>
      <c r="T187" s="162"/>
      <c r="U187" s="162"/>
      <c r="V187" s="162"/>
      <c r="W187" s="162"/>
      <c r="X187" s="162"/>
      <c r="Y187" s="162"/>
      <c r="Z187" s="152"/>
      <c r="AA187" s="152"/>
      <c r="AB187" s="152"/>
      <c r="AC187" s="152"/>
      <c r="AD187" s="152"/>
      <c r="AE187" s="152"/>
      <c r="AF187" s="152"/>
      <c r="AG187" s="152" t="s">
        <v>149</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3" x14ac:dyDescent="0.2">
      <c r="A188" s="159"/>
      <c r="B188" s="160"/>
      <c r="C188" s="192" t="s">
        <v>375</v>
      </c>
      <c r="D188" s="163"/>
      <c r="E188" s="164">
        <v>56.540399999999998</v>
      </c>
      <c r="F188" s="162"/>
      <c r="G188" s="162"/>
      <c r="H188" s="162"/>
      <c r="I188" s="162"/>
      <c r="J188" s="162"/>
      <c r="K188" s="162"/>
      <c r="L188" s="162"/>
      <c r="M188" s="162"/>
      <c r="N188" s="161"/>
      <c r="O188" s="161"/>
      <c r="P188" s="161"/>
      <c r="Q188" s="161"/>
      <c r="R188" s="162"/>
      <c r="S188" s="162"/>
      <c r="T188" s="162"/>
      <c r="U188" s="162"/>
      <c r="V188" s="162"/>
      <c r="W188" s="162"/>
      <c r="X188" s="162"/>
      <c r="Y188" s="162"/>
      <c r="Z188" s="152"/>
      <c r="AA188" s="152"/>
      <c r="AB188" s="152"/>
      <c r="AC188" s="152"/>
      <c r="AD188" s="152"/>
      <c r="AE188" s="152"/>
      <c r="AF188" s="152"/>
      <c r="AG188" s="152" t="s">
        <v>149</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3" x14ac:dyDescent="0.2">
      <c r="A189" s="159"/>
      <c r="B189" s="160"/>
      <c r="C189" s="192" t="s">
        <v>376</v>
      </c>
      <c r="D189" s="163"/>
      <c r="E189" s="164">
        <v>30.385000000000002</v>
      </c>
      <c r="F189" s="162"/>
      <c r="G189" s="162"/>
      <c r="H189" s="162"/>
      <c r="I189" s="162"/>
      <c r="J189" s="162"/>
      <c r="K189" s="162"/>
      <c r="L189" s="162"/>
      <c r="M189" s="162"/>
      <c r="N189" s="161"/>
      <c r="O189" s="161"/>
      <c r="P189" s="161"/>
      <c r="Q189" s="161"/>
      <c r="R189" s="162"/>
      <c r="S189" s="162"/>
      <c r="T189" s="162"/>
      <c r="U189" s="162"/>
      <c r="V189" s="162"/>
      <c r="W189" s="162"/>
      <c r="X189" s="162"/>
      <c r="Y189" s="162"/>
      <c r="Z189" s="152"/>
      <c r="AA189" s="152"/>
      <c r="AB189" s="152"/>
      <c r="AC189" s="152"/>
      <c r="AD189" s="152"/>
      <c r="AE189" s="152"/>
      <c r="AF189" s="152"/>
      <c r="AG189" s="152" t="s">
        <v>149</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3" x14ac:dyDescent="0.2">
      <c r="A190" s="159"/>
      <c r="B190" s="160"/>
      <c r="C190" s="192" t="s">
        <v>377</v>
      </c>
      <c r="D190" s="163"/>
      <c r="E190" s="164">
        <v>8.7661999999999995</v>
      </c>
      <c r="F190" s="162"/>
      <c r="G190" s="162"/>
      <c r="H190" s="162"/>
      <c r="I190" s="162"/>
      <c r="J190" s="162"/>
      <c r="K190" s="162"/>
      <c r="L190" s="162"/>
      <c r="M190" s="162"/>
      <c r="N190" s="161"/>
      <c r="O190" s="161"/>
      <c r="P190" s="161"/>
      <c r="Q190" s="161"/>
      <c r="R190" s="162"/>
      <c r="S190" s="162"/>
      <c r="T190" s="162"/>
      <c r="U190" s="162"/>
      <c r="V190" s="162"/>
      <c r="W190" s="162"/>
      <c r="X190" s="162"/>
      <c r="Y190" s="162"/>
      <c r="Z190" s="152"/>
      <c r="AA190" s="152"/>
      <c r="AB190" s="152"/>
      <c r="AC190" s="152"/>
      <c r="AD190" s="152"/>
      <c r="AE190" s="152"/>
      <c r="AF190" s="152"/>
      <c r="AG190" s="152" t="s">
        <v>149</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3" x14ac:dyDescent="0.2">
      <c r="A191" s="159"/>
      <c r="B191" s="160"/>
      <c r="C191" s="192" t="s">
        <v>378</v>
      </c>
      <c r="D191" s="163"/>
      <c r="E191" s="164">
        <v>9.1492000000000004</v>
      </c>
      <c r="F191" s="162"/>
      <c r="G191" s="162"/>
      <c r="H191" s="162"/>
      <c r="I191" s="162"/>
      <c r="J191" s="162"/>
      <c r="K191" s="162"/>
      <c r="L191" s="162"/>
      <c r="M191" s="162"/>
      <c r="N191" s="161"/>
      <c r="O191" s="161"/>
      <c r="P191" s="161"/>
      <c r="Q191" s="161"/>
      <c r="R191" s="162"/>
      <c r="S191" s="162"/>
      <c r="T191" s="162"/>
      <c r="U191" s="162"/>
      <c r="V191" s="162"/>
      <c r="W191" s="162"/>
      <c r="X191" s="162"/>
      <c r="Y191" s="162"/>
      <c r="Z191" s="152"/>
      <c r="AA191" s="152"/>
      <c r="AB191" s="152"/>
      <c r="AC191" s="152"/>
      <c r="AD191" s="152"/>
      <c r="AE191" s="152"/>
      <c r="AF191" s="152"/>
      <c r="AG191" s="152" t="s">
        <v>149</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3" x14ac:dyDescent="0.2">
      <c r="A192" s="159"/>
      <c r="B192" s="160"/>
      <c r="C192" s="192" t="s">
        <v>379</v>
      </c>
      <c r="D192" s="163"/>
      <c r="E192" s="164">
        <v>48.265900000000002</v>
      </c>
      <c r="F192" s="162"/>
      <c r="G192" s="162"/>
      <c r="H192" s="162"/>
      <c r="I192" s="162"/>
      <c r="J192" s="162"/>
      <c r="K192" s="162"/>
      <c r="L192" s="162"/>
      <c r="M192" s="162"/>
      <c r="N192" s="161"/>
      <c r="O192" s="161"/>
      <c r="P192" s="161"/>
      <c r="Q192" s="161"/>
      <c r="R192" s="162"/>
      <c r="S192" s="162"/>
      <c r="T192" s="162"/>
      <c r="U192" s="162"/>
      <c r="V192" s="162"/>
      <c r="W192" s="162"/>
      <c r="X192" s="162"/>
      <c r="Y192" s="162"/>
      <c r="Z192" s="152"/>
      <c r="AA192" s="152"/>
      <c r="AB192" s="152"/>
      <c r="AC192" s="152"/>
      <c r="AD192" s="152"/>
      <c r="AE192" s="152"/>
      <c r="AF192" s="152"/>
      <c r="AG192" s="152" t="s">
        <v>149</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3" x14ac:dyDescent="0.2">
      <c r="A193" s="159"/>
      <c r="B193" s="160"/>
      <c r="C193" s="192" t="s">
        <v>380</v>
      </c>
      <c r="D193" s="163"/>
      <c r="E193" s="164">
        <v>50</v>
      </c>
      <c r="F193" s="162"/>
      <c r="G193" s="162"/>
      <c r="H193" s="162"/>
      <c r="I193" s="162"/>
      <c r="J193" s="162"/>
      <c r="K193" s="162"/>
      <c r="L193" s="162"/>
      <c r="M193" s="162"/>
      <c r="N193" s="161"/>
      <c r="O193" s="161"/>
      <c r="P193" s="161"/>
      <c r="Q193" s="161"/>
      <c r="R193" s="162"/>
      <c r="S193" s="162"/>
      <c r="T193" s="162"/>
      <c r="U193" s="162"/>
      <c r="V193" s="162"/>
      <c r="W193" s="162"/>
      <c r="X193" s="162"/>
      <c r="Y193" s="162"/>
      <c r="Z193" s="152"/>
      <c r="AA193" s="152"/>
      <c r="AB193" s="152"/>
      <c r="AC193" s="152"/>
      <c r="AD193" s="152"/>
      <c r="AE193" s="152"/>
      <c r="AF193" s="152"/>
      <c r="AG193" s="152" t="s">
        <v>149</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3" x14ac:dyDescent="0.2">
      <c r="A194" s="159"/>
      <c r="B194" s="160"/>
      <c r="C194" s="192" t="s">
        <v>381</v>
      </c>
      <c r="D194" s="163"/>
      <c r="E194" s="164">
        <v>13.975</v>
      </c>
      <c r="F194" s="162"/>
      <c r="G194" s="162"/>
      <c r="H194" s="162"/>
      <c r="I194" s="162"/>
      <c r="J194" s="162"/>
      <c r="K194" s="162"/>
      <c r="L194" s="162"/>
      <c r="M194" s="162"/>
      <c r="N194" s="161"/>
      <c r="O194" s="161"/>
      <c r="P194" s="161"/>
      <c r="Q194" s="161"/>
      <c r="R194" s="162"/>
      <c r="S194" s="162"/>
      <c r="T194" s="162"/>
      <c r="U194" s="162"/>
      <c r="V194" s="162"/>
      <c r="W194" s="162"/>
      <c r="X194" s="162"/>
      <c r="Y194" s="162"/>
      <c r="Z194" s="152"/>
      <c r="AA194" s="152"/>
      <c r="AB194" s="152"/>
      <c r="AC194" s="152"/>
      <c r="AD194" s="152"/>
      <c r="AE194" s="152"/>
      <c r="AF194" s="152"/>
      <c r="AG194" s="152" t="s">
        <v>149</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83">
        <v>70</v>
      </c>
      <c r="B195" s="184" t="s">
        <v>382</v>
      </c>
      <c r="C195" s="193" t="s">
        <v>383</v>
      </c>
      <c r="D195" s="185" t="s">
        <v>140</v>
      </c>
      <c r="E195" s="186">
        <v>537.27639999999997</v>
      </c>
      <c r="F195" s="187"/>
      <c r="G195" s="188">
        <f>ROUND(E195*F195,2)</f>
        <v>0</v>
      </c>
      <c r="H195" s="187"/>
      <c r="I195" s="188">
        <f>ROUND(E195*H195,2)</f>
        <v>0</v>
      </c>
      <c r="J195" s="187"/>
      <c r="K195" s="188">
        <f>ROUND(E195*J195,2)</f>
        <v>0</v>
      </c>
      <c r="L195" s="188">
        <v>21</v>
      </c>
      <c r="M195" s="188">
        <f>G195*(1+L195/100)</f>
        <v>0</v>
      </c>
      <c r="N195" s="186">
        <v>1.6000000000000001E-4</v>
      </c>
      <c r="O195" s="186">
        <f>ROUND(E195*N195,2)</f>
        <v>0.09</v>
      </c>
      <c r="P195" s="186">
        <v>0</v>
      </c>
      <c r="Q195" s="186">
        <f>ROUND(E195*P195,2)</f>
        <v>0</v>
      </c>
      <c r="R195" s="188" t="s">
        <v>371</v>
      </c>
      <c r="S195" s="188" t="s">
        <v>142</v>
      </c>
      <c r="T195" s="189" t="s">
        <v>142</v>
      </c>
      <c r="U195" s="162">
        <v>3.2480000000000002E-2</v>
      </c>
      <c r="V195" s="162">
        <f>ROUND(E195*U195,2)</f>
        <v>17.45</v>
      </c>
      <c r="W195" s="162"/>
      <c r="X195" s="162" t="s">
        <v>143</v>
      </c>
      <c r="Y195" s="162" t="s">
        <v>144</v>
      </c>
      <c r="Z195" s="152"/>
      <c r="AA195" s="152"/>
      <c r="AB195" s="152"/>
      <c r="AC195" s="152"/>
      <c r="AD195" s="152"/>
      <c r="AE195" s="152"/>
      <c r="AF195" s="152"/>
      <c r="AG195" s="152" t="s">
        <v>145</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75">
        <v>71</v>
      </c>
      <c r="B196" s="176" t="s">
        <v>384</v>
      </c>
      <c r="C196" s="191" t="s">
        <v>385</v>
      </c>
      <c r="D196" s="177" t="s">
        <v>140</v>
      </c>
      <c r="E196" s="178">
        <v>537.27639999999997</v>
      </c>
      <c r="F196" s="179"/>
      <c r="G196" s="180">
        <f>ROUND(E196*F196,2)</f>
        <v>0</v>
      </c>
      <c r="H196" s="179"/>
      <c r="I196" s="180">
        <f>ROUND(E196*H196,2)</f>
        <v>0</v>
      </c>
      <c r="J196" s="179"/>
      <c r="K196" s="180">
        <f>ROUND(E196*J196,2)</f>
        <v>0</v>
      </c>
      <c r="L196" s="180">
        <v>21</v>
      </c>
      <c r="M196" s="180">
        <f>G196*(1+L196/100)</f>
        <v>0</v>
      </c>
      <c r="N196" s="178">
        <v>4.8999999999999998E-4</v>
      </c>
      <c r="O196" s="178">
        <f>ROUND(E196*N196,2)</f>
        <v>0.26</v>
      </c>
      <c r="P196" s="178">
        <v>0</v>
      </c>
      <c r="Q196" s="178">
        <f>ROUND(E196*P196,2)</f>
        <v>0</v>
      </c>
      <c r="R196" s="180" t="s">
        <v>371</v>
      </c>
      <c r="S196" s="180" t="s">
        <v>142</v>
      </c>
      <c r="T196" s="181" t="s">
        <v>142</v>
      </c>
      <c r="U196" s="162">
        <v>0.1</v>
      </c>
      <c r="V196" s="162">
        <f>ROUND(E196*U196,2)</f>
        <v>53.73</v>
      </c>
      <c r="W196" s="162"/>
      <c r="X196" s="162" t="s">
        <v>143</v>
      </c>
      <c r="Y196" s="162" t="s">
        <v>144</v>
      </c>
      <c r="Z196" s="152"/>
      <c r="AA196" s="152"/>
      <c r="AB196" s="152"/>
      <c r="AC196" s="152"/>
      <c r="AD196" s="152"/>
      <c r="AE196" s="152"/>
      <c r="AF196" s="152"/>
      <c r="AG196" s="152" t="s">
        <v>145</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2" x14ac:dyDescent="0.2">
      <c r="A197" s="159"/>
      <c r="B197" s="160"/>
      <c r="C197" s="192" t="s">
        <v>372</v>
      </c>
      <c r="D197" s="163"/>
      <c r="E197" s="164">
        <v>150</v>
      </c>
      <c r="F197" s="162"/>
      <c r="G197" s="162"/>
      <c r="H197" s="162"/>
      <c r="I197" s="162"/>
      <c r="J197" s="162"/>
      <c r="K197" s="162"/>
      <c r="L197" s="162"/>
      <c r="M197" s="162"/>
      <c r="N197" s="161"/>
      <c r="O197" s="161"/>
      <c r="P197" s="161"/>
      <c r="Q197" s="161"/>
      <c r="R197" s="162"/>
      <c r="S197" s="162"/>
      <c r="T197" s="162"/>
      <c r="U197" s="162"/>
      <c r="V197" s="162"/>
      <c r="W197" s="162"/>
      <c r="X197" s="162"/>
      <c r="Y197" s="162"/>
      <c r="Z197" s="152"/>
      <c r="AA197" s="152"/>
      <c r="AB197" s="152"/>
      <c r="AC197" s="152"/>
      <c r="AD197" s="152"/>
      <c r="AE197" s="152"/>
      <c r="AF197" s="152"/>
      <c r="AG197" s="152" t="s">
        <v>149</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ht="22.5" outlineLevel="3" x14ac:dyDescent="0.2">
      <c r="A198" s="159"/>
      <c r="B198" s="160"/>
      <c r="C198" s="192" t="s">
        <v>373</v>
      </c>
      <c r="D198" s="163"/>
      <c r="E198" s="164">
        <v>65.442700000000002</v>
      </c>
      <c r="F198" s="162"/>
      <c r="G198" s="162"/>
      <c r="H198" s="162"/>
      <c r="I198" s="162"/>
      <c r="J198" s="162"/>
      <c r="K198" s="162"/>
      <c r="L198" s="162"/>
      <c r="M198" s="162"/>
      <c r="N198" s="161"/>
      <c r="O198" s="161"/>
      <c r="P198" s="161"/>
      <c r="Q198" s="161"/>
      <c r="R198" s="162"/>
      <c r="S198" s="162"/>
      <c r="T198" s="162"/>
      <c r="U198" s="162"/>
      <c r="V198" s="162"/>
      <c r="W198" s="162"/>
      <c r="X198" s="162"/>
      <c r="Y198" s="162"/>
      <c r="Z198" s="152"/>
      <c r="AA198" s="152"/>
      <c r="AB198" s="152"/>
      <c r="AC198" s="152"/>
      <c r="AD198" s="152"/>
      <c r="AE198" s="152"/>
      <c r="AF198" s="152"/>
      <c r="AG198" s="152" t="s">
        <v>149</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ht="22.5" outlineLevel="3" x14ac:dyDescent="0.2">
      <c r="A199" s="159"/>
      <c r="B199" s="160"/>
      <c r="C199" s="192" t="s">
        <v>386</v>
      </c>
      <c r="D199" s="163"/>
      <c r="E199" s="164">
        <v>90.231700000000004</v>
      </c>
      <c r="F199" s="162"/>
      <c r="G199" s="162"/>
      <c r="H199" s="162"/>
      <c r="I199" s="162"/>
      <c r="J199" s="162"/>
      <c r="K199" s="162"/>
      <c r="L199" s="162"/>
      <c r="M199" s="162"/>
      <c r="N199" s="161"/>
      <c r="O199" s="161"/>
      <c r="P199" s="161"/>
      <c r="Q199" s="161"/>
      <c r="R199" s="162"/>
      <c r="S199" s="162"/>
      <c r="T199" s="162"/>
      <c r="U199" s="162"/>
      <c r="V199" s="162"/>
      <c r="W199" s="162"/>
      <c r="X199" s="162"/>
      <c r="Y199" s="162"/>
      <c r="Z199" s="152"/>
      <c r="AA199" s="152"/>
      <c r="AB199" s="152"/>
      <c r="AC199" s="152"/>
      <c r="AD199" s="152"/>
      <c r="AE199" s="152"/>
      <c r="AF199" s="152"/>
      <c r="AG199" s="152" t="s">
        <v>149</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3" x14ac:dyDescent="0.2">
      <c r="A200" s="159"/>
      <c r="B200" s="160"/>
      <c r="C200" s="192" t="s">
        <v>387</v>
      </c>
      <c r="D200" s="163"/>
      <c r="E200" s="164">
        <v>69.160700000000006</v>
      </c>
      <c r="F200" s="162"/>
      <c r="G200" s="162"/>
      <c r="H200" s="162"/>
      <c r="I200" s="162"/>
      <c r="J200" s="162"/>
      <c r="K200" s="162"/>
      <c r="L200" s="162"/>
      <c r="M200" s="162"/>
      <c r="N200" s="161"/>
      <c r="O200" s="161"/>
      <c r="P200" s="161"/>
      <c r="Q200" s="161"/>
      <c r="R200" s="162"/>
      <c r="S200" s="162"/>
      <c r="T200" s="162"/>
      <c r="U200" s="162"/>
      <c r="V200" s="162"/>
      <c r="W200" s="162"/>
      <c r="X200" s="162"/>
      <c r="Y200" s="162"/>
      <c r="Z200" s="152"/>
      <c r="AA200" s="152"/>
      <c r="AB200" s="152"/>
      <c r="AC200" s="152"/>
      <c r="AD200" s="152"/>
      <c r="AE200" s="152"/>
      <c r="AF200" s="152"/>
      <c r="AG200" s="152" t="s">
        <v>149</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3" x14ac:dyDescent="0.2">
      <c r="A201" s="159"/>
      <c r="B201" s="160"/>
      <c r="C201" s="192" t="s">
        <v>376</v>
      </c>
      <c r="D201" s="163"/>
      <c r="E201" s="164">
        <v>30.385000000000002</v>
      </c>
      <c r="F201" s="162"/>
      <c r="G201" s="162"/>
      <c r="H201" s="162"/>
      <c r="I201" s="162"/>
      <c r="J201" s="162"/>
      <c r="K201" s="162"/>
      <c r="L201" s="162"/>
      <c r="M201" s="162"/>
      <c r="N201" s="161"/>
      <c r="O201" s="161"/>
      <c r="P201" s="161"/>
      <c r="Q201" s="161"/>
      <c r="R201" s="162"/>
      <c r="S201" s="162"/>
      <c r="T201" s="162"/>
      <c r="U201" s="162"/>
      <c r="V201" s="162"/>
      <c r="W201" s="162"/>
      <c r="X201" s="162"/>
      <c r="Y201" s="162"/>
      <c r="Z201" s="152"/>
      <c r="AA201" s="152"/>
      <c r="AB201" s="152"/>
      <c r="AC201" s="152"/>
      <c r="AD201" s="152"/>
      <c r="AE201" s="152"/>
      <c r="AF201" s="152"/>
      <c r="AG201" s="152" t="s">
        <v>149</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3" x14ac:dyDescent="0.2">
      <c r="A202" s="159"/>
      <c r="B202" s="160"/>
      <c r="C202" s="192" t="s">
        <v>377</v>
      </c>
      <c r="D202" s="163"/>
      <c r="E202" s="164">
        <v>8.7661999999999995</v>
      </c>
      <c r="F202" s="162"/>
      <c r="G202" s="162"/>
      <c r="H202" s="162"/>
      <c r="I202" s="162"/>
      <c r="J202" s="162"/>
      <c r="K202" s="162"/>
      <c r="L202" s="162"/>
      <c r="M202" s="162"/>
      <c r="N202" s="161"/>
      <c r="O202" s="161"/>
      <c r="P202" s="161"/>
      <c r="Q202" s="161"/>
      <c r="R202" s="162"/>
      <c r="S202" s="162"/>
      <c r="T202" s="162"/>
      <c r="U202" s="162"/>
      <c r="V202" s="162"/>
      <c r="W202" s="162"/>
      <c r="X202" s="162"/>
      <c r="Y202" s="162"/>
      <c r="Z202" s="152"/>
      <c r="AA202" s="152"/>
      <c r="AB202" s="152"/>
      <c r="AC202" s="152"/>
      <c r="AD202" s="152"/>
      <c r="AE202" s="152"/>
      <c r="AF202" s="152"/>
      <c r="AG202" s="152" t="s">
        <v>149</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3" x14ac:dyDescent="0.2">
      <c r="A203" s="159"/>
      <c r="B203" s="160"/>
      <c r="C203" s="192" t="s">
        <v>378</v>
      </c>
      <c r="D203" s="163"/>
      <c r="E203" s="164">
        <v>9.1492000000000004</v>
      </c>
      <c r="F203" s="162"/>
      <c r="G203" s="162"/>
      <c r="H203" s="162"/>
      <c r="I203" s="162"/>
      <c r="J203" s="162"/>
      <c r="K203" s="162"/>
      <c r="L203" s="162"/>
      <c r="M203" s="162"/>
      <c r="N203" s="161"/>
      <c r="O203" s="161"/>
      <c r="P203" s="161"/>
      <c r="Q203" s="161"/>
      <c r="R203" s="162"/>
      <c r="S203" s="162"/>
      <c r="T203" s="162"/>
      <c r="U203" s="162"/>
      <c r="V203" s="162"/>
      <c r="W203" s="162"/>
      <c r="X203" s="162"/>
      <c r="Y203" s="162"/>
      <c r="Z203" s="152"/>
      <c r="AA203" s="152"/>
      <c r="AB203" s="152"/>
      <c r="AC203" s="152"/>
      <c r="AD203" s="152"/>
      <c r="AE203" s="152"/>
      <c r="AF203" s="152"/>
      <c r="AG203" s="152" t="s">
        <v>149</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3" x14ac:dyDescent="0.2">
      <c r="A204" s="159"/>
      <c r="B204" s="160"/>
      <c r="C204" s="192" t="s">
        <v>379</v>
      </c>
      <c r="D204" s="163"/>
      <c r="E204" s="164">
        <v>48.265900000000002</v>
      </c>
      <c r="F204" s="162"/>
      <c r="G204" s="162"/>
      <c r="H204" s="162"/>
      <c r="I204" s="162"/>
      <c r="J204" s="162"/>
      <c r="K204" s="162"/>
      <c r="L204" s="162"/>
      <c r="M204" s="162"/>
      <c r="N204" s="161"/>
      <c r="O204" s="161"/>
      <c r="P204" s="161"/>
      <c r="Q204" s="161"/>
      <c r="R204" s="162"/>
      <c r="S204" s="162"/>
      <c r="T204" s="162"/>
      <c r="U204" s="162"/>
      <c r="V204" s="162"/>
      <c r="W204" s="162"/>
      <c r="X204" s="162"/>
      <c r="Y204" s="162"/>
      <c r="Z204" s="152"/>
      <c r="AA204" s="152"/>
      <c r="AB204" s="152"/>
      <c r="AC204" s="152"/>
      <c r="AD204" s="152"/>
      <c r="AE204" s="152"/>
      <c r="AF204" s="152"/>
      <c r="AG204" s="152" t="s">
        <v>149</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3" x14ac:dyDescent="0.2">
      <c r="A205" s="159"/>
      <c r="B205" s="160"/>
      <c r="C205" s="192" t="s">
        <v>380</v>
      </c>
      <c r="D205" s="163"/>
      <c r="E205" s="164">
        <v>50</v>
      </c>
      <c r="F205" s="162"/>
      <c r="G205" s="162"/>
      <c r="H205" s="162"/>
      <c r="I205" s="162"/>
      <c r="J205" s="162"/>
      <c r="K205" s="162"/>
      <c r="L205" s="162"/>
      <c r="M205" s="162"/>
      <c r="N205" s="161"/>
      <c r="O205" s="161"/>
      <c r="P205" s="161"/>
      <c r="Q205" s="161"/>
      <c r="R205" s="162"/>
      <c r="S205" s="162"/>
      <c r="T205" s="162"/>
      <c r="U205" s="162"/>
      <c r="V205" s="162"/>
      <c r="W205" s="162"/>
      <c r="X205" s="162"/>
      <c r="Y205" s="162"/>
      <c r="Z205" s="152"/>
      <c r="AA205" s="152"/>
      <c r="AB205" s="152"/>
      <c r="AC205" s="152"/>
      <c r="AD205" s="152"/>
      <c r="AE205" s="152"/>
      <c r="AF205" s="152"/>
      <c r="AG205" s="152" t="s">
        <v>149</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3" x14ac:dyDescent="0.2">
      <c r="A206" s="159"/>
      <c r="B206" s="160"/>
      <c r="C206" s="192" t="s">
        <v>388</v>
      </c>
      <c r="D206" s="163"/>
      <c r="E206" s="164">
        <v>15.875</v>
      </c>
      <c r="F206" s="162"/>
      <c r="G206" s="162"/>
      <c r="H206" s="162"/>
      <c r="I206" s="162"/>
      <c r="J206" s="162"/>
      <c r="K206" s="162"/>
      <c r="L206" s="162"/>
      <c r="M206" s="162"/>
      <c r="N206" s="161"/>
      <c r="O206" s="161"/>
      <c r="P206" s="161"/>
      <c r="Q206" s="161"/>
      <c r="R206" s="162"/>
      <c r="S206" s="162"/>
      <c r="T206" s="162"/>
      <c r="U206" s="162"/>
      <c r="V206" s="162"/>
      <c r="W206" s="162"/>
      <c r="X206" s="162"/>
      <c r="Y206" s="162"/>
      <c r="Z206" s="152"/>
      <c r="AA206" s="152"/>
      <c r="AB206" s="152"/>
      <c r="AC206" s="152"/>
      <c r="AD206" s="152"/>
      <c r="AE206" s="152"/>
      <c r="AF206" s="152"/>
      <c r="AG206" s="152" t="s">
        <v>149</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x14ac:dyDescent="0.2">
      <c r="A207" s="168" t="s">
        <v>136</v>
      </c>
      <c r="B207" s="169" t="s">
        <v>102</v>
      </c>
      <c r="C207" s="190" t="s">
        <v>103</v>
      </c>
      <c r="D207" s="170"/>
      <c r="E207" s="171"/>
      <c r="F207" s="172"/>
      <c r="G207" s="172">
        <f>SUMIF(AG208:AG211,"&lt;&gt;NOR",G208:G211)</f>
        <v>0</v>
      </c>
      <c r="H207" s="172"/>
      <c r="I207" s="172">
        <f>SUM(I208:I211)</f>
        <v>0</v>
      </c>
      <c r="J207" s="172"/>
      <c r="K207" s="172">
        <f>SUM(K208:K211)</f>
        <v>0</v>
      </c>
      <c r="L207" s="172"/>
      <c r="M207" s="172">
        <f>SUM(M208:M211)</f>
        <v>0</v>
      </c>
      <c r="N207" s="171"/>
      <c r="O207" s="171">
        <f>SUM(O208:O211)</f>
        <v>0</v>
      </c>
      <c r="P207" s="171"/>
      <c r="Q207" s="171">
        <f>SUM(Q208:Q211)</f>
        <v>0</v>
      </c>
      <c r="R207" s="172"/>
      <c r="S207" s="172"/>
      <c r="T207" s="173"/>
      <c r="U207" s="167"/>
      <c r="V207" s="167">
        <f>SUM(V208:V211)</f>
        <v>0</v>
      </c>
      <c r="W207" s="167"/>
      <c r="X207" s="167"/>
      <c r="Y207" s="167"/>
      <c r="AG207" t="s">
        <v>137</v>
      </c>
    </row>
    <row r="208" spans="1:60" ht="22.5" outlineLevel="1" x14ac:dyDescent="0.2">
      <c r="A208" s="175">
        <v>72</v>
      </c>
      <c r="B208" s="176" t="s">
        <v>282</v>
      </c>
      <c r="C208" s="191" t="s">
        <v>283</v>
      </c>
      <c r="D208" s="177"/>
      <c r="E208" s="178">
        <v>0</v>
      </c>
      <c r="F208" s="179"/>
      <c r="G208" s="180">
        <f>ROUND(E208*F208,2)</f>
        <v>0</v>
      </c>
      <c r="H208" s="179"/>
      <c r="I208" s="180">
        <f>ROUND(E208*H208,2)</f>
        <v>0</v>
      </c>
      <c r="J208" s="179"/>
      <c r="K208" s="180">
        <f>ROUND(E208*J208,2)</f>
        <v>0</v>
      </c>
      <c r="L208" s="180">
        <v>21</v>
      </c>
      <c r="M208" s="180">
        <f>G208*(1+L208/100)</f>
        <v>0</v>
      </c>
      <c r="N208" s="178">
        <v>0</v>
      </c>
      <c r="O208" s="178">
        <f>ROUND(E208*N208,2)</f>
        <v>0</v>
      </c>
      <c r="P208" s="178">
        <v>0</v>
      </c>
      <c r="Q208" s="178">
        <f>ROUND(E208*P208,2)</f>
        <v>0</v>
      </c>
      <c r="R208" s="180"/>
      <c r="S208" s="180" t="s">
        <v>200</v>
      </c>
      <c r="T208" s="181" t="s">
        <v>201</v>
      </c>
      <c r="U208" s="162">
        <v>0</v>
      </c>
      <c r="V208" s="162">
        <f>ROUND(E208*U208,2)</f>
        <v>0</v>
      </c>
      <c r="W208" s="162"/>
      <c r="X208" s="162" t="s">
        <v>284</v>
      </c>
      <c r="Y208" s="162" t="s">
        <v>144</v>
      </c>
      <c r="Z208" s="152"/>
      <c r="AA208" s="152"/>
      <c r="AB208" s="152"/>
      <c r="AC208" s="152"/>
      <c r="AD208" s="152"/>
      <c r="AE208" s="152"/>
      <c r="AF208" s="152"/>
      <c r="AG208" s="152" t="s">
        <v>285</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2" x14ac:dyDescent="0.2">
      <c r="A209" s="159"/>
      <c r="B209" s="160"/>
      <c r="C209" s="255" t="s">
        <v>286</v>
      </c>
      <c r="D209" s="256"/>
      <c r="E209" s="256"/>
      <c r="F209" s="256"/>
      <c r="G209" s="256"/>
      <c r="H209" s="162"/>
      <c r="I209" s="162"/>
      <c r="J209" s="162"/>
      <c r="K209" s="162"/>
      <c r="L209" s="162"/>
      <c r="M209" s="162"/>
      <c r="N209" s="161"/>
      <c r="O209" s="161"/>
      <c r="P209" s="161"/>
      <c r="Q209" s="161"/>
      <c r="R209" s="162"/>
      <c r="S209" s="162"/>
      <c r="T209" s="162"/>
      <c r="U209" s="162"/>
      <c r="V209" s="162"/>
      <c r="W209" s="162"/>
      <c r="X209" s="162"/>
      <c r="Y209" s="162"/>
      <c r="Z209" s="152"/>
      <c r="AA209" s="152"/>
      <c r="AB209" s="152"/>
      <c r="AC209" s="152"/>
      <c r="AD209" s="152"/>
      <c r="AE209" s="152"/>
      <c r="AF209" s="152"/>
      <c r="AG209" s="152" t="s">
        <v>159</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ht="22.5" outlineLevel="1" x14ac:dyDescent="0.2">
      <c r="A210" s="183">
        <v>73</v>
      </c>
      <c r="B210" s="184" t="s">
        <v>389</v>
      </c>
      <c r="C210" s="193" t="s">
        <v>390</v>
      </c>
      <c r="D210" s="185" t="s">
        <v>289</v>
      </c>
      <c r="E210" s="186">
        <v>3</v>
      </c>
      <c r="F210" s="187"/>
      <c r="G210" s="188">
        <f>ROUND(E210*F210,2)</f>
        <v>0</v>
      </c>
      <c r="H210" s="187"/>
      <c r="I210" s="188">
        <f>ROUND(E210*H210,2)</f>
        <v>0</v>
      </c>
      <c r="J210" s="187"/>
      <c r="K210" s="188">
        <f>ROUND(E210*J210,2)</f>
        <v>0</v>
      </c>
      <c r="L210" s="188">
        <v>21</v>
      </c>
      <c r="M210" s="188">
        <f>G210*(1+L210/100)</f>
        <v>0</v>
      </c>
      <c r="N210" s="186">
        <v>0</v>
      </c>
      <c r="O210" s="186">
        <f>ROUND(E210*N210,2)</f>
        <v>0</v>
      </c>
      <c r="P210" s="186">
        <v>0</v>
      </c>
      <c r="Q210" s="186">
        <f>ROUND(E210*P210,2)</f>
        <v>0</v>
      </c>
      <c r="R210" s="188"/>
      <c r="S210" s="188" t="s">
        <v>200</v>
      </c>
      <c r="T210" s="189" t="s">
        <v>201</v>
      </c>
      <c r="U210" s="162">
        <v>0</v>
      </c>
      <c r="V210" s="162">
        <f>ROUND(E210*U210,2)</f>
        <v>0</v>
      </c>
      <c r="W210" s="162"/>
      <c r="X210" s="162" t="s">
        <v>284</v>
      </c>
      <c r="Y210" s="162" t="s">
        <v>144</v>
      </c>
      <c r="Z210" s="152"/>
      <c r="AA210" s="152"/>
      <c r="AB210" s="152"/>
      <c r="AC210" s="152"/>
      <c r="AD210" s="152"/>
      <c r="AE210" s="152"/>
      <c r="AF210" s="152"/>
      <c r="AG210" s="152" t="s">
        <v>285</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2.5" outlineLevel="1" x14ac:dyDescent="0.2">
      <c r="A211" s="183">
        <v>74</v>
      </c>
      <c r="B211" s="184" t="s">
        <v>391</v>
      </c>
      <c r="C211" s="193" t="s">
        <v>392</v>
      </c>
      <c r="D211" s="185" t="s">
        <v>289</v>
      </c>
      <c r="E211" s="186">
        <v>1</v>
      </c>
      <c r="F211" s="187"/>
      <c r="G211" s="188">
        <f>ROUND(E211*F211,2)</f>
        <v>0</v>
      </c>
      <c r="H211" s="187"/>
      <c r="I211" s="188">
        <f>ROUND(E211*H211,2)</f>
        <v>0</v>
      </c>
      <c r="J211" s="187"/>
      <c r="K211" s="188">
        <f>ROUND(E211*J211,2)</f>
        <v>0</v>
      </c>
      <c r="L211" s="188">
        <v>21</v>
      </c>
      <c r="M211" s="188">
        <f>G211*(1+L211/100)</f>
        <v>0</v>
      </c>
      <c r="N211" s="186">
        <v>0</v>
      </c>
      <c r="O211" s="186">
        <f>ROUND(E211*N211,2)</f>
        <v>0</v>
      </c>
      <c r="P211" s="186">
        <v>0</v>
      </c>
      <c r="Q211" s="186">
        <f>ROUND(E211*P211,2)</f>
        <v>0</v>
      </c>
      <c r="R211" s="188"/>
      <c r="S211" s="188" t="s">
        <v>200</v>
      </c>
      <c r="T211" s="189" t="s">
        <v>201</v>
      </c>
      <c r="U211" s="162">
        <v>0</v>
      </c>
      <c r="V211" s="162">
        <f>ROUND(E211*U211,2)</f>
        <v>0</v>
      </c>
      <c r="W211" s="162"/>
      <c r="X211" s="162" t="s">
        <v>284</v>
      </c>
      <c r="Y211" s="162" t="s">
        <v>144</v>
      </c>
      <c r="Z211" s="152"/>
      <c r="AA211" s="152"/>
      <c r="AB211" s="152"/>
      <c r="AC211" s="152"/>
      <c r="AD211" s="152"/>
      <c r="AE211" s="152"/>
      <c r="AF211" s="152"/>
      <c r="AG211" s="152" t="s">
        <v>285</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x14ac:dyDescent="0.2">
      <c r="A212" s="168" t="s">
        <v>136</v>
      </c>
      <c r="B212" s="169" t="s">
        <v>104</v>
      </c>
      <c r="C212" s="190" t="s">
        <v>105</v>
      </c>
      <c r="D212" s="170"/>
      <c r="E212" s="171"/>
      <c r="F212" s="172"/>
      <c r="G212" s="172">
        <f>SUMIF(AG213:AG241,"&lt;&gt;NOR",G213:G241)</f>
        <v>0</v>
      </c>
      <c r="H212" s="172"/>
      <c r="I212" s="172">
        <f>SUM(I213:I241)</f>
        <v>0</v>
      </c>
      <c r="J212" s="172"/>
      <c r="K212" s="172">
        <f>SUM(K213:K241)</f>
        <v>0</v>
      </c>
      <c r="L212" s="172"/>
      <c r="M212" s="172">
        <f>SUM(M213:M241)</f>
        <v>0</v>
      </c>
      <c r="N212" s="171"/>
      <c r="O212" s="171">
        <f>SUM(O213:O241)</f>
        <v>0</v>
      </c>
      <c r="P212" s="171"/>
      <c r="Q212" s="171">
        <f>SUM(Q213:Q241)</f>
        <v>0</v>
      </c>
      <c r="R212" s="172"/>
      <c r="S212" s="172"/>
      <c r="T212" s="173"/>
      <c r="U212" s="167"/>
      <c r="V212" s="167">
        <f>SUM(V213:V241)</f>
        <v>4.67</v>
      </c>
      <c r="W212" s="167"/>
      <c r="X212" s="167"/>
      <c r="Y212" s="167"/>
      <c r="AG212" t="s">
        <v>137</v>
      </c>
    </row>
    <row r="213" spans="1:60" ht="22.5" outlineLevel="1" x14ac:dyDescent="0.2">
      <c r="A213" s="175">
        <v>75</v>
      </c>
      <c r="B213" s="176" t="s">
        <v>393</v>
      </c>
      <c r="C213" s="191" t="s">
        <v>394</v>
      </c>
      <c r="D213" s="177" t="s">
        <v>261</v>
      </c>
      <c r="E213" s="178">
        <v>1.31212</v>
      </c>
      <c r="F213" s="179"/>
      <c r="G213" s="180">
        <f>ROUND(E213*F213,2)</f>
        <v>0</v>
      </c>
      <c r="H213" s="179"/>
      <c r="I213" s="180">
        <f>ROUND(E213*H213,2)</f>
        <v>0</v>
      </c>
      <c r="J213" s="179"/>
      <c r="K213" s="180">
        <f>ROUND(E213*J213,2)</f>
        <v>0</v>
      </c>
      <c r="L213" s="180">
        <v>21</v>
      </c>
      <c r="M213" s="180">
        <f>G213*(1+L213/100)</f>
        <v>0</v>
      </c>
      <c r="N213" s="178">
        <v>0</v>
      </c>
      <c r="O213" s="178">
        <f>ROUND(E213*N213,2)</f>
        <v>0</v>
      </c>
      <c r="P213" s="178">
        <v>0</v>
      </c>
      <c r="Q213" s="178">
        <f>ROUND(E213*P213,2)</f>
        <v>0</v>
      </c>
      <c r="R213" s="180" t="s">
        <v>207</v>
      </c>
      <c r="S213" s="180" t="s">
        <v>142</v>
      </c>
      <c r="T213" s="181" t="s">
        <v>142</v>
      </c>
      <c r="U213" s="162">
        <v>0.93</v>
      </c>
      <c r="V213" s="162">
        <f>ROUND(E213*U213,2)</f>
        <v>1.22</v>
      </c>
      <c r="W213" s="162"/>
      <c r="X213" s="162" t="s">
        <v>395</v>
      </c>
      <c r="Y213" s="162" t="s">
        <v>144</v>
      </c>
      <c r="Z213" s="152"/>
      <c r="AA213" s="152"/>
      <c r="AB213" s="152"/>
      <c r="AC213" s="152"/>
      <c r="AD213" s="152"/>
      <c r="AE213" s="152"/>
      <c r="AF213" s="152"/>
      <c r="AG213" s="152" t="s">
        <v>396</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2" x14ac:dyDescent="0.2">
      <c r="A214" s="159"/>
      <c r="B214" s="160"/>
      <c r="C214" s="192" t="s">
        <v>397</v>
      </c>
      <c r="D214" s="163"/>
      <c r="E214" s="164"/>
      <c r="F214" s="162"/>
      <c r="G214" s="162"/>
      <c r="H214" s="162"/>
      <c r="I214" s="162"/>
      <c r="J214" s="162"/>
      <c r="K214" s="162"/>
      <c r="L214" s="162"/>
      <c r="M214" s="162"/>
      <c r="N214" s="161"/>
      <c r="O214" s="161"/>
      <c r="P214" s="161"/>
      <c r="Q214" s="161"/>
      <c r="R214" s="162"/>
      <c r="S214" s="162"/>
      <c r="T214" s="162"/>
      <c r="U214" s="162"/>
      <c r="V214" s="162"/>
      <c r="W214" s="162"/>
      <c r="X214" s="162"/>
      <c r="Y214" s="162"/>
      <c r="Z214" s="152"/>
      <c r="AA214" s="152"/>
      <c r="AB214" s="152"/>
      <c r="AC214" s="152"/>
      <c r="AD214" s="152"/>
      <c r="AE214" s="152"/>
      <c r="AF214" s="152"/>
      <c r="AG214" s="152" t="s">
        <v>149</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3" x14ac:dyDescent="0.2">
      <c r="A215" s="159"/>
      <c r="B215" s="160"/>
      <c r="C215" s="192" t="s">
        <v>398</v>
      </c>
      <c r="D215" s="163"/>
      <c r="E215" s="164"/>
      <c r="F215" s="162"/>
      <c r="G215" s="162"/>
      <c r="H215" s="162"/>
      <c r="I215" s="162"/>
      <c r="J215" s="162"/>
      <c r="K215" s="162"/>
      <c r="L215" s="162"/>
      <c r="M215" s="162"/>
      <c r="N215" s="161"/>
      <c r="O215" s="161"/>
      <c r="P215" s="161"/>
      <c r="Q215" s="161"/>
      <c r="R215" s="162"/>
      <c r="S215" s="162"/>
      <c r="T215" s="162"/>
      <c r="U215" s="162"/>
      <c r="V215" s="162"/>
      <c r="W215" s="162"/>
      <c r="X215" s="162"/>
      <c r="Y215" s="162"/>
      <c r="Z215" s="152"/>
      <c r="AA215" s="152"/>
      <c r="AB215" s="152"/>
      <c r="AC215" s="152"/>
      <c r="AD215" s="152"/>
      <c r="AE215" s="152"/>
      <c r="AF215" s="152"/>
      <c r="AG215" s="152" t="s">
        <v>149</v>
      </c>
      <c r="AH215" s="152">
        <v>0</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3" x14ac:dyDescent="0.2">
      <c r="A216" s="159"/>
      <c r="B216" s="160"/>
      <c r="C216" s="192" t="s">
        <v>399</v>
      </c>
      <c r="D216" s="163"/>
      <c r="E216" s="164">
        <v>1.31212</v>
      </c>
      <c r="F216" s="162"/>
      <c r="G216" s="162"/>
      <c r="H216" s="162"/>
      <c r="I216" s="162"/>
      <c r="J216" s="162"/>
      <c r="K216" s="162"/>
      <c r="L216" s="162"/>
      <c r="M216" s="162"/>
      <c r="N216" s="161"/>
      <c r="O216" s="161"/>
      <c r="P216" s="161"/>
      <c r="Q216" s="161"/>
      <c r="R216" s="162"/>
      <c r="S216" s="162"/>
      <c r="T216" s="162"/>
      <c r="U216" s="162"/>
      <c r="V216" s="162"/>
      <c r="W216" s="162"/>
      <c r="X216" s="162"/>
      <c r="Y216" s="162"/>
      <c r="Z216" s="152"/>
      <c r="AA216" s="152"/>
      <c r="AB216" s="152"/>
      <c r="AC216" s="152"/>
      <c r="AD216" s="152"/>
      <c r="AE216" s="152"/>
      <c r="AF216" s="152"/>
      <c r="AG216" s="152" t="s">
        <v>149</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75">
        <v>76</v>
      </c>
      <c r="B217" s="176" t="s">
        <v>400</v>
      </c>
      <c r="C217" s="191" t="s">
        <v>401</v>
      </c>
      <c r="D217" s="177" t="s">
        <v>261</v>
      </c>
      <c r="E217" s="178">
        <v>1.31212</v>
      </c>
      <c r="F217" s="179"/>
      <c r="G217" s="180">
        <f>ROUND(E217*F217,2)</f>
        <v>0</v>
      </c>
      <c r="H217" s="179"/>
      <c r="I217" s="180">
        <f>ROUND(E217*H217,2)</f>
        <v>0</v>
      </c>
      <c r="J217" s="179"/>
      <c r="K217" s="180">
        <f>ROUND(E217*J217,2)</f>
        <v>0</v>
      </c>
      <c r="L217" s="180">
        <v>21</v>
      </c>
      <c r="M217" s="180">
        <f>G217*(1+L217/100)</f>
        <v>0</v>
      </c>
      <c r="N217" s="178">
        <v>0</v>
      </c>
      <c r="O217" s="178">
        <f>ROUND(E217*N217,2)</f>
        <v>0</v>
      </c>
      <c r="P217" s="178">
        <v>0</v>
      </c>
      <c r="Q217" s="178">
        <f>ROUND(E217*P217,2)</f>
        <v>0</v>
      </c>
      <c r="R217" s="180" t="s">
        <v>207</v>
      </c>
      <c r="S217" s="180" t="s">
        <v>142</v>
      </c>
      <c r="T217" s="181" t="s">
        <v>142</v>
      </c>
      <c r="U217" s="162">
        <v>0.65</v>
      </c>
      <c r="V217" s="162">
        <f>ROUND(E217*U217,2)</f>
        <v>0.85</v>
      </c>
      <c r="W217" s="162"/>
      <c r="X217" s="162" t="s">
        <v>395</v>
      </c>
      <c r="Y217" s="162" t="s">
        <v>144</v>
      </c>
      <c r="Z217" s="152"/>
      <c r="AA217" s="152"/>
      <c r="AB217" s="152"/>
      <c r="AC217" s="152"/>
      <c r="AD217" s="152"/>
      <c r="AE217" s="152"/>
      <c r="AF217" s="152"/>
      <c r="AG217" s="152" t="s">
        <v>396</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2" x14ac:dyDescent="0.2">
      <c r="A218" s="159"/>
      <c r="B218" s="160"/>
      <c r="C218" s="192" t="s">
        <v>397</v>
      </c>
      <c r="D218" s="163"/>
      <c r="E218" s="164"/>
      <c r="F218" s="162"/>
      <c r="G218" s="162"/>
      <c r="H218" s="162"/>
      <c r="I218" s="162"/>
      <c r="J218" s="162"/>
      <c r="K218" s="162"/>
      <c r="L218" s="162"/>
      <c r="M218" s="162"/>
      <c r="N218" s="161"/>
      <c r="O218" s="161"/>
      <c r="P218" s="161"/>
      <c r="Q218" s="161"/>
      <c r="R218" s="162"/>
      <c r="S218" s="162"/>
      <c r="T218" s="162"/>
      <c r="U218" s="162"/>
      <c r="V218" s="162"/>
      <c r="W218" s="162"/>
      <c r="X218" s="162"/>
      <c r="Y218" s="162"/>
      <c r="Z218" s="152"/>
      <c r="AA218" s="152"/>
      <c r="AB218" s="152"/>
      <c r="AC218" s="152"/>
      <c r="AD218" s="152"/>
      <c r="AE218" s="152"/>
      <c r="AF218" s="152"/>
      <c r="AG218" s="152" t="s">
        <v>149</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3" x14ac:dyDescent="0.2">
      <c r="A219" s="159"/>
      <c r="B219" s="160"/>
      <c r="C219" s="192" t="s">
        <v>398</v>
      </c>
      <c r="D219" s="163"/>
      <c r="E219" s="164"/>
      <c r="F219" s="162"/>
      <c r="G219" s="162"/>
      <c r="H219" s="162"/>
      <c r="I219" s="162"/>
      <c r="J219" s="162"/>
      <c r="K219" s="162"/>
      <c r="L219" s="162"/>
      <c r="M219" s="162"/>
      <c r="N219" s="161"/>
      <c r="O219" s="161"/>
      <c r="P219" s="161"/>
      <c r="Q219" s="161"/>
      <c r="R219" s="162"/>
      <c r="S219" s="162"/>
      <c r="T219" s="162"/>
      <c r="U219" s="162"/>
      <c r="V219" s="162"/>
      <c r="W219" s="162"/>
      <c r="X219" s="162"/>
      <c r="Y219" s="162"/>
      <c r="Z219" s="152"/>
      <c r="AA219" s="152"/>
      <c r="AB219" s="152"/>
      <c r="AC219" s="152"/>
      <c r="AD219" s="152"/>
      <c r="AE219" s="152"/>
      <c r="AF219" s="152"/>
      <c r="AG219" s="152" t="s">
        <v>149</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3" x14ac:dyDescent="0.2">
      <c r="A220" s="159"/>
      <c r="B220" s="160"/>
      <c r="C220" s="192" t="s">
        <v>399</v>
      </c>
      <c r="D220" s="163"/>
      <c r="E220" s="164">
        <v>1.31212</v>
      </c>
      <c r="F220" s="162"/>
      <c r="G220" s="162"/>
      <c r="H220" s="162"/>
      <c r="I220" s="162"/>
      <c r="J220" s="162"/>
      <c r="K220" s="162"/>
      <c r="L220" s="162"/>
      <c r="M220" s="162"/>
      <c r="N220" s="161"/>
      <c r="O220" s="161"/>
      <c r="P220" s="161"/>
      <c r="Q220" s="161"/>
      <c r="R220" s="162"/>
      <c r="S220" s="162"/>
      <c r="T220" s="162"/>
      <c r="U220" s="162"/>
      <c r="V220" s="162"/>
      <c r="W220" s="162"/>
      <c r="X220" s="162"/>
      <c r="Y220" s="162"/>
      <c r="Z220" s="152"/>
      <c r="AA220" s="152"/>
      <c r="AB220" s="152"/>
      <c r="AC220" s="152"/>
      <c r="AD220" s="152"/>
      <c r="AE220" s="152"/>
      <c r="AF220" s="152"/>
      <c r="AG220" s="152" t="s">
        <v>149</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5">
        <v>77</v>
      </c>
      <c r="B221" s="176" t="s">
        <v>402</v>
      </c>
      <c r="C221" s="191" t="s">
        <v>403</v>
      </c>
      <c r="D221" s="177" t="s">
        <v>261</v>
      </c>
      <c r="E221" s="178">
        <v>1.31212</v>
      </c>
      <c r="F221" s="179"/>
      <c r="G221" s="180">
        <f>ROUND(E221*F221,2)</f>
        <v>0</v>
      </c>
      <c r="H221" s="179"/>
      <c r="I221" s="180">
        <f>ROUND(E221*H221,2)</f>
        <v>0</v>
      </c>
      <c r="J221" s="179"/>
      <c r="K221" s="180">
        <f>ROUND(E221*J221,2)</f>
        <v>0</v>
      </c>
      <c r="L221" s="180">
        <v>21</v>
      </c>
      <c r="M221" s="180">
        <f>G221*(1+L221/100)</f>
        <v>0</v>
      </c>
      <c r="N221" s="178">
        <v>0</v>
      </c>
      <c r="O221" s="178">
        <f>ROUND(E221*N221,2)</f>
        <v>0</v>
      </c>
      <c r="P221" s="178">
        <v>0</v>
      </c>
      <c r="Q221" s="178">
        <f>ROUND(E221*P221,2)</f>
        <v>0</v>
      </c>
      <c r="R221" s="180" t="s">
        <v>207</v>
      </c>
      <c r="S221" s="180" t="s">
        <v>142</v>
      </c>
      <c r="T221" s="181" t="s">
        <v>142</v>
      </c>
      <c r="U221" s="162">
        <v>0.49</v>
      </c>
      <c r="V221" s="162">
        <f>ROUND(E221*U221,2)</f>
        <v>0.64</v>
      </c>
      <c r="W221" s="162"/>
      <c r="X221" s="162" t="s">
        <v>395</v>
      </c>
      <c r="Y221" s="162" t="s">
        <v>144</v>
      </c>
      <c r="Z221" s="152"/>
      <c r="AA221" s="152"/>
      <c r="AB221" s="152"/>
      <c r="AC221" s="152"/>
      <c r="AD221" s="152"/>
      <c r="AE221" s="152"/>
      <c r="AF221" s="152"/>
      <c r="AG221" s="152" t="s">
        <v>396</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2" x14ac:dyDescent="0.2">
      <c r="A222" s="159"/>
      <c r="B222" s="160"/>
      <c r="C222" s="255" t="s">
        <v>404</v>
      </c>
      <c r="D222" s="256"/>
      <c r="E222" s="256"/>
      <c r="F222" s="256"/>
      <c r="G222" s="256"/>
      <c r="H222" s="162"/>
      <c r="I222" s="162"/>
      <c r="J222" s="162"/>
      <c r="K222" s="162"/>
      <c r="L222" s="162"/>
      <c r="M222" s="162"/>
      <c r="N222" s="161"/>
      <c r="O222" s="161"/>
      <c r="P222" s="161"/>
      <c r="Q222" s="161"/>
      <c r="R222" s="162"/>
      <c r="S222" s="162"/>
      <c r="T222" s="162"/>
      <c r="U222" s="162"/>
      <c r="V222" s="162"/>
      <c r="W222" s="162"/>
      <c r="X222" s="162"/>
      <c r="Y222" s="162"/>
      <c r="Z222" s="152"/>
      <c r="AA222" s="152"/>
      <c r="AB222" s="152"/>
      <c r="AC222" s="152"/>
      <c r="AD222" s="152"/>
      <c r="AE222" s="152"/>
      <c r="AF222" s="152"/>
      <c r="AG222" s="152" t="s">
        <v>159</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2" x14ac:dyDescent="0.2">
      <c r="A223" s="159"/>
      <c r="B223" s="160"/>
      <c r="C223" s="192" t="s">
        <v>397</v>
      </c>
      <c r="D223" s="163"/>
      <c r="E223" s="164"/>
      <c r="F223" s="162"/>
      <c r="G223" s="162"/>
      <c r="H223" s="162"/>
      <c r="I223" s="162"/>
      <c r="J223" s="162"/>
      <c r="K223" s="162"/>
      <c r="L223" s="162"/>
      <c r="M223" s="162"/>
      <c r="N223" s="161"/>
      <c r="O223" s="161"/>
      <c r="P223" s="161"/>
      <c r="Q223" s="161"/>
      <c r="R223" s="162"/>
      <c r="S223" s="162"/>
      <c r="T223" s="162"/>
      <c r="U223" s="162"/>
      <c r="V223" s="162"/>
      <c r="W223" s="162"/>
      <c r="X223" s="162"/>
      <c r="Y223" s="162"/>
      <c r="Z223" s="152"/>
      <c r="AA223" s="152"/>
      <c r="AB223" s="152"/>
      <c r="AC223" s="152"/>
      <c r="AD223" s="152"/>
      <c r="AE223" s="152"/>
      <c r="AF223" s="152"/>
      <c r="AG223" s="152" t="s">
        <v>149</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3" x14ac:dyDescent="0.2">
      <c r="A224" s="159"/>
      <c r="B224" s="160"/>
      <c r="C224" s="192" t="s">
        <v>398</v>
      </c>
      <c r="D224" s="163"/>
      <c r="E224" s="164"/>
      <c r="F224" s="162"/>
      <c r="G224" s="162"/>
      <c r="H224" s="162"/>
      <c r="I224" s="162"/>
      <c r="J224" s="162"/>
      <c r="K224" s="162"/>
      <c r="L224" s="162"/>
      <c r="M224" s="162"/>
      <c r="N224" s="161"/>
      <c r="O224" s="161"/>
      <c r="P224" s="161"/>
      <c r="Q224" s="161"/>
      <c r="R224" s="162"/>
      <c r="S224" s="162"/>
      <c r="T224" s="162"/>
      <c r="U224" s="162"/>
      <c r="V224" s="162"/>
      <c r="W224" s="162"/>
      <c r="X224" s="162"/>
      <c r="Y224" s="162"/>
      <c r="Z224" s="152"/>
      <c r="AA224" s="152"/>
      <c r="AB224" s="152"/>
      <c r="AC224" s="152"/>
      <c r="AD224" s="152"/>
      <c r="AE224" s="152"/>
      <c r="AF224" s="152"/>
      <c r="AG224" s="152" t="s">
        <v>149</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3" x14ac:dyDescent="0.2">
      <c r="A225" s="159"/>
      <c r="B225" s="160"/>
      <c r="C225" s="192" t="s">
        <v>399</v>
      </c>
      <c r="D225" s="163"/>
      <c r="E225" s="164">
        <v>1.31212</v>
      </c>
      <c r="F225" s="162"/>
      <c r="G225" s="162"/>
      <c r="H225" s="162"/>
      <c r="I225" s="162"/>
      <c r="J225" s="162"/>
      <c r="K225" s="162"/>
      <c r="L225" s="162"/>
      <c r="M225" s="162"/>
      <c r="N225" s="161"/>
      <c r="O225" s="161"/>
      <c r="P225" s="161"/>
      <c r="Q225" s="161"/>
      <c r="R225" s="162"/>
      <c r="S225" s="162"/>
      <c r="T225" s="162"/>
      <c r="U225" s="162"/>
      <c r="V225" s="162"/>
      <c r="W225" s="162"/>
      <c r="X225" s="162"/>
      <c r="Y225" s="162"/>
      <c r="Z225" s="152"/>
      <c r="AA225" s="152"/>
      <c r="AB225" s="152"/>
      <c r="AC225" s="152"/>
      <c r="AD225" s="152"/>
      <c r="AE225" s="152"/>
      <c r="AF225" s="152"/>
      <c r="AG225" s="152" t="s">
        <v>149</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75">
        <v>78</v>
      </c>
      <c r="B226" s="176" t="s">
        <v>405</v>
      </c>
      <c r="C226" s="191" t="s">
        <v>406</v>
      </c>
      <c r="D226" s="177" t="s">
        <v>261</v>
      </c>
      <c r="E226" s="178">
        <v>18.36964</v>
      </c>
      <c r="F226" s="179"/>
      <c r="G226" s="180">
        <f>ROUND(E226*F226,2)</f>
        <v>0</v>
      </c>
      <c r="H226" s="179"/>
      <c r="I226" s="180">
        <f>ROUND(E226*H226,2)</f>
        <v>0</v>
      </c>
      <c r="J226" s="179"/>
      <c r="K226" s="180">
        <f>ROUND(E226*J226,2)</f>
        <v>0</v>
      </c>
      <c r="L226" s="180">
        <v>21</v>
      </c>
      <c r="M226" s="180">
        <f>G226*(1+L226/100)</f>
        <v>0</v>
      </c>
      <c r="N226" s="178">
        <v>0</v>
      </c>
      <c r="O226" s="178">
        <f>ROUND(E226*N226,2)</f>
        <v>0</v>
      </c>
      <c r="P226" s="178">
        <v>0</v>
      </c>
      <c r="Q226" s="178">
        <f>ROUND(E226*P226,2)</f>
        <v>0</v>
      </c>
      <c r="R226" s="180" t="s">
        <v>207</v>
      </c>
      <c r="S226" s="180" t="s">
        <v>142</v>
      </c>
      <c r="T226" s="181" t="s">
        <v>142</v>
      </c>
      <c r="U226" s="162">
        <v>0</v>
      </c>
      <c r="V226" s="162">
        <f>ROUND(E226*U226,2)</f>
        <v>0</v>
      </c>
      <c r="W226" s="162"/>
      <c r="X226" s="162" t="s">
        <v>395</v>
      </c>
      <c r="Y226" s="162" t="s">
        <v>144</v>
      </c>
      <c r="Z226" s="152"/>
      <c r="AA226" s="152"/>
      <c r="AB226" s="152"/>
      <c r="AC226" s="152"/>
      <c r="AD226" s="152"/>
      <c r="AE226" s="152"/>
      <c r="AF226" s="152"/>
      <c r="AG226" s="152" t="s">
        <v>396</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2" x14ac:dyDescent="0.2">
      <c r="A227" s="159"/>
      <c r="B227" s="160"/>
      <c r="C227" s="192" t="s">
        <v>397</v>
      </c>
      <c r="D227" s="163"/>
      <c r="E227" s="164"/>
      <c r="F227" s="162"/>
      <c r="G227" s="162"/>
      <c r="H227" s="162"/>
      <c r="I227" s="162"/>
      <c r="J227" s="162"/>
      <c r="K227" s="162"/>
      <c r="L227" s="162"/>
      <c r="M227" s="162"/>
      <c r="N227" s="161"/>
      <c r="O227" s="161"/>
      <c r="P227" s="161"/>
      <c r="Q227" s="161"/>
      <c r="R227" s="162"/>
      <c r="S227" s="162"/>
      <c r="T227" s="162"/>
      <c r="U227" s="162"/>
      <c r="V227" s="162"/>
      <c r="W227" s="162"/>
      <c r="X227" s="162"/>
      <c r="Y227" s="162"/>
      <c r="Z227" s="152"/>
      <c r="AA227" s="152"/>
      <c r="AB227" s="152"/>
      <c r="AC227" s="152"/>
      <c r="AD227" s="152"/>
      <c r="AE227" s="152"/>
      <c r="AF227" s="152"/>
      <c r="AG227" s="152" t="s">
        <v>149</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3" x14ac:dyDescent="0.2">
      <c r="A228" s="159"/>
      <c r="B228" s="160"/>
      <c r="C228" s="192" t="s">
        <v>398</v>
      </c>
      <c r="D228" s="163"/>
      <c r="E228" s="164"/>
      <c r="F228" s="162"/>
      <c r="G228" s="162"/>
      <c r="H228" s="162"/>
      <c r="I228" s="162"/>
      <c r="J228" s="162"/>
      <c r="K228" s="162"/>
      <c r="L228" s="162"/>
      <c r="M228" s="162"/>
      <c r="N228" s="161"/>
      <c r="O228" s="161"/>
      <c r="P228" s="161"/>
      <c r="Q228" s="161"/>
      <c r="R228" s="162"/>
      <c r="S228" s="162"/>
      <c r="T228" s="162"/>
      <c r="U228" s="162"/>
      <c r="V228" s="162"/>
      <c r="W228" s="162"/>
      <c r="X228" s="162"/>
      <c r="Y228" s="162"/>
      <c r="Z228" s="152"/>
      <c r="AA228" s="152"/>
      <c r="AB228" s="152"/>
      <c r="AC228" s="152"/>
      <c r="AD228" s="152"/>
      <c r="AE228" s="152"/>
      <c r="AF228" s="152"/>
      <c r="AG228" s="152" t="s">
        <v>149</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3" x14ac:dyDescent="0.2">
      <c r="A229" s="159"/>
      <c r="B229" s="160"/>
      <c r="C229" s="192" t="s">
        <v>407</v>
      </c>
      <c r="D229" s="163"/>
      <c r="E229" s="164">
        <v>18.36964</v>
      </c>
      <c r="F229" s="162"/>
      <c r="G229" s="162"/>
      <c r="H229" s="162"/>
      <c r="I229" s="162"/>
      <c r="J229" s="162"/>
      <c r="K229" s="162"/>
      <c r="L229" s="162"/>
      <c r="M229" s="162"/>
      <c r="N229" s="161"/>
      <c r="O229" s="161"/>
      <c r="P229" s="161"/>
      <c r="Q229" s="161"/>
      <c r="R229" s="162"/>
      <c r="S229" s="162"/>
      <c r="T229" s="162"/>
      <c r="U229" s="162"/>
      <c r="V229" s="162"/>
      <c r="W229" s="162"/>
      <c r="X229" s="162"/>
      <c r="Y229" s="162"/>
      <c r="Z229" s="152"/>
      <c r="AA229" s="152"/>
      <c r="AB229" s="152"/>
      <c r="AC229" s="152"/>
      <c r="AD229" s="152"/>
      <c r="AE229" s="152"/>
      <c r="AF229" s="152"/>
      <c r="AG229" s="152" t="s">
        <v>149</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75">
        <v>79</v>
      </c>
      <c r="B230" s="176" t="s">
        <v>408</v>
      </c>
      <c r="C230" s="191" t="s">
        <v>409</v>
      </c>
      <c r="D230" s="177" t="s">
        <v>261</v>
      </c>
      <c r="E230" s="178">
        <v>1.31212</v>
      </c>
      <c r="F230" s="179"/>
      <c r="G230" s="180">
        <f>ROUND(E230*F230,2)</f>
        <v>0</v>
      </c>
      <c r="H230" s="179"/>
      <c r="I230" s="180">
        <f>ROUND(E230*H230,2)</f>
        <v>0</v>
      </c>
      <c r="J230" s="179"/>
      <c r="K230" s="180">
        <f>ROUND(E230*J230,2)</f>
        <v>0</v>
      </c>
      <c r="L230" s="180">
        <v>21</v>
      </c>
      <c r="M230" s="180">
        <f>G230*(1+L230/100)</f>
        <v>0</v>
      </c>
      <c r="N230" s="178">
        <v>0</v>
      </c>
      <c r="O230" s="178">
        <f>ROUND(E230*N230,2)</f>
        <v>0</v>
      </c>
      <c r="P230" s="178">
        <v>0</v>
      </c>
      <c r="Q230" s="178">
        <f>ROUND(E230*P230,2)</f>
        <v>0</v>
      </c>
      <c r="R230" s="180" t="s">
        <v>207</v>
      </c>
      <c r="S230" s="180" t="s">
        <v>142</v>
      </c>
      <c r="T230" s="181" t="s">
        <v>142</v>
      </c>
      <c r="U230" s="162">
        <v>0.94199999999999995</v>
      </c>
      <c r="V230" s="162">
        <f>ROUND(E230*U230,2)</f>
        <v>1.24</v>
      </c>
      <c r="W230" s="162"/>
      <c r="X230" s="162" t="s">
        <v>395</v>
      </c>
      <c r="Y230" s="162" t="s">
        <v>144</v>
      </c>
      <c r="Z230" s="152"/>
      <c r="AA230" s="152"/>
      <c r="AB230" s="152"/>
      <c r="AC230" s="152"/>
      <c r="AD230" s="152"/>
      <c r="AE230" s="152"/>
      <c r="AF230" s="152"/>
      <c r="AG230" s="152" t="s">
        <v>396</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2" x14ac:dyDescent="0.2">
      <c r="A231" s="159"/>
      <c r="B231" s="160"/>
      <c r="C231" s="192" t="s">
        <v>397</v>
      </c>
      <c r="D231" s="163"/>
      <c r="E231" s="164"/>
      <c r="F231" s="162"/>
      <c r="G231" s="162"/>
      <c r="H231" s="162"/>
      <c r="I231" s="162"/>
      <c r="J231" s="162"/>
      <c r="K231" s="162"/>
      <c r="L231" s="162"/>
      <c r="M231" s="162"/>
      <c r="N231" s="161"/>
      <c r="O231" s="161"/>
      <c r="P231" s="161"/>
      <c r="Q231" s="161"/>
      <c r="R231" s="162"/>
      <c r="S231" s="162"/>
      <c r="T231" s="162"/>
      <c r="U231" s="162"/>
      <c r="V231" s="162"/>
      <c r="W231" s="162"/>
      <c r="X231" s="162"/>
      <c r="Y231" s="162"/>
      <c r="Z231" s="152"/>
      <c r="AA231" s="152"/>
      <c r="AB231" s="152"/>
      <c r="AC231" s="152"/>
      <c r="AD231" s="152"/>
      <c r="AE231" s="152"/>
      <c r="AF231" s="152"/>
      <c r="AG231" s="152" t="s">
        <v>149</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3" x14ac:dyDescent="0.2">
      <c r="A232" s="159"/>
      <c r="B232" s="160"/>
      <c r="C232" s="192" t="s">
        <v>398</v>
      </c>
      <c r="D232" s="163"/>
      <c r="E232" s="164"/>
      <c r="F232" s="162"/>
      <c r="G232" s="162"/>
      <c r="H232" s="162"/>
      <c r="I232" s="162"/>
      <c r="J232" s="162"/>
      <c r="K232" s="162"/>
      <c r="L232" s="162"/>
      <c r="M232" s="162"/>
      <c r="N232" s="161"/>
      <c r="O232" s="161"/>
      <c r="P232" s="161"/>
      <c r="Q232" s="161"/>
      <c r="R232" s="162"/>
      <c r="S232" s="162"/>
      <c r="T232" s="162"/>
      <c r="U232" s="162"/>
      <c r="V232" s="162"/>
      <c r="W232" s="162"/>
      <c r="X232" s="162"/>
      <c r="Y232" s="162"/>
      <c r="Z232" s="152"/>
      <c r="AA232" s="152"/>
      <c r="AB232" s="152"/>
      <c r="AC232" s="152"/>
      <c r="AD232" s="152"/>
      <c r="AE232" s="152"/>
      <c r="AF232" s="152"/>
      <c r="AG232" s="152" t="s">
        <v>149</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3" x14ac:dyDescent="0.2">
      <c r="A233" s="159"/>
      <c r="B233" s="160"/>
      <c r="C233" s="192" t="s">
        <v>399</v>
      </c>
      <c r="D233" s="163"/>
      <c r="E233" s="164">
        <v>1.31212</v>
      </c>
      <c r="F233" s="162"/>
      <c r="G233" s="162"/>
      <c r="H233" s="162"/>
      <c r="I233" s="162"/>
      <c r="J233" s="162"/>
      <c r="K233" s="162"/>
      <c r="L233" s="162"/>
      <c r="M233" s="162"/>
      <c r="N233" s="161"/>
      <c r="O233" s="161"/>
      <c r="P233" s="161"/>
      <c r="Q233" s="161"/>
      <c r="R233" s="162"/>
      <c r="S233" s="162"/>
      <c r="T233" s="162"/>
      <c r="U233" s="162"/>
      <c r="V233" s="162"/>
      <c r="W233" s="162"/>
      <c r="X233" s="162"/>
      <c r="Y233" s="162"/>
      <c r="Z233" s="152"/>
      <c r="AA233" s="152"/>
      <c r="AB233" s="152"/>
      <c r="AC233" s="152"/>
      <c r="AD233" s="152"/>
      <c r="AE233" s="152"/>
      <c r="AF233" s="152"/>
      <c r="AG233" s="152" t="s">
        <v>149</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ht="22.5" outlineLevel="1" x14ac:dyDescent="0.2">
      <c r="A234" s="175">
        <v>80</v>
      </c>
      <c r="B234" s="176" t="s">
        <v>410</v>
      </c>
      <c r="C234" s="191" t="s">
        <v>411</v>
      </c>
      <c r="D234" s="177" t="s">
        <v>261</v>
      </c>
      <c r="E234" s="178">
        <v>6.5605799999999999</v>
      </c>
      <c r="F234" s="179"/>
      <c r="G234" s="180">
        <f>ROUND(E234*F234,2)</f>
        <v>0</v>
      </c>
      <c r="H234" s="179"/>
      <c r="I234" s="180">
        <f>ROUND(E234*H234,2)</f>
        <v>0</v>
      </c>
      <c r="J234" s="179"/>
      <c r="K234" s="180">
        <f>ROUND(E234*J234,2)</f>
        <v>0</v>
      </c>
      <c r="L234" s="180">
        <v>21</v>
      </c>
      <c r="M234" s="180">
        <f>G234*(1+L234/100)</f>
        <v>0</v>
      </c>
      <c r="N234" s="178">
        <v>0</v>
      </c>
      <c r="O234" s="178">
        <f>ROUND(E234*N234,2)</f>
        <v>0</v>
      </c>
      <c r="P234" s="178">
        <v>0</v>
      </c>
      <c r="Q234" s="178">
        <f>ROUND(E234*P234,2)</f>
        <v>0</v>
      </c>
      <c r="R234" s="180" t="s">
        <v>207</v>
      </c>
      <c r="S234" s="180" t="s">
        <v>142</v>
      </c>
      <c r="T234" s="181" t="s">
        <v>142</v>
      </c>
      <c r="U234" s="162">
        <v>0.11</v>
      </c>
      <c r="V234" s="162">
        <f>ROUND(E234*U234,2)</f>
        <v>0.72</v>
      </c>
      <c r="W234" s="162"/>
      <c r="X234" s="162" t="s">
        <v>395</v>
      </c>
      <c r="Y234" s="162" t="s">
        <v>144</v>
      </c>
      <c r="Z234" s="152"/>
      <c r="AA234" s="152"/>
      <c r="AB234" s="152"/>
      <c r="AC234" s="152"/>
      <c r="AD234" s="152"/>
      <c r="AE234" s="152"/>
      <c r="AF234" s="152"/>
      <c r="AG234" s="152" t="s">
        <v>396</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2" x14ac:dyDescent="0.2">
      <c r="A235" s="159"/>
      <c r="B235" s="160"/>
      <c r="C235" s="192" t="s">
        <v>397</v>
      </c>
      <c r="D235" s="163"/>
      <c r="E235" s="164"/>
      <c r="F235" s="162"/>
      <c r="G235" s="162"/>
      <c r="H235" s="162"/>
      <c r="I235" s="162"/>
      <c r="J235" s="162"/>
      <c r="K235" s="162"/>
      <c r="L235" s="162"/>
      <c r="M235" s="162"/>
      <c r="N235" s="161"/>
      <c r="O235" s="161"/>
      <c r="P235" s="161"/>
      <c r="Q235" s="161"/>
      <c r="R235" s="162"/>
      <c r="S235" s="162"/>
      <c r="T235" s="162"/>
      <c r="U235" s="162"/>
      <c r="V235" s="162"/>
      <c r="W235" s="162"/>
      <c r="X235" s="162"/>
      <c r="Y235" s="162"/>
      <c r="Z235" s="152"/>
      <c r="AA235" s="152"/>
      <c r="AB235" s="152"/>
      <c r="AC235" s="152"/>
      <c r="AD235" s="152"/>
      <c r="AE235" s="152"/>
      <c r="AF235" s="152"/>
      <c r="AG235" s="152" t="s">
        <v>149</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3" x14ac:dyDescent="0.2">
      <c r="A236" s="159"/>
      <c r="B236" s="160"/>
      <c r="C236" s="192" t="s">
        <v>398</v>
      </c>
      <c r="D236" s="163"/>
      <c r="E236" s="164"/>
      <c r="F236" s="162"/>
      <c r="G236" s="162"/>
      <c r="H236" s="162"/>
      <c r="I236" s="162"/>
      <c r="J236" s="162"/>
      <c r="K236" s="162"/>
      <c r="L236" s="162"/>
      <c r="M236" s="162"/>
      <c r="N236" s="161"/>
      <c r="O236" s="161"/>
      <c r="P236" s="161"/>
      <c r="Q236" s="161"/>
      <c r="R236" s="162"/>
      <c r="S236" s="162"/>
      <c r="T236" s="162"/>
      <c r="U236" s="162"/>
      <c r="V236" s="162"/>
      <c r="W236" s="162"/>
      <c r="X236" s="162"/>
      <c r="Y236" s="162"/>
      <c r="Z236" s="152"/>
      <c r="AA236" s="152"/>
      <c r="AB236" s="152"/>
      <c r="AC236" s="152"/>
      <c r="AD236" s="152"/>
      <c r="AE236" s="152"/>
      <c r="AF236" s="152"/>
      <c r="AG236" s="152" t="s">
        <v>149</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3" x14ac:dyDescent="0.2">
      <c r="A237" s="159"/>
      <c r="B237" s="160"/>
      <c r="C237" s="192" t="s">
        <v>412</v>
      </c>
      <c r="D237" s="163"/>
      <c r="E237" s="164">
        <v>6.5605799999999999</v>
      </c>
      <c r="F237" s="162"/>
      <c r="G237" s="162"/>
      <c r="H237" s="162"/>
      <c r="I237" s="162"/>
      <c r="J237" s="162"/>
      <c r="K237" s="162"/>
      <c r="L237" s="162"/>
      <c r="M237" s="162"/>
      <c r="N237" s="161"/>
      <c r="O237" s="161"/>
      <c r="P237" s="161"/>
      <c r="Q237" s="161"/>
      <c r="R237" s="162"/>
      <c r="S237" s="162"/>
      <c r="T237" s="162"/>
      <c r="U237" s="162"/>
      <c r="V237" s="162"/>
      <c r="W237" s="162"/>
      <c r="X237" s="162"/>
      <c r="Y237" s="162"/>
      <c r="Z237" s="152"/>
      <c r="AA237" s="152"/>
      <c r="AB237" s="152"/>
      <c r="AC237" s="152"/>
      <c r="AD237" s="152"/>
      <c r="AE237" s="152"/>
      <c r="AF237" s="152"/>
      <c r="AG237" s="152" t="s">
        <v>149</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ht="22.5" outlineLevel="1" x14ac:dyDescent="0.2">
      <c r="A238" s="175">
        <v>81</v>
      </c>
      <c r="B238" s="176" t="s">
        <v>413</v>
      </c>
      <c r="C238" s="191" t="s">
        <v>414</v>
      </c>
      <c r="D238" s="177" t="s">
        <v>261</v>
      </c>
      <c r="E238" s="178">
        <v>1.31212</v>
      </c>
      <c r="F238" s="179"/>
      <c r="G238" s="180">
        <f>ROUND(E238*F238,2)</f>
        <v>0</v>
      </c>
      <c r="H238" s="179"/>
      <c r="I238" s="180">
        <f>ROUND(E238*H238,2)</f>
        <v>0</v>
      </c>
      <c r="J238" s="179"/>
      <c r="K238" s="180">
        <f>ROUND(E238*J238,2)</f>
        <v>0</v>
      </c>
      <c r="L238" s="180">
        <v>21</v>
      </c>
      <c r="M238" s="180">
        <f>G238*(1+L238/100)</f>
        <v>0</v>
      </c>
      <c r="N238" s="178">
        <v>0</v>
      </c>
      <c r="O238" s="178">
        <f>ROUND(E238*N238,2)</f>
        <v>0</v>
      </c>
      <c r="P238" s="178">
        <v>0</v>
      </c>
      <c r="Q238" s="178">
        <f>ROUND(E238*P238,2)</f>
        <v>0</v>
      </c>
      <c r="R238" s="180" t="s">
        <v>207</v>
      </c>
      <c r="S238" s="180" t="s">
        <v>142</v>
      </c>
      <c r="T238" s="181" t="s">
        <v>142</v>
      </c>
      <c r="U238" s="162">
        <v>0</v>
      </c>
      <c r="V238" s="162">
        <f>ROUND(E238*U238,2)</f>
        <v>0</v>
      </c>
      <c r="W238" s="162"/>
      <c r="X238" s="162" t="s">
        <v>395</v>
      </c>
      <c r="Y238" s="162" t="s">
        <v>144</v>
      </c>
      <c r="Z238" s="152"/>
      <c r="AA238" s="152"/>
      <c r="AB238" s="152"/>
      <c r="AC238" s="152"/>
      <c r="AD238" s="152"/>
      <c r="AE238" s="152"/>
      <c r="AF238" s="152"/>
      <c r="AG238" s="152" t="s">
        <v>396</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2" x14ac:dyDescent="0.2">
      <c r="A239" s="159"/>
      <c r="B239" s="160"/>
      <c r="C239" s="192" t="s">
        <v>397</v>
      </c>
      <c r="D239" s="163"/>
      <c r="E239" s="164"/>
      <c r="F239" s="162"/>
      <c r="G239" s="162"/>
      <c r="H239" s="162"/>
      <c r="I239" s="162"/>
      <c r="J239" s="162"/>
      <c r="K239" s="162"/>
      <c r="L239" s="162"/>
      <c r="M239" s="162"/>
      <c r="N239" s="161"/>
      <c r="O239" s="161"/>
      <c r="P239" s="161"/>
      <c r="Q239" s="161"/>
      <c r="R239" s="162"/>
      <c r="S239" s="162"/>
      <c r="T239" s="162"/>
      <c r="U239" s="162"/>
      <c r="V239" s="162"/>
      <c r="W239" s="162"/>
      <c r="X239" s="162"/>
      <c r="Y239" s="162"/>
      <c r="Z239" s="152"/>
      <c r="AA239" s="152"/>
      <c r="AB239" s="152"/>
      <c r="AC239" s="152"/>
      <c r="AD239" s="152"/>
      <c r="AE239" s="152"/>
      <c r="AF239" s="152"/>
      <c r="AG239" s="152" t="s">
        <v>149</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3" x14ac:dyDescent="0.2">
      <c r="A240" s="159"/>
      <c r="B240" s="160"/>
      <c r="C240" s="192" t="s">
        <v>398</v>
      </c>
      <c r="D240" s="163"/>
      <c r="E240" s="164"/>
      <c r="F240" s="162"/>
      <c r="G240" s="162"/>
      <c r="H240" s="162"/>
      <c r="I240" s="162"/>
      <c r="J240" s="162"/>
      <c r="K240" s="162"/>
      <c r="L240" s="162"/>
      <c r="M240" s="162"/>
      <c r="N240" s="161"/>
      <c r="O240" s="161"/>
      <c r="P240" s="161"/>
      <c r="Q240" s="161"/>
      <c r="R240" s="162"/>
      <c r="S240" s="162"/>
      <c r="T240" s="162"/>
      <c r="U240" s="162"/>
      <c r="V240" s="162"/>
      <c r="W240" s="162"/>
      <c r="X240" s="162"/>
      <c r="Y240" s="162"/>
      <c r="Z240" s="152"/>
      <c r="AA240" s="152"/>
      <c r="AB240" s="152"/>
      <c r="AC240" s="152"/>
      <c r="AD240" s="152"/>
      <c r="AE240" s="152"/>
      <c r="AF240" s="152"/>
      <c r="AG240" s="152" t="s">
        <v>149</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3" x14ac:dyDescent="0.2">
      <c r="A241" s="159"/>
      <c r="B241" s="160"/>
      <c r="C241" s="192" t="s">
        <v>399</v>
      </c>
      <c r="D241" s="163"/>
      <c r="E241" s="164">
        <v>1.31212</v>
      </c>
      <c r="F241" s="162"/>
      <c r="G241" s="162"/>
      <c r="H241" s="162"/>
      <c r="I241" s="162"/>
      <c r="J241" s="162"/>
      <c r="K241" s="162"/>
      <c r="L241" s="162"/>
      <c r="M241" s="162"/>
      <c r="N241" s="161"/>
      <c r="O241" s="161"/>
      <c r="P241" s="161"/>
      <c r="Q241" s="161"/>
      <c r="R241" s="162"/>
      <c r="S241" s="162"/>
      <c r="T241" s="162"/>
      <c r="U241" s="162"/>
      <c r="V241" s="162"/>
      <c r="W241" s="162"/>
      <c r="X241" s="162"/>
      <c r="Y241" s="162"/>
      <c r="Z241" s="152"/>
      <c r="AA241" s="152"/>
      <c r="AB241" s="152"/>
      <c r="AC241" s="152"/>
      <c r="AD241" s="152"/>
      <c r="AE241" s="152"/>
      <c r="AF241" s="152"/>
      <c r="AG241" s="152" t="s">
        <v>149</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x14ac:dyDescent="0.2">
      <c r="A242" s="168" t="s">
        <v>136</v>
      </c>
      <c r="B242" s="169" t="s">
        <v>107</v>
      </c>
      <c r="C242" s="190" t="s">
        <v>27</v>
      </c>
      <c r="D242" s="170"/>
      <c r="E242" s="171"/>
      <c r="F242" s="172"/>
      <c r="G242" s="172">
        <f>SUMIF(AG243:AG243,"&lt;&gt;NOR",G243:G243)</f>
        <v>0</v>
      </c>
      <c r="H242" s="172"/>
      <c r="I242" s="172">
        <f>SUM(I243:I243)</f>
        <v>0</v>
      </c>
      <c r="J242" s="172"/>
      <c r="K242" s="172">
        <f>SUM(K243:K243)</f>
        <v>0</v>
      </c>
      <c r="L242" s="172"/>
      <c r="M242" s="172">
        <f>SUM(M243:M243)</f>
        <v>0</v>
      </c>
      <c r="N242" s="171"/>
      <c r="O242" s="171">
        <f>SUM(O243:O243)</f>
        <v>0</v>
      </c>
      <c r="P242" s="171"/>
      <c r="Q242" s="171">
        <f>SUM(Q243:Q243)</f>
        <v>0</v>
      </c>
      <c r="R242" s="172"/>
      <c r="S242" s="172"/>
      <c r="T242" s="173"/>
      <c r="U242" s="167"/>
      <c r="V242" s="167">
        <f>SUM(V243:V243)</f>
        <v>0</v>
      </c>
      <c r="W242" s="167"/>
      <c r="X242" s="167"/>
      <c r="Y242" s="167"/>
      <c r="AG242" t="s">
        <v>137</v>
      </c>
    </row>
    <row r="243" spans="1:60" outlineLevel="1" x14ac:dyDescent="0.2">
      <c r="A243" s="175">
        <v>82</v>
      </c>
      <c r="B243" s="176" t="s">
        <v>415</v>
      </c>
      <c r="C243" s="191" t="s">
        <v>416</v>
      </c>
      <c r="D243" s="177" t="s">
        <v>417</v>
      </c>
      <c r="E243" s="178">
        <v>1</v>
      </c>
      <c r="F243" s="179"/>
      <c r="G243" s="180">
        <f>ROUND(E243*F243,2)</f>
        <v>0</v>
      </c>
      <c r="H243" s="179"/>
      <c r="I243" s="180">
        <f>ROUND(E243*H243,2)</f>
        <v>0</v>
      </c>
      <c r="J243" s="179"/>
      <c r="K243" s="180">
        <f>ROUND(E243*J243,2)</f>
        <v>0</v>
      </c>
      <c r="L243" s="180">
        <v>21</v>
      </c>
      <c r="M243" s="180">
        <f>G243*(1+L243/100)</f>
        <v>0</v>
      </c>
      <c r="N243" s="178">
        <v>0</v>
      </c>
      <c r="O243" s="178">
        <f>ROUND(E243*N243,2)</f>
        <v>0</v>
      </c>
      <c r="P243" s="178">
        <v>0</v>
      </c>
      <c r="Q243" s="178">
        <f>ROUND(E243*P243,2)</f>
        <v>0</v>
      </c>
      <c r="R243" s="180"/>
      <c r="S243" s="180" t="s">
        <v>200</v>
      </c>
      <c r="T243" s="181" t="s">
        <v>201</v>
      </c>
      <c r="U243" s="162">
        <v>0</v>
      </c>
      <c r="V243" s="162">
        <f>ROUND(E243*U243,2)</f>
        <v>0</v>
      </c>
      <c r="W243" s="162"/>
      <c r="X243" s="162" t="s">
        <v>418</v>
      </c>
      <c r="Y243" s="162" t="s">
        <v>144</v>
      </c>
      <c r="Z243" s="152"/>
      <c r="AA243" s="152"/>
      <c r="AB243" s="152"/>
      <c r="AC243" s="152"/>
      <c r="AD243" s="152"/>
      <c r="AE243" s="152"/>
      <c r="AF243" s="152"/>
      <c r="AG243" s="152" t="s">
        <v>419</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x14ac:dyDescent="0.2">
      <c r="A244" s="3"/>
      <c r="B244" s="4"/>
      <c r="C244" s="196"/>
      <c r="D244" s="6"/>
      <c r="E244" s="3"/>
      <c r="F244" s="3"/>
      <c r="G244" s="3"/>
      <c r="H244" s="3"/>
      <c r="I244" s="3"/>
      <c r="J244" s="3"/>
      <c r="K244" s="3"/>
      <c r="L244" s="3"/>
      <c r="M244" s="3"/>
      <c r="N244" s="3"/>
      <c r="O244" s="3"/>
      <c r="P244" s="3"/>
      <c r="Q244" s="3"/>
      <c r="R244" s="3"/>
      <c r="S244" s="3"/>
      <c r="T244" s="3"/>
      <c r="U244" s="3"/>
      <c r="V244" s="3"/>
      <c r="W244" s="3"/>
      <c r="X244" s="3"/>
      <c r="Y244" s="3"/>
      <c r="AE244">
        <v>15</v>
      </c>
      <c r="AF244">
        <v>21</v>
      </c>
      <c r="AG244" t="s">
        <v>122</v>
      </c>
    </row>
    <row r="245" spans="1:60" x14ac:dyDescent="0.2">
      <c r="A245" s="155"/>
      <c r="B245" s="156" t="s">
        <v>29</v>
      </c>
      <c r="C245" s="197"/>
      <c r="D245" s="157"/>
      <c r="E245" s="158"/>
      <c r="F245" s="158"/>
      <c r="G245" s="174">
        <f>G8+G18+G39+G43+G46+G52+G96+G102+G112+G127+G133+G161+G173+G183+G207+G212+G242</f>
        <v>0</v>
      </c>
      <c r="H245" s="3"/>
      <c r="I245" s="3"/>
      <c r="J245" s="3"/>
      <c r="K245" s="3"/>
      <c r="L245" s="3"/>
      <c r="M245" s="3"/>
      <c r="N245" s="3"/>
      <c r="O245" s="3"/>
      <c r="P245" s="3"/>
      <c r="Q245" s="3"/>
      <c r="R245" s="3"/>
      <c r="S245" s="3"/>
      <c r="T245" s="3"/>
      <c r="U245" s="3"/>
      <c r="V245" s="3"/>
      <c r="W245" s="3"/>
      <c r="X245" s="3"/>
      <c r="Y245" s="3"/>
      <c r="AE245">
        <f>SUMIF(L7:L243,AE244,G7:G243)</f>
        <v>0</v>
      </c>
      <c r="AF245">
        <f>SUMIF(L7:L243,AF244,G7:G243)</f>
        <v>0</v>
      </c>
      <c r="AG245" t="s">
        <v>420</v>
      </c>
    </row>
    <row r="246" spans="1:60" x14ac:dyDescent="0.2">
      <c r="C246" s="198"/>
      <c r="D246" s="10"/>
      <c r="AG246" t="s">
        <v>421</v>
      </c>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V0VWExaNTpNX3YUZ01X0zuNlnz2c0kgLEEvmxKhc1yiaeyxS0NweWVFH2ccaRzPe7h1n8zVlq6ftAzF0AvUBA==" saltValue="lFr9A2E/6hHdqYGAXoHiUA==" spinCount="100000" sheet="1" formatRows="0"/>
  <mergeCells count="28">
    <mergeCell ref="C16:G16"/>
    <mergeCell ref="A1:G1"/>
    <mergeCell ref="C2:G2"/>
    <mergeCell ref="C3:G3"/>
    <mergeCell ref="C4:G4"/>
    <mergeCell ref="C10:G10"/>
    <mergeCell ref="C129:G129"/>
    <mergeCell ref="C20:G20"/>
    <mergeCell ref="C23:G23"/>
    <mergeCell ref="C26:G26"/>
    <mergeCell ref="C29:G29"/>
    <mergeCell ref="C37:G37"/>
    <mergeCell ref="C41:G41"/>
    <mergeCell ref="C54:G54"/>
    <mergeCell ref="C72:G72"/>
    <mergeCell ref="C98:G98"/>
    <mergeCell ref="C108:G108"/>
    <mergeCell ref="C114:G114"/>
    <mergeCell ref="C177:G177"/>
    <mergeCell ref="C182:G182"/>
    <mergeCell ref="C209:G209"/>
    <mergeCell ref="C222:G222"/>
    <mergeCell ref="C135:G135"/>
    <mergeCell ref="C141:G141"/>
    <mergeCell ref="C144:G144"/>
    <mergeCell ref="C147:G147"/>
    <mergeCell ref="C157:G157"/>
    <mergeCell ref="C169:G169"/>
  </mergeCells>
  <pageMargins left="0.19685039370078741" right="0.19685039370078741" top="0.59055118110236215" bottom="0.39370078740157483" header="0" footer="0.19685039370078741"/>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 001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001 1 Pol'!Názvy_tisku</vt:lpstr>
      <vt:lpstr>oadresa</vt:lpstr>
      <vt:lpstr>Stavba!Objednatel</vt:lpstr>
      <vt:lpstr>Stavba!Objekt</vt:lpstr>
      <vt:lpstr>'SO 001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dc:creator>
  <cp:lastModifiedBy>Kozáková Zora</cp:lastModifiedBy>
  <cp:lastPrinted>2023-08-03T08:39:15Z</cp:lastPrinted>
  <dcterms:created xsi:type="dcterms:W3CDTF">2009-04-08T07:15:50Z</dcterms:created>
  <dcterms:modified xsi:type="dcterms:W3CDTF">2023-08-16T10:25:50Z</dcterms:modified>
</cp:coreProperties>
</file>